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8265" yWindow="705" windowWidth="11520" windowHeight="11760" tabRatio="708"/>
  </bookViews>
  <sheets>
    <sheet name="BÖLÜM 3" sheetId="46" r:id="rId1"/>
    <sheet name="Metaveri İK" sheetId="48" r:id="rId2"/>
    <sheet name="Metaveri MH" sheetId="49" r:id="rId3"/>
    <sheet name="Tablo 3.1" sheetId="3" r:id="rId4"/>
    <sheet name="Tablo 3.2" sheetId="2" r:id="rId5"/>
    <sheet name="Tablo 3.3" sheetId="4" r:id="rId6"/>
    <sheet name="Tablo 3.4" sheetId="5" r:id="rId7"/>
    <sheet name="Tablo 3.5" sheetId="6" r:id="rId8"/>
    <sheet name="Tablo 3.6" sheetId="7" r:id="rId9"/>
    <sheet name="Tablo 3.7" sheetId="40" r:id="rId10"/>
    <sheet name="Tablo 3.8-Tablo 3.9" sheetId="23" r:id="rId11"/>
    <sheet name="Tablo 3.10" sheetId="8" r:id="rId12"/>
    <sheet name="Tablo 3.11" sheetId="9" r:id="rId13"/>
    <sheet name="Tablo 3.12" sheetId="10" r:id="rId14"/>
    <sheet name="Tablo 3.13" sheetId="11" r:id="rId15"/>
    <sheet name="Tablo 3.14" sheetId="12" r:id="rId16"/>
    <sheet name="Tablo 3.15" sheetId="13" r:id="rId17"/>
    <sheet name="Tablo 3.16" sheetId="14" r:id="rId18"/>
    <sheet name="Tablo 3.17" sheetId="15" r:id="rId19"/>
    <sheet name="Tablo 3.18" sheetId="41" r:id="rId20"/>
    <sheet name="Tablo 3.19" sheetId="16" r:id="rId21"/>
    <sheet name="Tablo 3.20" sheetId="17" r:id="rId22"/>
    <sheet name="Tablo 3.21" sheetId="42" r:id="rId23"/>
    <sheet name="Tablo 3.22" sheetId="18" r:id="rId24"/>
    <sheet name="Tablo 3.23" sheetId="19" r:id="rId25"/>
    <sheet name="Tablo 3.24" sheetId="20" r:id="rId26"/>
    <sheet name="Tablo 3.25" sheetId="21" r:id="rId27"/>
    <sheet name="Tablo 3.26" sheetId="22" r:id="rId28"/>
    <sheet name="Tablo 3.27" sheetId="24" r:id="rId29"/>
    <sheet name="Tablo 3.28" sheetId="25" r:id="rId30"/>
    <sheet name="Tablo 3.29" sheetId="26" r:id="rId31"/>
    <sheet name="Tablo 3.30" sheetId="27" r:id="rId32"/>
    <sheet name="Tablo 3.31 " sheetId="28" r:id="rId33"/>
    <sheet name="Tablo 3.32" sheetId="43" r:id="rId34"/>
    <sheet name="Tablo 3.33 " sheetId="29" r:id="rId35"/>
    <sheet name="Tablo 3.34 " sheetId="30" r:id="rId36"/>
    <sheet name="Tablo 3.35" sheetId="31" r:id="rId37"/>
    <sheet name="Tablo 3.36" sheetId="32" r:id="rId38"/>
    <sheet name="Tablo 3.37 " sheetId="44" r:id="rId39"/>
    <sheet name="Tablo 3.38" sheetId="33" r:id="rId40"/>
    <sheet name="Tablo 3.39" sheetId="34" r:id="rId41"/>
    <sheet name="Tablo 3.40 " sheetId="45" r:id="rId42"/>
    <sheet name="Tablo 3.41" sheetId="35" r:id="rId43"/>
    <sheet name="Tablo 3.42 " sheetId="36" r:id="rId44"/>
    <sheet name="Tablo 3.43" sheetId="37" r:id="rId45"/>
    <sheet name="Tablo 3.44 " sheetId="39" r:id="rId46"/>
  </sheets>
  <externalReferences>
    <externalReference r:id="rId47"/>
    <externalReference r:id="rId48"/>
  </externalReferences>
  <definedNames>
    <definedName name="_" localSheetId="2">#REF!</definedName>
    <definedName name="_" localSheetId="3">#REF!</definedName>
    <definedName name="_" localSheetId="11">#REF!</definedName>
    <definedName name="_" localSheetId="12">#REF!</definedName>
    <definedName name="_" localSheetId="13">#REF!</definedName>
    <definedName name="_" localSheetId="14">#REF!</definedName>
    <definedName name="_" localSheetId="15">#REF!</definedName>
    <definedName name="_" localSheetId="16">#REF!</definedName>
    <definedName name="_" localSheetId="17">#REF!</definedName>
    <definedName name="_" localSheetId="18">#REF!</definedName>
    <definedName name="_" localSheetId="19">#REF!</definedName>
    <definedName name="_" localSheetId="20">#REF!</definedName>
    <definedName name="_" localSheetId="21">#REF!</definedName>
    <definedName name="_" localSheetId="23">#REF!</definedName>
    <definedName name="_" localSheetId="24">#REF!</definedName>
    <definedName name="_" localSheetId="25">#REF!</definedName>
    <definedName name="_" localSheetId="26">#REF!</definedName>
    <definedName name="_" localSheetId="27">#REF!</definedName>
    <definedName name="_" localSheetId="28">#REF!</definedName>
    <definedName name="_" localSheetId="29">#REF!</definedName>
    <definedName name="_" localSheetId="30">#REF!</definedName>
    <definedName name="_" localSheetId="5">#REF!</definedName>
    <definedName name="_" localSheetId="31">#REF!</definedName>
    <definedName name="_" localSheetId="32">#REF!</definedName>
    <definedName name="_" localSheetId="34">#REF!</definedName>
    <definedName name="_" localSheetId="35">#REF!</definedName>
    <definedName name="_" localSheetId="36">#REF!</definedName>
    <definedName name="_" localSheetId="37">#REF!</definedName>
    <definedName name="_" localSheetId="39">#REF!</definedName>
    <definedName name="_" localSheetId="40">#REF!</definedName>
    <definedName name="_" localSheetId="6">#REF!</definedName>
    <definedName name="_" localSheetId="42">#REF!</definedName>
    <definedName name="_" localSheetId="43">#REF!</definedName>
    <definedName name="_" localSheetId="44">#REF!</definedName>
    <definedName name="_" localSheetId="45">#REF!</definedName>
    <definedName name="_" localSheetId="7">#REF!</definedName>
    <definedName name="_" localSheetId="8">#REF!</definedName>
    <definedName name="_" localSheetId="10">#REF!</definedName>
    <definedName name="_">#REF!</definedName>
    <definedName name="_xlnm._FilterDatabase" localSheetId="3" hidden="1">'Tablo 3.1'!$A$1:$U$757</definedName>
    <definedName name="CAL" localSheetId="2">#REF!</definedName>
    <definedName name="CAL" localSheetId="3">#REF!</definedName>
    <definedName name="CAL" localSheetId="11">#REF!</definedName>
    <definedName name="CAL" localSheetId="12">#REF!</definedName>
    <definedName name="CAL" localSheetId="13">#REF!</definedName>
    <definedName name="CAL" localSheetId="14">#REF!</definedName>
    <definedName name="CAL" localSheetId="15">#REF!</definedName>
    <definedName name="CAL" localSheetId="16">#REF!</definedName>
    <definedName name="CAL" localSheetId="17">#REF!</definedName>
    <definedName name="CAL" localSheetId="18">#REF!</definedName>
    <definedName name="CAL" localSheetId="19">#REF!</definedName>
    <definedName name="CAL" localSheetId="20">#REF!</definedName>
    <definedName name="CAL" localSheetId="21">#REF!</definedName>
    <definedName name="CAL" localSheetId="22">#REF!</definedName>
    <definedName name="CAL" localSheetId="23">#REF!</definedName>
    <definedName name="CAL" localSheetId="24">#REF!</definedName>
    <definedName name="CAL" localSheetId="25">#REF!</definedName>
    <definedName name="CAL" localSheetId="26">#REF!</definedName>
    <definedName name="CAL" localSheetId="27">#REF!</definedName>
    <definedName name="CAL" localSheetId="28">#REF!</definedName>
    <definedName name="CAL" localSheetId="29">#REF!</definedName>
    <definedName name="CAL" localSheetId="30">#REF!</definedName>
    <definedName name="CAL" localSheetId="5">#REF!</definedName>
    <definedName name="CAL" localSheetId="31">#REF!</definedName>
    <definedName name="CAL" localSheetId="32">#REF!</definedName>
    <definedName name="CAL" localSheetId="34">#REF!</definedName>
    <definedName name="CAL" localSheetId="35">#REF!</definedName>
    <definedName name="CAL" localSheetId="37">#REF!</definedName>
    <definedName name="CAL" localSheetId="38">#REF!</definedName>
    <definedName name="CAL" localSheetId="39">#REF!</definedName>
    <definedName name="CAL" localSheetId="40">#REF!</definedName>
    <definedName name="CAL" localSheetId="42">#REF!</definedName>
    <definedName name="CAL" localSheetId="43">#REF!</definedName>
    <definedName name="CAL" localSheetId="44">#REF!</definedName>
    <definedName name="CAL" localSheetId="45">#REF!</definedName>
    <definedName name="CAL" localSheetId="7">#REF!</definedName>
    <definedName name="CAL" localSheetId="8">#REF!</definedName>
    <definedName name="CAL" localSheetId="9">#REF!</definedName>
    <definedName name="CAL" localSheetId="10">#REF!</definedName>
    <definedName name="CAL">#REF!</definedName>
    <definedName name="DOL" localSheetId="2">#REF!</definedName>
    <definedName name="DOL" localSheetId="3">#REF!</definedName>
    <definedName name="DOL" localSheetId="12">#REF!</definedName>
    <definedName name="DOL" localSheetId="15">#REF!</definedName>
    <definedName name="DOL" localSheetId="19">#REF!</definedName>
    <definedName name="DOL" localSheetId="20">#REF!</definedName>
    <definedName name="DOL" localSheetId="21">#REF!</definedName>
    <definedName name="DOL" localSheetId="22">#REF!</definedName>
    <definedName name="DOL" localSheetId="23">#REF!</definedName>
    <definedName name="DOL" localSheetId="25">#REF!</definedName>
    <definedName name="DOL" localSheetId="26">#REF!</definedName>
    <definedName name="DOL" localSheetId="27">#REF!</definedName>
    <definedName name="DOL" localSheetId="29">#REF!</definedName>
    <definedName name="DOL" localSheetId="5">#REF!</definedName>
    <definedName name="DOL" localSheetId="31">#REF!</definedName>
    <definedName name="DOL" localSheetId="34">#REF!</definedName>
    <definedName name="DOL" localSheetId="35">#REF!</definedName>
    <definedName name="DOL" localSheetId="37">#REF!</definedName>
    <definedName name="DOL" localSheetId="38">#REF!</definedName>
    <definedName name="DOL" localSheetId="39">#REF!</definedName>
    <definedName name="DOL" localSheetId="40">#REF!</definedName>
    <definedName name="DOL" localSheetId="43">#REF!</definedName>
    <definedName name="DOL" localSheetId="7">#REF!</definedName>
    <definedName name="DOL" localSheetId="8">#REF!</definedName>
    <definedName name="DOL" localSheetId="9">#REF!</definedName>
    <definedName name="DOL" localSheetId="10">#REF!</definedName>
    <definedName name="DOL">#REF!</definedName>
    <definedName name="e" localSheetId="2">#REF!</definedName>
    <definedName name="e" localSheetId="3">#REF!</definedName>
    <definedName name="e" localSheetId="19">#REF!</definedName>
    <definedName name="e" localSheetId="25">#REF!</definedName>
    <definedName name="e" localSheetId="26">#REF!</definedName>
    <definedName name="e" localSheetId="29">#REF!</definedName>
    <definedName name="e" localSheetId="7">#REF!</definedName>
    <definedName name="e">#REF!</definedName>
    <definedName name="eeeeee" localSheetId="2">#REF!</definedName>
    <definedName name="eeeeee" localSheetId="12">#REF!</definedName>
    <definedName name="eeeeee" localSheetId="15">#REF!</definedName>
    <definedName name="eeeeee" localSheetId="20">#REF!</definedName>
    <definedName name="eeeeee" localSheetId="21">#REF!</definedName>
    <definedName name="eeeeee" localSheetId="22">#REF!</definedName>
    <definedName name="eeeeee" localSheetId="23">#REF!</definedName>
    <definedName name="eeeeee" localSheetId="25">#REF!</definedName>
    <definedName name="eeeeee" localSheetId="26">#REF!</definedName>
    <definedName name="eeeeee" localSheetId="27">#REF!</definedName>
    <definedName name="eeeeee" localSheetId="29">#REF!</definedName>
    <definedName name="eeeeee" localSheetId="5">#REF!</definedName>
    <definedName name="eeeeee" localSheetId="31">#REF!</definedName>
    <definedName name="eeeeee" localSheetId="34">#REF!</definedName>
    <definedName name="eeeeee" localSheetId="35">#REF!</definedName>
    <definedName name="eeeeee" localSheetId="37">#REF!</definedName>
    <definedName name="eeeeee" localSheetId="38">#REF!</definedName>
    <definedName name="eeeeee" localSheetId="39">#REF!</definedName>
    <definedName name="eeeeee" localSheetId="40">#REF!</definedName>
    <definedName name="eeeeee" localSheetId="43">#REF!</definedName>
    <definedName name="eeeeee" localSheetId="8">#REF!</definedName>
    <definedName name="eeeeee" localSheetId="9">#REF!</definedName>
    <definedName name="eeeeee" localSheetId="10">#REF!</definedName>
    <definedName name="eeeeee">#REF!</definedName>
    <definedName name="kk" localSheetId="2">#REF!</definedName>
    <definedName name="kk" localSheetId="12">#REF!</definedName>
    <definedName name="kk" localSheetId="15">#REF!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29">#REF!</definedName>
    <definedName name="kk" localSheetId="5">#REF!</definedName>
    <definedName name="kk" localSheetId="31">#REF!</definedName>
    <definedName name="kk" localSheetId="34">#REF!</definedName>
    <definedName name="kk" localSheetId="35">#REF!</definedName>
    <definedName name="kk" localSheetId="37">#REF!</definedName>
    <definedName name="kk" localSheetId="38">#REF!</definedName>
    <definedName name="kk" localSheetId="39">#REF!</definedName>
    <definedName name="kk" localSheetId="40">#REF!</definedName>
    <definedName name="kk" localSheetId="43">#REF!</definedName>
    <definedName name="kk" localSheetId="8">#REF!</definedName>
    <definedName name="kk" localSheetId="9">#REF!</definedName>
    <definedName name="kk" localSheetId="10">#REF!</definedName>
    <definedName name="kk">#REF!</definedName>
    <definedName name="kkk" localSheetId="2">#REF!</definedName>
    <definedName name="kkk" localSheetId="12">#REF!</definedName>
    <definedName name="kkk" localSheetId="15">#REF!</definedName>
    <definedName name="kkk" localSheetId="20">#REF!</definedName>
    <definedName name="kkk" localSheetId="21">#REF!</definedName>
    <definedName name="kkk" localSheetId="22">#REF!</definedName>
    <definedName name="kkk" localSheetId="23">#REF!</definedName>
    <definedName name="kkk" localSheetId="25">#REF!</definedName>
    <definedName name="kkk" localSheetId="26">#REF!</definedName>
    <definedName name="kkk" localSheetId="27">#REF!</definedName>
    <definedName name="kkk" localSheetId="29">#REF!</definedName>
    <definedName name="kkk" localSheetId="5">#REF!</definedName>
    <definedName name="kkk" localSheetId="31">#REF!</definedName>
    <definedName name="kkk" localSheetId="34">#REF!</definedName>
    <definedName name="kkk" localSheetId="35">#REF!</definedName>
    <definedName name="kkk" localSheetId="37">#REF!</definedName>
    <definedName name="kkk" localSheetId="38">#REF!</definedName>
    <definedName name="kkk" localSheetId="39">#REF!</definedName>
    <definedName name="kkk" localSheetId="40">#REF!</definedName>
    <definedName name="kkk" localSheetId="43">#REF!</definedName>
    <definedName name="kkk" localSheetId="8">#REF!</definedName>
    <definedName name="kkk" localSheetId="9">#REF!</definedName>
    <definedName name="kkk" localSheetId="10">#REF!</definedName>
    <definedName name="kkk">#REF!</definedName>
    <definedName name="mh3_2" localSheetId="36">'[1]3.2 veri'!$AC$11:$AE$91</definedName>
    <definedName name="mh3_2" localSheetId="6">'[1]3.2 veri'!$AC$11:$AE$91</definedName>
    <definedName name="mh3_2" localSheetId="8">'[1]3.2 veri'!$AC$11:$AE$91</definedName>
    <definedName name="mh3_2">'[2]3.2 veri'!$AC$11:$AE$91</definedName>
    <definedName name="PAK" localSheetId="2">#REF!</definedName>
    <definedName name="PAK" localSheetId="3">#REF!</definedName>
    <definedName name="PAK" localSheetId="11">#REF!</definedName>
    <definedName name="PAK" localSheetId="12">#REF!</definedName>
    <definedName name="PAK" localSheetId="13">#REF!</definedName>
    <definedName name="PAK" localSheetId="14">#REF!</definedName>
    <definedName name="PAK" localSheetId="15">#REF!</definedName>
    <definedName name="PAK" localSheetId="16">#REF!</definedName>
    <definedName name="PAK" localSheetId="17">#REF!</definedName>
    <definedName name="PAK" localSheetId="18">#REF!</definedName>
    <definedName name="PAK" localSheetId="19">#REF!</definedName>
    <definedName name="PAK" localSheetId="20">#REF!</definedName>
    <definedName name="PAK" localSheetId="21">#REF!</definedName>
    <definedName name="PAK" localSheetId="22">#REF!</definedName>
    <definedName name="PAK" localSheetId="23">#REF!</definedName>
    <definedName name="PAK" localSheetId="24">#REF!</definedName>
    <definedName name="PAK" localSheetId="25">#REF!</definedName>
    <definedName name="PAK" localSheetId="26">#REF!</definedName>
    <definedName name="PAK" localSheetId="27">#REF!</definedName>
    <definedName name="PAK" localSheetId="28">#REF!</definedName>
    <definedName name="PAK" localSheetId="29">#REF!</definedName>
    <definedName name="PAK" localSheetId="30">#REF!</definedName>
    <definedName name="PAK" localSheetId="5">#REF!</definedName>
    <definedName name="PAK" localSheetId="31">#REF!</definedName>
    <definedName name="PAK" localSheetId="32">#REF!</definedName>
    <definedName name="PAK" localSheetId="34">#REF!</definedName>
    <definedName name="PAK" localSheetId="35">#REF!</definedName>
    <definedName name="PAK" localSheetId="37">#REF!</definedName>
    <definedName name="PAK" localSheetId="38">#REF!</definedName>
    <definedName name="PAK" localSheetId="39">#REF!</definedName>
    <definedName name="PAK" localSheetId="40">#REF!</definedName>
    <definedName name="PAK" localSheetId="42">#REF!</definedName>
    <definedName name="PAK" localSheetId="43">#REF!</definedName>
    <definedName name="PAK" localSheetId="44">#REF!</definedName>
    <definedName name="PAK" localSheetId="45">#REF!</definedName>
    <definedName name="PAK" localSheetId="7">#REF!</definedName>
    <definedName name="PAK" localSheetId="8">#REF!</definedName>
    <definedName name="PAK" localSheetId="9">#REF!</definedName>
    <definedName name="PAK" localSheetId="10">#REF!</definedName>
    <definedName name="PAK">#REF!</definedName>
    <definedName name="SAM" localSheetId="2">#REF!</definedName>
    <definedName name="SAM" localSheetId="3">#REF!</definedName>
    <definedName name="SAM" localSheetId="12">#REF!</definedName>
    <definedName name="SAM" localSheetId="15">#REF!</definedName>
    <definedName name="SAM" localSheetId="19">#REF!</definedName>
    <definedName name="SAM" localSheetId="20">#REF!</definedName>
    <definedName name="SAM" localSheetId="21">#REF!</definedName>
    <definedName name="SAM" localSheetId="22">#REF!</definedName>
    <definedName name="SAM" localSheetId="23">#REF!</definedName>
    <definedName name="SAM" localSheetId="25">#REF!</definedName>
    <definedName name="SAM" localSheetId="26">#REF!</definedName>
    <definedName name="SAM" localSheetId="27">#REF!</definedName>
    <definedName name="SAM" localSheetId="29">#REF!</definedName>
    <definedName name="SAM" localSheetId="5">#REF!</definedName>
    <definedName name="SAM" localSheetId="31">#REF!</definedName>
    <definedName name="SAM" localSheetId="34">#REF!</definedName>
    <definedName name="SAM" localSheetId="35">#REF!</definedName>
    <definedName name="SAM" localSheetId="37">#REF!</definedName>
    <definedName name="SAM" localSheetId="38">#REF!</definedName>
    <definedName name="SAM" localSheetId="39">#REF!</definedName>
    <definedName name="SAM" localSheetId="40">#REF!</definedName>
    <definedName name="SAM" localSheetId="43">#REF!</definedName>
    <definedName name="SAM" localSheetId="7">#REF!</definedName>
    <definedName name="SAM" localSheetId="8">#REF!</definedName>
    <definedName name="SAM" localSheetId="9">#REF!</definedName>
    <definedName name="SAM" localSheetId="10">#REF!</definedName>
    <definedName name="SAM">#REF!</definedName>
    <definedName name="sss" localSheetId="2">#REF!</definedName>
    <definedName name="sss" localSheetId="3">#REF!</definedName>
    <definedName name="sss" localSheetId="12">#REF!</definedName>
    <definedName name="sss" localSheetId="15">#REF!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29">#REF!</definedName>
    <definedName name="sss" localSheetId="5">#REF!</definedName>
    <definedName name="sss" localSheetId="31">#REF!</definedName>
    <definedName name="sss" localSheetId="34">#REF!</definedName>
    <definedName name="sss" localSheetId="35">#REF!</definedName>
    <definedName name="sss" localSheetId="37">#REF!</definedName>
    <definedName name="sss" localSheetId="38">#REF!</definedName>
    <definedName name="sss" localSheetId="39">#REF!</definedName>
    <definedName name="sss" localSheetId="40">#REF!</definedName>
    <definedName name="sss" localSheetId="43">#REF!</definedName>
    <definedName name="sss" localSheetId="8">#REF!</definedName>
    <definedName name="sss" localSheetId="9">#REF!</definedName>
    <definedName name="sss" localSheetId="10">#REF!</definedName>
    <definedName name="sss">#REF!</definedName>
    <definedName name="ssss" localSheetId="2">#REF!</definedName>
    <definedName name="ssss" localSheetId="12">#REF!</definedName>
    <definedName name="ssss" localSheetId="15">#REF!</definedName>
    <definedName name="ssss" localSheetId="20">#REF!</definedName>
    <definedName name="ssss" localSheetId="21">#REF!</definedName>
    <definedName name="ssss" localSheetId="22">#REF!</definedName>
    <definedName name="ssss" localSheetId="23">#REF!</definedName>
    <definedName name="ssss" localSheetId="25">#REF!</definedName>
    <definedName name="ssss" localSheetId="26">#REF!</definedName>
    <definedName name="ssss" localSheetId="27">#REF!</definedName>
    <definedName name="ssss" localSheetId="29">#REF!</definedName>
    <definedName name="ssss" localSheetId="5">#REF!</definedName>
    <definedName name="ssss" localSheetId="31">#REF!</definedName>
    <definedName name="ssss" localSheetId="34">#REF!</definedName>
    <definedName name="ssss" localSheetId="35">#REF!</definedName>
    <definedName name="ssss" localSheetId="37">#REF!</definedName>
    <definedName name="ssss" localSheetId="38">#REF!</definedName>
    <definedName name="ssss" localSheetId="39">#REF!</definedName>
    <definedName name="ssss" localSheetId="40">#REF!</definedName>
    <definedName name="ssss" localSheetId="43">#REF!</definedName>
    <definedName name="ssss" localSheetId="8">#REF!</definedName>
    <definedName name="ssss" localSheetId="9">#REF!</definedName>
    <definedName name="ssss" localSheetId="10">#REF!</definedName>
    <definedName name="ssss">#REF!</definedName>
    <definedName name="sütun">'Tablo 3.2'!$W$7:$AH$7</definedName>
    <definedName name="sütun2">'Tablo 3.4'!$AA$7:$AM$7</definedName>
    <definedName name="şl" localSheetId="2">#REF!</definedName>
    <definedName name="şl" localSheetId="3">#REF!</definedName>
    <definedName name="şl" localSheetId="11">#REF!</definedName>
    <definedName name="şl" localSheetId="12">#REF!</definedName>
    <definedName name="şl" localSheetId="13">#REF!</definedName>
    <definedName name="şl" localSheetId="14">#REF!</definedName>
    <definedName name="şl" localSheetId="15">#REF!</definedName>
    <definedName name="şl" localSheetId="16">#REF!</definedName>
    <definedName name="şl" localSheetId="17">#REF!</definedName>
    <definedName name="şl" localSheetId="18">#REF!</definedName>
    <definedName name="şl" localSheetId="20">#REF!</definedName>
    <definedName name="şl" localSheetId="21">#REF!</definedName>
    <definedName name="şl" localSheetId="22">#REF!</definedName>
    <definedName name="şl" localSheetId="23">#REF!</definedName>
    <definedName name="şl" localSheetId="24">#REF!</definedName>
    <definedName name="şl" localSheetId="25">#REF!</definedName>
    <definedName name="şl" localSheetId="26">#REF!</definedName>
    <definedName name="şl" localSheetId="27">#REF!</definedName>
    <definedName name="şl" localSheetId="28">#REF!</definedName>
    <definedName name="şl" localSheetId="29">#REF!</definedName>
    <definedName name="şl" localSheetId="30">#REF!</definedName>
    <definedName name="şl" localSheetId="5">#REF!</definedName>
    <definedName name="şl" localSheetId="31">#REF!</definedName>
    <definedName name="şl" localSheetId="32">#REF!</definedName>
    <definedName name="şl" localSheetId="34">#REF!</definedName>
    <definedName name="şl" localSheetId="35">#REF!</definedName>
    <definedName name="şl" localSheetId="36">#REF!</definedName>
    <definedName name="şl" localSheetId="37">#REF!</definedName>
    <definedName name="şl" localSheetId="38">#REF!</definedName>
    <definedName name="şl" localSheetId="39">#REF!</definedName>
    <definedName name="şl" localSheetId="40">#REF!</definedName>
    <definedName name="şl" localSheetId="6">#REF!</definedName>
    <definedName name="şl" localSheetId="42">#REF!</definedName>
    <definedName name="şl" localSheetId="43">#REF!</definedName>
    <definedName name="şl" localSheetId="44">#REF!</definedName>
    <definedName name="şl" localSheetId="45">#REF!</definedName>
    <definedName name="şl" localSheetId="7">#REF!</definedName>
    <definedName name="şl" localSheetId="8">#REF!</definedName>
    <definedName name="şl" localSheetId="9">#REF!</definedName>
    <definedName name="şl" localSheetId="10">#REF!</definedName>
    <definedName name="şl">#REF!</definedName>
    <definedName name="tablo3_2" localSheetId="36">'[1]3.2 veri'!$B$12:$O$92</definedName>
    <definedName name="tablo3_2" localSheetId="6">'[1]3.2 veri'!$B$12:$O$92</definedName>
    <definedName name="tablo3_2" localSheetId="8">'[1]3.2 veri'!$B$12:$O$92</definedName>
    <definedName name="tablo3_2">'[2]3.2 veri'!$B$12:$O$92</definedName>
    <definedName name="tablo3_35">'[1]3.35 veri'!$C$13:$P$44</definedName>
    <definedName name="tablo3_35_2">'[1]3.35 veri'!$V$14:$X$44</definedName>
    <definedName name="tablo3_4" localSheetId="36">'[1]3.4 veri'!$D$14:$AE$675</definedName>
    <definedName name="tablo3_4" localSheetId="6">'[1]3.4 veri'!$D$14:$AE$675</definedName>
    <definedName name="tablo3_4" localSheetId="8">'[1]3.4 veri'!$D$14:$AE$675</definedName>
    <definedName name="tablo3_4">'[2]3.4 veri'!$D$13:$AN$675</definedName>
    <definedName name="tablo3_6">'[1]3.6 veri'!$B$13:$AB$95</definedName>
    <definedName name="TAM" localSheetId="2">#REF!</definedName>
    <definedName name="TAM" localSheetId="3">#REF!</definedName>
    <definedName name="TAM" localSheetId="11">#REF!</definedName>
    <definedName name="TAM" localSheetId="12">#REF!</definedName>
    <definedName name="TAM" localSheetId="13">#REF!</definedName>
    <definedName name="TAM" localSheetId="14">#REF!</definedName>
    <definedName name="TAM" localSheetId="15">#REF!</definedName>
    <definedName name="TAM" localSheetId="16">#REF!</definedName>
    <definedName name="TAM" localSheetId="17">#REF!</definedName>
    <definedName name="TAM" localSheetId="18">#REF!</definedName>
    <definedName name="TAM" localSheetId="19">#REF!</definedName>
    <definedName name="TAM" localSheetId="20">#REF!</definedName>
    <definedName name="TAM" localSheetId="21">#REF!</definedName>
    <definedName name="TAM" localSheetId="22">#REF!</definedName>
    <definedName name="TAM" localSheetId="23">#REF!</definedName>
    <definedName name="TAM" localSheetId="24">#REF!</definedName>
    <definedName name="TAM" localSheetId="25">#REF!</definedName>
    <definedName name="TAM" localSheetId="26">#REF!</definedName>
    <definedName name="TAM" localSheetId="27">#REF!</definedName>
    <definedName name="TAM" localSheetId="28">#REF!</definedName>
    <definedName name="TAM" localSheetId="29">#REF!</definedName>
    <definedName name="TAM" localSheetId="30">#REF!</definedName>
    <definedName name="TAM" localSheetId="5">#REF!</definedName>
    <definedName name="TAM" localSheetId="31">#REF!</definedName>
    <definedName name="TAM" localSheetId="32">#REF!</definedName>
    <definedName name="TAM" localSheetId="34">#REF!</definedName>
    <definedName name="TAM" localSheetId="35">#REF!</definedName>
    <definedName name="TAM" localSheetId="36">#REF!</definedName>
    <definedName name="TAM" localSheetId="37">#REF!</definedName>
    <definedName name="TAM" localSheetId="38">#REF!</definedName>
    <definedName name="TAM" localSheetId="39">#REF!</definedName>
    <definedName name="TAM" localSheetId="40">#REF!</definedName>
    <definedName name="TAM" localSheetId="6">#REF!</definedName>
    <definedName name="TAM" localSheetId="42">#REF!</definedName>
    <definedName name="TAM" localSheetId="43">#REF!</definedName>
    <definedName name="TAM" localSheetId="44">#REF!</definedName>
    <definedName name="TAM" localSheetId="45">#REF!</definedName>
    <definedName name="TAM" localSheetId="7">#REF!</definedName>
    <definedName name="TAM" localSheetId="8">#REF!</definedName>
    <definedName name="TAM" localSheetId="9">#REF!</definedName>
    <definedName name="TAM" localSheetId="10">#REF!</definedName>
    <definedName name="TAM">#REF!</definedName>
    <definedName name="TAT" localSheetId="2">#REF!</definedName>
    <definedName name="TAT" localSheetId="3">#REF!</definedName>
    <definedName name="TAT" localSheetId="12">#REF!</definedName>
    <definedName name="TAT" localSheetId="15">#REF!</definedName>
    <definedName name="TAT" localSheetId="19">#REF!</definedName>
    <definedName name="TAT" localSheetId="20">#REF!</definedName>
    <definedName name="TAT" localSheetId="21">#REF!</definedName>
    <definedName name="TAT" localSheetId="22">#REF!</definedName>
    <definedName name="TAT" localSheetId="23">#REF!</definedName>
    <definedName name="TAT" localSheetId="25">#REF!</definedName>
    <definedName name="TAT" localSheetId="26">#REF!</definedName>
    <definedName name="TAT" localSheetId="27">#REF!</definedName>
    <definedName name="TAT" localSheetId="29">#REF!</definedName>
    <definedName name="TAT" localSheetId="5">#REF!</definedName>
    <definedName name="TAT" localSheetId="31">#REF!</definedName>
    <definedName name="TAT" localSheetId="34">#REF!</definedName>
    <definedName name="TAT" localSheetId="35">#REF!</definedName>
    <definedName name="TAT" localSheetId="37">#REF!</definedName>
    <definedName name="TAT" localSheetId="38">#REF!</definedName>
    <definedName name="TAT" localSheetId="39">#REF!</definedName>
    <definedName name="TAT" localSheetId="40">#REF!</definedName>
    <definedName name="TAT" localSheetId="43">#REF!</definedName>
    <definedName name="TAT" localSheetId="7">#REF!</definedName>
    <definedName name="TAT" localSheetId="8">#REF!</definedName>
    <definedName name="TAT" localSheetId="9">#REF!</definedName>
    <definedName name="TAT" localSheetId="10">#REF!</definedName>
    <definedName name="TAT">#REF!</definedName>
    <definedName name="TOPLAM" localSheetId="2">#REF!</definedName>
    <definedName name="TOPLAM" localSheetId="3">#REF!</definedName>
    <definedName name="TOPLAM" localSheetId="12">#REF!</definedName>
    <definedName name="TOPLAM" localSheetId="15">#REF!</definedName>
    <definedName name="TOPLAM" localSheetId="19">#REF!</definedName>
    <definedName name="TOPLAM" localSheetId="20">#REF!</definedName>
    <definedName name="TOPLAM" localSheetId="21">#REF!</definedName>
    <definedName name="TOPLAM" localSheetId="22">#REF!</definedName>
    <definedName name="TOPLAM" localSheetId="23">#REF!</definedName>
    <definedName name="TOPLAM" localSheetId="25">#REF!</definedName>
    <definedName name="TOPLAM" localSheetId="26">#REF!</definedName>
    <definedName name="TOPLAM" localSheetId="27">#REF!</definedName>
    <definedName name="TOPLAM" localSheetId="29">#REF!</definedName>
    <definedName name="TOPLAM" localSheetId="5">#REF!</definedName>
    <definedName name="TOPLAM" localSheetId="31">#REF!</definedName>
    <definedName name="TOPLAM" localSheetId="34">#REF!</definedName>
    <definedName name="TOPLAM" localSheetId="35">#REF!</definedName>
    <definedName name="TOPLAM" localSheetId="37">#REF!</definedName>
    <definedName name="TOPLAM" localSheetId="38">#REF!</definedName>
    <definedName name="TOPLAM" localSheetId="39">#REF!</definedName>
    <definedName name="TOPLAM" localSheetId="40">#REF!</definedName>
    <definedName name="TOPLAM" localSheetId="43">#REF!</definedName>
    <definedName name="TOPLAM" localSheetId="7">#REF!</definedName>
    <definedName name="TOPLAM" localSheetId="8">#REF!</definedName>
    <definedName name="TOPLAM" localSheetId="9">#REF!</definedName>
    <definedName name="TOPLAM" localSheetId="10">#REF!</definedName>
    <definedName name="TOPLAM">#REF!</definedName>
    <definedName name="tuba" localSheetId="2">#REF!</definedName>
    <definedName name="tuba" localSheetId="19">#REF!</definedName>
    <definedName name="tuba" localSheetId="25">#REF!</definedName>
    <definedName name="tuba" localSheetId="26">#REF!</definedName>
    <definedName name="tuba" localSheetId="29">#REF!</definedName>
    <definedName name="tuba" localSheetId="7">#REF!</definedName>
    <definedName name="tuba">#REF!</definedName>
    <definedName name="YAM" localSheetId="2">#REF!</definedName>
    <definedName name="YAM" localSheetId="12">#REF!</definedName>
    <definedName name="YAM" localSheetId="15">#REF!</definedName>
    <definedName name="YAM" localSheetId="19">#REF!</definedName>
    <definedName name="YAM" localSheetId="20">#REF!</definedName>
    <definedName name="YAM" localSheetId="21">#REF!</definedName>
    <definedName name="YAM" localSheetId="22">#REF!</definedName>
    <definedName name="YAM" localSheetId="23">#REF!</definedName>
    <definedName name="YAM" localSheetId="25">#REF!</definedName>
    <definedName name="YAM" localSheetId="26">#REF!</definedName>
    <definedName name="YAM" localSheetId="27">#REF!</definedName>
    <definedName name="YAM" localSheetId="29">#REF!</definedName>
    <definedName name="YAM" localSheetId="5">#REF!</definedName>
    <definedName name="YAM" localSheetId="31">#REF!</definedName>
    <definedName name="YAM" localSheetId="34">#REF!</definedName>
    <definedName name="YAM" localSheetId="35">#REF!</definedName>
    <definedName name="YAM" localSheetId="37">#REF!</definedName>
    <definedName name="YAM" localSheetId="38">#REF!</definedName>
    <definedName name="YAM" localSheetId="39">#REF!</definedName>
    <definedName name="YAM" localSheetId="40">#REF!</definedName>
    <definedName name="YAM" localSheetId="43">#REF!</definedName>
    <definedName name="YAM" localSheetId="7">#REF!</definedName>
    <definedName name="YAM" localSheetId="8">#REF!</definedName>
    <definedName name="YAM" localSheetId="9">#REF!</definedName>
    <definedName name="YAM" localSheetId="10">#REF!</definedName>
    <definedName name="YAM">#REF!</definedName>
    <definedName name="_xlnm.Print_Area" localSheetId="1">'Metaveri İK'!$A$1:$D$83</definedName>
    <definedName name="_xlnm.Print_Area" localSheetId="2">'Metaveri MH'!$A$1:$D$78</definedName>
    <definedName name="_xlnm.Print_Area" localSheetId="3">'Tablo 3.1'!$A$1:$U$757</definedName>
    <definedName name="_xlnm.Print_Area" localSheetId="12">'Tablo 3.11'!$A$1:$T$92</definedName>
    <definedName name="_xlnm.Print_Area" localSheetId="13">'Tablo 3.12'!$A$1:$S$66</definedName>
    <definedName name="_xlnm.Print_Area" localSheetId="14">'Tablo 3.13'!$A$1:$T$17</definedName>
    <definedName name="_xlnm.Print_Area" localSheetId="15">'Tablo 3.14'!$A$1:$K$87</definedName>
    <definedName name="_xlnm.Print_Area" localSheetId="16">'Tablo 3.15'!$A$1:$J$70</definedName>
    <definedName name="_xlnm.Print_Area" localSheetId="17">'Tablo 3.16'!$A$1:$K$16</definedName>
    <definedName name="_xlnm.Print_Area" localSheetId="20">'Tablo 3.19'!$A$1:$H$88</definedName>
    <definedName name="_xlnm.Print_Area" localSheetId="4">'Tablo 3.2'!$A$1:$T$94</definedName>
    <definedName name="_xlnm.Print_Area" localSheetId="21">'Tablo 3.20'!$A$1:$G$68</definedName>
    <definedName name="_xlnm.Print_Area" localSheetId="23">'Tablo 3.22'!$A$1:$T$90</definedName>
    <definedName name="_xlnm.Print_Area" localSheetId="24">'Tablo 3.23'!$A$1:$P$86</definedName>
    <definedName name="_xlnm.Print_Area" localSheetId="25">'Tablo 3.24'!$A$1:$P$86</definedName>
    <definedName name="_xlnm.Print_Area" localSheetId="26">'Tablo 3.25'!$A$1:$T$91</definedName>
    <definedName name="_xlnm.Print_Area" localSheetId="27">'Tablo 3.26'!$A$1:$P$91</definedName>
    <definedName name="_xlnm.Print_Area" localSheetId="30">'Tablo 3.29'!$A$1:$T$18</definedName>
    <definedName name="_xlnm.Print_Area" localSheetId="5">'Tablo 3.3'!$A$1:$S$76</definedName>
    <definedName name="_xlnm.Print_Area" localSheetId="31">'Tablo 3.30'!$A$1:$H$17</definedName>
    <definedName name="_xlnm.Print_Area" localSheetId="34">'Tablo 3.33 '!$A$1:$Q$12</definedName>
    <definedName name="_xlnm.Print_Area" localSheetId="38">'Tablo 3.37 '!$A$1:$T$60</definedName>
    <definedName name="_xlnm.Print_Area" localSheetId="6">'Tablo 3.4'!$A$1:$Z$758</definedName>
    <definedName name="_xlnm.Print_Area" localSheetId="45">'Tablo 3.44 '!$A$1:$J$55</definedName>
    <definedName name="_xlnm.Print_Titles" localSheetId="35">'Tablo 3.34 '!$4:$6</definedName>
    <definedName name="_xlnm.Print_Titles" localSheetId="38">'Tablo 3.37 '!$4:$6</definedName>
    <definedName name="_xlnm.Print_Titles" localSheetId="40">'Tablo 3.39'!$4:$6</definedName>
    <definedName name="_xlnm.Print_Titles" localSheetId="9">'Tablo 3.7'!$3:$5</definedName>
    <definedName name="yyyy" localSheetId="2">#REF!</definedName>
    <definedName name="yyyy" localSheetId="3">#REF!</definedName>
    <definedName name="yyyy" localSheetId="11">#REF!</definedName>
    <definedName name="yyyy" localSheetId="12">#REF!</definedName>
    <definedName name="yyyy" localSheetId="13">#REF!</definedName>
    <definedName name="yyyy" localSheetId="14">#REF!</definedName>
    <definedName name="yyyy" localSheetId="15">#REF!</definedName>
    <definedName name="yyyy" localSheetId="16">#REF!</definedName>
    <definedName name="yyyy" localSheetId="17">#REF!</definedName>
    <definedName name="yyyy" localSheetId="18">#REF!</definedName>
    <definedName name="yyyy" localSheetId="20">#REF!</definedName>
    <definedName name="yyyy" localSheetId="4">#REF!</definedName>
    <definedName name="yyyy" localSheetId="21">#REF!</definedName>
    <definedName name="yyyy" localSheetId="22">#REF!</definedName>
    <definedName name="yyyy" localSheetId="23">#REF!</definedName>
    <definedName name="yyyy" localSheetId="24">#REF!</definedName>
    <definedName name="yyyy" localSheetId="25">#REF!</definedName>
    <definedName name="yyyy" localSheetId="26">#REF!</definedName>
    <definedName name="yyyy" localSheetId="27">#REF!</definedName>
    <definedName name="yyyy" localSheetId="28">#REF!</definedName>
    <definedName name="yyyy" localSheetId="29">#REF!</definedName>
    <definedName name="yyyy" localSheetId="30">#REF!</definedName>
    <definedName name="yyyy" localSheetId="5">#REF!</definedName>
    <definedName name="yyyy" localSheetId="31">#REF!</definedName>
    <definedName name="yyyy" localSheetId="32">#REF!</definedName>
    <definedName name="yyyy" localSheetId="34">#REF!</definedName>
    <definedName name="yyyy" localSheetId="35">#REF!</definedName>
    <definedName name="yyyy" localSheetId="36">#REF!</definedName>
    <definedName name="yyyy" localSheetId="37">#REF!</definedName>
    <definedName name="yyyy" localSheetId="38">#REF!</definedName>
    <definedName name="yyyy" localSheetId="39">#REF!</definedName>
    <definedName name="yyyy" localSheetId="40">#REF!</definedName>
    <definedName name="yyyy" localSheetId="6">#REF!</definedName>
    <definedName name="yyyy" localSheetId="42">#REF!</definedName>
    <definedName name="yyyy" localSheetId="43">#REF!</definedName>
    <definedName name="yyyy" localSheetId="44">#REF!</definedName>
    <definedName name="yyyy" localSheetId="45">#REF!</definedName>
    <definedName name="yyyy" localSheetId="7">#REF!</definedName>
    <definedName name="yyyy" localSheetId="8">#REF!</definedName>
    <definedName name="yyyy" localSheetId="9">#REF!</definedName>
    <definedName name="yyyy" localSheetId="10">#REF!</definedName>
    <definedName name="yyyy">#REF!</definedName>
  </definedNames>
  <calcPr calcId="125725"/>
</workbook>
</file>

<file path=xl/calcChain.xml><?xml version="1.0" encoding="utf-8"?>
<calcChain xmlns="http://schemas.openxmlformats.org/spreadsheetml/2006/main">
  <c r="O6" i="35"/>
  <c r="D5" i="39" l="1"/>
  <c r="R7" i="35" l="1"/>
  <c r="R75" i="4" l="1"/>
  <c r="S74"/>
  <c r="Q75"/>
  <c r="D674" i="5" l="1"/>
  <c r="E674"/>
  <c r="B67" i="17" l="1"/>
  <c r="G64"/>
  <c r="G65"/>
  <c r="G66"/>
  <c r="D64"/>
  <c r="D65"/>
  <c r="D66"/>
  <c r="G6"/>
  <c r="D6"/>
  <c r="C75" i="4" l="1"/>
  <c r="D75"/>
  <c r="E75"/>
  <c r="F75"/>
  <c r="G75"/>
  <c r="H75"/>
  <c r="I75"/>
  <c r="J75"/>
  <c r="K75"/>
  <c r="L75"/>
  <c r="M75"/>
  <c r="B75"/>
  <c r="S73"/>
  <c r="O73"/>
  <c r="N73"/>
  <c r="Q63" i="3"/>
  <c r="Q64"/>
  <c r="Q65"/>
  <c r="Q66"/>
  <c r="Q67"/>
  <c r="Q68"/>
  <c r="Q69"/>
  <c r="Q70"/>
  <c r="Q71"/>
  <c r="P73" i="4" l="1"/>
  <c r="O36" i="28"/>
  <c r="Q74" i="3"/>
  <c r="Q73"/>
  <c r="Q62" l="1"/>
  <c r="I672" i="41" l="1"/>
  <c r="F672"/>
  <c r="E669"/>
  <c r="G669"/>
  <c r="H669"/>
  <c r="D669"/>
  <c r="E674" i="6"/>
  <c r="F674"/>
  <c r="G674"/>
  <c r="D674"/>
  <c r="H677"/>
  <c r="I677"/>
  <c r="X677" i="5"/>
  <c r="Y677"/>
  <c r="F674"/>
  <c r="G674"/>
  <c r="H674"/>
  <c r="I674"/>
  <c r="J674"/>
  <c r="K674"/>
  <c r="L674"/>
  <c r="M674"/>
  <c r="N674"/>
  <c r="O674"/>
  <c r="P674"/>
  <c r="Q674"/>
  <c r="R674"/>
  <c r="S674"/>
  <c r="T674"/>
  <c r="U674"/>
  <c r="V674"/>
  <c r="W674"/>
  <c r="J677" i="6" l="1"/>
  <c r="Z677" i="5"/>
  <c r="O32" i="45"/>
  <c r="N32"/>
  <c r="M32"/>
  <c r="L32"/>
  <c r="K32"/>
  <c r="J32"/>
  <c r="I32"/>
  <c r="H32"/>
  <c r="G32"/>
  <c r="F32"/>
  <c r="E32"/>
  <c r="D32"/>
  <c r="Q31"/>
  <c r="P31"/>
  <c r="Q30"/>
  <c r="P30"/>
  <c r="Q29"/>
  <c r="P29"/>
  <c r="Q28"/>
  <c r="P28"/>
  <c r="Q27"/>
  <c r="P27"/>
  <c r="Q26"/>
  <c r="P26"/>
  <c r="Q25"/>
  <c r="P25"/>
  <c r="Q24"/>
  <c r="P24"/>
  <c r="Q23"/>
  <c r="P23"/>
  <c r="Q22"/>
  <c r="P22"/>
  <c r="Q21"/>
  <c r="P21"/>
  <c r="Q20"/>
  <c r="P20"/>
  <c r="Q19"/>
  <c r="P19"/>
  <c r="Q18"/>
  <c r="P18"/>
  <c r="A18"/>
  <c r="A19" s="1"/>
  <c r="A20" s="1"/>
  <c r="A21" s="1"/>
  <c r="A22" s="1"/>
  <c r="A23" s="1"/>
  <c r="A24" s="1"/>
  <c r="A25" s="1"/>
  <c r="A26" s="1"/>
  <c r="A27" s="1"/>
  <c r="A28" s="1"/>
  <c r="A29" s="1"/>
  <c r="A30" s="1"/>
  <c r="Q17"/>
  <c r="P17"/>
  <c r="Q16"/>
  <c r="P16"/>
  <c r="Q15"/>
  <c r="P15"/>
  <c r="Q14"/>
  <c r="P14"/>
  <c r="Q13"/>
  <c r="P13"/>
  <c r="Q12"/>
  <c r="P12"/>
  <c r="Q11"/>
  <c r="P11"/>
  <c r="Q10"/>
  <c r="P10"/>
  <c r="Q9"/>
  <c r="P9"/>
  <c r="Q8"/>
  <c r="P8"/>
  <c r="Q7"/>
  <c r="P7"/>
  <c r="T58" i="44"/>
  <c r="P58"/>
  <c r="O58"/>
  <c r="T57"/>
  <c r="P57"/>
  <c r="O57"/>
  <c r="T56"/>
  <c r="P56"/>
  <c r="O56"/>
  <c r="Q56" s="1"/>
  <c r="T55"/>
  <c r="P55"/>
  <c r="O55"/>
  <c r="T54"/>
  <c r="P54"/>
  <c r="O54"/>
  <c r="T53"/>
  <c r="P53"/>
  <c r="O53"/>
  <c r="T52"/>
  <c r="P52"/>
  <c r="O52"/>
  <c r="S51"/>
  <c r="R51"/>
  <c r="N51"/>
  <c r="M51"/>
  <c r="L51"/>
  <c r="K51"/>
  <c r="J51"/>
  <c r="I51"/>
  <c r="H51"/>
  <c r="G51"/>
  <c r="F51"/>
  <c r="E51"/>
  <c r="D51"/>
  <c r="C51"/>
  <c r="A51"/>
  <c r="A52" s="1"/>
  <c r="A53" s="1"/>
  <c r="A54" s="1"/>
  <c r="A55" s="1"/>
  <c r="A56" s="1"/>
  <c r="T50"/>
  <c r="P50"/>
  <c r="O50"/>
  <c r="T49"/>
  <c r="P49"/>
  <c r="O49"/>
  <c r="T48"/>
  <c r="P48"/>
  <c r="O48"/>
  <c r="T47"/>
  <c r="P47"/>
  <c r="O47"/>
  <c r="T46"/>
  <c r="P46"/>
  <c r="O46"/>
  <c r="T45"/>
  <c r="P45"/>
  <c r="O45"/>
  <c r="S44"/>
  <c r="R44"/>
  <c r="N44"/>
  <c r="M44"/>
  <c r="L44"/>
  <c r="K44"/>
  <c r="J44"/>
  <c r="I44"/>
  <c r="H44"/>
  <c r="G44"/>
  <c r="F44"/>
  <c r="E44"/>
  <c r="D44"/>
  <c r="C44"/>
  <c r="A44"/>
  <c r="A45" s="1"/>
  <c r="A46" s="1"/>
  <c r="A47" s="1"/>
  <c r="A48" s="1"/>
  <c r="A49" s="1"/>
  <c r="T43"/>
  <c r="P43"/>
  <c r="O43"/>
  <c r="T42"/>
  <c r="P42"/>
  <c r="O42"/>
  <c r="T41"/>
  <c r="P41"/>
  <c r="O41"/>
  <c r="T40"/>
  <c r="P40"/>
  <c r="O40"/>
  <c r="T39"/>
  <c r="P39"/>
  <c r="O39"/>
  <c r="S38"/>
  <c r="R38"/>
  <c r="N38"/>
  <c r="M38"/>
  <c r="L38"/>
  <c r="K38"/>
  <c r="J38"/>
  <c r="I38"/>
  <c r="H38"/>
  <c r="G38"/>
  <c r="F38"/>
  <c r="E38"/>
  <c r="D38"/>
  <c r="C38"/>
  <c r="A38"/>
  <c r="A39" s="1"/>
  <c r="A40" s="1"/>
  <c r="A41" s="1"/>
  <c r="A42" s="1"/>
  <c r="T37"/>
  <c r="P37"/>
  <c r="O37"/>
  <c r="T36"/>
  <c r="P36"/>
  <c r="Q36" s="1"/>
  <c r="O36"/>
  <c r="T35"/>
  <c r="P35"/>
  <c r="O35"/>
  <c r="S34"/>
  <c r="R34"/>
  <c r="N34"/>
  <c r="M34"/>
  <c r="L34"/>
  <c r="K34"/>
  <c r="J34"/>
  <c r="I34"/>
  <c r="H34"/>
  <c r="G34"/>
  <c r="F34"/>
  <c r="E34"/>
  <c r="D34"/>
  <c r="C34"/>
  <c r="A34"/>
  <c r="A35" s="1"/>
  <c r="A36" s="1"/>
  <c r="T33"/>
  <c r="P33"/>
  <c r="O33"/>
  <c r="T32"/>
  <c r="P32"/>
  <c r="O32"/>
  <c r="T31"/>
  <c r="P31"/>
  <c r="O31"/>
  <c r="T30"/>
  <c r="P30"/>
  <c r="O30"/>
  <c r="T29"/>
  <c r="P29"/>
  <c r="O29"/>
  <c r="T28"/>
  <c r="P28"/>
  <c r="O28"/>
  <c r="S27"/>
  <c r="R27"/>
  <c r="N27"/>
  <c r="M27"/>
  <c r="L27"/>
  <c r="K27"/>
  <c r="J27"/>
  <c r="I27"/>
  <c r="H27"/>
  <c r="G27"/>
  <c r="F27"/>
  <c r="E27"/>
  <c r="D27"/>
  <c r="C27"/>
  <c r="A27"/>
  <c r="A28" s="1"/>
  <c r="A29" s="1"/>
  <c r="A30" s="1"/>
  <c r="A31" s="1"/>
  <c r="A32" s="1"/>
  <c r="T26"/>
  <c r="P26"/>
  <c r="O26"/>
  <c r="T25"/>
  <c r="P25"/>
  <c r="O25"/>
  <c r="T24"/>
  <c r="P24"/>
  <c r="O24"/>
  <c r="T23"/>
  <c r="P23"/>
  <c r="O23"/>
  <c r="T22"/>
  <c r="P22"/>
  <c r="O22"/>
  <c r="T21"/>
  <c r="P21"/>
  <c r="O21"/>
  <c r="S20"/>
  <c r="R20"/>
  <c r="N20"/>
  <c r="M20"/>
  <c r="L20"/>
  <c r="K20"/>
  <c r="J20"/>
  <c r="I20"/>
  <c r="H20"/>
  <c r="G20"/>
  <c r="F20"/>
  <c r="E20"/>
  <c r="D20"/>
  <c r="C20"/>
  <c r="A20"/>
  <c r="A21" s="1"/>
  <c r="A22" s="1"/>
  <c r="A23" s="1"/>
  <c r="A24" s="1"/>
  <c r="A25" s="1"/>
  <c r="T19"/>
  <c r="P19"/>
  <c r="O19"/>
  <c r="T18"/>
  <c r="P18"/>
  <c r="O18"/>
  <c r="T17"/>
  <c r="P17"/>
  <c r="O17"/>
  <c r="T16"/>
  <c r="P16"/>
  <c r="O16"/>
  <c r="T15"/>
  <c r="P15"/>
  <c r="O15"/>
  <c r="S14"/>
  <c r="R14"/>
  <c r="N14"/>
  <c r="M14"/>
  <c r="L14"/>
  <c r="K14"/>
  <c r="J14"/>
  <c r="I14"/>
  <c r="H14"/>
  <c r="G14"/>
  <c r="F14"/>
  <c r="E14"/>
  <c r="D14"/>
  <c r="C14"/>
  <c r="A14"/>
  <c r="A15" s="1"/>
  <c r="A16" s="1"/>
  <c r="A17" s="1"/>
  <c r="A18" s="1"/>
  <c r="T13"/>
  <c r="P13"/>
  <c r="O13"/>
  <c r="T12"/>
  <c r="P12"/>
  <c r="O12"/>
  <c r="T11"/>
  <c r="P11"/>
  <c r="O11"/>
  <c r="T10"/>
  <c r="P10"/>
  <c r="O10"/>
  <c r="T9"/>
  <c r="P9"/>
  <c r="O9"/>
  <c r="A9"/>
  <c r="A10" s="1"/>
  <c r="A11" s="1"/>
  <c r="A12" s="1"/>
  <c r="S8"/>
  <c r="R8"/>
  <c r="N8"/>
  <c r="M8"/>
  <c r="L8"/>
  <c r="K8"/>
  <c r="J8"/>
  <c r="I8"/>
  <c r="H8"/>
  <c r="G8"/>
  <c r="F8"/>
  <c r="E8"/>
  <c r="D8"/>
  <c r="C8"/>
  <c r="T7"/>
  <c r="P7"/>
  <c r="O7"/>
  <c r="T47" i="43"/>
  <c r="P47"/>
  <c r="O47"/>
  <c r="T46"/>
  <c r="P46"/>
  <c r="O46"/>
  <c r="T45"/>
  <c r="P45"/>
  <c r="O45"/>
  <c r="S44"/>
  <c r="R44"/>
  <c r="N44"/>
  <c r="M44"/>
  <c r="L44"/>
  <c r="K44"/>
  <c r="J44"/>
  <c r="I44"/>
  <c r="H44"/>
  <c r="G44"/>
  <c r="F44"/>
  <c r="E44"/>
  <c r="D44"/>
  <c r="C44"/>
  <c r="T43"/>
  <c r="P43"/>
  <c r="O43"/>
  <c r="A43"/>
  <c r="A44" s="1"/>
  <c r="A45" s="1"/>
  <c r="T42"/>
  <c r="P42"/>
  <c r="O42"/>
  <c r="T41"/>
  <c r="P41"/>
  <c r="O41"/>
  <c r="T40"/>
  <c r="P40"/>
  <c r="O40"/>
  <c r="T39"/>
  <c r="P39"/>
  <c r="O39"/>
  <c r="T38"/>
  <c r="P38"/>
  <c r="O38"/>
  <c r="T37"/>
  <c r="P37"/>
  <c r="O37"/>
  <c r="S36"/>
  <c r="R36"/>
  <c r="N36"/>
  <c r="M36"/>
  <c r="L36"/>
  <c r="K36"/>
  <c r="J36"/>
  <c r="I36"/>
  <c r="H36"/>
  <c r="G36"/>
  <c r="F36"/>
  <c r="E36"/>
  <c r="D36"/>
  <c r="C36"/>
  <c r="T35"/>
  <c r="P35"/>
  <c r="O35"/>
  <c r="A35"/>
  <c r="A36" s="1"/>
  <c r="A37" s="1"/>
  <c r="A38" s="1"/>
  <c r="A39" s="1"/>
  <c r="A40" s="1"/>
  <c r="A41" s="1"/>
  <c r="T34"/>
  <c r="P34"/>
  <c r="O34"/>
  <c r="T33"/>
  <c r="P33"/>
  <c r="O33"/>
  <c r="T32"/>
  <c r="P32"/>
  <c r="O32"/>
  <c r="T31"/>
  <c r="P31"/>
  <c r="O31"/>
  <c r="T30"/>
  <c r="P30"/>
  <c r="O30"/>
  <c r="T29"/>
  <c r="P29"/>
  <c r="O29"/>
  <c r="S28"/>
  <c r="R28"/>
  <c r="N28"/>
  <c r="M28"/>
  <c r="L28"/>
  <c r="K28"/>
  <c r="J28"/>
  <c r="I28"/>
  <c r="H28"/>
  <c r="G28"/>
  <c r="F28"/>
  <c r="E28"/>
  <c r="D28"/>
  <c r="C28"/>
  <c r="T27"/>
  <c r="P27"/>
  <c r="O27"/>
  <c r="A27"/>
  <c r="A28" s="1"/>
  <c r="A29" s="1"/>
  <c r="A30" s="1"/>
  <c r="A31" s="1"/>
  <c r="A32" s="1"/>
  <c r="A33" s="1"/>
  <c r="T26"/>
  <c r="P26"/>
  <c r="O26"/>
  <c r="T25"/>
  <c r="P25"/>
  <c r="O25"/>
  <c r="T24"/>
  <c r="P24"/>
  <c r="O24"/>
  <c r="T23"/>
  <c r="P23"/>
  <c r="O23"/>
  <c r="S22"/>
  <c r="T22" s="1"/>
  <c r="R22"/>
  <c r="N22"/>
  <c r="M22"/>
  <c r="L22"/>
  <c r="K22"/>
  <c r="J22"/>
  <c r="I22"/>
  <c r="H22"/>
  <c r="G22"/>
  <c r="F22"/>
  <c r="E22"/>
  <c r="D22"/>
  <c r="C22"/>
  <c r="A22"/>
  <c r="A23" s="1"/>
  <c r="A24" s="1"/>
  <c r="A25" s="1"/>
  <c r="T21"/>
  <c r="P21"/>
  <c r="O21"/>
  <c r="T20"/>
  <c r="P20"/>
  <c r="O20"/>
  <c r="S19"/>
  <c r="R19"/>
  <c r="N19"/>
  <c r="M19"/>
  <c r="L19"/>
  <c r="K19"/>
  <c r="J19"/>
  <c r="I19"/>
  <c r="H19"/>
  <c r="G19"/>
  <c r="F19"/>
  <c r="E19"/>
  <c r="D19"/>
  <c r="C19"/>
  <c r="A19"/>
  <c r="A20" s="1"/>
  <c r="T18"/>
  <c r="P18"/>
  <c r="O18"/>
  <c r="T17"/>
  <c r="P17"/>
  <c r="O17"/>
  <c r="S16"/>
  <c r="R16"/>
  <c r="N16"/>
  <c r="M16"/>
  <c r="L16"/>
  <c r="K16"/>
  <c r="J16"/>
  <c r="I16"/>
  <c r="H16"/>
  <c r="G16"/>
  <c r="F16"/>
  <c r="E16"/>
  <c r="D16"/>
  <c r="C16"/>
  <c r="T15"/>
  <c r="P15"/>
  <c r="O15"/>
  <c r="A15"/>
  <c r="A16" s="1"/>
  <c r="A17" s="1"/>
  <c r="T14"/>
  <c r="P14"/>
  <c r="O14"/>
  <c r="T13"/>
  <c r="P13"/>
  <c r="O13"/>
  <c r="T12"/>
  <c r="P12"/>
  <c r="O12"/>
  <c r="T11"/>
  <c r="P11"/>
  <c r="O11"/>
  <c r="T10"/>
  <c r="P10"/>
  <c r="O10"/>
  <c r="T9"/>
  <c r="P9"/>
  <c r="O9"/>
  <c r="A9"/>
  <c r="A10" s="1"/>
  <c r="A11" s="1"/>
  <c r="A12" s="1"/>
  <c r="A13" s="1"/>
  <c r="S8"/>
  <c r="R8"/>
  <c r="N8"/>
  <c r="M8"/>
  <c r="L8"/>
  <c r="K8"/>
  <c r="J8"/>
  <c r="I8"/>
  <c r="H8"/>
  <c r="G8"/>
  <c r="F8"/>
  <c r="E8"/>
  <c r="D8"/>
  <c r="C8"/>
  <c r="T7"/>
  <c r="P7"/>
  <c r="O7"/>
  <c r="G20" i="42"/>
  <c r="F20"/>
  <c r="D20"/>
  <c r="C20"/>
  <c r="H19"/>
  <c r="E19"/>
  <c r="H18"/>
  <c r="E18"/>
  <c r="H17"/>
  <c r="E17"/>
  <c r="H16"/>
  <c r="E16"/>
  <c r="H15"/>
  <c r="E15"/>
  <c r="H14"/>
  <c r="E14"/>
  <c r="H13"/>
  <c r="E13"/>
  <c r="H12"/>
  <c r="E12"/>
  <c r="H11"/>
  <c r="E11"/>
  <c r="H10"/>
  <c r="E10"/>
  <c r="H9"/>
  <c r="E9"/>
  <c r="H8"/>
  <c r="E8"/>
  <c r="H7"/>
  <c r="E7"/>
  <c r="I748" i="41"/>
  <c r="F748"/>
  <c r="I747"/>
  <c r="F747"/>
  <c r="I746"/>
  <c r="F746"/>
  <c r="H745"/>
  <c r="G745"/>
  <c r="E745"/>
  <c r="D745"/>
  <c r="I744"/>
  <c r="F744"/>
  <c r="I743"/>
  <c r="F743"/>
  <c r="I742"/>
  <c r="F742"/>
  <c r="I741"/>
  <c r="F741"/>
  <c r="I740"/>
  <c r="F740"/>
  <c r="I739"/>
  <c r="F739"/>
  <c r="I738"/>
  <c r="F738"/>
  <c r="I737"/>
  <c r="F737"/>
  <c r="H736"/>
  <c r="G736"/>
  <c r="E736"/>
  <c r="D736"/>
  <c r="I735"/>
  <c r="F735"/>
  <c r="I734"/>
  <c r="F734"/>
  <c r="I733"/>
  <c r="F733"/>
  <c r="I732"/>
  <c r="F732"/>
  <c r="I731"/>
  <c r="F731"/>
  <c r="I730"/>
  <c r="F730"/>
  <c r="I729"/>
  <c r="F729"/>
  <c r="I728"/>
  <c r="F728"/>
  <c r="H727"/>
  <c r="G727"/>
  <c r="E727"/>
  <c r="D727"/>
  <c r="I726"/>
  <c r="F726"/>
  <c r="I725"/>
  <c r="F725"/>
  <c r="I724"/>
  <c r="F724"/>
  <c r="I723"/>
  <c r="F723"/>
  <c r="I722"/>
  <c r="F722"/>
  <c r="I721"/>
  <c r="F721"/>
  <c r="H720"/>
  <c r="G720"/>
  <c r="E720"/>
  <c r="D720"/>
  <c r="I719"/>
  <c r="F719"/>
  <c r="I718"/>
  <c r="F718"/>
  <c r="I717"/>
  <c r="F717"/>
  <c r="I716"/>
  <c r="F716"/>
  <c r="I715"/>
  <c r="F715"/>
  <c r="I714"/>
  <c r="F714"/>
  <c r="I713"/>
  <c r="F713"/>
  <c r="H712"/>
  <c r="G712"/>
  <c r="E712"/>
  <c r="D712"/>
  <c r="I711"/>
  <c r="F711"/>
  <c r="I710"/>
  <c r="F710"/>
  <c r="I709"/>
  <c r="F709"/>
  <c r="I708"/>
  <c r="F708"/>
  <c r="I707"/>
  <c r="F707"/>
  <c r="H706"/>
  <c r="G706"/>
  <c r="E706"/>
  <c r="D706"/>
  <c r="I705"/>
  <c r="F705"/>
  <c r="I704"/>
  <c r="F704"/>
  <c r="I703"/>
  <c r="F703"/>
  <c r="I702"/>
  <c r="F702"/>
  <c r="H701"/>
  <c r="G701"/>
  <c r="E701"/>
  <c r="D701"/>
  <c r="I700"/>
  <c r="F700"/>
  <c r="I699"/>
  <c r="F699"/>
  <c r="I698"/>
  <c r="F698"/>
  <c r="H697"/>
  <c r="G697"/>
  <c r="E697"/>
  <c r="D697"/>
  <c r="I696"/>
  <c r="F696"/>
  <c r="I695"/>
  <c r="F695"/>
  <c r="I694"/>
  <c r="F694"/>
  <c r="I693"/>
  <c r="F693"/>
  <c r="H692"/>
  <c r="G692"/>
  <c r="E692"/>
  <c r="D692"/>
  <c r="I691"/>
  <c r="F691"/>
  <c r="I690"/>
  <c r="F690"/>
  <c r="I689"/>
  <c r="F689"/>
  <c r="I688"/>
  <c r="F688"/>
  <c r="I687"/>
  <c r="F687"/>
  <c r="H686"/>
  <c r="G686"/>
  <c r="E686"/>
  <c r="D686"/>
  <c r="I685"/>
  <c r="F685"/>
  <c r="I684"/>
  <c r="F684"/>
  <c r="I683"/>
  <c r="F683"/>
  <c r="I682"/>
  <c r="F682"/>
  <c r="I681"/>
  <c r="F681"/>
  <c r="I680"/>
  <c r="F680"/>
  <c r="I679"/>
  <c r="F679"/>
  <c r="I678"/>
  <c r="F678"/>
  <c r="I677"/>
  <c r="F677"/>
  <c r="I676"/>
  <c r="F676"/>
  <c r="I675"/>
  <c r="F675"/>
  <c r="H674"/>
  <c r="G674"/>
  <c r="E674"/>
  <c r="D674"/>
  <c r="I673"/>
  <c r="F673"/>
  <c r="I671"/>
  <c r="F671"/>
  <c r="I670"/>
  <c r="F670"/>
  <c r="I668"/>
  <c r="F668"/>
  <c r="I667"/>
  <c r="F667"/>
  <c r="I666"/>
  <c r="F666"/>
  <c r="I665"/>
  <c r="F665"/>
  <c r="I664"/>
  <c r="F664"/>
  <c r="I663"/>
  <c r="F663"/>
  <c r="I662"/>
  <c r="F662"/>
  <c r="H661"/>
  <c r="G661"/>
  <c r="E661"/>
  <c r="D661"/>
  <c r="I660"/>
  <c r="F660"/>
  <c r="I659"/>
  <c r="F659"/>
  <c r="I658"/>
  <c r="F658"/>
  <c r="I657"/>
  <c r="F657"/>
  <c r="I656"/>
  <c r="F656"/>
  <c r="H655"/>
  <c r="G655"/>
  <c r="E655"/>
  <c r="D655"/>
  <c r="I654"/>
  <c r="F654"/>
  <c r="I653"/>
  <c r="F653"/>
  <c r="I652"/>
  <c r="F652"/>
  <c r="H651"/>
  <c r="G651"/>
  <c r="E651"/>
  <c r="D651"/>
  <c r="I650"/>
  <c r="F650"/>
  <c r="I649"/>
  <c r="F649"/>
  <c r="I648"/>
  <c r="F648"/>
  <c r="H647"/>
  <c r="G647"/>
  <c r="E647"/>
  <c r="D647"/>
  <c r="I646"/>
  <c r="F646"/>
  <c r="I645"/>
  <c r="F645"/>
  <c r="I644"/>
  <c r="F644"/>
  <c r="H643"/>
  <c r="G643"/>
  <c r="E643"/>
  <c r="D643"/>
  <c r="I642"/>
  <c r="F642"/>
  <c r="I641"/>
  <c r="F641"/>
  <c r="I640"/>
  <c r="F640"/>
  <c r="I639"/>
  <c r="F639"/>
  <c r="I638"/>
  <c r="F638"/>
  <c r="I637"/>
  <c r="F637"/>
  <c r="I636"/>
  <c r="F636"/>
  <c r="I635"/>
  <c r="F635"/>
  <c r="I634"/>
  <c r="F634"/>
  <c r="I633"/>
  <c r="F633"/>
  <c r="I632"/>
  <c r="F632"/>
  <c r="I631"/>
  <c r="F631"/>
  <c r="H630"/>
  <c r="G630"/>
  <c r="E630"/>
  <c r="D630"/>
  <c r="I629"/>
  <c r="F629"/>
  <c r="I628"/>
  <c r="F628"/>
  <c r="I627"/>
  <c r="F627"/>
  <c r="I626"/>
  <c r="F626"/>
  <c r="I625"/>
  <c r="F625"/>
  <c r="H624"/>
  <c r="G624"/>
  <c r="E624"/>
  <c r="D624"/>
  <c r="I623"/>
  <c r="F623"/>
  <c r="I622"/>
  <c r="F622"/>
  <c r="I621"/>
  <c r="F621"/>
  <c r="H620"/>
  <c r="G620"/>
  <c r="E620"/>
  <c r="D620"/>
  <c r="I619"/>
  <c r="F619"/>
  <c r="I618"/>
  <c r="F618"/>
  <c r="I617"/>
  <c r="F617"/>
  <c r="H616"/>
  <c r="G616"/>
  <c r="E616"/>
  <c r="D616"/>
  <c r="I615"/>
  <c r="F615"/>
  <c r="I614"/>
  <c r="F614"/>
  <c r="I613"/>
  <c r="F613"/>
  <c r="H612"/>
  <c r="G612"/>
  <c r="E612"/>
  <c r="D612"/>
  <c r="I611"/>
  <c r="F611"/>
  <c r="I610"/>
  <c r="F610"/>
  <c r="I609"/>
  <c r="F609"/>
  <c r="H608"/>
  <c r="G608"/>
  <c r="E608"/>
  <c r="D608"/>
  <c r="I607"/>
  <c r="F607"/>
  <c r="I606"/>
  <c r="F606"/>
  <c r="I605"/>
  <c r="F605"/>
  <c r="H604"/>
  <c r="G604"/>
  <c r="E604"/>
  <c r="D604"/>
  <c r="I603"/>
  <c r="F603"/>
  <c r="I602"/>
  <c r="F602"/>
  <c r="I601"/>
  <c r="F601"/>
  <c r="I600"/>
  <c r="F600"/>
  <c r="H599"/>
  <c r="G599"/>
  <c r="E599"/>
  <c r="D599"/>
  <c r="I598"/>
  <c r="F598"/>
  <c r="I597"/>
  <c r="F597"/>
  <c r="I596"/>
  <c r="F596"/>
  <c r="I595"/>
  <c r="F595"/>
  <c r="I594"/>
  <c r="F594"/>
  <c r="I593"/>
  <c r="F593"/>
  <c r="I592"/>
  <c r="F592"/>
  <c r="H591"/>
  <c r="G591"/>
  <c r="E591"/>
  <c r="D591"/>
  <c r="I590"/>
  <c r="F590"/>
  <c r="I589"/>
  <c r="F589"/>
  <c r="I588"/>
  <c r="F588"/>
  <c r="I587"/>
  <c r="F587"/>
  <c r="H586"/>
  <c r="G586"/>
  <c r="E586"/>
  <c r="D586"/>
  <c r="I585"/>
  <c r="F585"/>
  <c r="I584"/>
  <c r="F584"/>
  <c r="I583"/>
  <c r="F583"/>
  <c r="I582"/>
  <c r="F582"/>
  <c r="I581"/>
  <c r="F581"/>
  <c r="I580"/>
  <c r="F580"/>
  <c r="I579"/>
  <c r="F579"/>
  <c r="H578"/>
  <c r="G578"/>
  <c r="E578"/>
  <c r="D578"/>
  <c r="I577"/>
  <c r="F577"/>
  <c r="I576"/>
  <c r="F576"/>
  <c r="I575"/>
  <c r="F575"/>
  <c r="I574"/>
  <c r="F574"/>
  <c r="H573"/>
  <c r="G573"/>
  <c r="E573"/>
  <c r="D573"/>
  <c r="I572"/>
  <c r="F572"/>
  <c r="I571"/>
  <c r="F571"/>
  <c r="I570"/>
  <c r="F570"/>
  <c r="I569"/>
  <c r="F569"/>
  <c r="H568"/>
  <c r="G568"/>
  <c r="E568"/>
  <c r="D568"/>
  <c r="I567"/>
  <c r="F567"/>
  <c r="I566"/>
  <c r="F566"/>
  <c r="I565"/>
  <c r="F565"/>
  <c r="I564"/>
  <c r="F564"/>
  <c r="H563"/>
  <c r="G563"/>
  <c r="E563"/>
  <c r="D563"/>
  <c r="I562"/>
  <c r="F562"/>
  <c r="I561"/>
  <c r="F561"/>
  <c r="H560"/>
  <c r="G560"/>
  <c r="E560"/>
  <c r="D560"/>
  <c r="I559"/>
  <c r="F559"/>
  <c r="I558"/>
  <c r="F558"/>
  <c r="I557"/>
  <c r="F557"/>
  <c r="I556"/>
  <c r="F556"/>
  <c r="I555"/>
  <c r="F555"/>
  <c r="H554"/>
  <c r="G554"/>
  <c r="E554"/>
  <c r="D554"/>
  <c r="I553"/>
  <c r="F553"/>
  <c r="I552"/>
  <c r="F552"/>
  <c r="I551"/>
  <c r="F551"/>
  <c r="I550"/>
  <c r="F550"/>
  <c r="I549"/>
  <c r="F549"/>
  <c r="I548"/>
  <c r="F548"/>
  <c r="I547"/>
  <c r="F547"/>
  <c r="H546"/>
  <c r="G546"/>
  <c r="E546"/>
  <c r="D546"/>
  <c r="I545"/>
  <c r="F545"/>
  <c r="I544"/>
  <c r="F544"/>
  <c r="I543"/>
  <c r="F543"/>
  <c r="I542"/>
  <c r="F542"/>
  <c r="H541"/>
  <c r="G541"/>
  <c r="E541"/>
  <c r="D541"/>
  <c r="I540"/>
  <c r="F540"/>
  <c r="I539"/>
  <c r="F539"/>
  <c r="I538"/>
  <c r="F538"/>
  <c r="I537"/>
  <c r="F537"/>
  <c r="H536"/>
  <c r="G536"/>
  <c r="E536"/>
  <c r="D536"/>
  <c r="I535"/>
  <c r="F535"/>
  <c r="I534"/>
  <c r="F534"/>
  <c r="H533"/>
  <c r="G533"/>
  <c r="E533"/>
  <c r="D533"/>
  <c r="I532"/>
  <c r="F532"/>
  <c r="I531"/>
  <c r="F531"/>
  <c r="I530"/>
  <c r="F530"/>
  <c r="I529"/>
  <c r="F529"/>
  <c r="I528"/>
  <c r="F528"/>
  <c r="I527"/>
  <c r="F527"/>
  <c r="I526"/>
  <c r="F526"/>
  <c r="H525"/>
  <c r="G525"/>
  <c r="E525"/>
  <c r="D525"/>
  <c r="I524"/>
  <c r="F524"/>
  <c r="I523"/>
  <c r="F523"/>
  <c r="I522"/>
  <c r="I521" s="1"/>
  <c r="F522"/>
  <c r="H521"/>
  <c r="G521"/>
  <c r="E521"/>
  <c r="D521"/>
  <c r="I520"/>
  <c r="F520"/>
  <c r="I519"/>
  <c r="F519"/>
  <c r="I518"/>
  <c r="F518"/>
  <c r="I517"/>
  <c r="F517"/>
  <c r="I516"/>
  <c r="F516"/>
  <c r="I515"/>
  <c r="F515"/>
  <c r="I514"/>
  <c r="F514"/>
  <c r="I513"/>
  <c r="F513"/>
  <c r="H512"/>
  <c r="G512"/>
  <c r="E512"/>
  <c r="D512"/>
  <c r="I511"/>
  <c r="F511"/>
  <c r="I510"/>
  <c r="F510"/>
  <c r="I509"/>
  <c r="F509"/>
  <c r="I508"/>
  <c r="F508"/>
  <c r="I507"/>
  <c r="F507"/>
  <c r="I506"/>
  <c r="F506"/>
  <c r="I505"/>
  <c r="F505"/>
  <c r="I504"/>
  <c r="F504"/>
  <c r="I503"/>
  <c r="F503"/>
  <c r="I502"/>
  <c r="F502"/>
  <c r="I501"/>
  <c r="F501"/>
  <c r="I500"/>
  <c r="F500"/>
  <c r="H499"/>
  <c r="G499"/>
  <c r="E499"/>
  <c r="D499"/>
  <c r="I498"/>
  <c r="F498"/>
  <c r="I497"/>
  <c r="F497"/>
  <c r="I496"/>
  <c r="F496"/>
  <c r="I495"/>
  <c r="F495"/>
  <c r="I494"/>
  <c r="F494"/>
  <c r="I493"/>
  <c r="F493"/>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H461"/>
  <c r="G461"/>
  <c r="E461"/>
  <c r="D461"/>
  <c r="I460"/>
  <c r="F460"/>
  <c r="I459"/>
  <c r="F459"/>
  <c r="I458"/>
  <c r="F458"/>
  <c r="I457"/>
  <c r="F457"/>
  <c r="I456"/>
  <c r="F456"/>
  <c r="I455"/>
  <c r="F455"/>
  <c r="I454"/>
  <c r="F454"/>
  <c r="I453"/>
  <c r="F453"/>
  <c r="I452"/>
  <c r="F452"/>
  <c r="I451"/>
  <c r="F451"/>
  <c r="I450"/>
  <c r="F450"/>
  <c r="I449"/>
  <c r="F449"/>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F414"/>
  <c r="I413"/>
  <c r="F413"/>
  <c r="H412"/>
  <c r="G412"/>
  <c r="E412"/>
  <c r="D412"/>
  <c r="I411"/>
  <c r="F411"/>
  <c r="I410"/>
  <c r="F410"/>
  <c r="I409"/>
  <c r="F409"/>
  <c r="I408"/>
  <c r="F408"/>
  <c r="I407"/>
  <c r="F407"/>
  <c r="I406"/>
  <c r="F406"/>
  <c r="H405"/>
  <c r="G405"/>
  <c r="E405"/>
  <c r="D405"/>
  <c r="I404"/>
  <c r="F404"/>
  <c r="I403"/>
  <c r="F403"/>
  <c r="I402"/>
  <c r="F402"/>
  <c r="I401"/>
  <c r="F401"/>
  <c r="I400"/>
  <c r="F400"/>
  <c r="I399"/>
  <c r="F399"/>
  <c r="I398"/>
  <c r="F398"/>
  <c r="I397"/>
  <c r="F397"/>
  <c r="I396"/>
  <c r="F396"/>
  <c r="I395"/>
  <c r="F395"/>
  <c r="I394"/>
  <c r="F394"/>
  <c r="I393"/>
  <c r="F393"/>
  <c r="I392"/>
  <c r="F392"/>
  <c r="I391"/>
  <c r="F391"/>
  <c r="H390"/>
  <c r="G390"/>
  <c r="E390"/>
  <c r="D390"/>
  <c r="I389"/>
  <c r="F389"/>
  <c r="I388"/>
  <c r="F388"/>
  <c r="I387"/>
  <c r="F387"/>
  <c r="I386"/>
  <c r="F386"/>
  <c r="I385"/>
  <c r="F385"/>
  <c r="I384"/>
  <c r="F384"/>
  <c r="I383"/>
  <c r="F383"/>
  <c r="I382"/>
  <c r="F382"/>
  <c r="I381"/>
  <c r="F381"/>
  <c r="I380"/>
  <c r="F380"/>
  <c r="H379"/>
  <c r="G379"/>
  <c r="E379"/>
  <c r="D379"/>
  <c r="I378"/>
  <c r="F378"/>
  <c r="I377"/>
  <c r="F377"/>
  <c r="H376"/>
  <c r="G376"/>
  <c r="E376"/>
  <c r="D376"/>
  <c r="I375"/>
  <c r="F375"/>
  <c r="I374"/>
  <c r="F374"/>
  <c r="H373"/>
  <c r="G373"/>
  <c r="E373"/>
  <c r="D373"/>
  <c r="I372"/>
  <c r="F372"/>
  <c r="I371"/>
  <c r="F371"/>
  <c r="I370"/>
  <c r="F370"/>
  <c r="I369"/>
  <c r="F369"/>
  <c r="I368"/>
  <c r="F368"/>
  <c r="I367"/>
  <c r="F367"/>
  <c r="H366"/>
  <c r="G366"/>
  <c r="E366"/>
  <c r="D366"/>
  <c r="I365"/>
  <c r="F365"/>
  <c r="I364"/>
  <c r="F364"/>
  <c r="I363"/>
  <c r="F363"/>
  <c r="I362"/>
  <c r="F362"/>
  <c r="I361"/>
  <c r="F361"/>
  <c r="I360"/>
  <c r="F360"/>
  <c r="I359"/>
  <c r="F359"/>
  <c r="I358"/>
  <c r="F358"/>
  <c r="I357"/>
  <c r="F357"/>
  <c r="I356"/>
  <c r="F356"/>
  <c r="H355"/>
  <c r="G355"/>
  <c r="E355"/>
  <c r="D355"/>
  <c r="I354"/>
  <c r="F354"/>
  <c r="I353"/>
  <c r="F353"/>
  <c r="I352"/>
  <c r="F352"/>
  <c r="I351"/>
  <c r="F351"/>
  <c r="I350"/>
  <c r="F350"/>
  <c r="I349"/>
  <c r="F349"/>
  <c r="I348"/>
  <c r="F348"/>
  <c r="I347"/>
  <c r="F347"/>
  <c r="I346"/>
  <c r="F346"/>
  <c r="H345"/>
  <c r="G345"/>
  <c r="E345"/>
  <c r="D345"/>
  <c r="I344"/>
  <c r="F344"/>
  <c r="I343"/>
  <c r="F343"/>
  <c r="I342"/>
  <c r="F342"/>
  <c r="I341"/>
  <c r="F341"/>
  <c r="I340"/>
  <c r="F340"/>
  <c r="I339"/>
  <c r="F339"/>
  <c r="I338"/>
  <c r="F338"/>
  <c r="I337"/>
  <c r="F337"/>
  <c r="I336"/>
  <c r="F336"/>
  <c r="I335"/>
  <c r="F335"/>
  <c r="I334"/>
  <c r="F334"/>
  <c r="I333"/>
  <c r="F333"/>
  <c r="H332"/>
  <c r="G332"/>
  <c r="E332"/>
  <c r="D332"/>
  <c r="I331"/>
  <c r="F331"/>
  <c r="I330"/>
  <c r="F330"/>
  <c r="I329"/>
  <c r="F329"/>
  <c r="I328"/>
  <c r="F328"/>
  <c r="I327"/>
  <c r="F327"/>
  <c r="H326"/>
  <c r="G326"/>
  <c r="E326"/>
  <c r="D326"/>
  <c r="I325"/>
  <c r="F325"/>
  <c r="I324"/>
  <c r="F324"/>
  <c r="I323"/>
  <c r="F323"/>
  <c r="I322"/>
  <c r="F322"/>
  <c r="I321"/>
  <c r="F321"/>
  <c r="I320"/>
  <c r="F320"/>
  <c r="I319"/>
  <c r="F319"/>
  <c r="I318"/>
  <c r="F318"/>
  <c r="H317"/>
  <c r="G317"/>
  <c r="E317"/>
  <c r="D317"/>
  <c r="I316"/>
  <c r="F316"/>
  <c r="I315"/>
  <c r="F315"/>
  <c r="I314"/>
  <c r="F314"/>
  <c r="I313"/>
  <c r="F313"/>
  <c r="H312"/>
  <c r="G312"/>
  <c r="E312"/>
  <c r="D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H287"/>
  <c r="G287"/>
  <c r="E287"/>
  <c r="D287"/>
  <c r="I286"/>
  <c r="F286"/>
  <c r="I285"/>
  <c r="F285"/>
  <c r="I284"/>
  <c r="F284"/>
  <c r="I283"/>
  <c r="F283"/>
  <c r="I282"/>
  <c r="F282"/>
  <c r="I281"/>
  <c r="F281"/>
  <c r="I280"/>
  <c r="F280"/>
  <c r="I279"/>
  <c r="F279"/>
  <c r="I278"/>
  <c r="F278"/>
  <c r="I277"/>
  <c r="F277"/>
  <c r="H276"/>
  <c r="G276"/>
  <c r="E276"/>
  <c r="D276"/>
  <c r="I275"/>
  <c r="F275"/>
  <c r="I274"/>
  <c r="F274"/>
  <c r="I273"/>
  <c r="F273"/>
  <c r="I272"/>
  <c r="F272"/>
  <c r="I271"/>
  <c r="F271"/>
  <c r="I270"/>
  <c r="F270"/>
  <c r="I269"/>
  <c r="F269"/>
  <c r="I268"/>
  <c r="F268"/>
  <c r="I267"/>
  <c r="F267"/>
  <c r="I266"/>
  <c r="F266"/>
  <c r="H265"/>
  <c r="G265"/>
  <c r="E265"/>
  <c r="D265"/>
  <c r="I264"/>
  <c r="F264"/>
  <c r="I263"/>
  <c r="F263"/>
  <c r="I262"/>
  <c r="F262"/>
  <c r="I261"/>
  <c r="F261"/>
  <c r="I260"/>
  <c r="F260"/>
  <c r="I259"/>
  <c r="F259"/>
  <c r="I258"/>
  <c r="F258"/>
  <c r="I257"/>
  <c r="F257"/>
  <c r="I256"/>
  <c r="F256"/>
  <c r="I255"/>
  <c r="F255"/>
  <c r="I254"/>
  <c r="F254"/>
  <c r="I253"/>
  <c r="F253"/>
  <c r="I252"/>
  <c r="F252"/>
  <c r="I251"/>
  <c r="F251"/>
  <c r="I250"/>
  <c r="F250"/>
  <c r="I249"/>
  <c r="F249"/>
  <c r="I248"/>
  <c r="F248"/>
  <c r="H247"/>
  <c r="G247"/>
  <c r="E247"/>
  <c r="D247"/>
  <c r="I246"/>
  <c r="F246"/>
  <c r="I245"/>
  <c r="F245"/>
  <c r="I244"/>
  <c r="F244"/>
  <c r="I243"/>
  <c r="F243"/>
  <c r="I242"/>
  <c r="F242"/>
  <c r="I241"/>
  <c r="F241"/>
  <c r="I240"/>
  <c r="F240"/>
  <c r="I239"/>
  <c r="F239"/>
  <c r="I238"/>
  <c r="F238"/>
  <c r="I237"/>
  <c r="F237"/>
  <c r="I236"/>
  <c r="F236"/>
  <c r="I235"/>
  <c r="F235"/>
  <c r="I234"/>
  <c r="F234"/>
  <c r="I233"/>
  <c r="F233"/>
  <c r="I232"/>
  <c r="F232"/>
  <c r="I231"/>
  <c r="F231"/>
  <c r="H230"/>
  <c r="G230"/>
  <c r="E230"/>
  <c r="D230"/>
  <c r="I229"/>
  <c r="F229"/>
  <c r="I228"/>
  <c r="F228"/>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H204"/>
  <c r="G204"/>
  <c r="E204"/>
  <c r="D204"/>
  <c r="I203"/>
  <c r="F203"/>
  <c r="I202"/>
  <c r="F202"/>
  <c r="I201"/>
  <c r="F201"/>
  <c r="I200"/>
  <c r="F200"/>
  <c r="I199"/>
  <c r="F199"/>
  <c r="I198"/>
  <c r="F198"/>
  <c r="H197"/>
  <c r="G197"/>
  <c r="E197"/>
  <c r="D197"/>
  <c r="I196"/>
  <c r="F196"/>
  <c r="I195"/>
  <c r="F195"/>
  <c r="H194"/>
  <c r="G194"/>
  <c r="E194"/>
  <c r="D194"/>
  <c r="I193"/>
  <c r="F193"/>
  <c r="I192"/>
  <c r="F192"/>
  <c r="I191"/>
  <c r="F191"/>
  <c r="I190"/>
  <c r="F190"/>
  <c r="I189"/>
  <c r="F189"/>
  <c r="I188"/>
  <c r="F188"/>
  <c r="I187"/>
  <c r="F187"/>
  <c r="I186"/>
  <c r="F186"/>
  <c r="I185"/>
  <c r="F185"/>
  <c r="I184"/>
  <c r="F184"/>
  <c r="I183"/>
  <c r="F183"/>
  <c r="I182"/>
  <c r="F182"/>
  <c r="I181"/>
  <c r="F181"/>
  <c r="I180"/>
  <c r="F180"/>
  <c r="I179"/>
  <c r="F179"/>
  <c r="I178"/>
  <c r="F178"/>
  <c r="I177"/>
  <c r="F177"/>
  <c r="I176"/>
  <c r="F176"/>
  <c r="H175"/>
  <c r="G175"/>
  <c r="E175"/>
  <c r="D175"/>
  <c r="I174"/>
  <c r="F174"/>
  <c r="I173"/>
  <c r="F173"/>
  <c r="H172"/>
  <c r="G172"/>
  <c r="E172"/>
  <c r="D172"/>
  <c r="I171"/>
  <c r="F171"/>
  <c r="I170"/>
  <c r="F170"/>
  <c r="I169"/>
  <c r="F169"/>
  <c r="I168"/>
  <c r="F168"/>
  <c r="I167"/>
  <c r="F167"/>
  <c r="I166"/>
  <c r="F166"/>
  <c r="H165"/>
  <c r="G165"/>
  <c r="E165"/>
  <c r="D165"/>
  <c r="I164"/>
  <c r="F164"/>
  <c r="I163"/>
  <c r="F163"/>
  <c r="I162"/>
  <c r="F162"/>
  <c r="I161"/>
  <c r="F161"/>
  <c r="I160"/>
  <c r="F160"/>
  <c r="I159"/>
  <c r="F159"/>
  <c r="I158"/>
  <c r="F158"/>
  <c r="H157"/>
  <c r="G157"/>
  <c r="E157"/>
  <c r="D157"/>
  <c r="I156"/>
  <c r="F156"/>
  <c r="I155"/>
  <c r="F155"/>
  <c r="I154"/>
  <c r="F154"/>
  <c r="I153"/>
  <c r="F153"/>
  <c r="I152"/>
  <c r="F152"/>
  <c r="I151"/>
  <c r="F151"/>
  <c r="I150"/>
  <c r="F150"/>
  <c r="H149"/>
  <c r="G149"/>
  <c r="E149"/>
  <c r="D149"/>
  <c r="I148"/>
  <c r="F148"/>
  <c r="I147"/>
  <c r="F147"/>
  <c r="I146"/>
  <c r="F146"/>
  <c r="I145"/>
  <c r="F145"/>
  <c r="I144"/>
  <c r="F144"/>
  <c r="H143"/>
  <c r="G143"/>
  <c r="E143"/>
  <c r="D143"/>
  <c r="I142"/>
  <c r="F142"/>
  <c r="I141"/>
  <c r="F141"/>
  <c r="I140"/>
  <c r="F140"/>
  <c r="I139"/>
  <c r="F139"/>
  <c r="I138"/>
  <c r="F138"/>
  <c r="I137"/>
  <c r="F137"/>
  <c r="I136"/>
  <c r="F136"/>
  <c r="I135"/>
  <c r="F135"/>
  <c r="I134"/>
  <c r="F134"/>
  <c r="I133"/>
  <c r="F133"/>
  <c r="H132"/>
  <c r="G132"/>
  <c r="E132"/>
  <c r="D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H110"/>
  <c r="G110"/>
  <c r="E110"/>
  <c r="D110"/>
  <c r="I109"/>
  <c r="F109"/>
  <c r="I108"/>
  <c r="F108"/>
  <c r="I107"/>
  <c r="F107"/>
  <c r="I106"/>
  <c r="F106"/>
  <c r="I105"/>
  <c r="F105"/>
  <c r="I104"/>
  <c r="F104"/>
  <c r="I103"/>
  <c r="F103"/>
  <c r="I102"/>
  <c r="F102"/>
  <c r="E101"/>
  <c r="D10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H74"/>
  <c r="G74"/>
  <c r="E74"/>
  <c r="D74"/>
  <c r="I73"/>
  <c r="F73"/>
  <c r="I72"/>
  <c r="F72"/>
  <c r="H71"/>
  <c r="G71"/>
  <c r="E71"/>
  <c r="D71"/>
  <c r="I70"/>
  <c r="F70"/>
  <c r="I69"/>
  <c r="F69"/>
  <c r="I68"/>
  <c r="F68"/>
  <c r="I67"/>
  <c r="F67"/>
  <c r="I66"/>
  <c r="F66"/>
  <c r="I65"/>
  <c r="F65"/>
  <c r="I64"/>
  <c r="F64"/>
  <c r="I63"/>
  <c r="F63"/>
  <c r="I62"/>
  <c r="F62"/>
  <c r="I61"/>
  <c r="F61"/>
  <c r="H60"/>
  <c r="G60"/>
  <c r="E60"/>
  <c r="D60"/>
  <c r="I59"/>
  <c r="F59"/>
  <c r="I58"/>
  <c r="F58"/>
  <c r="I57"/>
  <c r="F57"/>
  <c r="H56"/>
  <c r="G56"/>
  <c r="E56"/>
  <c r="D56"/>
  <c r="I55"/>
  <c r="F55"/>
  <c r="I54"/>
  <c r="F54"/>
  <c r="H53"/>
  <c r="G53"/>
  <c r="E53"/>
  <c r="D53"/>
  <c r="I52"/>
  <c r="F52"/>
  <c r="I51"/>
  <c r="F51"/>
  <c r="I50"/>
  <c r="F50"/>
  <c r="H49"/>
  <c r="G49"/>
  <c r="E49"/>
  <c r="D49"/>
  <c r="I48"/>
  <c r="F48"/>
  <c r="I47"/>
  <c r="F47"/>
  <c r="I46"/>
  <c r="F46"/>
  <c r="I45"/>
  <c r="F45"/>
  <c r="I44"/>
  <c r="F44"/>
  <c r="H43"/>
  <c r="G43"/>
  <c r="E43"/>
  <c r="D43"/>
  <c r="I42"/>
  <c r="F42"/>
  <c r="I41"/>
  <c r="F41"/>
  <c r="I40"/>
  <c r="F40"/>
  <c r="I39"/>
  <c r="F39"/>
  <c r="H38"/>
  <c r="G38"/>
  <c r="E38"/>
  <c r="D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16"/>
  <c r="F16"/>
  <c r="I15"/>
  <c r="F15"/>
  <c r="I14"/>
  <c r="F14"/>
  <c r="I13"/>
  <c r="F13"/>
  <c r="I12"/>
  <c r="F12"/>
  <c r="I11"/>
  <c r="F11"/>
  <c r="I10"/>
  <c r="F10"/>
  <c r="I9"/>
  <c r="F9"/>
  <c r="I8"/>
  <c r="F8"/>
  <c r="I7"/>
  <c r="F7"/>
  <c r="H6"/>
  <c r="G6"/>
  <c r="E6"/>
  <c r="D6"/>
  <c r="F87" i="40"/>
  <c r="E87"/>
  <c r="D87"/>
  <c r="C87"/>
  <c r="H86"/>
  <c r="G86"/>
  <c r="H85"/>
  <c r="G85"/>
  <c r="H84"/>
  <c r="G84"/>
  <c r="I84" s="1"/>
  <c r="H83"/>
  <c r="G83"/>
  <c r="H82"/>
  <c r="G82"/>
  <c r="H81"/>
  <c r="G81"/>
  <c r="I81" s="1"/>
  <c r="H80"/>
  <c r="G80"/>
  <c r="H79"/>
  <c r="G79"/>
  <c r="H78"/>
  <c r="G78"/>
  <c r="H77"/>
  <c r="G77"/>
  <c r="I77" s="1"/>
  <c r="H76"/>
  <c r="G76"/>
  <c r="H75"/>
  <c r="G75"/>
  <c r="H74"/>
  <c r="G74"/>
  <c r="H73"/>
  <c r="G73"/>
  <c r="H72"/>
  <c r="G72"/>
  <c r="H71"/>
  <c r="G71"/>
  <c r="H70"/>
  <c r="G70"/>
  <c r="H69"/>
  <c r="G69"/>
  <c r="H68"/>
  <c r="G68"/>
  <c r="I67"/>
  <c r="H67"/>
  <c r="G67"/>
  <c r="H66"/>
  <c r="G66"/>
  <c r="H65"/>
  <c r="G65"/>
  <c r="H64"/>
  <c r="G64"/>
  <c r="H63"/>
  <c r="G63"/>
  <c r="H62"/>
  <c r="G62"/>
  <c r="H61"/>
  <c r="G61"/>
  <c r="I61" s="1"/>
  <c r="H60"/>
  <c r="G60"/>
  <c r="H59"/>
  <c r="G59"/>
  <c r="H58"/>
  <c r="G58"/>
  <c r="H57"/>
  <c r="G57"/>
  <c r="H56"/>
  <c r="G56"/>
  <c r="I56" s="1"/>
  <c r="H55"/>
  <c r="G55"/>
  <c r="H54"/>
  <c r="G54"/>
  <c r="H53"/>
  <c r="G53"/>
  <c r="H52"/>
  <c r="G52"/>
  <c r="I52" s="1"/>
  <c r="H51"/>
  <c r="I51" s="1"/>
  <c r="G51"/>
  <c r="H50"/>
  <c r="I50" s="1"/>
  <c r="G50"/>
  <c r="H49"/>
  <c r="G49"/>
  <c r="H48"/>
  <c r="G48"/>
  <c r="H47"/>
  <c r="G47"/>
  <c r="H46"/>
  <c r="I46" s="1"/>
  <c r="G46"/>
  <c r="H45"/>
  <c r="G45"/>
  <c r="H44"/>
  <c r="G44"/>
  <c r="H43"/>
  <c r="G43"/>
  <c r="H42"/>
  <c r="G42"/>
  <c r="H41"/>
  <c r="G41"/>
  <c r="I41" s="1"/>
  <c r="H40"/>
  <c r="G40"/>
  <c r="H39"/>
  <c r="G39"/>
  <c r="H38"/>
  <c r="G38"/>
  <c r="H37"/>
  <c r="G37"/>
  <c r="I37" s="1"/>
  <c r="H36"/>
  <c r="G36"/>
  <c r="H35"/>
  <c r="G35"/>
  <c r="H34"/>
  <c r="G34"/>
  <c r="H33"/>
  <c r="G33"/>
  <c r="I33" s="1"/>
  <c r="H32"/>
  <c r="G32"/>
  <c r="H31"/>
  <c r="G31"/>
  <c r="H30"/>
  <c r="G30"/>
  <c r="H29"/>
  <c r="G29"/>
  <c r="I29" s="1"/>
  <c r="H28"/>
  <c r="G28"/>
  <c r="H27"/>
  <c r="G27"/>
  <c r="H26"/>
  <c r="G26"/>
  <c r="H25"/>
  <c r="G25"/>
  <c r="I25" s="1"/>
  <c r="H24"/>
  <c r="G24"/>
  <c r="H23"/>
  <c r="G23"/>
  <c r="H22"/>
  <c r="G22"/>
  <c r="H21"/>
  <c r="G21"/>
  <c r="I21" s="1"/>
  <c r="H20"/>
  <c r="G20"/>
  <c r="H19"/>
  <c r="G19"/>
  <c r="H18"/>
  <c r="G18"/>
  <c r="H17"/>
  <c r="G17"/>
  <c r="I17" s="1"/>
  <c r="H16"/>
  <c r="G16"/>
  <c r="H15"/>
  <c r="G15"/>
  <c r="A15"/>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H14"/>
  <c r="G14"/>
  <c r="H13"/>
  <c r="G13"/>
  <c r="H12"/>
  <c r="G12"/>
  <c r="H11"/>
  <c r="G11"/>
  <c r="H10"/>
  <c r="G10"/>
  <c r="I10" s="1"/>
  <c r="H9"/>
  <c r="G9"/>
  <c r="H8"/>
  <c r="G8"/>
  <c r="H7"/>
  <c r="G7"/>
  <c r="H6"/>
  <c r="G6"/>
  <c r="I15" l="1"/>
  <c r="I19"/>
  <c r="I23"/>
  <c r="I27"/>
  <c r="I31"/>
  <c r="I35"/>
  <c r="I39"/>
  <c r="I43"/>
  <c r="I59"/>
  <c r="I78"/>
  <c r="Q30" i="44"/>
  <c r="Q33"/>
  <c r="I8" i="40"/>
  <c r="I71"/>
  <c r="I75"/>
  <c r="I79"/>
  <c r="I83"/>
  <c r="I13"/>
  <c r="T34" i="44"/>
  <c r="R25" i="45"/>
  <c r="H20" i="42"/>
  <c r="Q23" i="44"/>
  <c r="Q16"/>
  <c r="O27"/>
  <c r="Q37"/>
  <c r="O44"/>
  <c r="Q46"/>
  <c r="Q49"/>
  <c r="Q54"/>
  <c r="O14"/>
  <c r="P27"/>
  <c r="P44"/>
  <c r="P34"/>
  <c r="O44" i="43"/>
  <c r="I525" i="41"/>
  <c r="I12" i="40"/>
  <c r="I14"/>
  <c r="I63"/>
  <c r="I65"/>
  <c r="I72"/>
  <c r="P14" i="44"/>
  <c r="Q47"/>
  <c r="I11" i="40"/>
  <c r="G87"/>
  <c r="I55"/>
  <c r="I82"/>
  <c r="Q48" i="44"/>
  <c r="I45" i="40"/>
  <c r="I47"/>
  <c r="I49"/>
  <c r="I62"/>
  <c r="I66"/>
  <c r="I68"/>
  <c r="Q29" i="44"/>
  <c r="R29" i="45"/>
  <c r="R21"/>
  <c r="Q9" i="44"/>
  <c r="Q22"/>
  <c r="Q26"/>
  <c r="Q32"/>
  <c r="Q43"/>
  <c r="P8"/>
  <c r="Q17"/>
  <c r="O20"/>
  <c r="O8"/>
  <c r="T8"/>
  <c r="Q11"/>
  <c r="Q12"/>
  <c r="Q15"/>
  <c r="Q19"/>
  <c r="Q25"/>
  <c r="Q31"/>
  <c r="O34"/>
  <c r="Q39"/>
  <c r="Q42"/>
  <c r="F59"/>
  <c r="Q7"/>
  <c r="Q10"/>
  <c r="Q24"/>
  <c r="D59"/>
  <c r="H59"/>
  <c r="Q41"/>
  <c r="Q50"/>
  <c r="Q13"/>
  <c r="P20"/>
  <c r="O38"/>
  <c r="Q40"/>
  <c r="T38"/>
  <c r="C59"/>
  <c r="G59"/>
  <c r="T44"/>
  <c r="E59"/>
  <c r="I59"/>
  <c r="O51"/>
  <c r="Q53"/>
  <c r="O8" i="43"/>
  <c r="T16"/>
  <c r="O19"/>
  <c r="T28"/>
  <c r="T36"/>
  <c r="E20" i="42"/>
  <c r="I661" i="41"/>
  <c r="I686"/>
  <c r="I720"/>
  <c r="I287"/>
  <c r="I373"/>
  <c r="I379"/>
  <c r="I390"/>
  <c r="I405"/>
  <c r="I533"/>
  <c r="I643"/>
  <c r="I74"/>
  <c r="I157"/>
  <c r="I647"/>
  <c r="I655"/>
  <c r="I736"/>
  <c r="I7" i="40"/>
  <c r="I9"/>
  <c r="I16"/>
  <c r="I18"/>
  <c r="I20"/>
  <c r="I22"/>
  <c r="I24"/>
  <c r="I26"/>
  <c r="I28"/>
  <c r="I30"/>
  <c r="I32"/>
  <c r="I34"/>
  <c r="I36"/>
  <c r="I38"/>
  <c r="I40"/>
  <c r="I42"/>
  <c r="I44"/>
  <c r="I53"/>
  <c r="I58"/>
  <c r="I60"/>
  <c r="I69"/>
  <c r="I74"/>
  <c r="I76"/>
  <c r="I85"/>
  <c r="I48"/>
  <c r="I57"/>
  <c r="I64"/>
  <c r="I73"/>
  <c r="I80"/>
  <c r="H87"/>
  <c r="I54"/>
  <c r="I70"/>
  <c r="I86"/>
  <c r="Q13" i="43"/>
  <c r="Q18"/>
  <c r="T19"/>
  <c r="O22"/>
  <c r="O28"/>
  <c r="P28"/>
  <c r="Q28" s="1"/>
  <c r="Q33"/>
  <c r="Q38"/>
  <c r="Q39"/>
  <c r="Q7"/>
  <c r="Q11"/>
  <c r="Q12"/>
  <c r="P16"/>
  <c r="Q17"/>
  <c r="Q21"/>
  <c r="Q31"/>
  <c r="Q32"/>
  <c r="F48"/>
  <c r="P36"/>
  <c r="N48"/>
  <c r="Q37"/>
  <c r="Q42"/>
  <c r="Q43"/>
  <c r="E48"/>
  <c r="I48"/>
  <c r="Q46"/>
  <c r="Q10"/>
  <c r="O16"/>
  <c r="P19"/>
  <c r="Q20"/>
  <c r="Q24"/>
  <c r="Q25"/>
  <c r="Q26"/>
  <c r="Q27"/>
  <c r="Q30"/>
  <c r="O36"/>
  <c r="R48"/>
  <c r="Q41"/>
  <c r="Q45"/>
  <c r="Q9"/>
  <c r="Q14"/>
  <c r="Q15"/>
  <c r="Q23"/>
  <c r="Q29"/>
  <c r="Q34"/>
  <c r="Q35"/>
  <c r="D48"/>
  <c r="H48"/>
  <c r="L48"/>
  <c r="Q40"/>
  <c r="G48"/>
  <c r="R10" i="45"/>
  <c r="R12"/>
  <c r="R17"/>
  <c r="R18"/>
  <c r="R22"/>
  <c r="R26"/>
  <c r="R30"/>
  <c r="R7"/>
  <c r="R14"/>
  <c r="R16"/>
  <c r="R9"/>
  <c r="R11"/>
  <c r="R20"/>
  <c r="R24"/>
  <c r="R28"/>
  <c r="R31"/>
  <c r="R8"/>
  <c r="R13"/>
  <c r="R15"/>
  <c r="R19"/>
  <c r="R23"/>
  <c r="R27"/>
  <c r="F38" i="41"/>
  <c r="F60"/>
  <c r="F71"/>
  <c r="F525"/>
  <c r="F533"/>
  <c r="F736"/>
  <c r="F74"/>
  <c r="F143"/>
  <c r="F175"/>
  <c r="F197"/>
  <c r="F204"/>
  <c r="F265"/>
  <c r="F276"/>
  <c r="F287"/>
  <c r="F661"/>
  <c r="F674"/>
  <c r="F692"/>
  <c r="F697"/>
  <c r="F405"/>
  <c r="F49"/>
  <c r="F643"/>
  <c r="I651"/>
  <c r="I38"/>
  <c r="F345"/>
  <c r="I499"/>
  <c r="I512"/>
  <c r="F521"/>
  <c r="F647"/>
  <c r="I674"/>
  <c r="I692"/>
  <c r="F655"/>
  <c r="I6"/>
  <c r="I563"/>
  <c r="I573"/>
  <c r="I578"/>
  <c r="I599"/>
  <c r="I604"/>
  <c r="I612"/>
  <c r="I620"/>
  <c r="I630"/>
  <c r="F651"/>
  <c r="F720"/>
  <c r="P32" i="45"/>
  <c r="T20" i="44"/>
  <c r="P38"/>
  <c r="R59"/>
  <c r="T51"/>
  <c r="Q55"/>
  <c r="T14"/>
  <c r="Q18"/>
  <c r="L59"/>
  <c r="K59"/>
  <c r="M59"/>
  <c r="Q57"/>
  <c r="T27"/>
  <c r="S59"/>
  <c r="J59"/>
  <c r="N59"/>
  <c r="P51"/>
  <c r="T8" i="43"/>
  <c r="S48"/>
  <c r="M48"/>
  <c r="P8"/>
  <c r="Q8" s="1"/>
  <c r="P22"/>
  <c r="K48"/>
  <c r="I49" i="41"/>
  <c r="I60"/>
  <c r="I71"/>
  <c r="I101"/>
  <c r="I110"/>
  <c r="F149"/>
  <c r="F373"/>
  <c r="F379"/>
  <c r="F390"/>
  <c r="F499"/>
  <c r="F512"/>
  <c r="F563"/>
  <c r="F573"/>
  <c r="F578"/>
  <c r="F599"/>
  <c r="F604"/>
  <c r="F612"/>
  <c r="F620"/>
  <c r="F630"/>
  <c r="F686"/>
  <c r="F706"/>
  <c r="F727"/>
  <c r="H749"/>
  <c r="I175"/>
  <c r="I197"/>
  <c r="I204"/>
  <c r="I265"/>
  <c r="I276"/>
  <c r="I345"/>
  <c r="I712"/>
  <c r="F712"/>
  <c r="I669"/>
  <c r="I706"/>
  <c r="D749"/>
  <c r="I56"/>
  <c r="I149"/>
  <c r="I165"/>
  <c r="I172"/>
  <c r="I247"/>
  <c r="I317"/>
  <c r="I326"/>
  <c r="I355"/>
  <c r="I366"/>
  <c r="I461"/>
  <c r="I541"/>
  <c r="I546"/>
  <c r="I560"/>
  <c r="I591"/>
  <c r="I701"/>
  <c r="I745"/>
  <c r="E749"/>
  <c r="F101"/>
  <c r="F132"/>
  <c r="I143"/>
  <c r="F165"/>
  <c r="F172"/>
  <c r="F247"/>
  <c r="F317"/>
  <c r="F326"/>
  <c r="F355"/>
  <c r="F366"/>
  <c r="F461"/>
  <c r="F541"/>
  <c r="F546"/>
  <c r="F560"/>
  <c r="F591"/>
  <c r="F669"/>
  <c r="F701"/>
  <c r="F745"/>
  <c r="F56"/>
  <c r="G749"/>
  <c r="F6"/>
  <c r="I43"/>
  <c r="I53"/>
  <c r="F43"/>
  <c r="F53"/>
  <c r="I132"/>
  <c r="F157"/>
  <c r="F194"/>
  <c r="F230"/>
  <c r="F312"/>
  <c r="F332"/>
  <c r="F376"/>
  <c r="F412"/>
  <c r="F536"/>
  <c r="F554"/>
  <c r="F568"/>
  <c r="F586"/>
  <c r="F608"/>
  <c r="F616"/>
  <c r="F624"/>
  <c r="F110"/>
  <c r="I194"/>
  <c r="I230"/>
  <c r="I312"/>
  <c r="I332"/>
  <c r="I376"/>
  <c r="I412"/>
  <c r="I536"/>
  <c r="I554"/>
  <c r="I568"/>
  <c r="I586"/>
  <c r="I608"/>
  <c r="I616"/>
  <c r="I624"/>
  <c r="I697"/>
  <c r="I727"/>
  <c r="Q32" i="45"/>
  <c r="Q21" i="44"/>
  <c r="Q28"/>
  <c r="Q27" s="1"/>
  <c r="Q35"/>
  <c r="Q34" s="1"/>
  <c r="Q45"/>
  <c r="Q52"/>
  <c r="Q58"/>
  <c r="Q19" i="43"/>
  <c r="P44"/>
  <c r="T44"/>
  <c r="Q47"/>
  <c r="J48"/>
  <c r="C48"/>
  <c r="I6" i="40"/>
  <c r="I749" i="41" l="1"/>
  <c r="O59" i="44"/>
  <c r="Q8"/>
  <c r="Q20"/>
  <c r="Q44"/>
  <c r="Q14"/>
  <c r="R32" i="45"/>
  <c r="Q51" i="44"/>
  <c r="Q59" s="1"/>
  <c r="Q38"/>
  <c r="P59"/>
  <c r="T59"/>
  <c r="I87" i="40"/>
  <c r="Q44" i="43"/>
  <c r="Q22"/>
  <c r="P48"/>
  <c r="Q36"/>
  <c r="T48"/>
  <c r="O48"/>
  <c r="Q16"/>
  <c r="F749" i="41"/>
  <c r="Q48" i="43" l="1"/>
  <c r="C8" i="39"/>
  <c r="B8"/>
  <c r="E8" s="1"/>
  <c r="E7"/>
  <c r="D7"/>
  <c r="J6"/>
  <c r="I6"/>
  <c r="E6"/>
  <c r="D6"/>
  <c r="E5"/>
  <c r="D183" i="37"/>
  <c r="D182"/>
  <c r="C181"/>
  <c r="B181"/>
  <c r="D180"/>
  <c r="D179"/>
  <c r="C178"/>
  <c r="B178"/>
  <c r="D177"/>
  <c r="D176"/>
  <c r="D175"/>
  <c r="D174"/>
  <c r="D173"/>
  <c r="D172"/>
  <c r="C171"/>
  <c r="B171"/>
  <c r="D170"/>
  <c r="D169"/>
  <c r="D168"/>
  <c r="D167"/>
  <c r="D166"/>
  <c r="D165"/>
  <c r="D164"/>
  <c r="D163"/>
  <c r="D162"/>
  <c r="D161"/>
  <c r="D160"/>
  <c r="D159"/>
  <c r="D158"/>
  <c r="D157"/>
  <c r="D156"/>
  <c r="D155"/>
  <c r="D154"/>
  <c r="D153"/>
  <c r="D152"/>
  <c r="D151"/>
  <c r="D150"/>
  <c r="D149"/>
  <c r="D148"/>
  <c r="D147"/>
  <c r="D146"/>
  <c r="D145"/>
  <c r="D144"/>
  <c r="D143"/>
  <c r="D142"/>
  <c r="D141"/>
  <c r="D140"/>
  <c r="D139"/>
  <c r="D138"/>
  <c r="C137"/>
  <c r="B137"/>
  <c r="D136"/>
  <c r="D135"/>
  <c r="C135"/>
  <c r="B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89"/>
  <c r="D88"/>
  <c r="D87"/>
  <c r="C86"/>
  <c r="B86"/>
  <c r="D85"/>
  <c r="D84" s="1"/>
  <c r="C84"/>
  <c r="B84"/>
  <c r="D83"/>
  <c r="D82" s="1"/>
  <c r="C82"/>
  <c r="B82"/>
  <c r="D81"/>
  <c r="D80"/>
  <c r="D79"/>
  <c r="D78"/>
  <c r="C77"/>
  <c r="B77"/>
  <c r="D76"/>
  <c r="D75"/>
  <c r="D74"/>
  <c r="D73"/>
  <c r="D72"/>
  <c r="D71"/>
  <c r="D70"/>
  <c r="D69"/>
  <c r="D68"/>
  <c r="D67"/>
  <c r="D66"/>
  <c r="D65"/>
  <c r="C64"/>
  <c r="B64"/>
  <c r="D63"/>
  <c r="D62" s="1"/>
  <c r="C62"/>
  <c r="B62"/>
  <c r="D61"/>
  <c r="D56" s="1"/>
  <c r="D60"/>
  <c r="D59"/>
  <c r="D58"/>
  <c r="D57"/>
  <c r="C56"/>
  <c r="B56"/>
  <c r="D55"/>
  <c r="D54"/>
  <c r="D53"/>
  <c r="D52"/>
  <c r="D51"/>
  <c r="D50"/>
  <c r="D49"/>
  <c r="D48"/>
  <c r="D47"/>
  <c r="D46"/>
  <c r="D45"/>
  <c r="D44"/>
  <c r="D43"/>
  <c r="D42"/>
  <c r="D41"/>
  <c r="D40"/>
  <c r="C39"/>
  <c r="B39"/>
  <c r="D38"/>
  <c r="D37"/>
  <c r="D36"/>
  <c r="D35"/>
  <c r="D34"/>
  <c r="D33"/>
  <c r="D32"/>
  <c r="D31"/>
  <c r="D30"/>
  <c r="D29"/>
  <c r="D28"/>
  <c r="D27"/>
  <c r="D26"/>
  <c r="D25"/>
  <c r="D24"/>
  <c r="D23"/>
  <c r="D22"/>
  <c r="D21"/>
  <c r="D20"/>
  <c r="D19"/>
  <c r="D18"/>
  <c r="D17"/>
  <c r="D16"/>
  <c r="D15"/>
  <c r="D14"/>
  <c r="D13"/>
  <c r="D12"/>
  <c r="D11"/>
  <c r="D10"/>
  <c r="D9"/>
  <c r="D8"/>
  <c r="D7"/>
  <c r="C6"/>
  <c r="B6"/>
  <c r="G18" i="36"/>
  <c r="F18"/>
  <c r="D18"/>
  <c r="C18"/>
  <c r="H17"/>
  <c r="E17"/>
  <c r="H16"/>
  <c r="E16"/>
  <c r="H15"/>
  <c r="E15"/>
  <c r="H14"/>
  <c r="E14"/>
  <c r="H13"/>
  <c r="E13"/>
  <c r="H12"/>
  <c r="E12"/>
  <c r="H11"/>
  <c r="E11"/>
  <c r="H10"/>
  <c r="E10"/>
  <c r="H9"/>
  <c r="E9"/>
  <c r="H8"/>
  <c r="E8"/>
  <c r="H7"/>
  <c r="E7"/>
  <c r="H6"/>
  <c r="E6"/>
  <c r="H5"/>
  <c r="E5"/>
  <c r="S18" i="35"/>
  <c r="R18"/>
  <c r="N18"/>
  <c r="M18"/>
  <c r="L18"/>
  <c r="K18"/>
  <c r="J18"/>
  <c r="I18"/>
  <c r="H18"/>
  <c r="G18"/>
  <c r="F18"/>
  <c r="E18"/>
  <c r="D18"/>
  <c r="C18"/>
  <c r="T17"/>
  <c r="P17"/>
  <c r="O17"/>
  <c r="T16"/>
  <c r="P16"/>
  <c r="O16"/>
  <c r="T15"/>
  <c r="P15"/>
  <c r="O15"/>
  <c r="T14"/>
  <c r="P14"/>
  <c r="O14"/>
  <c r="T13"/>
  <c r="P13"/>
  <c r="Q13" s="1"/>
  <c r="O13"/>
  <c r="T12"/>
  <c r="P12"/>
  <c r="O12"/>
  <c r="T11"/>
  <c r="P11"/>
  <c r="O11"/>
  <c r="T10"/>
  <c r="P10"/>
  <c r="O10"/>
  <c r="T9"/>
  <c r="P9"/>
  <c r="O9"/>
  <c r="T8"/>
  <c r="P8"/>
  <c r="O8"/>
  <c r="T7"/>
  <c r="P7"/>
  <c r="O7"/>
  <c r="T6"/>
  <c r="P6"/>
  <c r="T199" i="34"/>
  <c r="P199"/>
  <c r="Q199" s="1"/>
  <c r="O199"/>
  <c r="T198"/>
  <c r="P198"/>
  <c r="O198"/>
  <c r="T197"/>
  <c r="P197"/>
  <c r="O197"/>
  <c r="T196"/>
  <c r="P196"/>
  <c r="O196"/>
  <c r="T195"/>
  <c r="P195"/>
  <c r="Q195" s="1"/>
  <c r="O195"/>
  <c r="S194"/>
  <c r="R194"/>
  <c r="N194"/>
  <c r="M194"/>
  <c r="L194"/>
  <c r="K194"/>
  <c r="J194"/>
  <c r="I194"/>
  <c r="H194"/>
  <c r="G194"/>
  <c r="F194"/>
  <c r="E194"/>
  <c r="D194"/>
  <c r="C194"/>
  <c r="T193"/>
  <c r="P193"/>
  <c r="O193"/>
  <c r="T192"/>
  <c r="P192"/>
  <c r="O192"/>
  <c r="T191"/>
  <c r="T189" s="1"/>
  <c r="P191"/>
  <c r="O191"/>
  <c r="T190"/>
  <c r="P190"/>
  <c r="O190"/>
  <c r="S189"/>
  <c r="R189"/>
  <c r="N189"/>
  <c r="M189"/>
  <c r="L189"/>
  <c r="K189"/>
  <c r="J189"/>
  <c r="I189"/>
  <c r="H189"/>
  <c r="G189"/>
  <c r="F189"/>
  <c r="E189"/>
  <c r="D189"/>
  <c r="C189"/>
  <c r="T188"/>
  <c r="P188"/>
  <c r="Q188" s="1"/>
  <c r="O188"/>
  <c r="T187"/>
  <c r="P187"/>
  <c r="O187"/>
  <c r="T186"/>
  <c r="P186"/>
  <c r="O186"/>
  <c r="T185"/>
  <c r="P185"/>
  <c r="O185"/>
  <c r="T184"/>
  <c r="P184"/>
  <c r="Q184" s="1"/>
  <c r="O184"/>
  <c r="T183"/>
  <c r="P183"/>
  <c r="O183"/>
  <c r="T182"/>
  <c r="P182"/>
  <c r="O182"/>
  <c r="S181"/>
  <c r="R181"/>
  <c r="N181"/>
  <c r="M181"/>
  <c r="L181"/>
  <c r="K181"/>
  <c r="J181"/>
  <c r="I181"/>
  <c r="H181"/>
  <c r="G181"/>
  <c r="F181"/>
  <c r="E181"/>
  <c r="D181"/>
  <c r="C181"/>
  <c r="T180"/>
  <c r="P180"/>
  <c r="O180"/>
  <c r="T179"/>
  <c r="P179"/>
  <c r="O179"/>
  <c r="T178"/>
  <c r="P178"/>
  <c r="O178"/>
  <c r="T177"/>
  <c r="P177"/>
  <c r="O177"/>
  <c r="T176"/>
  <c r="P176"/>
  <c r="O176"/>
  <c r="T175"/>
  <c r="P175"/>
  <c r="O175"/>
  <c r="T174"/>
  <c r="P174"/>
  <c r="O174"/>
  <c r="T173"/>
  <c r="P173"/>
  <c r="O173"/>
  <c r="T172"/>
  <c r="P172"/>
  <c r="O172"/>
  <c r="S171"/>
  <c r="R171"/>
  <c r="N171"/>
  <c r="M171"/>
  <c r="L171"/>
  <c r="K171"/>
  <c r="J171"/>
  <c r="I171"/>
  <c r="H171"/>
  <c r="G171"/>
  <c r="F171"/>
  <c r="E171"/>
  <c r="D171"/>
  <c r="C171"/>
  <c r="T170"/>
  <c r="P170"/>
  <c r="O170"/>
  <c r="T169"/>
  <c r="P169"/>
  <c r="O169"/>
  <c r="T168"/>
  <c r="P168"/>
  <c r="O168"/>
  <c r="T167"/>
  <c r="P167"/>
  <c r="O167"/>
  <c r="S166"/>
  <c r="R166"/>
  <c r="N166"/>
  <c r="M166"/>
  <c r="L166"/>
  <c r="K166"/>
  <c r="J166"/>
  <c r="I166"/>
  <c r="H166"/>
  <c r="G166"/>
  <c r="F166"/>
  <c r="E166"/>
  <c r="D166"/>
  <c r="C166"/>
  <c r="T165"/>
  <c r="P165"/>
  <c r="O165"/>
  <c r="T164"/>
  <c r="P164"/>
  <c r="O164"/>
  <c r="T163"/>
  <c r="P163"/>
  <c r="O163"/>
  <c r="T162"/>
  <c r="P162"/>
  <c r="O162"/>
  <c r="Q162" s="1"/>
  <c r="T161"/>
  <c r="P161"/>
  <c r="O161"/>
  <c r="T160"/>
  <c r="P160"/>
  <c r="O160"/>
  <c r="T159"/>
  <c r="P159"/>
  <c r="O159"/>
  <c r="T158"/>
  <c r="P158"/>
  <c r="O158"/>
  <c r="T157"/>
  <c r="P157"/>
  <c r="O157"/>
  <c r="S156"/>
  <c r="R156"/>
  <c r="N156"/>
  <c r="M156"/>
  <c r="L156"/>
  <c r="K156"/>
  <c r="J156"/>
  <c r="I156"/>
  <c r="H156"/>
  <c r="G156"/>
  <c r="F156"/>
  <c r="E156"/>
  <c r="D156"/>
  <c r="C156"/>
  <c r="T155"/>
  <c r="P155"/>
  <c r="O155"/>
  <c r="T154"/>
  <c r="P154"/>
  <c r="O154"/>
  <c r="T153"/>
  <c r="P153"/>
  <c r="O153"/>
  <c r="T152"/>
  <c r="P152"/>
  <c r="O152"/>
  <c r="T151"/>
  <c r="P151"/>
  <c r="O151"/>
  <c r="T150"/>
  <c r="P150"/>
  <c r="O150"/>
  <c r="T149"/>
  <c r="P149"/>
  <c r="O149"/>
  <c r="T148"/>
  <c r="P148"/>
  <c r="O148"/>
  <c r="T147"/>
  <c r="P147"/>
  <c r="O147"/>
  <c r="T146"/>
  <c r="P146"/>
  <c r="O146"/>
  <c r="T145"/>
  <c r="P145"/>
  <c r="Q145" s="1"/>
  <c r="O145"/>
  <c r="T144"/>
  <c r="P144"/>
  <c r="O144"/>
  <c r="T143"/>
  <c r="P143"/>
  <c r="O143"/>
  <c r="S142"/>
  <c r="R142"/>
  <c r="N142"/>
  <c r="M142"/>
  <c r="L142"/>
  <c r="K142"/>
  <c r="J142"/>
  <c r="I142"/>
  <c r="H142"/>
  <c r="G142"/>
  <c r="F142"/>
  <c r="E142"/>
  <c r="D142"/>
  <c r="C142"/>
  <c r="T141"/>
  <c r="P141"/>
  <c r="O141"/>
  <c r="T140"/>
  <c r="P140"/>
  <c r="O140"/>
  <c r="T139"/>
  <c r="P139"/>
  <c r="O139"/>
  <c r="T138"/>
  <c r="P138"/>
  <c r="O138"/>
  <c r="T137"/>
  <c r="P137"/>
  <c r="O137"/>
  <c r="T136"/>
  <c r="P136"/>
  <c r="O136"/>
  <c r="T135"/>
  <c r="P135"/>
  <c r="O135"/>
  <c r="T134"/>
  <c r="P134"/>
  <c r="O134"/>
  <c r="S133"/>
  <c r="R133"/>
  <c r="N133"/>
  <c r="M133"/>
  <c r="L133"/>
  <c r="K133"/>
  <c r="J133"/>
  <c r="I133"/>
  <c r="H133"/>
  <c r="G133"/>
  <c r="F133"/>
  <c r="E133"/>
  <c r="D133"/>
  <c r="C133"/>
  <c r="T132"/>
  <c r="P132"/>
  <c r="O132"/>
  <c r="T131"/>
  <c r="P131"/>
  <c r="O131"/>
  <c r="T130"/>
  <c r="P130"/>
  <c r="O130"/>
  <c r="T129"/>
  <c r="P129"/>
  <c r="O129"/>
  <c r="T128"/>
  <c r="P128"/>
  <c r="O128"/>
  <c r="S127"/>
  <c r="R127"/>
  <c r="N127"/>
  <c r="M127"/>
  <c r="L127"/>
  <c r="K127"/>
  <c r="J127"/>
  <c r="I127"/>
  <c r="H127"/>
  <c r="G127"/>
  <c r="F127"/>
  <c r="E127"/>
  <c r="D127"/>
  <c r="C127"/>
  <c r="T126"/>
  <c r="P126"/>
  <c r="O126"/>
  <c r="T125"/>
  <c r="P125"/>
  <c r="O125"/>
  <c r="T124"/>
  <c r="P124"/>
  <c r="O124"/>
  <c r="T123"/>
  <c r="P123"/>
  <c r="O123"/>
  <c r="T122"/>
  <c r="P122"/>
  <c r="O122"/>
  <c r="T121"/>
  <c r="P121"/>
  <c r="O121"/>
  <c r="T120"/>
  <c r="P120"/>
  <c r="O120"/>
  <c r="T119"/>
  <c r="P119"/>
  <c r="O119"/>
  <c r="T118"/>
  <c r="P118"/>
  <c r="O118"/>
  <c r="T117"/>
  <c r="P117"/>
  <c r="O117"/>
  <c r="S116"/>
  <c r="R116"/>
  <c r="N116"/>
  <c r="M116"/>
  <c r="L116"/>
  <c r="K116"/>
  <c r="J116"/>
  <c r="I116"/>
  <c r="H116"/>
  <c r="G116"/>
  <c r="F116"/>
  <c r="E116"/>
  <c r="D116"/>
  <c r="C116"/>
  <c r="T115"/>
  <c r="P115"/>
  <c r="O115"/>
  <c r="T114"/>
  <c r="P114"/>
  <c r="Q114" s="1"/>
  <c r="O114"/>
  <c r="T113"/>
  <c r="P113"/>
  <c r="O113"/>
  <c r="T112"/>
  <c r="P112"/>
  <c r="O112"/>
  <c r="T111"/>
  <c r="P111"/>
  <c r="O111"/>
  <c r="T110"/>
  <c r="P110"/>
  <c r="O110"/>
  <c r="T109"/>
  <c r="P109"/>
  <c r="O109"/>
  <c r="T108"/>
  <c r="P108"/>
  <c r="O108"/>
  <c r="T107"/>
  <c r="P107"/>
  <c r="O107"/>
  <c r="T106"/>
  <c r="P106"/>
  <c r="Q106" s="1"/>
  <c r="O106"/>
  <c r="T105"/>
  <c r="P105"/>
  <c r="O105"/>
  <c r="T104"/>
  <c r="P104"/>
  <c r="O104"/>
  <c r="T103"/>
  <c r="P103"/>
  <c r="O103"/>
  <c r="T102"/>
  <c r="P102"/>
  <c r="O102"/>
  <c r="T101"/>
  <c r="P101"/>
  <c r="O101"/>
  <c r="T100"/>
  <c r="P100"/>
  <c r="O100"/>
  <c r="T99"/>
  <c r="P99"/>
  <c r="O99"/>
  <c r="T98"/>
  <c r="P98"/>
  <c r="Q98" s="1"/>
  <c r="O98"/>
  <c r="T97"/>
  <c r="P97"/>
  <c r="O97"/>
  <c r="S96"/>
  <c r="R96"/>
  <c r="N96"/>
  <c r="M96"/>
  <c r="L96"/>
  <c r="K96"/>
  <c r="J96"/>
  <c r="I96"/>
  <c r="H96"/>
  <c r="G96"/>
  <c r="F96"/>
  <c r="E96"/>
  <c r="D96"/>
  <c r="C96"/>
  <c r="T95"/>
  <c r="P95"/>
  <c r="O95"/>
  <c r="T94"/>
  <c r="P94"/>
  <c r="O94"/>
  <c r="T93"/>
  <c r="P93"/>
  <c r="O93"/>
  <c r="T92"/>
  <c r="P92"/>
  <c r="O92"/>
  <c r="T91"/>
  <c r="P91"/>
  <c r="O91"/>
  <c r="S90"/>
  <c r="R90"/>
  <c r="N90"/>
  <c r="M90"/>
  <c r="L90"/>
  <c r="K90"/>
  <c r="J90"/>
  <c r="I90"/>
  <c r="H90"/>
  <c r="G90"/>
  <c r="F90"/>
  <c r="E90"/>
  <c r="D90"/>
  <c r="C90"/>
  <c r="T89"/>
  <c r="P89"/>
  <c r="O89"/>
  <c r="Q89" s="1"/>
  <c r="T88"/>
  <c r="P88"/>
  <c r="O88"/>
  <c r="T87"/>
  <c r="P87"/>
  <c r="O87"/>
  <c r="T86"/>
  <c r="P86"/>
  <c r="O86"/>
  <c r="T85"/>
  <c r="P85"/>
  <c r="O85"/>
  <c r="T84"/>
  <c r="P84"/>
  <c r="O84"/>
  <c r="T83"/>
  <c r="P83"/>
  <c r="O83"/>
  <c r="T82"/>
  <c r="P82"/>
  <c r="O82"/>
  <c r="T81"/>
  <c r="P81"/>
  <c r="O81"/>
  <c r="Q81" s="1"/>
  <c r="T80"/>
  <c r="P80"/>
  <c r="O80"/>
  <c r="T79"/>
  <c r="P79"/>
  <c r="O79"/>
  <c r="T78"/>
  <c r="P78"/>
  <c r="O78"/>
  <c r="T77"/>
  <c r="P77"/>
  <c r="O77"/>
  <c r="T76"/>
  <c r="P76"/>
  <c r="O76"/>
  <c r="T75"/>
  <c r="P75"/>
  <c r="O75"/>
  <c r="O73" s="1"/>
  <c r="T74"/>
  <c r="P74"/>
  <c r="O74"/>
  <c r="S73"/>
  <c r="R73"/>
  <c r="N73"/>
  <c r="M73"/>
  <c r="L73"/>
  <c r="K73"/>
  <c r="J73"/>
  <c r="I73"/>
  <c r="H73"/>
  <c r="G73"/>
  <c r="F73"/>
  <c r="E73"/>
  <c r="D73"/>
  <c r="C73"/>
  <c r="T72"/>
  <c r="P72"/>
  <c r="O72"/>
  <c r="T71"/>
  <c r="P71"/>
  <c r="O71"/>
  <c r="T70"/>
  <c r="P70"/>
  <c r="O70"/>
  <c r="T69"/>
  <c r="P69"/>
  <c r="O69"/>
  <c r="T68"/>
  <c r="P68"/>
  <c r="O68"/>
  <c r="T67"/>
  <c r="P67"/>
  <c r="O67"/>
  <c r="T66"/>
  <c r="P66"/>
  <c r="O66"/>
  <c r="T65"/>
  <c r="P65"/>
  <c r="O65"/>
  <c r="T64"/>
  <c r="P64"/>
  <c r="O64"/>
  <c r="T63"/>
  <c r="P63"/>
  <c r="O63"/>
  <c r="T62"/>
  <c r="P62"/>
  <c r="O62"/>
  <c r="T61"/>
  <c r="P61"/>
  <c r="O61"/>
  <c r="T60"/>
  <c r="P60"/>
  <c r="O60"/>
  <c r="T59"/>
  <c r="P59"/>
  <c r="O59"/>
  <c r="T58"/>
  <c r="P58"/>
  <c r="O58"/>
  <c r="T57"/>
  <c r="P57"/>
  <c r="O57"/>
  <c r="T56"/>
  <c r="P56"/>
  <c r="O56"/>
  <c r="T55"/>
  <c r="P55"/>
  <c r="O55"/>
  <c r="S54"/>
  <c r="R54"/>
  <c r="N54"/>
  <c r="M54"/>
  <c r="L54"/>
  <c r="K54"/>
  <c r="J54"/>
  <c r="I54"/>
  <c r="H54"/>
  <c r="G54"/>
  <c r="F54"/>
  <c r="E54"/>
  <c r="D54"/>
  <c r="C54"/>
  <c r="T53"/>
  <c r="P53"/>
  <c r="O53"/>
  <c r="T52"/>
  <c r="P52"/>
  <c r="O52"/>
  <c r="T51"/>
  <c r="P51"/>
  <c r="O51"/>
  <c r="T50"/>
  <c r="P50"/>
  <c r="O50"/>
  <c r="T49"/>
  <c r="P49"/>
  <c r="O49"/>
  <c r="T48"/>
  <c r="P48"/>
  <c r="O48"/>
  <c r="T47"/>
  <c r="P47"/>
  <c r="O47"/>
  <c r="T46"/>
  <c r="P46"/>
  <c r="O46"/>
  <c r="T45"/>
  <c r="P45"/>
  <c r="O45"/>
  <c r="T44"/>
  <c r="P44"/>
  <c r="O44"/>
  <c r="T43"/>
  <c r="P43"/>
  <c r="O43"/>
  <c r="T42"/>
  <c r="P42"/>
  <c r="O42"/>
  <c r="T41"/>
  <c r="P41"/>
  <c r="O41"/>
  <c r="T40"/>
  <c r="P40"/>
  <c r="O40"/>
  <c r="T39"/>
  <c r="P39"/>
  <c r="O39"/>
  <c r="T38"/>
  <c r="P38"/>
  <c r="O38"/>
  <c r="S37"/>
  <c r="R37"/>
  <c r="N37"/>
  <c r="M37"/>
  <c r="L37"/>
  <c r="K37"/>
  <c r="J37"/>
  <c r="I37"/>
  <c r="H37"/>
  <c r="G37"/>
  <c r="F37"/>
  <c r="E37"/>
  <c r="D37"/>
  <c r="C37"/>
  <c r="T36"/>
  <c r="P36"/>
  <c r="O36"/>
  <c r="T35"/>
  <c r="P35"/>
  <c r="O35"/>
  <c r="T34"/>
  <c r="P34"/>
  <c r="O34"/>
  <c r="S33"/>
  <c r="R33"/>
  <c r="N33"/>
  <c r="M33"/>
  <c r="L33"/>
  <c r="K33"/>
  <c r="J33"/>
  <c r="I33"/>
  <c r="H33"/>
  <c r="G33"/>
  <c r="F33"/>
  <c r="E33"/>
  <c r="D33"/>
  <c r="C33"/>
  <c r="T32"/>
  <c r="P32"/>
  <c r="O32"/>
  <c r="T31"/>
  <c r="P31"/>
  <c r="O31"/>
  <c r="T30"/>
  <c r="P30"/>
  <c r="O30"/>
  <c r="T29"/>
  <c r="P29"/>
  <c r="O29"/>
  <c r="S28"/>
  <c r="R28"/>
  <c r="N28"/>
  <c r="M28"/>
  <c r="L28"/>
  <c r="K28"/>
  <c r="J28"/>
  <c r="I28"/>
  <c r="H28"/>
  <c r="G28"/>
  <c r="F28"/>
  <c r="E28"/>
  <c r="D28"/>
  <c r="C28"/>
  <c r="T27"/>
  <c r="P27"/>
  <c r="O27"/>
  <c r="T26"/>
  <c r="P26"/>
  <c r="O26"/>
  <c r="T25"/>
  <c r="P25"/>
  <c r="O25"/>
  <c r="T24"/>
  <c r="P24"/>
  <c r="O24"/>
  <c r="S23"/>
  <c r="R23"/>
  <c r="N23"/>
  <c r="M23"/>
  <c r="L23"/>
  <c r="K23"/>
  <c r="J23"/>
  <c r="I23"/>
  <c r="H23"/>
  <c r="G23"/>
  <c r="F23"/>
  <c r="E23"/>
  <c r="D23"/>
  <c r="C23"/>
  <c r="T22"/>
  <c r="P22"/>
  <c r="O22"/>
  <c r="T21"/>
  <c r="P21"/>
  <c r="O21"/>
  <c r="T20"/>
  <c r="P20"/>
  <c r="O20"/>
  <c r="T19"/>
  <c r="P19"/>
  <c r="O19"/>
  <c r="T18"/>
  <c r="P18"/>
  <c r="O18"/>
  <c r="T17"/>
  <c r="P17"/>
  <c r="O17"/>
  <c r="S16"/>
  <c r="R16"/>
  <c r="N16"/>
  <c r="M16"/>
  <c r="L16"/>
  <c r="K16"/>
  <c r="J16"/>
  <c r="I16"/>
  <c r="H16"/>
  <c r="G16"/>
  <c r="F16"/>
  <c r="E16"/>
  <c r="D16"/>
  <c r="C16"/>
  <c r="T15"/>
  <c r="P15"/>
  <c r="O15"/>
  <c r="T14"/>
  <c r="P14"/>
  <c r="O14"/>
  <c r="T13"/>
  <c r="P13"/>
  <c r="O13"/>
  <c r="T12"/>
  <c r="P12"/>
  <c r="O12"/>
  <c r="S11"/>
  <c r="R11"/>
  <c r="N11"/>
  <c r="M11"/>
  <c r="L11"/>
  <c r="K11"/>
  <c r="J11"/>
  <c r="I11"/>
  <c r="H11"/>
  <c r="G11"/>
  <c r="F11"/>
  <c r="E11"/>
  <c r="D11"/>
  <c r="C11"/>
  <c r="T10"/>
  <c r="P10"/>
  <c r="O10"/>
  <c r="T9"/>
  <c r="P9"/>
  <c r="O9"/>
  <c r="T8"/>
  <c r="P8"/>
  <c r="O8"/>
  <c r="S7"/>
  <c r="R7"/>
  <c r="N7"/>
  <c r="M7"/>
  <c r="L7"/>
  <c r="K7"/>
  <c r="J7"/>
  <c r="I7"/>
  <c r="H7"/>
  <c r="G7"/>
  <c r="F7"/>
  <c r="E7"/>
  <c r="D7"/>
  <c r="C7"/>
  <c r="T54" i="33"/>
  <c r="P54"/>
  <c r="O54"/>
  <c r="T53"/>
  <c r="P53"/>
  <c r="O53"/>
  <c r="T52"/>
  <c r="P52"/>
  <c r="O52"/>
  <c r="T51"/>
  <c r="P51"/>
  <c r="O51"/>
  <c r="T50"/>
  <c r="P50"/>
  <c r="O50"/>
  <c r="S49"/>
  <c r="R49"/>
  <c r="N49"/>
  <c r="M49"/>
  <c r="L49"/>
  <c r="K49"/>
  <c r="J49"/>
  <c r="I49"/>
  <c r="H49"/>
  <c r="G49"/>
  <c r="F49"/>
  <c r="E49"/>
  <c r="D49"/>
  <c r="C49"/>
  <c r="A49"/>
  <c r="A50" s="1"/>
  <c r="A51" s="1"/>
  <c r="A52" s="1"/>
  <c r="T48"/>
  <c r="P48"/>
  <c r="O48"/>
  <c r="T47"/>
  <c r="P47"/>
  <c r="O47"/>
  <c r="T46"/>
  <c r="P46"/>
  <c r="O46"/>
  <c r="T45"/>
  <c r="P45"/>
  <c r="O45"/>
  <c r="S44"/>
  <c r="R44"/>
  <c r="N44"/>
  <c r="M44"/>
  <c r="L44"/>
  <c r="K44"/>
  <c r="J44"/>
  <c r="I44"/>
  <c r="H44"/>
  <c r="G44"/>
  <c r="F44"/>
  <c r="E44"/>
  <c r="D44"/>
  <c r="C44"/>
  <c r="A44"/>
  <c r="A45" s="1"/>
  <c r="A46" s="1"/>
  <c r="A47" s="1"/>
  <c r="T43"/>
  <c r="P43"/>
  <c r="O43"/>
  <c r="T42"/>
  <c r="P42"/>
  <c r="O42"/>
  <c r="T41"/>
  <c r="P41"/>
  <c r="O41"/>
  <c r="T40"/>
  <c r="P40"/>
  <c r="O40"/>
  <c r="T39"/>
  <c r="P39"/>
  <c r="O39"/>
  <c r="S38"/>
  <c r="R38"/>
  <c r="N38"/>
  <c r="M38"/>
  <c r="L38"/>
  <c r="K38"/>
  <c r="J38"/>
  <c r="I38"/>
  <c r="H38"/>
  <c r="G38"/>
  <c r="F38"/>
  <c r="E38"/>
  <c r="D38"/>
  <c r="C38"/>
  <c r="A38"/>
  <c r="A39" s="1"/>
  <c r="A40" s="1"/>
  <c r="A41" s="1"/>
  <c r="A42" s="1"/>
  <c r="T37"/>
  <c r="P37"/>
  <c r="O37"/>
  <c r="T36"/>
  <c r="P36"/>
  <c r="O36"/>
  <c r="T35"/>
  <c r="P35"/>
  <c r="O35"/>
  <c r="T34"/>
  <c r="P34"/>
  <c r="O34"/>
  <c r="S33"/>
  <c r="R33"/>
  <c r="N33"/>
  <c r="M33"/>
  <c r="L33"/>
  <c r="K33"/>
  <c r="J33"/>
  <c r="I33"/>
  <c r="H33"/>
  <c r="G33"/>
  <c r="F33"/>
  <c r="E33"/>
  <c r="D33"/>
  <c r="C33"/>
  <c r="A33"/>
  <c r="A34" s="1"/>
  <c r="A35" s="1"/>
  <c r="A36" s="1"/>
  <c r="T32"/>
  <c r="P32"/>
  <c r="O32"/>
  <c r="T31"/>
  <c r="P31"/>
  <c r="O31"/>
  <c r="T30"/>
  <c r="P30"/>
  <c r="O30"/>
  <c r="T29"/>
  <c r="P29"/>
  <c r="O29"/>
  <c r="T28"/>
  <c r="P28"/>
  <c r="O28"/>
  <c r="T27"/>
  <c r="P27"/>
  <c r="O27"/>
  <c r="S26"/>
  <c r="R26"/>
  <c r="N26"/>
  <c r="M26"/>
  <c r="L26"/>
  <c r="K26"/>
  <c r="J26"/>
  <c r="I26"/>
  <c r="H26"/>
  <c r="G26"/>
  <c r="F26"/>
  <c r="E26"/>
  <c r="D26"/>
  <c r="C26"/>
  <c r="A26"/>
  <c r="A27" s="1"/>
  <c r="A28" s="1"/>
  <c r="A29" s="1"/>
  <c r="A30" s="1"/>
  <c r="A31" s="1"/>
  <c r="T25"/>
  <c r="P25"/>
  <c r="O25"/>
  <c r="T24"/>
  <c r="T22" s="1"/>
  <c r="P24"/>
  <c r="O24"/>
  <c r="T23"/>
  <c r="P23"/>
  <c r="O23"/>
  <c r="S22"/>
  <c r="R22"/>
  <c r="N22"/>
  <c r="M22"/>
  <c r="L22"/>
  <c r="K22"/>
  <c r="J22"/>
  <c r="I22"/>
  <c r="H22"/>
  <c r="G22"/>
  <c r="F22"/>
  <c r="E22"/>
  <c r="D22"/>
  <c r="C22"/>
  <c r="A22"/>
  <c r="A23" s="1"/>
  <c r="A24" s="1"/>
  <c r="T21"/>
  <c r="P21"/>
  <c r="O21"/>
  <c r="T20"/>
  <c r="P20"/>
  <c r="O20"/>
  <c r="T19"/>
  <c r="P19"/>
  <c r="O19"/>
  <c r="T18"/>
  <c r="P18"/>
  <c r="O18"/>
  <c r="S17"/>
  <c r="R17"/>
  <c r="N17"/>
  <c r="M17"/>
  <c r="L17"/>
  <c r="K17"/>
  <c r="J17"/>
  <c r="I17"/>
  <c r="H17"/>
  <c r="G17"/>
  <c r="F17"/>
  <c r="E17"/>
  <c r="D17"/>
  <c r="C17"/>
  <c r="A17"/>
  <c r="A18" s="1"/>
  <c r="A19" s="1"/>
  <c r="A20" s="1"/>
  <c r="T16"/>
  <c r="P16"/>
  <c r="O16"/>
  <c r="T15"/>
  <c r="P15"/>
  <c r="O15"/>
  <c r="T14"/>
  <c r="P14"/>
  <c r="O14"/>
  <c r="T13"/>
  <c r="P13"/>
  <c r="O13"/>
  <c r="T12"/>
  <c r="P12"/>
  <c r="O12"/>
  <c r="T11"/>
  <c r="P11"/>
  <c r="O11"/>
  <c r="T10"/>
  <c r="P10"/>
  <c r="O10"/>
  <c r="T9"/>
  <c r="P9"/>
  <c r="O9"/>
  <c r="A9"/>
  <c r="A10" s="1"/>
  <c r="A11" s="1"/>
  <c r="A12" s="1"/>
  <c r="A13" s="1"/>
  <c r="A14" s="1"/>
  <c r="A15" s="1"/>
  <c r="S8"/>
  <c r="R8"/>
  <c r="N8"/>
  <c r="M8"/>
  <c r="L8"/>
  <c r="K8"/>
  <c r="J8"/>
  <c r="I8"/>
  <c r="H8"/>
  <c r="G8"/>
  <c r="F8"/>
  <c r="E8"/>
  <c r="D8"/>
  <c r="C8"/>
  <c r="T7"/>
  <c r="I7"/>
  <c r="P7" s="1"/>
  <c r="H7"/>
  <c r="G7"/>
  <c r="F7"/>
  <c r="D7"/>
  <c r="C7"/>
  <c r="T46" i="32"/>
  <c r="P46"/>
  <c r="O46"/>
  <c r="T45"/>
  <c r="P45"/>
  <c r="O45"/>
  <c r="A45"/>
  <c r="T44"/>
  <c r="P44"/>
  <c r="O44"/>
  <c r="T43"/>
  <c r="P43"/>
  <c r="O43"/>
  <c r="T42"/>
  <c r="P42"/>
  <c r="O42"/>
  <c r="T41"/>
  <c r="P41"/>
  <c r="O41"/>
  <c r="T40"/>
  <c r="P40"/>
  <c r="O40"/>
  <c r="T39"/>
  <c r="P39"/>
  <c r="O39"/>
  <c r="T38"/>
  <c r="P38"/>
  <c r="O38"/>
  <c r="Q38" s="1"/>
  <c r="T37"/>
  <c r="P37"/>
  <c r="O37"/>
  <c r="S36"/>
  <c r="R36"/>
  <c r="N36"/>
  <c r="M36"/>
  <c r="L36"/>
  <c r="K36"/>
  <c r="J36"/>
  <c r="I36"/>
  <c r="H36"/>
  <c r="G36"/>
  <c r="F36"/>
  <c r="E36"/>
  <c r="D36"/>
  <c r="C36"/>
  <c r="A36"/>
  <c r="A37" s="1"/>
  <c r="A38" s="1"/>
  <c r="A39" s="1"/>
  <c r="A40" s="1"/>
  <c r="A41" s="1"/>
  <c r="A42" s="1"/>
  <c r="A43" s="1"/>
  <c r="T35"/>
  <c r="P35"/>
  <c r="O35"/>
  <c r="T34"/>
  <c r="P34"/>
  <c r="O34"/>
  <c r="Q34" s="1"/>
  <c r="T33"/>
  <c r="P33"/>
  <c r="O33"/>
  <c r="T32"/>
  <c r="P32"/>
  <c r="O32"/>
  <c r="S31"/>
  <c r="R31"/>
  <c r="N31"/>
  <c r="M31"/>
  <c r="L31"/>
  <c r="K31"/>
  <c r="J31"/>
  <c r="I31"/>
  <c r="H31"/>
  <c r="G31"/>
  <c r="F31"/>
  <c r="E31"/>
  <c r="D31"/>
  <c r="C31"/>
  <c r="A31"/>
  <c r="A32" s="1"/>
  <c r="A33" s="1"/>
  <c r="A34" s="1"/>
  <c r="T30"/>
  <c r="P30"/>
  <c r="O30"/>
  <c r="Q30" s="1"/>
  <c r="T29"/>
  <c r="P29"/>
  <c r="O29"/>
  <c r="T28"/>
  <c r="P28"/>
  <c r="O28"/>
  <c r="T27"/>
  <c r="P27"/>
  <c r="O27"/>
  <c r="T26"/>
  <c r="P26"/>
  <c r="O26"/>
  <c r="T25"/>
  <c r="P25"/>
  <c r="O25"/>
  <c r="T24"/>
  <c r="P24"/>
  <c r="O24"/>
  <c r="T23"/>
  <c r="P23"/>
  <c r="O23"/>
  <c r="S22"/>
  <c r="R22"/>
  <c r="N22"/>
  <c r="M22"/>
  <c r="L22"/>
  <c r="K22"/>
  <c r="J22"/>
  <c r="I22"/>
  <c r="H22"/>
  <c r="G22"/>
  <c r="F22"/>
  <c r="E22"/>
  <c r="D22"/>
  <c r="C22"/>
  <c r="A22"/>
  <c r="A23" s="1"/>
  <c r="A24" s="1"/>
  <c r="A25" s="1"/>
  <c r="A26" s="1"/>
  <c r="A27" s="1"/>
  <c r="A28" s="1"/>
  <c r="A29" s="1"/>
  <c r="T21"/>
  <c r="P21"/>
  <c r="O21"/>
  <c r="T20"/>
  <c r="P20"/>
  <c r="O20"/>
  <c r="T19"/>
  <c r="P19"/>
  <c r="O19"/>
  <c r="T18"/>
  <c r="P18"/>
  <c r="O18"/>
  <c r="S17"/>
  <c r="R17"/>
  <c r="N17"/>
  <c r="M17"/>
  <c r="L17"/>
  <c r="K17"/>
  <c r="J17"/>
  <c r="I17"/>
  <c r="H17"/>
  <c r="G17"/>
  <c r="F17"/>
  <c r="E17"/>
  <c r="D17"/>
  <c r="C17"/>
  <c r="A17"/>
  <c r="A18" s="1"/>
  <c r="A19" s="1"/>
  <c r="A20" s="1"/>
  <c r="T16"/>
  <c r="P16"/>
  <c r="O16"/>
  <c r="T15"/>
  <c r="P15"/>
  <c r="O15"/>
  <c r="T14"/>
  <c r="P14"/>
  <c r="O14"/>
  <c r="O13" s="1"/>
  <c r="S13"/>
  <c r="R13"/>
  <c r="N13"/>
  <c r="M13"/>
  <c r="L13"/>
  <c r="K13"/>
  <c r="J13"/>
  <c r="I13"/>
  <c r="H13"/>
  <c r="G13"/>
  <c r="F13"/>
  <c r="E13"/>
  <c r="D13"/>
  <c r="C13"/>
  <c r="A13"/>
  <c r="A14" s="1"/>
  <c r="A15" s="1"/>
  <c r="T12"/>
  <c r="P12"/>
  <c r="O12"/>
  <c r="T11"/>
  <c r="P11"/>
  <c r="O11"/>
  <c r="T10"/>
  <c r="P10"/>
  <c r="O10"/>
  <c r="Q10" s="1"/>
  <c r="T9"/>
  <c r="P9"/>
  <c r="O9"/>
  <c r="A9"/>
  <c r="A10" s="1"/>
  <c r="A11" s="1"/>
  <c r="S8"/>
  <c r="R8"/>
  <c r="N8"/>
  <c r="M8"/>
  <c r="L8"/>
  <c r="K8"/>
  <c r="J8"/>
  <c r="I8"/>
  <c r="H8"/>
  <c r="G8"/>
  <c r="F8"/>
  <c r="E8"/>
  <c r="D8"/>
  <c r="C8"/>
  <c r="T7"/>
  <c r="P7"/>
  <c r="O7"/>
  <c r="T42" i="31"/>
  <c r="P42"/>
  <c r="O42"/>
  <c r="T41"/>
  <c r="P41"/>
  <c r="O41"/>
  <c r="T40"/>
  <c r="P40"/>
  <c r="O40"/>
  <c r="T39"/>
  <c r="P39"/>
  <c r="O39"/>
  <c r="S38"/>
  <c r="R38"/>
  <c r="N38"/>
  <c r="M38"/>
  <c r="L38"/>
  <c r="K38"/>
  <c r="J38"/>
  <c r="I38"/>
  <c r="H38"/>
  <c r="G38"/>
  <c r="F38"/>
  <c r="E38"/>
  <c r="D38"/>
  <c r="C38"/>
  <c r="A38"/>
  <c r="A39" s="1"/>
  <c r="A40" s="1"/>
  <c r="T37"/>
  <c r="P37"/>
  <c r="O37"/>
  <c r="T36"/>
  <c r="P36"/>
  <c r="O36"/>
  <c r="T35"/>
  <c r="P35"/>
  <c r="O35"/>
  <c r="T34"/>
  <c r="P34"/>
  <c r="O34"/>
  <c r="T33"/>
  <c r="P33"/>
  <c r="O33"/>
  <c r="T32"/>
  <c r="P32"/>
  <c r="O32"/>
  <c r="S31"/>
  <c r="R31"/>
  <c r="N31"/>
  <c r="M31"/>
  <c r="L31"/>
  <c r="K31"/>
  <c r="J31"/>
  <c r="I31"/>
  <c r="H31"/>
  <c r="G31"/>
  <c r="F31"/>
  <c r="E31"/>
  <c r="D31"/>
  <c r="C31"/>
  <c r="A31"/>
  <c r="A32" s="1"/>
  <c r="A33" s="1"/>
  <c r="A34" s="1"/>
  <c r="A35" s="1"/>
  <c r="A36" s="1"/>
  <c r="T30"/>
  <c r="P30"/>
  <c r="O30"/>
  <c r="T29"/>
  <c r="P29"/>
  <c r="O29"/>
  <c r="T28"/>
  <c r="P28"/>
  <c r="O28"/>
  <c r="T27"/>
  <c r="P27"/>
  <c r="O27"/>
  <c r="S26"/>
  <c r="R26"/>
  <c r="N26"/>
  <c r="M26"/>
  <c r="L26"/>
  <c r="K26"/>
  <c r="J26"/>
  <c r="I26"/>
  <c r="H26"/>
  <c r="G26"/>
  <c r="F26"/>
  <c r="E26"/>
  <c r="D26"/>
  <c r="C26"/>
  <c r="A26"/>
  <c r="A27" s="1"/>
  <c r="A28" s="1"/>
  <c r="A29" s="1"/>
  <c r="T25"/>
  <c r="P25"/>
  <c r="O25"/>
  <c r="T24"/>
  <c r="P24"/>
  <c r="O24"/>
  <c r="T23"/>
  <c r="P23"/>
  <c r="O23"/>
  <c r="T22"/>
  <c r="P22"/>
  <c r="O22"/>
  <c r="T21"/>
  <c r="P21"/>
  <c r="O21"/>
  <c r="T20"/>
  <c r="P20"/>
  <c r="O20"/>
  <c r="S19"/>
  <c r="R19"/>
  <c r="N19"/>
  <c r="M19"/>
  <c r="L19"/>
  <c r="K19"/>
  <c r="J19"/>
  <c r="I19"/>
  <c r="H19"/>
  <c r="G19"/>
  <c r="F19"/>
  <c r="E19"/>
  <c r="D19"/>
  <c r="C19"/>
  <c r="A19"/>
  <c r="A20" s="1"/>
  <c r="A21" s="1"/>
  <c r="A22" s="1"/>
  <c r="A23" s="1"/>
  <c r="A24" s="1"/>
  <c r="T18"/>
  <c r="P18"/>
  <c r="O18"/>
  <c r="T17"/>
  <c r="P17"/>
  <c r="O17"/>
  <c r="T16"/>
  <c r="P16"/>
  <c r="O16"/>
  <c r="T15"/>
  <c r="P15"/>
  <c r="O15"/>
  <c r="T14"/>
  <c r="P14"/>
  <c r="O14"/>
  <c r="T13"/>
  <c r="P13"/>
  <c r="O13"/>
  <c r="S12"/>
  <c r="R12"/>
  <c r="N12"/>
  <c r="M12"/>
  <c r="L12"/>
  <c r="K12"/>
  <c r="J12"/>
  <c r="I12"/>
  <c r="H12"/>
  <c r="G12"/>
  <c r="F12"/>
  <c r="E12"/>
  <c r="D12"/>
  <c r="C12"/>
  <c r="A12"/>
  <c r="A13" s="1"/>
  <c r="A14" s="1"/>
  <c r="A15" s="1"/>
  <c r="A16" s="1"/>
  <c r="A17" s="1"/>
  <c r="T11"/>
  <c r="P11"/>
  <c r="O11"/>
  <c r="T10"/>
  <c r="P10"/>
  <c r="O10"/>
  <c r="T9"/>
  <c r="P9"/>
  <c r="O9"/>
  <c r="S8"/>
  <c r="R8"/>
  <c r="N8"/>
  <c r="M8"/>
  <c r="L8"/>
  <c r="K8"/>
  <c r="J8"/>
  <c r="I8"/>
  <c r="H8"/>
  <c r="G8"/>
  <c r="F8"/>
  <c r="E8"/>
  <c r="D8"/>
  <c r="C8"/>
  <c r="T7"/>
  <c r="P7"/>
  <c r="O7"/>
  <c r="T69" i="30"/>
  <c r="P69"/>
  <c r="O69"/>
  <c r="T68"/>
  <c r="P68"/>
  <c r="O68"/>
  <c r="T67"/>
  <c r="P67"/>
  <c r="O67"/>
  <c r="T66"/>
  <c r="P66"/>
  <c r="O66"/>
  <c r="S65"/>
  <c r="R65"/>
  <c r="N65"/>
  <c r="M65"/>
  <c r="L65"/>
  <c r="K65"/>
  <c r="J65"/>
  <c r="I65"/>
  <c r="H65"/>
  <c r="G65"/>
  <c r="F65"/>
  <c r="E65"/>
  <c r="D65"/>
  <c r="C65"/>
  <c r="T64"/>
  <c r="P64"/>
  <c r="O64"/>
  <c r="T63"/>
  <c r="P63"/>
  <c r="O63"/>
  <c r="T62"/>
  <c r="P62"/>
  <c r="O62"/>
  <c r="S61"/>
  <c r="R61"/>
  <c r="N61"/>
  <c r="M61"/>
  <c r="L61"/>
  <c r="K61"/>
  <c r="J61"/>
  <c r="I61"/>
  <c r="H61"/>
  <c r="G61"/>
  <c r="F61"/>
  <c r="E61"/>
  <c r="D61"/>
  <c r="C61"/>
  <c r="T60"/>
  <c r="P60"/>
  <c r="O60"/>
  <c r="T59"/>
  <c r="P59"/>
  <c r="O59"/>
  <c r="T58"/>
  <c r="P58"/>
  <c r="O58"/>
  <c r="T57"/>
  <c r="P57"/>
  <c r="O57"/>
  <c r="S56"/>
  <c r="R56"/>
  <c r="N56"/>
  <c r="M56"/>
  <c r="L56"/>
  <c r="K56"/>
  <c r="J56"/>
  <c r="I56"/>
  <c r="H56"/>
  <c r="G56"/>
  <c r="F56"/>
  <c r="E56"/>
  <c r="D56"/>
  <c r="C56"/>
  <c r="T55"/>
  <c r="P55"/>
  <c r="O55"/>
  <c r="T54"/>
  <c r="P54"/>
  <c r="O54"/>
  <c r="T53"/>
  <c r="P53"/>
  <c r="O53"/>
  <c r="T52"/>
  <c r="P52"/>
  <c r="O52"/>
  <c r="S51"/>
  <c r="R51"/>
  <c r="N51"/>
  <c r="M51"/>
  <c r="L51"/>
  <c r="K51"/>
  <c r="J51"/>
  <c r="I51"/>
  <c r="H51"/>
  <c r="G51"/>
  <c r="F51"/>
  <c r="E51"/>
  <c r="D51"/>
  <c r="C51"/>
  <c r="T50"/>
  <c r="P50"/>
  <c r="O50"/>
  <c r="T49"/>
  <c r="P49"/>
  <c r="O49"/>
  <c r="T48"/>
  <c r="P48"/>
  <c r="O48"/>
  <c r="S47"/>
  <c r="R47"/>
  <c r="N47"/>
  <c r="M47"/>
  <c r="L47"/>
  <c r="K47"/>
  <c r="J47"/>
  <c r="I47"/>
  <c r="H47"/>
  <c r="G47"/>
  <c r="F47"/>
  <c r="E47"/>
  <c r="D47"/>
  <c r="C47"/>
  <c r="T46"/>
  <c r="P46"/>
  <c r="O46"/>
  <c r="T45"/>
  <c r="P45"/>
  <c r="O45"/>
  <c r="T44"/>
  <c r="P44"/>
  <c r="O44"/>
  <c r="S43"/>
  <c r="T43" s="1"/>
  <c r="R43"/>
  <c r="N43"/>
  <c r="M43"/>
  <c r="L43"/>
  <c r="K43"/>
  <c r="J43"/>
  <c r="I43"/>
  <c r="H43"/>
  <c r="G43"/>
  <c r="F43"/>
  <c r="E43"/>
  <c r="D43"/>
  <c r="C43"/>
  <c r="T42"/>
  <c r="P42"/>
  <c r="O42"/>
  <c r="T41"/>
  <c r="P41"/>
  <c r="O41"/>
  <c r="T40"/>
  <c r="P40"/>
  <c r="O40"/>
  <c r="T39"/>
  <c r="P39"/>
  <c r="Q39" s="1"/>
  <c r="O39"/>
  <c r="S38"/>
  <c r="R38"/>
  <c r="N38"/>
  <c r="M38"/>
  <c r="L38"/>
  <c r="K38"/>
  <c r="J38"/>
  <c r="I38"/>
  <c r="H38"/>
  <c r="G38"/>
  <c r="F38"/>
  <c r="E38"/>
  <c r="D38"/>
  <c r="C38"/>
  <c r="T37"/>
  <c r="P37"/>
  <c r="O37"/>
  <c r="T36"/>
  <c r="P36"/>
  <c r="O36"/>
  <c r="S35"/>
  <c r="R35"/>
  <c r="N35"/>
  <c r="M35"/>
  <c r="L35"/>
  <c r="K35"/>
  <c r="J35"/>
  <c r="I35"/>
  <c r="H35"/>
  <c r="G35"/>
  <c r="F35"/>
  <c r="E35"/>
  <c r="D35"/>
  <c r="C35"/>
  <c r="T34"/>
  <c r="P34"/>
  <c r="O34"/>
  <c r="T33"/>
  <c r="P33"/>
  <c r="O33"/>
  <c r="T32"/>
  <c r="P32"/>
  <c r="O32"/>
  <c r="T31"/>
  <c r="P31"/>
  <c r="O31"/>
  <c r="T30"/>
  <c r="P30"/>
  <c r="O30"/>
  <c r="S29"/>
  <c r="R29"/>
  <c r="N29"/>
  <c r="M29"/>
  <c r="L29"/>
  <c r="K29"/>
  <c r="J29"/>
  <c r="I29"/>
  <c r="H29"/>
  <c r="G29"/>
  <c r="F29"/>
  <c r="E29"/>
  <c r="D29"/>
  <c r="C29"/>
  <c r="T28"/>
  <c r="P28"/>
  <c r="O28"/>
  <c r="T27"/>
  <c r="P27"/>
  <c r="O27"/>
  <c r="T26"/>
  <c r="P26"/>
  <c r="O26"/>
  <c r="T25"/>
  <c r="P25"/>
  <c r="O25"/>
  <c r="T24"/>
  <c r="P24"/>
  <c r="O24"/>
  <c r="T23"/>
  <c r="P23"/>
  <c r="O23"/>
  <c r="T22"/>
  <c r="P22"/>
  <c r="O22"/>
  <c r="S21"/>
  <c r="R21"/>
  <c r="N21"/>
  <c r="M21"/>
  <c r="L21"/>
  <c r="K21"/>
  <c r="J21"/>
  <c r="I21"/>
  <c r="H21"/>
  <c r="G21"/>
  <c r="F21"/>
  <c r="E21"/>
  <c r="D21"/>
  <c r="C21"/>
  <c r="T20"/>
  <c r="P20"/>
  <c r="O20"/>
  <c r="T19"/>
  <c r="P19"/>
  <c r="O19"/>
  <c r="T18"/>
  <c r="P18"/>
  <c r="O18"/>
  <c r="T17"/>
  <c r="P17"/>
  <c r="O17"/>
  <c r="T16"/>
  <c r="P16"/>
  <c r="O16"/>
  <c r="T15"/>
  <c r="P15"/>
  <c r="O15"/>
  <c r="T14"/>
  <c r="P14"/>
  <c r="O14"/>
  <c r="S13"/>
  <c r="R13"/>
  <c r="T13" s="1"/>
  <c r="N13"/>
  <c r="M13"/>
  <c r="L13"/>
  <c r="K13"/>
  <c r="J13"/>
  <c r="I13"/>
  <c r="H13"/>
  <c r="G13"/>
  <c r="F13"/>
  <c r="E13"/>
  <c r="D13"/>
  <c r="C13"/>
  <c r="T12"/>
  <c r="P12"/>
  <c r="O12"/>
  <c r="T11"/>
  <c r="P11"/>
  <c r="O11"/>
  <c r="T10"/>
  <c r="P10"/>
  <c r="O10"/>
  <c r="T9"/>
  <c r="P9"/>
  <c r="O9"/>
  <c r="S8"/>
  <c r="R8"/>
  <c r="N8"/>
  <c r="M8"/>
  <c r="L8"/>
  <c r="K8"/>
  <c r="J8"/>
  <c r="I8"/>
  <c r="H8"/>
  <c r="G8"/>
  <c r="F8"/>
  <c r="E8"/>
  <c r="D8"/>
  <c r="C8"/>
  <c r="T7"/>
  <c r="N7"/>
  <c r="I7"/>
  <c r="H7"/>
  <c r="G7"/>
  <c r="F7"/>
  <c r="E7"/>
  <c r="D7"/>
  <c r="C7"/>
  <c r="N11" i="29"/>
  <c r="M11"/>
  <c r="L11"/>
  <c r="K11"/>
  <c r="J11"/>
  <c r="I11"/>
  <c r="H11"/>
  <c r="G11"/>
  <c r="F11"/>
  <c r="E11"/>
  <c r="D11"/>
  <c r="C11"/>
  <c r="P10"/>
  <c r="O10"/>
  <c r="P9"/>
  <c r="O9"/>
  <c r="P8"/>
  <c r="O8"/>
  <c r="P7"/>
  <c r="O7"/>
  <c r="T52" i="28"/>
  <c r="P52"/>
  <c r="O52"/>
  <c r="T51"/>
  <c r="P51"/>
  <c r="O51"/>
  <c r="T50"/>
  <c r="P50"/>
  <c r="O50"/>
  <c r="T49"/>
  <c r="P49"/>
  <c r="O49"/>
  <c r="T48"/>
  <c r="P48"/>
  <c r="O48"/>
  <c r="S47"/>
  <c r="R47"/>
  <c r="N47"/>
  <c r="M47"/>
  <c r="L47"/>
  <c r="K47"/>
  <c r="J47"/>
  <c r="I47"/>
  <c r="H47"/>
  <c r="G47"/>
  <c r="F47"/>
  <c r="E47"/>
  <c r="D47"/>
  <c r="C47"/>
  <c r="T46"/>
  <c r="P46"/>
  <c r="O46"/>
  <c r="T45"/>
  <c r="P45"/>
  <c r="O45"/>
  <c r="T44"/>
  <c r="P44"/>
  <c r="O44"/>
  <c r="T43"/>
  <c r="P43"/>
  <c r="O43"/>
  <c r="S42"/>
  <c r="R42"/>
  <c r="N42"/>
  <c r="M42"/>
  <c r="L42"/>
  <c r="K42"/>
  <c r="J42"/>
  <c r="I42"/>
  <c r="H42"/>
  <c r="G42"/>
  <c r="F42"/>
  <c r="E42"/>
  <c r="D42"/>
  <c r="C42"/>
  <c r="T41"/>
  <c r="P41"/>
  <c r="O41"/>
  <c r="T40"/>
  <c r="P40"/>
  <c r="O40"/>
  <c r="T39"/>
  <c r="P39"/>
  <c r="O39"/>
  <c r="S38"/>
  <c r="R38"/>
  <c r="N38"/>
  <c r="M38"/>
  <c r="L38"/>
  <c r="K38"/>
  <c r="J38"/>
  <c r="I38"/>
  <c r="H38"/>
  <c r="G38"/>
  <c r="F38"/>
  <c r="E38"/>
  <c r="D38"/>
  <c r="C38"/>
  <c r="T37"/>
  <c r="P37"/>
  <c r="O37"/>
  <c r="T36"/>
  <c r="P36"/>
  <c r="Q36" s="1"/>
  <c r="T35"/>
  <c r="P35"/>
  <c r="O35"/>
  <c r="S34"/>
  <c r="R34"/>
  <c r="N34"/>
  <c r="M34"/>
  <c r="L34"/>
  <c r="K34"/>
  <c r="J34"/>
  <c r="I34"/>
  <c r="H34"/>
  <c r="G34"/>
  <c r="F34"/>
  <c r="E34"/>
  <c r="D34"/>
  <c r="C34"/>
  <c r="T33"/>
  <c r="P33"/>
  <c r="O33"/>
  <c r="T32"/>
  <c r="P32"/>
  <c r="Q32" s="1"/>
  <c r="O32"/>
  <c r="T31"/>
  <c r="P31"/>
  <c r="O31"/>
  <c r="S30"/>
  <c r="R30"/>
  <c r="N30"/>
  <c r="M30"/>
  <c r="L30"/>
  <c r="K30"/>
  <c r="J30"/>
  <c r="I30"/>
  <c r="H30"/>
  <c r="G30"/>
  <c r="F30"/>
  <c r="E30"/>
  <c r="D30"/>
  <c r="C30"/>
  <c r="T29"/>
  <c r="P29"/>
  <c r="O29"/>
  <c r="T28"/>
  <c r="P28"/>
  <c r="O28"/>
  <c r="T27"/>
  <c r="P27"/>
  <c r="O27"/>
  <c r="T26"/>
  <c r="P26"/>
  <c r="O26"/>
  <c r="S25"/>
  <c r="R25"/>
  <c r="N25"/>
  <c r="M25"/>
  <c r="L25"/>
  <c r="K25"/>
  <c r="J25"/>
  <c r="I25"/>
  <c r="H25"/>
  <c r="G25"/>
  <c r="F25"/>
  <c r="E25"/>
  <c r="D25"/>
  <c r="C25"/>
  <c r="T24"/>
  <c r="P24"/>
  <c r="O24"/>
  <c r="T23"/>
  <c r="P23"/>
  <c r="O23"/>
  <c r="T22"/>
  <c r="P22"/>
  <c r="O22"/>
  <c r="S21"/>
  <c r="R21"/>
  <c r="N21"/>
  <c r="M21"/>
  <c r="L21"/>
  <c r="K21"/>
  <c r="J21"/>
  <c r="I21"/>
  <c r="H21"/>
  <c r="G21"/>
  <c r="F21"/>
  <c r="E21"/>
  <c r="D21"/>
  <c r="C21"/>
  <c r="T20"/>
  <c r="P20"/>
  <c r="O20"/>
  <c r="T19"/>
  <c r="P19"/>
  <c r="Q19" s="1"/>
  <c r="O19"/>
  <c r="T18"/>
  <c r="P18"/>
  <c r="O18"/>
  <c r="T17"/>
  <c r="P17"/>
  <c r="O17"/>
  <c r="S16"/>
  <c r="R16"/>
  <c r="N16"/>
  <c r="M16"/>
  <c r="L16"/>
  <c r="K16"/>
  <c r="J16"/>
  <c r="I16"/>
  <c r="H16"/>
  <c r="G16"/>
  <c r="F16"/>
  <c r="E16"/>
  <c r="D16"/>
  <c r="C16"/>
  <c r="T15"/>
  <c r="P15"/>
  <c r="O15"/>
  <c r="T14"/>
  <c r="P14"/>
  <c r="O14"/>
  <c r="T13"/>
  <c r="P13"/>
  <c r="O13"/>
  <c r="S12"/>
  <c r="R12"/>
  <c r="N12"/>
  <c r="M12"/>
  <c r="L12"/>
  <c r="K12"/>
  <c r="J12"/>
  <c r="I12"/>
  <c r="H12"/>
  <c r="G12"/>
  <c r="F12"/>
  <c r="E12"/>
  <c r="D12"/>
  <c r="C12"/>
  <c r="T11"/>
  <c r="P11"/>
  <c r="O11"/>
  <c r="T10"/>
  <c r="P10"/>
  <c r="O10"/>
  <c r="T9"/>
  <c r="P9"/>
  <c r="O9"/>
  <c r="S8"/>
  <c r="R8"/>
  <c r="N8"/>
  <c r="M8"/>
  <c r="L8"/>
  <c r="K8"/>
  <c r="J8"/>
  <c r="I8"/>
  <c r="H8"/>
  <c r="G8"/>
  <c r="F8"/>
  <c r="E8"/>
  <c r="D8"/>
  <c r="C8"/>
  <c r="T7"/>
  <c r="P7"/>
  <c r="O7"/>
  <c r="G17" i="27"/>
  <c r="F17"/>
  <c r="D17"/>
  <c r="C17"/>
  <c r="H16"/>
  <c r="E16"/>
  <c r="H15"/>
  <c r="E15"/>
  <c r="H14"/>
  <c r="E14"/>
  <c r="H13"/>
  <c r="E13"/>
  <c r="H12"/>
  <c r="E12"/>
  <c r="H11"/>
  <c r="E11"/>
  <c r="H10"/>
  <c r="E10"/>
  <c r="H9"/>
  <c r="E9"/>
  <c r="H8"/>
  <c r="E8"/>
  <c r="H7"/>
  <c r="E7"/>
  <c r="H6"/>
  <c r="E6"/>
  <c r="S17" i="26"/>
  <c r="R17"/>
  <c r="N17"/>
  <c r="M17"/>
  <c r="L17"/>
  <c r="K17"/>
  <c r="J17"/>
  <c r="I17"/>
  <c r="H17"/>
  <c r="G17"/>
  <c r="F17"/>
  <c r="E17"/>
  <c r="D17"/>
  <c r="C17"/>
  <c r="T16"/>
  <c r="P16"/>
  <c r="Q16" s="1"/>
  <c r="O16"/>
  <c r="T15"/>
  <c r="P15"/>
  <c r="O15"/>
  <c r="T14"/>
  <c r="P14"/>
  <c r="O14"/>
  <c r="T13"/>
  <c r="P13"/>
  <c r="O13"/>
  <c r="T12"/>
  <c r="P12"/>
  <c r="O12"/>
  <c r="T11"/>
  <c r="P11"/>
  <c r="O11"/>
  <c r="T10"/>
  <c r="P10"/>
  <c r="O10"/>
  <c r="T9"/>
  <c r="P9"/>
  <c r="O9"/>
  <c r="T8"/>
  <c r="P8"/>
  <c r="Q8" s="1"/>
  <c r="O8"/>
  <c r="T7"/>
  <c r="P7"/>
  <c r="O7"/>
  <c r="H495" i="25"/>
  <c r="E495"/>
  <c r="H494"/>
  <c r="E494"/>
  <c r="H493"/>
  <c r="E493"/>
  <c r="H492"/>
  <c r="E492"/>
  <c r="H491"/>
  <c r="E491"/>
  <c r="H490"/>
  <c r="E490"/>
  <c r="H489"/>
  <c r="E489"/>
  <c r="H488"/>
  <c r="E488"/>
  <c r="E486" s="1"/>
  <c r="H487"/>
  <c r="H486" s="1"/>
  <c r="E487"/>
  <c r="D486"/>
  <c r="C486"/>
  <c r="H485"/>
  <c r="E485"/>
  <c r="H484"/>
  <c r="H483" s="1"/>
  <c r="E484"/>
  <c r="D483"/>
  <c r="C483"/>
  <c r="H482"/>
  <c r="E482"/>
  <c r="H481"/>
  <c r="E481"/>
  <c r="D480"/>
  <c r="C480"/>
  <c r="H479"/>
  <c r="E479"/>
  <c r="H478"/>
  <c r="E478"/>
  <c r="H477"/>
  <c r="E477"/>
  <c r="H476"/>
  <c r="E476"/>
  <c r="H475"/>
  <c r="E475"/>
  <c r="H474"/>
  <c r="E474"/>
  <c r="H473"/>
  <c r="E473"/>
  <c r="H472"/>
  <c r="E472"/>
  <c r="E470" s="1"/>
  <c r="H471"/>
  <c r="E471"/>
  <c r="G470"/>
  <c r="F470"/>
  <c r="D470"/>
  <c r="C470"/>
  <c r="H469"/>
  <c r="E469"/>
  <c r="H468"/>
  <c r="E468"/>
  <c r="H467"/>
  <c r="E467"/>
  <c r="H466"/>
  <c r="E466"/>
  <c r="H465"/>
  <c r="E465"/>
  <c r="H464"/>
  <c r="E464"/>
  <c r="G463"/>
  <c r="F463"/>
  <c r="D463"/>
  <c r="C463"/>
  <c r="H462"/>
  <c r="E462"/>
  <c r="H461"/>
  <c r="E461"/>
  <c r="H460"/>
  <c r="E460"/>
  <c r="H459"/>
  <c r="E459"/>
  <c r="H458"/>
  <c r="E458"/>
  <c r="H457"/>
  <c r="E457"/>
  <c r="G456"/>
  <c r="G455" s="1"/>
  <c r="F456"/>
  <c r="D456"/>
  <c r="C456"/>
  <c r="C455"/>
  <c r="H454"/>
  <c r="E454"/>
  <c r="H453"/>
  <c r="E453"/>
  <c r="H452"/>
  <c r="E452"/>
  <c r="H451"/>
  <c r="E451"/>
  <c r="H450"/>
  <c r="E450"/>
  <c r="H449"/>
  <c r="E449"/>
  <c r="H448"/>
  <c r="E448"/>
  <c r="H447"/>
  <c r="E447"/>
  <c r="H446"/>
  <c r="E446"/>
  <c r="H445"/>
  <c r="E445"/>
  <c r="H444"/>
  <c r="E444"/>
  <c r="G443"/>
  <c r="F443"/>
  <c r="D443"/>
  <c r="C443"/>
  <c r="H442"/>
  <c r="E442"/>
  <c r="H441"/>
  <c r="E441"/>
  <c r="H440"/>
  <c r="E440"/>
  <c r="G439"/>
  <c r="F439"/>
  <c r="D439"/>
  <c r="C439"/>
  <c r="H438"/>
  <c r="E438"/>
  <c r="H437"/>
  <c r="E437"/>
  <c r="H436"/>
  <c r="E436"/>
  <c r="H435"/>
  <c r="E435"/>
  <c r="H434"/>
  <c r="E434"/>
  <c r="H433"/>
  <c r="E433"/>
  <c r="H432"/>
  <c r="E432"/>
  <c r="H431"/>
  <c r="E431"/>
  <c r="H430"/>
  <c r="E430"/>
  <c r="H429"/>
  <c r="E429"/>
  <c r="H428"/>
  <c r="E428"/>
  <c r="H427"/>
  <c r="E427"/>
  <c r="H426"/>
  <c r="E426"/>
  <c r="H425"/>
  <c r="E425"/>
  <c r="H424"/>
  <c r="E424"/>
  <c r="H423"/>
  <c r="E423"/>
  <c r="H422"/>
  <c r="E422"/>
  <c r="H421"/>
  <c r="E421"/>
  <c r="H420"/>
  <c r="E420"/>
  <c r="H419"/>
  <c r="E419"/>
  <c r="H418"/>
  <c r="E418"/>
  <c r="H417"/>
  <c r="E417"/>
  <c r="H416"/>
  <c r="E416"/>
  <c r="H415"/>
  <c r="E415"/>
  <c r="H414"/>
  <c r="E414"/>
  <c r="H413"/>
  <c r="E413"/>
  <c r="G412"/>
  <c r="F412"/>
  <c r="D412"/>
  <c r="D411" s="1"/>
  <c r="C412"/>
  <c r="C411" s="1"/>
  <c r="H410"/>
  <c r="E410"/>
  <c r="H409"/>
  <c r="E409"/>
  <c r="H408"/>
  <c r="E408"/>
  <c r="H407"/>
  <c r="E407"/>
  <c r="H406"/>
  <c r="E406"/>
  <c r="H405"/>
  <c r="E405"/>
  <c r="H404"/>
  <c r="E404"/>
  <c r="H403"/>
  <c r="E403"/>
  <c r="H402"/>
  <c r="E402"/>
  <c r="H401"/>
  <c r="E401"/>
  <c r="H400"/>
  <c r="E400"/>
  <c r="H399"/>
  <c r="E399"/>
  <c r="H398"/>
  <c r="E398"/>
  <c r="H397"/>
  <c r="E397"/>
  <c r="H396"/>
  <c r="E396"/>
  <c r="H395"/>
  <c r="E395"/>
  <c r="H394"/>
  <c r="E394"/>
  <c r="H393"/>
  <c r="E393"/>
  <c r="H392"/>
  <c r="E392"/>
  <c r="H391"/>
  <c r="E391"/>
  <c r="G390"/>
  <c r="F390"/>
  <c r="E390"/>
  <c r="D390"/>
  <c r="C390"/>
  <c r="H389"/>
  <c r="E389"/>
  <c r="H388"/>
  <c r="E388"/>
  <c r="H387"/>
  <c r="E387"/>
  <c r="H386"/>
  <c r="E386"/>
  <c r="H385"/>
  <c r="E385"/>
  <c r="G384"/>
  <c r="F384"/>
  <c r="D384"/>
  <c r="C384"/>
  <c r="H383"/>
  <c r="E383"/>
  <c r="H382"/>
  <c r="E382"/>
  <c r="H381"/>
  <c r="E381"/>
  <c r="H380"/>
  <c r="E380"/>
  <c r="H379"/>
  <c r="E379"/>
  <c r="H378"/>
  <c r="E378"/>
  <c r="H377"/>
  <c r="E377"/>
  <c r="H376"/>
  <c r="E376"/>
  <c r="H375"/>
  <c r="E375"/>
  <c r="H374"/>
  <c r="E374"/>
  <c r="H373"/>
  <c r="E373"/>
  <c r="H372"/>
  <c r="E372"/>
  <c r="G371"/>
  <c r="F371"/>
  <c r="D371"/>
  <c r="C371"/>
  <c r="H370"/>
  <c r="E370"/>
  <c r="H369"/>
  <c r="E369"/>
  <c r="H368"/>
  <c r="E368"/>
  <c r="H367"/>
  <c r="E367"/>
  <c r="H366"/>
  <c r="E366"/>
  <c r="H365"/>
  <c r="E365"/>
  <c r="H364"/>
  <c r="E364"/>
  <c r="H363"/>
  <c r="E363"/>
  <c r="H362"/>
  <c r="E362"/>
  <c r="H361"/>
  <c r="E361"/>
  <c r="H360"/>
  <c r="E360"/>
  <c r="H359"/>
  <c r="E359"/>
  <c r="H358"/>
  <c r="E358"/>
  <c r="G357"/>
  <c r="F357"/>
  <c r="D357"/>
  <c r="C357"/>
  <c r="H356"/>
  <c r="E356"/>
  <c r="H355"/>
  <c r="E355"/>
  <c r="H354"/>
  <c r="E354"/>
  <c r="H353"/>
  <c r="E353"/>
  <c r="H352"/>
  <c r="E352"/>
  <c r="H351"/>
  <c r="E351"/>
  <c r="H350"/>
  <c r="E350"/>
  <c r="H349"/>
  <c r="E349"/>
  <c r="H348"/>
  <c r="E348"/>
  <c r="H347"/>
  <c r="E347"/>
  <c r="H346"/>
  <c r="E346"/>
  <c r="H345"/>
  <c r="E345"/>
  <c r="H344"/>
  <c r="E344"/>
  <c r="H343"/>
  <c r="E343"/>
  <c r="H342"/>
  <c r="E342"/>
  <c r="H341"/>
  <c r="E341"/>
  <c r="G340"/>
  <c r="F340"/>
  <c r="D340"/>
  <c r="C340"/>
  <c r="G339"/>
  <c r="H338"/>
  <c r="E338"/>
  <c r="H337"/>
  <c r="E337"/>
  <c r="H336"/>
  <c r="E336"/>
  <c r="H335"/>
  <c r="E335"/>
  <c r="G334"/>
  <c r="F334"/>
  <c r="D334"/>
  <c r="C334"/>
  <c r="H333"/>
  <c r="E333"/>
  <c r="H332"/>
  <c r="E332"/>
  <c r="H331"/>
  <c r="E331"/>
  <c r="H330"/>
  <c r="E330"/>
  <c r="H329"/>
  <c r="E329"/>
  <c r="G328"/>
  <c r="F328"/>
  <c r="D328"/>
  <c r="C328"/>
  <c r="H327"/>
  <c r="E327"/>
  <c r="H326"/>
  <c r="E326"/>
  <c r="H325"/>
  <c r="E325"/>
  <c r="H324"/>
  <c r="E324"/>
  <c r="H323"/>
  <c r="E323"/>
  <c r="H322"/>
  <c r="E322"/>
  <c r="H321"/>
  <c r="E321"/>
  <c r="H320"/>
  <c r="E320"/>
  <c r="H319"/>
  <c r="E319"/>
  <c r="G318"/>
  <c r="F318"/>
  <c r="D318"/>
  <c r="C318"/>
  <c r="H316"/>
  <c r="E316"/>
  <c r="H315"/>
  <c r="E315"/>
  <c r="H314"/>
  <c r="E314"/>
  <c r="H313"/>
  <c r="E313"/>
  <c r="H312"/>
  <c r="E312"/>
  <c r="G311"/>
  <c r="F311"/>
  <c r="D311"/>
  <c r="C311"/>
  <c r="H310"/>
  <c r="E310"/>
  <c r="H309"/>
  <c r="E309"/>
  <c r="H308"/>
  <c r="E308"/>
  <c r="H307"/>
  <c r="E307"/>
  <c r="H306"/>
  <c r="E306"/>
  <c r="H305"/>
  <c r="G305"/>
  <c r="F305"/>
  <c r="D305"/>
  <c r="C305"/>
  <c r="H304"/>
  <c r="E304"/>
  <c r="H303"/>
  <c r="E303"/>
  <c r="H302"/>
  <c r="E302"/>
  <c r="H301"/>
  <c r="E301"/>
  <c r="H300"/>
  <c r="E300"/>
  <c r="H299"/>
  <c r="E299"/>
  <c r="H298"/>
  <c r="E298"/>
  <c r="H297"/>
  <c r="E297"/>
  <c r="H296"/>
  <c r="E296"/>
  <c r="H295"/>
  <c r="E295"/>
  <c r="H294"/>
  <c r="E294"/>
  <c r="H293"/>
  <c r="E293"/>
  <c r="H292"/>
  <c r="E292"/>
  <c r="G291"/>
  <c r="F291"/>
  <c r="F272" s="1"/>
  <c r="D291"/>
  <c r="C291"/>
  <c r="H290"/>
  <c r="E290"/>
  <c r="H289"/>
  <c r="E289"/>
  <c r="H288"/>
  <c r="E288"/>
  <c r="H287"/>
  <c r="E287"/>
  <c r="H286"/>
  <c r="E286"/>
  <c r="H285"/>
  <c r="E285"/>
  <c r="H284"/>
  <c r="E284"/>
  <c r="H283"/>
  <c r="E283"/>
  <c r="H282"/>
  <c r="E282"/>
  <c r="H281"/>
  <c r="E281"/>
  <c r="H280"/>
  <c r="E280"/>
  <c r="H279"/>
  <c r="E279"/>
  <c r="H278"/>
  <c r="E278"/>
  <c r="H277"/>
  <c r="E277"/>
  <c r="H276"/>
  <c r="E276"/>
  <c r="H275"/>
  <c r="E275"/>
  <c r="H274"/>
  <c r="E274"/>
  <c r="G273"/>
  <c r="F273"/>
  <c r="D273"/>
  <c r="C273"/>
  <c r="H271"/>
  <c r="E271"/>
  <c r="H270"/>
  <c r="E270"/>
  <c r="H269"/>
  <c r="E269"/>
  <c r="H268"/>
  <c r="E268"/>
  <c r="H267"/>
  <c r="E267"/>
  <c r="H266"/>
  <c r="E266"/>
  <c r="H265"/>
  <c r="E265"/>
  <c r="G264"/>
  <c r="F264"/>
  <c r="D264"/>
  <c r="C264"/>
  <c r="H263"/>
  <c r="E263"/>
  <c r="H262"/>
  <c r="E262"/>
  <c r="H261"/>
  <c r="H257" s="1"/>
  <c r="E261"/>
  <c r="H260"/>
  <c r="E260"/>
  <c r="H259"/>
  <c r="E259"/>
  <c r="H258"/>
  <c r="E258"/>
  <c r="G257"/>
  <c r="F257"/>
  <c r="D257"/>
  <c r="C257"/>
  <c r="H256"/>
  <c r="E256"/>
  <c r="H255"/>
  <c r="E255"/>
  <c r="H254"/>
  <c r="E254"/>
  <c r="H253"/>
  <c r="E253"/>
  <c r="H252"/>
  <c r="E252"/>
  <c r="H251"/>
  <c r="E251"/>
  <c r="H250"/>
  <c r="E250"/>
  <c r="H249"/>
  <c r="E249"/>
  <c r="H248"/>
  <c r="E248"/>
  <c r="H247"/>
  <c r="E247"/>
  <c r="H246"/>
  <c r="E246"/>
  <c r="H245"/>
  <c r="E245"/>
  <c r="G244"/>
  <c r="F244"/>
  <c r="D244"/>
  <c r="C244"/>
  <c r="H243"/>
  <c r="E243"/>
  <c r="H242"/>
  <c r="E242"/>
  <c r="H241"/>
  <c r="E241"/>
  <c r="H240"/>
  <c r="E240"/>
  <c r="G239"/>
  <c r="F239"/>
  <c r="D239"/>
  <c r="C239"/>
  <c r="E237"/>
  <c r="E236"/>
  <c r="H235"/>
  <c r="G235"/>
  <c r="G148" s="1"/>
  <c r="F235"/>
  <c r="D235"/>
  <c r="C235"/>
  <c r="H234"/>
  <c r="E234"/>
  <c r="H233"/>
  <c r="E233"/>
  <c r="H232"/>
  <c r="E232"/>
  <c r="H231"/>
  <c r="E231"/>
  <c r="H230"/>
  <c r="E230"/>
  <c r="H229"/>
  <c r="E229"/>
  <c r="H228"/>
  <c r="E228"/>
  <c r="H227"/>
  <c r="E227"/>
  <c r="H226"/>
  <c r="E226"/>
  <c r="H225"/>
  <c r="E225"/>
  <c r="H224"/>
  <c r="E224"/>
  <c r="H223"/>
  <c r="E223"/>
  <c r="H222"/>
  <c r="E222"/>
  <c r="H221"/>
  <c r="E221"/>
  <c r="H220"/>
  <c r="E220"/>
  <c r="G219"/>
  <c r="F219"/>
  <c r="D219"/>
  <c r="C219"/>
  <c r="H218"/>
  <c r="E218"/>
  <c r="H217"/>
  <c r="E217"/>
  <c r="H216"/>
  <c r="E216"/>
  <c r="H215"/>
  <c r="E215"/>
  <c r="H214"/>
  <c r="E214"/>
  <c r="H213"/>
  <c r="E213"/>
  <c r="H212"/>
  <c r="E212"/>
  <c r="H211"/>
  <c r="E211"/>
  <c r="H210"/>
  <c r="E210"/>
  <c r="H209"/>
  <c r="E209"/>
  <c r="H208"/>
  <c r="E208"/>
  <c r="H207"/>
  <c r="E207"/>
  <c r="H206"/>
  <c r="E206"/>
  <c r="H205"/>
  <c r="E205"/>
  <c r="H204"/>
  <c r="E204"/>
  <c r="H203"/>
  <c r="E203"/>
  <c r="H202"/>
  <c r="E202"/>
  <c r="H201"/>
  <c r="E201"/>
  <c r="H200"/>
  <c r="E200"/>
  <c r="H199"/>
  <c r="E199"/>
  <c r="H198"/>
  <c r="E198"/>
  <c r="H197"/>
  <c r="E197"/>
  <c r="H196"/>
  <c r="E196"/>
  <c r="H195"/>
  <c r="E195"/>
  <c r="G194"/>
  <c r="F194"/>
  <c r="D194"/>
  <c r="C194"/>
  <c r="H193"/>
  <c r="E193"/>
  <c r="H192"/>
  <c r="E192"/>
  <c r="H191"/>
  <c r="E191"/>
  <c r="H190"/>
  <c r="E190"/>
  <c r="H189"/>
  <c r="E189"/>
  <c r="H188"/>
  <c r="E188"/>
  <c r="H187"/>
  <c r="E187"/>
  <c r="H186"/>
  <c r="E186"/>
  <c r="H185"/>
  <c r="E185"/>
  <c r="H184"/>
  <c r="E184"/>
  <c r="H183"/>
  <c r="E183"/>
  <c r="H182"/>
  <c r="E182"/>
  <c r="H181"/>
  <c r="E181"/>
  <c r="H180"/>
  <c r="E180"/>
  <c r="H179"/>
  <c r="E179"/>
  <c r="H178"/>
  <c r="E178"/>
  <c r="H177"/>
  <c r="E177"/>
  <c r="G176"/>
  <c r="F176"/>
  <c r="D176"/>
  <c r="C176"/>
  <c r="H175"/>
  <c r="E175"/>
  <c r="H174"/>
  <c r="E174"/>
  <c r="H173"/>
  <c r="E173"/>
  <c r="H172"/>
  <c r="E172"/>
  <c r="H171"/>
  <c r="E171"/>
  <c r="H170"/>
  <c r="E170"/>
  <c r="H169"/>
  <c r="E169"/>
  <c r="H168"/>
  <c r="E168"/>
  <c r="H167"/>
  <c r="E167"/>
  <c r="H166"/>
  <c r="E166"/>
  <c r="H165"/>
  <c r="E165"/>
  <c r="H164"/>
  <c r="E164"/>
  <c r="H163"/>
  <c r="E163"/>
  <c r="H162"/>
  <c r="E162"/>
  <c r="H161"/>
  <c r="E161"/>
  <c r="H160"/>
  <c r="E160"/>
  <c r="H159"/>
  <c r="E159"/>
  <c r="H158"/>
  <c r="E158"/>
  <c r="H157"/>
  <c r="E157"/>
  <c r="H156"/>
  <c r="E156"/>
  <c r="H155"/>
  <c r="E155"/>
  <c r="H154"/>
  <c r="E154"/>
  <c r="H153"/>
  <c r="E153"/>
  <c r="H152"/>
  <c r="E152"/>
  <c r="H151"/>
  <c r="E151"/>
  <c r="H150"/>
  <c r="E150"/>
  <c r="E149" s="1"/>
  <c r="G149"/>
  <c r="F149"/>
  <c r="D149"/>
  <c r="D148" s="1"/>
  <c r="C149"/>
  <c r="C148" s="1"/>
  <c r="H147"/>
  <c r="E147"/>
  <c r="H146"/>
  <c r="E146"/>
  <c r="H145"/>
  <c r="E145"/>
  <c r="H144"/>
  <c r="E144"/>
  <c r="H143"/>
  <c r="E143"/>
  <c r="H142"/>
  <c r="E142"/>
  <c r="H141"/>
  <c r="E141"/>
  <c r="H140"/>
  <c r="E140"/>
  <c r="H139"/>
  <c r="E139"/>
  <c r="H138"/>
  <c r="E138"/>
  <c r="H137"/>
  <c r="E137"/>
  <c r="H136"/>
  <c r="E136"/>
  <c r="H135"/>
  <c r="E135"/>
  <c r="H134"/>
  <c r="E134"/>
  <c r="H133"/>
  <c r="E133"/>
  <c r="H132"/>
  <c r="E132"/>
  <c r="H131"/>
  <c r="E131"/>
  <c r="H130"/>
  <c r="E130"/>
  <c r="H129"/>
  <c r="E129"/>
  <c r="H128"/>
  <c r="E128"/>
  <c r="H127"/>
  <c r="H126" s="1"/>
  <c r="E127"/>
  <c r="G126"/>
  <c r="F126"/>
  <c r="D126"/>
  <c r="C126"/>
  <c r="H125"/>
  <c r="E125"/>
  <c r="H124"/>
  <c r="E124"/>
  <c r="H123"/>
  <c r="E123"/>
  <c r="H122"/>
  <c r="E122"/>
  <c r="H121"/>
  <c r="E121"/>
  <c r="H120"/>
  <c r="E120"/>
  <c r="H119"/>
  <c r="E119"/>
  <c r="H118"/>
  <c r="E118"/>
  <c r="H117"/>
  <c r="E117"/>
  <c r="G116"/>
  <c r="F116"/>
  <c r="D116"/>
  <c r="C116"/>
  <c r="H115"/>
  <c r="E115"/>
  <c r="H114"/>
  <c r="E114"/>
  <c r="H113"/>
  <c r="E113"/>
  <c r="H112"/>
  <c r="E112"/>
  <c r="H111"/>
  <c r="E111"/>
  <c r="H110"/>
  <c r="E110"/>
  <c r="H109"/>
  <c r="E109"/>
  <c r="H108"/>
  <c r="E108"/>
  <c r="H107"/>
  <c r="E107"/>
  <c r="H106"/>
  <c r="E106"/>
  <c r="H105"/>
  <c r="E105"/>
  <c r="G104"/>
  <c r="F104"/>
  <c r="D104"/>
  <c r="C104"/>
  <c r="H103"/>
  <c r="E103"/>
  <c r="H102"/>
  <c r="E102"/>
  <c r="H101"/>
  <c r="E101"/>
  <c r="H100"/>
  <c r="E100"/>
  <c r="H99"/>
  <c r="E99"/>
  <c r="H98"/>
  <c r="E98"/>
  <c r="H97"/>
  <c r="E97"/>
  <c r="H96"/>
  <c r="E96"/>
  <c r="H95"/>
  <c r="E95"/>
  <c r="H94"/>
  <c r="E94"/>
  <c r="H93"/>
  <c r="E93"/>
  <c r="H92"/>
  <c r="E92"/>
  <c r="G91"/>
  <c r="F91"/>
  <c r="D91"/>
  <c r="C91"/>
  <c r="E90"/>
  <c r="E89"/>
  <c r="E88"/>
  <c r="E87"/>
  <c r="E86"/>
  <c r="E85"/>
  <c r="E84"/>
  <c r="E83"/>
  <c r="E82"/>
  <c r="E81"/>
  <c r="E80"/>
  <c r="E79"/>
  <c r="E78"/>
  <c r="E77"/>
  <c r="E76"/>
  <c r="H75"/>
  <c r="G75"/>
  <c r="F75"/>
  <c r="D75"/>
  <c r="C75"/>
  <c r="E74"/>
  <c r="E73"/>
  <c r="E72"/>
  <c r="E71"/>
  <c r="E70"/>
  <c r="E69"/>
  <c r="E68"/>
  <c r="E67"/>
  <c r="E66"/>
  <c r="E65"/>
  <c r="E64"/>
  <c r="E63"/>
  <c r="E62"/>
  <c r="E61"/>
  <c r="E60"/>
  <c r="E59"/>
  <c r="E58"/>
  <c r="E57"/>
  <c r="E56"/>
  <c r="E55"/>
  <c r="E54"/>
  <c r="E53"/>
  <c r="E52"/>
  <c r="E51"/>
  <c r="H50"/>
  <c r="G50"/>
  <c r="G49" s="1"/>
  <c r="F50"/>
  <c r="D50"/>
  <c r="C50"/>
  <c r="H48"/>
  <c r="E48"/>
  <c r="H47"/>
  <c r="E47"/>
  <c r="H46"/>
  <c r="E46"/>
  <c r="H45"/>
  <c r="E45"/>
  <c r="H44"/>
  <c r="E44"/>
  <c r="G43"/>
  <c r="F43"/>
  <c r="D43"/>
  <c r="C43"/>
  <c r="H42"/>
  <c r="E42"/>
  <c r="H41"/>
  <c r="E41"/>
  <c r="H40"/>
  <c r="E40"/>
  <c r="H39"/>
  <c r="E39"/>
  <c r="H38"/>
  <c r="E38"/>
  <c r="H37"/>
  <c r="E37"/>
  <c r="H36"/>
  <c r="E36"/>
  <c r="H35"/>
  <c r="E35"/>
  <c r="H34"/>
  <c r="E34"/>
  <c r="H33"/>
  <c r="E33"/>
  <c r="H32"/>
  <c r="E32"/>
  <c r="H31"/>
  <c r="E31"/>
  <c r="H30"/>
  <c r="E30"/>
  <c r="H29"/>
  <c r="E29"/>
  <c r="G28"/>
  <c r="F28"/>
  <c r="D28"/>
  <c r="C28"/>
  <c r="H27"/>
  <c r="E27"/>
  <c r="H26"/>
  <c r="E26"/>
  <c r="H25"/>
  <c r="E25"/>
  <c r="H24"/>
  <c r="E24"/>
  <c r="H23"/>
  <c r="E23"/>
  <c r="H22"/>
  <c r="E22"/>
  <c r="H21"/>
  <c r="E21"/>
  <c r="G20"/>
  <c r="F20"/>
  <c r="D20"/>
  <c r="C20"/>
  <c r="H19"/>
  <c r="E19"/>
  <c r="H18"/>
  <c r="E18"/>
  <c r="H17"/>
  <c r="E17"/>
  <c r="H16"/>
  <c r="E16"/>
  <c r="H15"/>
  <c r="E15"/>
  <c r="G14"/>
  <c r="G13" s="1"/>
  <c r="F14"/>
  <c r="D14"/>
  <c r="C14"/>
  <c r="H12"/>
  <c r="E12"/>
  <c r="G11"/>
  <c r="F11"/>
  <c r="E11"/>
  <c r="D11"/>
  <c r="C11"/>
  <c r="H10"/>
  <c r="E10"/>
  <c r="G9"/>
  <c r="F9"/>
  <c r="D9"/>
  <c r="C9"/>
  <c r="H8"/>
  <c r="E8"/>
  <c r="G7"/>
  <c r="F7"/>
  <c r="D7"/>
  <c r="C7"/>
  <c r="T500" i="24"/>
  <c r="P500"/>
  <c r="Q500" s="1"/>
  <c r="O500"/>
  <c r="T499"/>
  <c r="P499"/>
  <c r="O499"/>
  <c r="T498"/>
  <c r="P498"/>
  <c r="O498"/>
  <c r="T497"/>
  <c r="P497"/>
  <c r="O497"/>
  <c r="T496"/>
  <c r="P496"/>
  <c r="Q496" s="1"/>
  <c r="O496"/>
  <c r="T495"/>
  <c r="P495"/>
  <c r="O495"/>
  <c r="T494"/>
  <c r="P494"/>
  <c r="O494"/>
  <c r="T493"/>
  <c r="P493"/>
  <c r="O493"/>
  <c r="T492"/>
  <c r="P492"/>
  <c r="O492"/>
  <c r="S491"/>
  <c r="R491"/>
  <c r="N491"/>
  <c r="M491"/>
  <c r="L491"/>
  <c r="K491"/>
  <c r="J491"/>
  <c r="I491"/>
  <c r="H491"/>
  <c r="G491"/>
  <c r="F491"/>
  <c r="E491"/>
  <c r="D491"/>
  <c r="C491"/>
  <c r="T490"/>
  <c r="P490"/>
  <c r="O490"/>
  <c r="T489"/>
  <c r="P489"/>
  <c r="O489"/>
  <c r="S488"/>
  <c r="R488"/>
  <c r="R460" s="1"/>
  <c r="N488"/>
  <c r="M488"/>
  <c r="L488"/>
  <c r="K488"/>
  <c r="J488"/>
  <c r="I488"/>
  <c r="H488"/>
  <c r="G488"/>
  <c r="F488"/>
  <c r="E488"/>
  <c r="D488"/>
  <c r="C488"/>
  <c r="T487"/>
  <c r="P487"/>
  <c r="O487"/>
  <c r="T486"/>
  <c r="P486"/>
  <c r="O486"/>
  <c r="S485"/>
  <c r="R485"/>
  <c r="N485"/>
  <c r="M485"/>
  <c r="L485"/>
  <c r="K485"/>
  <c r="J485"/>
  <c r="I485"/>
  <c r="H485"/>
  <c r="G485"/>
  <c r="F485"/>
  <c r="E485"/>
  <c r="D485"/>
  <c r="C485"/>
  <c r="T484"/>
  <c r="P484"/>
  <c r="O484"/>
  <c r="T483"/>
  <c r="P483"/>
  <c r="O483"/>
  <c r="T482"/>
  <c r="P482"/>
  <c r="O482"/>
  <c r="T481"/>
  <c r="P481"/>
  <c r="O481"/>
  <c r="T480"/>
  <c r="P480"/>
  <c r="O480"/>
  <c r="T479"/>
  <c r="P479"/>
  <c r="O479"/>
  <c r="T478"/>
  <c r="P478"/>
  <c r="O478"/>
  <c r="T477"/>
  <c r="P477"/>
  <c r="O477"/>
  <c r="T476"/>
  <c r="P476"/>
  <c r="O476"/>
  <c r="S475"/>
  <c r="R475"/>
  <c r="N475"/>
  <c r="M475"/>
  <c r="L475"/>
  <c r="K475"/>
  <c r="J475"/>
  <c r="I475"/>
  <c r="H475"/>
  <c r="G475"/>
  <c r="F475"/>
  <c r="E475"/>
  <c r="D475"/>
  <c r="C475"/>
  <c r="T474"/>
  <c r="P474"/>
  <c r="O474"/>
  <c r="T473"/>
  <c r="P473"/>
  <c r="O473"/>
  <c r="T472"/>
  <c r="P472"/>
  <c r="O472"/>
  <c r="T471"/>
  <c r="P471"/>
  <c r="O471"/>
  <c r="T470"/>
  <c r="P470"/>
  <c r="O470"/>
  <c r="T469"/>
  <c r="P469"/>
  <c r="O469"/>
  <c r="S468"/>
  <c r="R468"/>
  <c r="N468"/>
  <c r="M468"/>
  <c r="L468"/>
  <c r="K468"/>
  <c r="J468"/>
  <c r="I468"/>
  <c r="H468"/>
  <c r="G468"/>
  <c r="F468"/>
  <c r="E468"/>
  <c r="D468"/>
  <c r="C468"/>
  <c r="T467"/>
  <c r="P467"/>
  <c r="O467"/>
  <c r="T466"/>
  <c r="P466"/>
  <c r="O466"/>
  <c r="T465"/>
  <c r="P465"/>
  <c r="O465"/>
  <c r="T464"/>
  <c r="P464"/>
  <c r="O464"/>
  <c r="T463"/>
  <c r="P463"/>
  <c r="O463"/>
  <c r="T462"/>
  <c r="P462"/>
  <c r="O462"/>
  <c r="S461"/>
  <c r="R461"/>
  <c r="N461"/>
  <c r="N460" s="1"/>
  <c r="M461"/>
  <c r="M460" s="1"/>
  <c r="L461"/>
  <c r="L460" s="1"/>
  <c r="K461"/>
  <c r="J461"/>
  <c r="I461"/>
  <c r="H461"/>
  <c r="G461"/>
  <c r="F461"/>
  <c r="F460" s="1"/>
  <c r="E461"/>
  <c r="E460" s="1"/>
  <c r="D461"/>
  <c r="D460" s="1"/>
  <c r="C461"/>
  <c r="J460"/>
  <c r="I460"/>
  <c r="T459"/>
  <c r="P459"/>
  <c r="O459"/>
  <c r="T458"/>
  <c r="P458"/>
  <c r="O458"/>
  <c r="Q458" s="1"/>
  <c r="T457"/>
  <c r="P457"/>
  <c r="O457"/>
  <c r="T456"/>
  <c r="P456"/>
  <c r="O456"/>
  <c r="T455"/>
  <c r="P455"/>
  <c r="O455"/>
  <c r="T454"/>
  <c r="P454"/>
  <c r="O454"/>
  <c r="Q454" s="1"/>
  <c r="T453"/>
  <c r="P453"/>
  <c r="O453"/>
  <c r="T452"/>
  <c r="P452"/>
  <c r="O452"/>
  <c r="T451"/>
  <c r="P451"/>
  <c r="O451"/>
  <c r="T450"/>
  <c r="P450"/>
  <c r="O450"/>
  <c r="Q450" s="1"/>
  <c r="T449"/>
  <c r="P449"/>
  <c r="O449"/>
  <c r="T448"/>
  <c r="S448"/>
  <c r="R448"/>
  <c r="N448"/>
  <c r="M448"/>
  <c r="L448"/>
  <c r="K448"/>
  <c r="J448"/>
  <c r="J416" s="1"/>
  <c r="I448"/>
  <c r="H448"/>
  <c r="G448"/>
  <c r="F448"/>
  <c r="E448"/>
  <c r="D448"/>
  <c r="C448"/>
  <c r="T447"/>
  <c r="P447"/>
  <c r="O447"/>
  <c r="T446"/>
  <c r="P446"/>
  <c r="O446"/>
  <c r="T445"/>
  <c r="P445"/>
  <c r="O445"/>
  <c r="S444"/>
  <c r="R444"/>
  <c r="N444"/>
  <c r="M444"/>
  <c r="L444"/>
  <c r="K444"/>
  <c r="J444"/>
  <c r="I444"/>
  <c r="H444"/>
  <c r="G444"/>
  <c r="F444"/>
  <c r="E444"/>
  <c r="D444"/>
  <c r="C444"/>
  <c r="T443"/>
  <c r="P443"/>
  <c r="O443"/>
  <c r="T442"/>
  <c r="P442"/>
  <c r="O442"/>
  <c r="T441"/>
  <c r="P441"/>
  <c r="O441"/>
  <c r="T440"/>
  <c r="P440"/>
  <c r="O440"/>
  <c r="T439"/>
  <c r="P439"/>
  <c r="O439"/>
  <c r="T438"/>
  <c r="P438"/>
  <c r="O438"/>
  <c r="T437"/>
  <c r="P437"/>
  <c r="O437"/>
  <c r="T436"/>
  <c r="P436"/>
  <c r="O436"/>
  <c r="T435"/>
  <c r="P435"/>
  <c r="O435"/>
  <c r="T434"/>
  <c r="P434"/>
  <c r="O434"/>
  <c r="T433"/>
  <c r="P433"/>
  <c r="O433"/>
  <c r="T432"/>
  <c r="P432"/>
  <c r="O432"/>
  <c r="T431"/>
  <c r="P431"/>
  <c r="O431"/>
  <c r="T430"/>
  <c r="P430"/>
  <c r="O430"/>
  <c r="T429"/>
  <c r="P429"/>
  <c r="O429"/>
  <c r="T428"/>
  <c r="P428"/>
  <c r="O428"/>
  <c r="T427"/>
  <c r="P427"/>
  <c r="O427"/>
  <c r="T426"/>
  <c r="P426"/>
  <c r="O426"/>
  <c r="T425"/>
  <c r="P425"/>
  <c r="O425"/>
  <c r="T424"/>
  <c r="P424"/>
  <c r="O424"/>
  <c r="T423"/>
  <c r="P423"/>
  <c r="O423"/>
  <c r="T422"/>
  <c r="P422"/>
  <c r="O422"/>
  <c r="T421"/>
  <c r="P421"/>
  <c r="O421"/>
  <c r="T420"/>
  <c r="P420"/>
  <c r="O420"/>
  <c r="T419"/>
  <c r="P419"/>
  <c r="O419"/>
  <c r="T418"/>
  <c r="P418"/>
  <c r="O418"/>
  <c r="S417"/>
  <c r="R417"/>
  <c r="N417"/>
  <c r="N416" s="1"/>
  <c r="M417"/>
  <c r="M416" s="1"/>
  <c r="L417"/>
  <c r="L416" s="1"/>
  <c r="K417"/>
  <c r="K416" s="1"/>
  <c r="J417"/>
  <c r="I417"/>
  <c r="H417"/>
  <c r="G417"/>
  <c r="G416" s="1"/>
  <c r="F417"/>
  <c r="F416" s="1"/>
  <c r="E417"/>
  <c r="E416" s="1"/>
  <c r="D417"/>
  <c r="D416" s="1"/>
  <c r="C417"/>
  <c r="C416" s="1"/>
  <c r="R416"/>
  <c r="T415"/>
  <c r="P415"/>
  <c r="O415"/>
  <c r="T414"/>
  <c r="P414"/>
  <c r="O414"/>
  <c r="T413"/>
  <c r="P413"/>
  <c r="O413"/>
  <c r="T412"/>
  <c r="P412"/>
  <c r="O412"/>
  <c r="T411"/>
  <c r="P411"/>
  <c r="O411"/>
  <c r="T410"/>
  <c r="P410"/>
  <c r="O410"/>
  <c r="T409"/>
  <c r="P409"/>
  <c r="O409"/>
  <c r="T408"/>
  <c r="P408"/>
  <c r="O408"/>
  <c r="T407"/>
  <c r="P407"/>
  <c r="O407"/>
  <c r="T406"/>
  <c r="P406"/>
  <c r="O406"/>
  <c r="T405"/>
  <c r="P405"/>
  <c r="O405"/>
  <c r="T404"/>
  <c r="P404"/>
  <c r="O404"/>
  <c r="T403"/>
  <c r="P403"/>
  <c r="O403"/>
  <c r="T402"/>
  <c r="P402"/>
  <c r="O402"/>
  <c r="T401"/>
  <c r="P401"/>
  <c r="O401"/>
  <c r="T400"/>
  <c r="P400"/>
  <c r="O400"/>
  <c r="T399"/>
  <c r="P399"/>
  <c r="O399"/>
  <c r="T398"/>
  <c r="P398"/>
  <c r="O398"/>
  <c r="T397"/>
  <c r="P397"/>
  <c r="O397"/>
  <c r="T396"/>
  <c r="P396"/>
  <c r="O396"/>
  <c r="S395"/>
  <c r="R395"/>
  <c r="N395"/>
  <c r="M395"/>
  <c r="L395"/>
  <c r="K395"/>
  <c r="J395"/>
  <c r="I395"/>
  <c r="H395"/>
  <c r="G395"/>
  <c r="F395"/>
  <c r="E395"/>
  <c r="D395"/>
  <c r="C395"/>
  <c r="T394"/>
  <c r="P394"/>
  <c r="O394"/>
  <c r="T393"/>
  <c r="P393"/>
  <c r="O393"/>
  <c r="T392"/>
  <c r="P392"/>
  <c r="O392"/>
  <c r="T391"/>
  <c r="P391"/>
  <c r="O391"/>
  <c r="T390"/>
  <c r="P390"/>
  <c r="O390"/>
  <c r="S389"/>
  <c r="R389"/>
  <c r="N389"/>
  <c r="M389"/>
  <c r="L389"/>
  <c r="K389"/>
  <c r="J389"/>
  <c r="I389"/>
  <c r="H389"/>
  <c r="G389"/>
  <c r="F389"/>
  <c r="E389"/>
  <c r="D389"/>
  <c r="C389"/>
  <c r="T388"/>
  <c r="P388"/>
  <c r="O388"/>
  <c r="T387"/>
  <c r="P387"/>
  <c r="O387"/>
  <c r="T386"/>
  <c r="P386"/>
  <c r="O386"/>
  <c r="T385"/>
  <c r="P385"/>
  <c r="O385"/>
  <c r="T384"/>
  <c r="P384"/>
  <c r="O384"/>
  <c r="T383"/>
  <c r="P383"/>
  <c r="O383"/>
  <c r="T382"/>
  <c r="P382"/>
  <c r="O382"/>
  <c r="T381"/>
  <c r="P381"/>
  <c r="O381"/>
  <c r="T380"/>
  <c r="P380"/>
  <c r="O380"/>
  <c r="T379"/>
  <c r="P379"/>
  <c r="O379"/>
  <c r="T378"/>
  <c r="P378"/>
  <c r="O378"/>
  <c r="T377"/>
  <c r="P377"/>
  <c r="O377"/>
  <c r="S376"/>
  <c r="R376"/>
  <c r="N376"/>
  <c r="M376"/>
  <c r="L376"/>
  <c r="K376"/>
  <c r="J376"/>
  <c r="I376"/>
  <c r="H376"/>
  <c r="G376"/>
  <c r="F376"/>
  <c r="E376"/>
  <c r="D376"/>
  <c r="C376"/>
  <c r="T375"/>
  <c r="P375"/>
  <c r="O375"/>
  <c r="T374"/>
  <c r="P374"/>
  <c r="O374"/>
  <c r="T373"/>
  <c r="P373"/>
  <c r="O373"/>
  <c r="T372"/>
  <c r="P372"/>
  <c r="O372"/>
  <c r="T371"/>
  <c r="P371"/>
  <c r="O371"/>
  <c r="T370"/>
  <c r="P370"/>
  <c r="O370"/>
  <c r="T369"/>
  <c r="P369"/>
  <c r="O369"/>
  <c r="T368"/>
  <c r="P368"/>
  <c r="O368"/>
  <c r="T367"/>
  <c r="P367"/>
  <c r="O367"/>
  <c r="T366"/>
  <c r="P366"/>
  <c r="O366"/>
  <c r="T365"/>
  <c r="P365"/>
  <c r="O365"/>
  <c r="T364"/>
  <c r="P364"/>
  <c r="O364"/>
  <c r="T363"/>
  <c r="P363"/>
  <c r="Q363" s="1"/>
  <c r="O363"/>
  <c r="S362"/>
  <c r="R362"/>
  <c r="N362"/>
  <c r="M362"/>
  <c r="L362"/>
  <c r="K362"/>
  <c r="J362"/>
  <c r="I362"/>
  <c r="H362"/>
  <c r="G362"/>
  <c r="F362"/>
  <c r="E362"/>
  <c r="D362"/>
  <c r="C362"/>
  <c r="T361"/>
  <c r="P361"/>
  <c r="O361"/>
  <c r="T360"/>
  <c r="P360"/>
  <c r="O360"/>
  <c r="T359"/>
  <c r="P359"/>
  <c r="O359"/>
  <c r="T358"/>
  <c r="P358"/>
  <c r="O358"/>
  <c r="T357"/>
  <c r="P357"/>
  <c r="O357"/>
  <c r="T356"/>
  <c r="P356"/>
  <c r="Q356" s="1"/>
  <c r="O356"/>
  <c r="T355"/>
  <c r="P355"/>
  <c r="O355"/>
  <c r="T354"/>
  <c r="P354"/>
  <c r="O354"/>
  <c r="T353"/>
  <c r="P353"/>
  <c r="O353"/>
  <c r="T352"/>
  <c r="P352"/>
  <c r="O352"/>
  <c r="T351"/>
  <c r="P351"/>
  <c r="O351"/>
  <c r="T350"/>
  <c r="P350"/>
  <c r="O350"/>
  <c r="T349"/>
  <c r="P349"/>
  <c r="O349"/>
  <c r="T348"/>
  <c r="P348"/>
  <c r="Q348" s="1"/>
  <c r="O348"/>
  <c r="T347"/>
  <c r="P347"/>
  <c r="O347"/>
  <c r="T346"/>
  <c r="P346"/>
  <c r="O346"/>
  <c r="S345"/>
  <c r="R345"/>
  <c r="N345"/>
  <c r="M345"/>
  <c r="L345"/>
  <c r="L344" s="1"/>
  <c r="K345"/>
  <c r="J345"/>
  <c r="I345"/>
  <c r="H345"/>
  <c r="G345"/>
  <c r="F345"/>
  <c r="E345"/>
  <c r="D345"/>
  <c r="D344" s="1"/>
  <c r="C345"/>
  <c r="T343"/>
  <c r="P343"/>
  <c r="O343"/>
  <c r="T342"/>
  <c r="P342"/>
  <c r="O342"/>
  <c r="T341"/>
  <c r="P341"/>
  <c r="O341"/>
  <c r="T340"/>
  <c r="P340"/>
  <c r="O340"/>
  <c r="S339"/>
  <c r="R339"/>
  <c r="N339"/>
  <c r="M339"/>
  <c r="L339"/>
  <c r="K339"/>
  <c r="J339"/>
  <c r="I339"/>
  <c r="H339"/>
  <c r="G339"/>
  <c r="F339"/>
  <c r="E339"/>
  <c r="D339"/>
  <c r="C339"/>
  <c r="T338"/>
  <c r="P338"/>
  <c r="O338"/>
  <c r="T337"/>
  <c r="P337"/>
  <c r="O337"/>
  <c r="T336"/>
  <c r="P336"/>
  <c r="O336"/>
  <c r="T335"/>
  <c r="P335"/>
  <c r="O335"/>
  <c r="T334"/>
  <c r="P334"/>
  <c r="O334"/>
  <c r="S333"/>
  <c r="R333"/>
  <c r="N333"/>
  <c r="M333"/>
  <c r="L333"/>
  <c r="K333"/>
  <c r="J333"/>
  <c r="I333"/>
  <c r="H333"/>
  <c r="G333"/>
  <c r="F333"/>
  <c r="E333"/>
  <c r="D333"/>
  <c r="C333"/>
  <c r="T332"/>
  <c r="P332"/>
  <c r="O332"/>
  <c r="T331"/>
  <c r="P331"/>
  <c r="O331"/>
  <c r="T330"/>
  <c r="P330"/>
  <c r="O330"/>
  <c r="T329"/>
  <c r="P329"/>
  <c r="O329"/>
  <c r="T328"/>
  <c r="P328"/>
  <c r="O328"/>
  <c r="T327"/>
  <c r="P327"/>
  <c r="O327"/>
  <c r="T326"/>
  <c r="P326"/>
  <c r="O326"/>
  <c r="T325"/>
  <c r="P325"/>
  <c r="O325"/>
  <c r="T324"/>
  <c r="P324"/>
  <c r="O324"/>
  <c r="S323"/>
  <c r="R323"/>
  <c r="N323"/>
  <c r="M323"/>
  <c r="L323"/>
  <c r="K323"/>
  <c r="J323"/>
  <c r="I323"/>
  <c r="H323"/>
  <c r="G323"/>
  <c r="F323"/>
  <c r="E323"/>
  <c r="D323"/>
  <c r="C323"/>
  <c r="T321"/>
  <c r="P321"/>
  <c r="O321"/>
  <c r="T320"/>
  <c r="P320"/>
  <c r="O320"/>
  <c r="T319"/>
  <c r="P319"/>
  <c r="O319"/>
  <c r="T318"/>
  <c r="P318"/>
  <c r="O318"/>
  <c r="T317"/>
  <c r="P317"/>
  <c r="O317"/>
  <c r="S316"/>
  <c r="R316"/>
  <c r="N316"/>
  <c r="M316"/>
  <c r="L316"/>
  <c r="K316"/>
  <c r="J316"/>
  <c r="I316"/>
  <c r="H316"/>
  <c r="G316"/>
  <c r="F316"/>
  <c r="E316"/>
  <c r="D316"/>
  <c r="C316"/>
  <c r="T315"/>
  <c r="P315"/>
  <c r="O315"/>
  <c r="T314"/>
  <c r="P314"/>
  <c r="O314"/>
  <c r="T313"/>
  <c r="P313"/>
  <c r="O313"/>
  <c r="T312"/>
  <c r="P312"/>
  <c r="O312"/>
  <c r="T311"/>
  <c r="P311"/>
  <c r="O311"/>
  <c r="S310"/>
  <c r="R310"/>
  <c r="N310"/>
  <c r="M310"/>
  <c r="L310"/>
  <c r="K310"/>
  <c r="J310"/>
  <c r="I310"/>
  <c r="H310"/>
  <c r="G310"/>
  <c r="F310"/>
  <c r="E310"/>
  <c r="D310"/>
  <c r="C310"/>
  <c r="T309"/>
  <c r="P309"/>
  <c r="O309"/>
  <c r="T308"/>
  <c r="P308"/>
  <c r="O308"/>
  <c r="T307"/>
  <c r="P307"/>
  <c r="O307"/>
  <c r="T306"/>
  <c r="P306"/>
  <c r="O306"/>
  <c r="T305"/>
  <c r="P305"/>
  <c r="O305"/>
  <c r="T304"/>
  <c r="P304"/>
  <c r="O304"/>
  <c r="T303"/>
  <c r="P303"/>
  <c r="O303"/>
  <c r="T302"/>
  <c r="P302"/>
  <c r="O302"/>
  <c r="T301"/>
  <c r="P301"/>
  <c r="O301"/>
  <c r="T300"/>
  <c r="P300"/>
  <c r="O300"/>
  <c r="T299"/>
  <c r="P299"/>
  <c r="O299"/>
  <c r="T298"/>
  <c r="P298"/>
  <c r="O298"/>
  <c r="T297"/>
  <c r="P297"/>
  <c r="O297"/>
  <c r="S296"/>
  <c r="R296"/>
  <c r="N296"/>
  <c r="M296"/>
  <c r="L296"/>
  <c r="K296"/>
  <c r="J296"/>
  <c r="I296"/>
  <c r="H296"/>
  <c r="G296"/>
  <c r="F296"/>
  <c r="E296"/>
  <c r="D296"/>
  <c r="C296"/>
  <c r="T295"/>
  <c r="P295"/>
  <c r="O295"/>
  <c r="T294"/>
  <c r="P294"/>
  <c r="O294"/>
  <c r="T293"/>
  <c r="P293"/>
  <c r="O293"/>
  <c r="T292"/>
  <c r="P292"/>
  <c r="O292"/>
  <c r="T291"/>
  <c r="P291"/>
  <c r="O291"/>
  <c r="T290"/>
  <c r="P290"/>
  <c r="O290"/>
  <c r="T289"/>
  <c r="P289"/>
  <c r="O289"/>
  <c r="T288"/>
  <c r="P288"/>
  <c r="O288"/>
  <c r="T287"/>
  <c r="P287"/>
  <c r="O287"/>
  <c r="T286"/>
  <c r="P286"/>
  <c r="O286"/>
  <c r="T285"/>
  <c r="P285"/>
  <c r="O285"/>
  <c r="T284"/>
  <c r="P284"/>
  <c r="O284"/>
  <c r="T283"/>
  <c r="P283"/>
  <c r="O283"/>
  <c r="T282"/>
  <c r="P282"/>
  <c r="O282"/>
  <c r="T281"/>
  <c r="P281"/>
  <c r="O281"/>
  <c r="T280"/>
  <c r="P280"/>
  <c r="O280"/>
  <c r="T279"/>
  <c r="P279"/>
  <c r="O279"/>
  <c r="S278"/>
  <c r="R278"/>
  <c r="N278"/>
  <c r="M278"/>
  <c r="L278"/>
  <c r="K278"/>
  <c r="J278"/>
  <c r="I278"/>
  <c r="H278"/>
  <c r="G278"/>
  <c r="F278"/>
  <c r="E278"/>
  <c r="D278"/>
  <c r="C278"/>
  <c r="T272"/>
  <c r="P272"/>
  <c r="O272"/>
  <c r="T271"/>
  <c r="P271"/>
  <c r="O271"/>
  <c r="T270"/>
  <c r="P270"/>
  <c r="O270"/>
  <c r="T269"/>
  <c r="P269"/>
  <c r="O269"/>
  <c r="T268"/>
  <c r="P268"/>
  <c r="O268"/>
  <c r="T267"/>
  <c r="P267"/>
  <c r="O267"/>
  <c r="T266"/>
  <c r="P266"/>
  <c r="O266"/>
  <c r="S265"/>
  <c r="R265"/>
  <c r="N265"/>
  <c r="M265"/>
  <c r="L265"/>
  <c r="K265"/>
  <c r="J265"/>
  <c r="I265"/>
  <c r="H265"/>
  <c r="G265"/>
  <c r="F265"/>
  <c r="E265"/>
  <c r="D265"/>
  <c r="C265"/>
  <c r="T264"/>
  <c r="P264"/>
  <c r="O264"/>
  <c r="T263"/>
  <c r="P263"/>
  <c r="O263"/>
  <c r="T262"/>
  <c r="P262"/>
  <c r="O262"/>
  <c r="T261"/>
  <c r="P261"/>
  <c r="O261"/>
  <c r="T260"/>
  <c r="P260"/>
  <c r="O260"/>
  <c r="T259"/>
  <c r="P259"/>
  <c r="O259"/>
  <c r="S258"/>
  <c r="R258"/>
  <c r="N258"/>
  <c r="M258"/>
  <c r="L258"/>
  <c r="K258"/>
  <c r="J258"/>
  <c r="I258"/>
  <c r="H258"/>
  <c r="G258"/>
  <c r="F258"/>
  <c r="E258"/>
  <c r="D258"/>
  <c r="C258"/>
  <c r="T257"/>
  <c r="P257"/>
  <c r="O257"/>
  <c r="T256"/>
  <c r="P256"/>
  <c r="O256"/>
  <c r="T255"/>
  <c r="P255"/>
  <c r="O255"/>
  <c r="T254"/>
  <c r="P254"/>
  <c r="O254"/>
  <c r="T253"/>
  <c r="P253"/>
  <c r="O253"/>
  <c r="T252"/>
  <c r="P252"/>
  <c r="O252"/>
  <c r="T251"/>
  <c r="P251"/>
  <c r="O251"/>
  <c r="T250"/>
  <c r="P250"/>
  <c r="O250"/>
  <c r="T249"/>
  <c r="P249"/>
  <c r="O249"/>
  <c r="T248"/>
  <c r="P248"/>
  <c r="O248"/>
  <c r="T247"/>
  <c r="P247"/>
  <c r="O247"/>
  <c r="T246"/>
  <c r="P246"/>
  <c r="O246"/>
  <c r="S245"/>
  <c r="R245"/>
  <c r="N245"/>
  <c r="M245"/>
  <c r="L245"/>
  <c r="K245"/>
  <c r="J245"/>
  <c r="I245"/>
  <c r="H245"/>
  <c r="G245"/>
  <c r="F245"/>
  <c r="E245"/>
  <c r="D245"/>
  <c r="C245"/>
  <c r="T244"/>
  <c r="P244"/>
  <c r="O244"/>
  <c r="T243"/>
  <c r="P243"/>
  <c r="O243"/>
  <c r="T242"/>
  <c r="P242"/>
  <c r="O242"/>
  <c r="T241"/>
  <c r="P241"/>
  <c r="O241"/>
  <c r="S240"/>
  <c r="R240"/>
  <c r="N240"/>
  <c r="M240"/>
  <c r="L240"/>
  <c r="K240"/>
  <c r="J240"/>
  <c r="I240"/>
  <c r="H240"/>
  <c r="G240"/>
  <c r="F240"/>
  <c r="E240"/>
  <c r="D240"/>
  <c r="C240"/>
  <c r="T238"/>
  <c r="P238"/>
  <c r="O238"/>
  <c r="T237"/>
  <c r="P237"/>
  <c r="O237"/>
  <c r="S236"/>
  <c r="R236"/>
  <c r="N236"/>
  <c r="N149" s="1"/>
  <c r="M236"/>
  <c r="L236"/>
  <c r="K236"/>
  <c r="J236"/>
  <c r="I236"/>
  <c r="H236"/>
  <c r="G236"/>
  <c r="F236"/>
  <c r="E236"/>
  <c r="D236"/>
  <c r="C236"/>
  <c r="T235"/>
  <c r="P235"/>
  <c r="O235"/>
  <c r="T234"/>
  <c r="P234"/>
  <c r="O234"/>
  <c r="T233"/>
  <c r="P233"/>
  <c r="O233"/>
  <c r="T232"/>
  <c r="P232"/>
  <c r="O232"/>
  <c r="T231"/>
  <c r="P231"/>
  <c r="O231"/>
  <c r="T230"/>
  <c r="P230"/>
  <c r="O230"/>
  <c r="T229"/>
  <c r="P229"/>
  <c r="O229"/>
  <c r="T228"/>
  <c r="P228"/>
  <c r="O228"/>
  <c r="T227"/>
  <c r="P227"/>
  <c r="O227"/>
  <c r="T226"/>
  <c r="P226"/>
  <c r="O226"/>
  <c r="T225"/>
  <c r="P225"/>
  <c r="O225"/>
  <c r="T224"/>
  <c r="P224"/>
  <c r="O224"/>
  <c r="T223"/>
  <c r="P223"/>
  <c r="O223"/>
  <c r="T222"/>
  <c r="P222"/>
  <c r="O222"/>
  <c r="T221"/>
  <c r="P221"/>
  <c r="O221"/>
  <c r="S220"/>
  <c r="R220"/>
  <c r="N220"/>
  <c r="M220"/>
  <c r="L220"/>
  <c r="K220"/>
  <c r="J220"/>
  <c r="I220"/>
  <c r="H220"/>
  <c r="G220"/>
  <c r="F220"/>
  <c r="E220"/>
  <c r="D220"/>
  <c r="C220"/>
  <c r="T219"/>
  <c r="P219"/>
  <c r="O219"/>
  <c r="T218"/>
  <c r="P218"/>
  <c r="O218"/>
  <c r="T217"/>
  <c r="P217"/>
  <c r="O217"/>
  <c r="T216"/>
  <c r="P216"/>
  <c r="O216"/>
  <c r="T215"/>
  <c r="P215"/>
  <c r="O215"/>
  <c r="T214"/>
  <c r="P214"/>
  <c r="O214"/>
  <c r="T213"/>
  <c r="P213"/>
  <c r="O213"/>
  <c r="T212"/>
  <c r="P212"/>
  <c r="O212"/>
  <c r="T211"/>
  <c r="P211"/>
  <c r="O211"/>
  <c r="T210"/>
  <c r="P210"/>
  <c r="O210"/>
  <c r="T209"/>
  <c r="P209"/>
  <c r="O209"/>
  <c r="T208"/>
  <c r="P208"/>
  <c r="O208"/>
  <c r="T207"/>
  <c r="P207"/>
  <c r="O207"/>
  <c r="T206"/>
  <c r="P206"/>
  <c r="O206"/>
  <c r="T205"/>
  <c r="P205"/>
  <c r="O205"/>
  <c r="T204"/>
  <c r="P204"/>
  <c r="O204"/>
  <c r="T203"/>
  <c r="P203"/>
  <c r="O203"/>
  <c r="T202"/>
  <c r="P202"/>
  <c r="O202"/>
  <c r="T201"/>
  <c r="P201"/>
  <c r="O201"/>
  <c r="T200"/>
  <c r="P200"/>
  <c r="O200"/>
  <c r="T199"/>
  <c r="P199"/>
  <c r="O199"/>
  <c r="T198"/>
  <c r="P198"/>
  <c r="O198"/>
  <c r="T197"/>
  <c r="P197"/>
  <c r="O197"/>
  <c r="T196"/>
  <c r="P196"/>
  <c r="O196"/>
  <c r="S195"/>
  <c r="R195"/>
  <c r="N195"/>
  <c r="M195"/>
  <c r="L195"/>
  <c r="K195"/>
  <c r="J195"/>
  <c r="I195"/>
  <c r="H195"/>
  <c r="G195"/>
  <c r="F195"/>
  <c r="E195"/>
  <c r="D195"/>
  <c r="C195"/>
  <c r="T194"/>
  <c r="P194"/>
  <c r="O194"/>
  <c r="T193"/>
  <c r="P193"/>
  <c r="O193"/>
  <c r="T192"/>
  <c r="P192"/>
  <c r="O192"/>
  <c r="T191"/>
  <c r="P191"/>
  <c r="O191"/>
  <c r="T190"/>
  <c r="P190"/>
  <c r="O190"/>
  <c r="T189"/>
  <c r="P189"/>
  <c r="O189"/>
  <c r="T188"/>
  <c r="P188"/>
  <c r="O188"/>
  <c r="T187"/>
  <c r="P187"/>
  <c r="O187"/>
  <c r="T186"/>
  <c r="P186"/>
  <c r="O186"/>
  <c r="T185"/>
  <c r="P185"/>
  <c r="O185"/>
  <c r="T184"/>
  <c r="P184"/>
  <c r="O184"/>
  <c r="T183"/>
  <c r="P183"/>
  <c r="O183"/>
  <c r="T182"/>
  <c r="P182"/>
  <c r="O182"/>
  <c r="T181"/>
  <c r="P181"/>
  <c r="O181"/>
  <c r="T180"/>
  <c r="P180"/>
  <c r="O180"/>
  <c r="T179"/>
  <c r="P179"/>
  <c r="O179"/>
  <c r="T178"/>
  <c r="P178"/>
  <c r="O178"/>
  <c r="S177"/>
  <c r="R177"/>
  <c r="N177"/>
  <c r="M177"/>
  <c r="L177"/>
  <c r="K177"/>
  <c r="J177"/>
  <c r="I177"/>
  <c r="H177"/>
  <c r="G177"/>
  <c r="F177"/>
  <c r="E177"/>
  <c r="D177"/>
  <c r="C177"/>
  <c r="T176"/>
  <c r="P176"/>
  <c r="O176"/>
  <c r="T175"/>
  <c r="P175"/>
  <c r="O175"/>
  <c r="T174"/>
  <c r="P174"/>
  <c r="O174"/>
  <c r="T173"/>
  <c r="P173"/>
  <c r="O173"/>
  <c r="T172"/>
  <c r="P172"/>
  <c r="O172"/>
  <c r="T171"/>
  <c r="P171"/>
  <c r="O171"/>
  <c r="T170"/>
  <c r="P170"/>
  <c r="O170"/>
  <c r="T169"/>
  <c r="P169"/>
  <c r="O169"/>
  <c r="T168"/>
  <c r="P168"/>
  <c r="O168"/>
  <c r="T167"/>
  <c r="P167"/>
  <c r="O167"/>
  <c r="T166"/>
  <c r="P166"/>
  <c r="O166"/>
  <c r="T165"/>
  <c r="P165"/>
  <c r="O165"/>
  <c r="T164"/>
  <c r="P164"/>
  <c r="O164"/>
  <c r="T163"/>
  <c r="P163"/>
  <c r="O163"/>
  <c r="T162"/>
  <c r="P162"/>
  <c r="O162"/>
  <c r="T161"/>
  <c r="P161"/>
  <c r="O161"/>
  <c r="T160"/>
  <c r="P160"/>
  <c r="O160"/>
  <c r="T159"/>
  <c r="P159"/>
  <c r="O159"/>
  <c r="T158"/>
  <c r="P158"/>
  <c r="O158"/>
  <c r="T157"/>
  <c r="P157"/>
  <c r="O157"/>
  <c r="T156"/>
  <c r="P156"/>
  <c r="O156"/>
  <c r="T155"/>
  <c r="P155"/>
  <c r="O155"/>
  <c r="T154"/>
  <c r="P154"/>
  <c r="O154"/>
  <c r="T153"/>
  <c r="P153"/>
  <c r="O153"/>
  <c r="T152"/>
  <c r="P152"/>
  <c r="O152"/>
  <c r="T151"/>
  <c r="P151"/>
  <c r="O151"/>
  <c r="S150"/>
  <c r="R150"/>
  <c r="N150"/>
  <c r="M150"/>
  <c r="L150"/>
  <c r="K150"/>
  <c r="K149" s="1"/>
  <c r="J150"/>
  <c r="I150"/>
  <c r="H150"/>
  <c r="G150"/>
  <c r="F150"/>
  <c r="E150"/>
  <c r="E149" s="1"/>
  <c r="D150"/>
  <c r="C150"/>
  <c r="C149" s="1"/>
  <c r="T148"/>
  <c r="P148"/>
  <c r="O148"/>
  <c r="T147"/>
  <c r="P147"/>
  <c r="O147"/>
  <c r="T146"/>
  <c r="P146"/>
  <c r="O146"/>
  <c r="T145"/>
  <c r="P145"/>
  <c r="O145"/>
  <c r="T144"/>
  <c r="P144"/>
  <c r="O144"/>
  <c r="T143"/>
  <c r="P143"/>
  <c r="O143"/>
  <c r="T142"/>
  <c r="P142"/>
  <c r="O142"/>
  <c r="T141"/>
  <c r="P141"/>
  <c r="O141"/>
  <c r="T140"/>
  <c r="P140"/>
  <c r="O140"/>
  <c r="T139"/>
  <c r="P139"/>
  <c r="O139"/>
  <c r="T138"/>
  <c r="P138"/>
  <c r="O138"/>
  <c r="T137"/>
  <c r="P137"/>
  <c r="O137"/>
  <c r="T136"/>
  <c r="P136"/>
  <c r="O136"/>
  <c r="T135"/>
  <c r="P135"/>
  <c r="O135"/>
  <c r="T134"/>
  <c r="P134"/>
  <c r="O134"/>
  <c r="T133"/>
  <c r="P133"/>
  <c r="O133"/>
  <c r="T132"/>
  <c r="P132"/>
  <c r="O132"/>
  <c r="T131"/>
  <c r="P131"/>
  <c r="O131"/>
  <c r="T130"/>
  <c r="P130"/>
  <c r="O130"/>
  <c r="T129"/>
  <c r="P129"/>
  <c r="O129"/>
  <c r="T128"/>
  <c r="P128"/>
  <c r="O128"/>
  <c r="S127"/>
  <c r="R127"/>
  <c r="N127"/>
  <c r="M127"/>
  <c r="L127"/>
  <c r="K127"/>
  <c r="J127"/>
  <c r="I127"/>
  <c r="H127"/>
  <c r="G127"/>
  <c r="F127"/>
  <c r="E127"/>
  <c r="D127"/>
  <c r="C127"/>
  <c r="T126"/>
  <c r="P126"/>
  <c r="O126"/>
  <c r="T125"/>
  <c r="P125"/>
  <c r="O125"/>
  <c r="T124"/>
  <c r="P124"/>
  <c r="O124"/>
  <c r="T123"/>
  <c r="P123"/>
  <c r="O123"/>
  <c r="T122"/>
  <c r="P122"/>
  <c r="O122"/>
  <c r="T121"/>
  <c r="P121"/>
  <c r="O121"/>
  <c r="T120"/>
  <c r="P120"/>
  <c r="O120"/>
  <c r="T119"/>
  <c r="P119"/>
  <c r="O119"/>
  <c r="T118"/>
  <c r="P118"/>
  <c r="O118"/>
  <c r="S117"/>
  <c r="R117"/>
  <c r="N117"/>
  <c r="M117"/>
  <c r="L117"/>
  <c r="K117"/>
  <c r="J117"/>
  <c r="I117"/>
  <c r="H117"/>
  <c r="G117"/>
  <c r="F117"/>
  <c r="E117"/>
  <c r="D117"/>
  <c r="C117"/>
  <c r="T116"/>
  <c r="P116"/>
  <c r="O116"/>
  <c r="T115"/>
  <c r="P115"/>
  <c r="O115"/>
  <c r="T114"/>
  <c r="P114"/>
  <c r="O114"/>
  <c r="T113"/>
  <c r="P113"/>
  <c r="O113"/>
  <c r="T112"/>
  <c r="P112"/>
  <c r="O112"/>
  <c r="T111"/>
  <c r="P111"/>
  <c r="O111"/>
  <c r="T110"/>
  <c r="P110"/>
  <c r="O110"/>
  <c r="T109"/>
  <c r="P109"/>
  <c r="O109"/>
  <c r="T108"/>
  <c r="P108"/>
  <c r="O108"/>
  <c r="T107"/>
  <c r="P107"/>
  <c r="O107"/>
  <c r="T106"/>
  <c r="P106"/>
  <c r="O106"/>
  <c r="S105"/>
  <c r="R105"/>
  <c r="N105"/>
  <c r="M105"/>
  <c r="L105"/>
  <c r="K105"/>
  <c r="J105"/>
  <c r="I105"/>
  <c r="H105"/>
  <c r="G105"/>
  <c r="F105"/>
  <c r="E105"/>
  <c r="D105"/>
  <c r="C105"/>
  <c r="T104"/>
  <c r="P104"/>
  <c r="O104"/>
  <c r="T103"/>
  <c r="P103"/>
  <c r="O103"/>
  <c r="T102"/>
  <c r="P102"/>
  <c r="O102"/>
  <c r="T101"/>
  <c r="P101"/>
  <c r="O101"/>
  <c r="T100"/>
  <c r="P100"/>
  <c r="O100"/>
  <c r="T99"/>
  <c r="P99"/>
  <c r="O99"/>
  <c r="T98"/>
  <c r="P98"/>
  <c r="O98"/>
  <c r="T97"/>
  <c r="P97"/>
  <c r="O97"/>
  <c r="T96"/>
  <c r="P96"/>
  <c r="O96"/>
  <c r="T95"/>
  <c r="P95"/>
  <c r="O95"/>
  <c r="T94"/>
  <c r="P94"/>
  <c r="O94"/>
  <c r="T93"/>
  <c r="P93"/>
  <c r="O93"/>
  <c r="S92"/>
  <c r="R92"/>
  <c r="N92"/>
  <c r="M92"/>
  <c r="L92"/>
  <c r="K92"/>
  <c r="J92"/>
  <c r="I92"/>
  <c r="H92"/>
  <c r="G92"/>
  <c r="F92"/>
  <c r="E92"/>
  <c r="D92"/>
  <c r="C92"/>
  <c r="T91"/>
  <c r="P91"/>
  <c r="O91"/>
  <c r="T90"/>
  <c r="P90"/>
  <c r="O90"/>
  <c r="T89"/>
  <c r="P89"/>
  <c r="O89"/>
  <c r="T88"/>
  <c r="P88"/>
  <c r="O88"/>
  <c r="T87"/>
  <c r="P87"/>
  <c r="O87"/>
  <c r="T86"/>
  <c r="P86"/>
  <c r="O86"/>
  <c r="T85"/>
  <c r="P85"/>
  <c r="O85"/>
  <c r="T84"/>
  <c r="P84"/>
  <c r="O84"/>
  <c r="T83"/>
  <c r="P83"/>
  <c r="O83"/>
  <c r="T82"/>
  <c r="P82"/>
  <c r="O82"/>
  <c r="T81"/>
  <c r="P81"/>
  <c r="O81"/>
  <c r="T80"/>
  <c r="P80"/>
  <c r="O80"/>
  <c r="T79"/>
  <c r="P79"/>
  <c r="O79"/>
  <c r="T78"/>
  <c r="P78"/>
  <c r="O78"/>
  <c r="T77"/>
  <c r="P77"/>
  <c r="O77"/>
  <c r="S76"/>
  <c r="R76"/>
  <c r="N76"/>
  <c r="M76"/>
  <c r="L76"/>
  <c r="K76"/>
  <c r="J76"/>
  <c r="I76"/>
  <c r="H76"/>
  <c r="G76"/>
  <c r="F76"/>
  <c r="E76"/>
  <c r="D76"/>
  <c r="C76"/>
  <c r="T75"/>
  <c r="P75"/>
  <c r="O75"/>
  <c r="T74"/>
  <c r="P74"/>
  <c r="O74"/>
  <c r="T73"/>
  <c r="P73"/>
  <c r="O73"/>
  <c r="T72"/>
  <c r="P72"/>
  <c r="O72"/>
  <c r="T71"/>
  <c r="P71"/>
  <c r="O71"/>
  <c r="T70"/>
  <c r="P70"/>
  <c r="O70"/>
  <c r="T69"/>
  <c r="P69"/>
  <c r="O69"/>
  <c r="T68"/>
  <c r="P68"/>
  <c r="O68"/>
  <c r="T67"/>
  <c r="P67"/>
  <c r="O67"/>
  <c r="T66"/>
  <c r="P66"/>
  <c r="O66"/>
  <c r="T65"/>
  <c r="P65"/>
  <c r="O65"/>
  <c r="T64"/>
  <c r="P64"/>
  <c r="O64"/>
  <c r="T63"/>
  <c r="P63"/>
  <c r="O63"/>
  <c r="T62"/>
  <c r="P62"/>
  <c r="O62"/>
  <c r="T61"/>
  <c r="P61"/>
  <c r="O61"/>
  <c r="T60"/>
  <c r="P60"/>
  <c r="O60"/>
  <c r="T59"/>
  <c r="P59"/>
  <c r="O59"/>
  <c r="T58"/>
  <c r="P58"/>
  <c r="O58"/>
  <c r="T57"/>
  <c r="P57"/>
  <c r="O57"/>
  <c r="T56"/>
  <c r="P56"/>
  <c r="O56"/>
  <c r="T55"/>
  <c r="P55"/>
  <c r="O55"/>
  <c r="T54"/>
  <c r="P54"/>
  <c r="O54"/>
  <c r="T53"/>
  <c r="P53"/>
  <c r="O53"/>
  <c r="T52"/>
  <c r="P52"/>
  <c r="O52"/>
  <c r="S51"/>
  <c r="R51"/>
  <c r="N51"/>
  <c r="M51"/>
  <c r="L51"/>
  <c r="K51"/>
  <c r="J51"/>
  <c r="I51"/>
  <c r="H51"/>
  <c r="G51"/>
  <c r="F51"/>
  <c r="E51"/>
  <c r="D51"/>
  <c r="C51"/>
  <c r="T49"/>
  <c r="P49"/>
  <c r="O49"/>
  <c r="T48"/>
  <c r="P48"/>
  <c r="O48"/>
  <c r="T47"/>
  <c r="P47"/>
  <c r="O47"/>
  <c r="T46"/>
  <c r="P46"/>
  <c r="O46"/>
  <c r="T45"/>
  <c r="P45"/>
  <c r="O45"/>
  <c r="S44"/>
  <c r="R44"/>
  <c r="N44"/>
  <c r="M44"/>
  <c r="L44"/>
  <c r="K44"/>
  <c r="J44"/>
  <c r="I44"/>
  <c r="H44"/>
  <c r="G44"/>
  <c r="F44"/>
  <c r="E44"/>
  <c r="D44"/>
  <c r="C44"/>
  <c r="T43"/>
  <c r="P43"/>
  <c r="O43"/>
  <c r="T42"/>
  <c r="P42"/>
  <c r="O42"/>
  <c r="T41"/>
  <c r="P41"/>
  <c r="O41"/>
  <c r="T40"/>
  <c r="P40"/>
  <c r="O40"/>
  <c r="T39"/>
  <c r="P39"/>
  <c r="O39"/>
  <c r="T38"/>
  <c r="P38"/>
  <c r="O38"/>
  <c r="T37"/>
  <c r="P37"/>
  <c r="O37"/>
  <c r="T36"/>
  <c r="P36"/>
  <c r="O36"/>
  <c r="T35"/>
  <c r="P35"/>
  <c r="O35"/>
  <c r="T34"/>
  <c r="P34"/>
  <c r="O34"/>
  <c r="T33"/>
  <c r="P33"/>
  <c r="O33"/>
  <c r="T32"/>
  <c r="P32"/>
  <c r="O32"/>
  <c r="T31"/>
  <c r="P31"/>
  <c r="O31"/>
  <c r="T30"/>
  <c r="P30"/>
  <c r="O30"/>
  <c r="S29"/>
  <c r="R29"/>
  <c r="N29"/>
  <c r="M29"/>
  <c r="L29"/>
  <c r="K29"/>
  <c r="J29"/>
  <c r="I29"/>
  <c r="H29"/>
  <c r="G29"/>
  <c r="F29"/>
  <c r="E29"/>
  <c r="D29"/>
  <c r="C29"/>
  <c r="T28"/>
  <c r="P28"/>
  <c r="O28"/>
  <c r="T27"/>
  <c r="P27"/>
  <c r="O27"/>
  <c r="T26"/>
  <c r="P26"/>
  <c r="O26"/>
  <c r="T25"/>
  <c r="P25"/>
  <c r="O25"/>
  <c r="T24"/>
  <c r="P24"/>
  <c r="O24"/>
  <c r="T23"/>
  <c r="P23"/>
  <c r="O23"/>
  <c r="T22"/>
  <c r="P22"/>
  <c r="O22"/>
  <c r="S21"/>
  <c r="R21"/>
  <c r="N21"/>
  <c r="M21"/>
  <c r="L21"/>
  <c r="K21"/>
  <c r="J21"/>
  <c r="I21"/>
  <c r="H21"/>
  <c r="G21"/>
  <c r="F21"/>
  <c r="E21"/>
  <c r="D21"/>
  <c r="C21"/>
  <c r="T20"/>
  <c r="P20"/>
  <c r="O20"/>
  <c r="T19"/>
  <c r="P19"/>
  <c r="O19"/>
  <c r="T18"/>
  <c r="P18"/>
  <c r="O18"/>
  <c r="T17"/>
  <c r="P17"/>
  <c r="O17"/>
  <c r="T16"/>
  <c r="P16"/>
  <c r="O16"/>
  <c r="S15"/>
  <c r="R15"/>
  <c r="N15"/>
  <c r="M15"/>
  <c r="L15"/>
  <c r="K15"/>
  <c r="J15"/>
  <c r="I15"/>
  <c r="H15"/>
  <c r="G15"/>
  <c r="F15"/>
  <c r="E15"/>
  <c r="D15"/>
  <c r="C15"/>
  <c r="T13"/>
  <c r="T12" s="1"/>
  <c r="P13"/>
  <c r="P12" s="1"/>
  <c r="O13"/>
  <c r="S12"/>
  <c r="R12"/>
  <c r="N12"/>
  <c r="M12"/>
  <c r="L12"/>
  <c r="K12"/>
  <c r="J12"/>
  <c r="I12"/>
  <c r="H12"/>
  <c r="G12"/>
  <c r="F12"/>
  <c r="E12"/>
  <c r="D12"/>
  <c r="C12"/>
  <c r="T11"/>
  <c r="T10" s="1"/>
  <c r="P11"/>
  <c r="P10" s="1"/>
  <c r="O11"/>
  <c r="S10"/>
  <c r="R10"/>
  <c r="N10"/>
  <c r="M10"/>
  <c r="L10"/>
  <c r="K10"/>
  <c r="J10"/>
  <c r="I10"/>
  <c r="H10"/>
  <c r="G10"/>
  <c r="F10"/>
  <c r="E10"/>
  <c r="D10"/>
  <c r="C10"/>
  <c r="T9"/>
  <c r="T8" s="1"/>
  <c r="P9"/>
  <c r="P8" s="1"/>
  <c r="O9"/>
  <c r="S8"/>
  <c r="R8"/>
  <c r="N8"/>
  <c r="M8"/>
  <c r="L8"/>
  <c r="K8"/>
  <c r="J8"/>
  <c r="I8"/>
  <c r="H8"/>
  <c r="G8"/>
  <c r="F8"/>
  <c r="E8"/>
  <c r="D8"/>
  <c r="C8"/>
  <c r="S41" i="23"/>
  <c r="R41"/>
  <c r="N41"/>
  <c r="M41"/>
  <c r="L41"/>
  <c r="K41"/>
  <c r="J41"/>
  <c r="I41"/>
  <c r="H41"/>
  <c r="G41"/>
  <c r="F41"/>
  <c r="E41"/>
  <c r="D41"/>
  <c r="C41"/>
  <c r="T40"/>
  <c r="P40"/>
  <c r="O40"/>
  <c r="T39"/>
  <c r="P39"/>
  <c r="O39"/>
  <c r="T38"/>
  <c r="P38"/>
  <c r="O38"/>
  <c r="T37"/>
  <c r="P37"/>
  <c r="O37"/>
  <c r="T36"/>
  <c r="P36"/>
  <c r="O36"/>
  <c r="T35"/>
  <c r="P35"/>
  <c r="O35"/>
  <c r="T34"/>
  <c r="P34"/>
  <c r="O34"/>
  <c r="T33"/>
  <c r="P33"/>
  <c r="O33"/>
  <c r="T32"/>
  <c r="P32"/>
  <c r="O32"/>
  <c r="T31"/>
  <c r="P31"/>
  <c r="O31"/>
  <c r="T30"/>
  <c r="P30"/>
  <c r="O30"/>
  <c r="T29"/>
  <c r="P29"/>
  <c r="O29"/>
  <c r="T28"/>
  <c r="P28"/>
  <c r="O28"/>
  <c r="S19"/>
  <c r="R19"/>
  <c r="N19"/>
  <c r="M19"/>
  <c r="L19"/>
  <c r="K19"/>
  <c r="J19"/>
  <c r="I19"/>
  <c r="H19"/>
  <c r="G19"/>
  <c r="F19"/>
  <c r="E19"/>
  <c r="D19"/>
  <c r="C19"/>
  <c r="T18"/>
  <c r="P18"/>
  <c r="O18"/>
  <c r="T17"/>
  <c r="P17"/>
  <c r="O17"/>
  <c r="T16"/>
  <c r="P16"/>
  <c r="O16"/>
  <c r="T15"/>
  <c r="P15"/>
  <c r="O15"/>
  <c r="T14"/>
  <c r="P14"/>
  <c r="O14"/>
  <c r="T13"/>
  <c r="P13"/>
  <c r="O13"/>
  <c r="T12"/>
  <c r="P12"/>
  <c r="O12"/>
  <c r="Q12" s="1"/>
  <c r="T11"/>
  <c r="P11"/>
  <c r="O11"/>
  <c r="T10"/>
  <c r="P10"/>
  <c r="O10"/>
  <c r="T9"/>
  <c r="P9"/>
  <c r="O9"/>
  <c r="T8"/>
  <c r="P8"/>
  <c r="O8"/>
  <c r="Q8" s="1"/>
  <c r="T7"/>
  <c r="P7"/>
  <c r="O7"/>
  <c r="T6"/>
  <c r="P6"/>
  <c r="O6"/>
  <c r="O17" i="26" l="1"/>
  <c r="Q12"/>
  <c r="Q22" i="28"/>
  <c r="Q29"/>
  <c r="Q35"/>
  <c r="Q8" i="29"/>
  <c r="Q102" i="34"/>
  <c r="Q110"/>
  <c r="Q7" i="35"/>
  <c r="Q352" i="24"/>
  <c r="P475"/>
  <c r="M277"/>
  <c r="E344"/>
  <c r="M344"/>
  <c r="Q377"/>
  <c r="C49" i="25"/>
  <c r="C339"/>
  <c r="P17" i="26"/>
  <c r="Q149" i="34"/>
  <c r="G149" i="24"/>
  <c r="G460"/>
  <c r="T491"/>
  <c r="D49" i="25"/>
  <c r="H291"/>
  <c r="D339"/>
  <c r="T17" i="26"/>
  <c r="Q360" i="24"/>
  <c r="S149"/>
  <c r="H416"/>
  <c r="S416"/>
  <c r="H460"/>
  <c r="S460"/>
  <c r="G6" i="25"/>
  <c r="G317"/>
  <c r="I149" i="24"/>
  <c r="H277"/>
  <c r="H344"/>
  <c r="I416"/>
  <c r="O475"/>
  <c r="E17" i="27"/>
  <c r="I344" i="24"/>
  <c r="T362"/>
  <c r="P468"/>
  <c r="O491"/>
  <c r="H176" i="25"/>
  <c r="H463"/>
  <c r="Q11" i="26"/>
  <c r="H17" i="27"/>
  <c r="Q9" i="32"/>
  <c r="O11" i="34"/>
  <c r="T127"/>
  <c r="Q153"/>
  <c r="C184" i="37"/>
  <c r="C460" i="24"/>
  <c r="K460"/>
  <c r="P491"/>
  <c r="Q37" i="33"/>
  <c r="P73" i="34"/>
  <c r="Q77"/>
  <c r="Q85"/>
  <c r="O142"/>
  <c r="T142"/>
  <c r="Q158"/>
  <c r="T166"/>
  <c r="T200" s="1"/>
  <c r="Q191"/>
  <c r="T18" i="35"/>
  <c r="Q9"/>
  <c r="Q17"/>
  <c r="E18" i="36"/>
  <c r="D6" i="37"/>
  <c r="D171"/>
  <c r="Q17" i="34"/>
  <c r="Q21"/>
  <c r="T28"/>
  <c r="Q31"/>
  <c r="P37"/>
  <c r="Q41"/>
  <c r="Q45"/>
  <c r="Q49"/>
  <c r="Q53"/>
  <c r="T73"/>
  <c r="Q76"/>
  <c r="Q80"/>
  <c r="Q84"/>
  <c r="Q190"/>
  <c r="O96"/>
  <c r="Q23" i="32"/>
  <c r="T22"/>
  <c r="T47" s="1"/>
  <c r="Q27"/>
  <c r="Q35"/>
  <c r="T36"/>
  <c r="Q43"/>
  <c r="Q41"/>
  <c r="Q52" i="28"/>
  <c r="F13" i="25"/>
  <c r="E334"/>
  <c r="E340"/>
  <c r="E412"/>
  <c r="H480"/>
  <c r="F277" i="24"/>
  <c r="T461"/>
  <c r="C322"/>
  <c r="G322"/>
  <c r="K322"/>
  <c r="O345"/>
  <c r="T395"/>
  <c r="E50"/>
  <c r="I50"/>
  <c r="Q139"/>
  <c r="J277"/>
  <c r="N277"/>
  <c r="Q313"/>
  <c r="O485"/>
  <c r="F322"/>
  <c r="Q367"/>
  <c r="O417"/>
  <c r="O44"/>
  <c r="Q96"/>
  <c r="Q100"/>
  <c r="Q104"/>
  <c r="Q107"/>
  <c r="Q111"/>
  <c r="Q115"/>
  <c r="Q280"/>
  <c r="Q284"/>
  <c r="P448"/>
  <c r="F14"/>
  <c r="N14"/>
  <c r="N501" s="1"/>
  <c r="R7"/>
  <c r="S14"/>
  <c r="Q17"/>
  <c r="Q224"/>
  <c r="C239"/>
  <c r="K239"/>
  <c r="T265"/>
  <c r="T278"/>
  <c r="Q490"/>
  <c r="Q371"/>
  <c r="Q375"/>
  <c r="Q439"/>
  <c r="O51"/>
  <c r="Q53"/>
  <c r="Q57"/>
  <c r="T127"/>
  <c r="Q132"/>
  <c r="Q136"/>
  <c r="Q226"/>
  <c r="Q347"/>
  <c r="T345"/>
  <c r="O395"/>
  <c r="Q399"/>
  <c r="S7"/>
  <c r="D239"/>
  <c r="H239"/>
  <c r="L239"/>
  <c r="S239"/>
  <c r="N239"/>
  <c r="N322"/>
  <c r="T150"/>
  <c r="Q241"/>
  <c r="Q287"/>
  <c r="Q291"/>
  <c r="Q295"/>
  <c r="Q143"/>
  <c r="Q443"/>
  <c r="O265"/>
  <c r="Q403"/>
  <c r="Q407"/>
  <c r="Q411"/>
  <c r="Q415"/>
  <c r="D7"/>
  <c r="H7"/>
  <c r="L7"/>
  <c r="F7"/>
  <c r="N7"/>
  <c r="G7"/>
  <c r="Q13"/>
  <c r="Q12" s="1"/>
  <c r="J14"/>
  <c r="Q46"/>
  <c r="F149"/>
  <c r="J149"/>
  <c r="Q151"/>
  <c r="Q155"/>
  <c r="Q159"/>
  <c r="Q163"/>
  <c r="Q167"/>
  <c r="Q171"/>
  <c r="Q175"/>
  <c r="Q200"/>
  <c r="Q204"/>
  <c r="Q208"/>
  <c r="Q212"/>
  <c r="Q216"/>
  <c r="T220"/>
  <c r="E277"/>
  <c r="I277"/>
  <c r="Q281"/>
  <c r="Q285"/>
  <c r="T296"/>
  <c r="T310"/>
  <c r="Q328"/>
  <c r="Q332"/>
  <c r="P333"/>
  <c r="C344"/>
  <c r="G344"/>
  <c r="K344"/>
  <c r="R344"/>
  <c r="Q421"/>
  <c r="Q425"/>
  <c r="Q429"/>
  <c r="Q433"/>
  <c r="Q437"/>
  <c r="Q441"/>
  <c r="Q465"/>
  <c r="T468"/>
  <c r="Q11"/>
  <c r="Q10" s="1"/>
  <c r="T195"/>
  <c r="Q298"/>
  <c r="Q302"/>
  <c r="Q306"/>
  <c r="T389"/>
  <c r="T44"/>
  <c r="Q230"/>
  <c r="Q234"/>
  <c r="P417"/>
  <c r="Q446"/>
  <c r="T488"/>
  <c r="C14"/>
  <c r="T21"/>
  <c r="Q52"/>
  <c r="Q225"/>
  <c r="Q229"/>
  <c r="Q233"/>
  <c r="E239"/>
  <c r="I239"/>
  <c r="M239"/>
  <c r="P240"/>
  <c r="Q267"/>
  <c r="Q271"/>
  <c r="Q282"/>
  <c r="P316"/>
  <c r="Q336"/>
  <c r="Q473"/>
  <c r="Q24"/>
  <c r="Q28"/>
  <c r="Q48"/>
  <c r="S50"/>
  <c r="N50"/>
  <c r="E7"/>
  <c r="I7"/>
  <c r="M7"/>
  <c r="K14"/>
  <c r="T15"/>
  <c r="O21"/>
  <c r="Q23"/>
  <c r="Q27"/>
  <c r="Q33"/>
  <c r="Q37"/>
  <c r="Q41"/>
  <c r="Q47"/>
  <c r="T7"/>
  <c r="P44"/>
  <c r="Q49"/>
  <c r="T51"/>
  <c r="Q56"/>
  <c r="Q60"/>
  <c r="Q64"/>
  <c r="Q68"/>
  <c r="Q72"/>
  <c r="Q79"/>
  <c r="Q83"/>
  <c r="O92"/>
  <c r="T105"/>
  <c r="F50"/>
  <c r="J50"/>
  <c r="Q54"/>
  <c r="Q58"/>
  <c r="Q62"/>
  <c r="Q66"/>
  <c r="Q70"/>
  <c r="Q74"/>
  <c r="Q77"/>
  <c r="Q81"/>
  <c r="Q85"/>
  <c r="Q89"/>
  <c r="P92"/>
  <c r="Q130"/>
  <c r="Q134"/>
  <c r="Q137"/>
  <c r="Q141"/>
  <c r="Q145"/>
  <c r="Q156"/>
  <c r="Q160"/>
  <c r="Q164"/>
  <c r="Q168"/>
  <c r="Q172"/>
  <c r="Q176"/>
  <c r="Q179"/>
  <c r="Q222"/>
  <c r="Q227"/>
  <c r="Q231"/>
  <c r="Q235"/>
  <c r="Q237"/>
  <c r="P236"/>
  <c r="F239"/>
  <c r="Q247"/>
  <c r="T245"/>
  <c r="Q252"/>
  <c r="Q256"/>
  <c r="P258"/>
  <c r="Q268"/>
  <c r="Q272"/>
  <c r="C277"/>
  <c r="G277"/>
  <c r="K277"/>
  <c r="P278"/>
  <c r="Q283"/>
  <c r="Q286"/>
  <c r="Q290"/>
  <c r="Q294"/>
  <c r="Q297"/>
  <c r="Q301"/>
  <c r="Q305"/>
  <c r="Q309"/>
  <c r="D322"/>
  <c r="H322"/>
  <c r="L322"/>
  <c r="S322"/>
  <c r="Q325"/>
  <c r="F344"/>
  <c r="J344"/>
  <c r="N344"/>
  <c r="T376"/>
  <c r="O376"/>
  <c r="Q384"/>
  <c r="Q388"/>
  <c r="P444"/>
  <c r="O461"/>
  <c r="Q463"/>
  <c r="Q467"/>
  <c r="Q471"/>
  <c r="T475"/>
  <c r="Q479"/>
  <c r="Q483"/>
  <c r="P485"/>
  <c r="T92"/>
  <c r="O105"/>
  <c r="Q221"/>
  <c r="R239"/>
  <c r="T240"/>
  <c r="Q243"/>
  <c r="Q246"/>
  <c r="S277"/>
  <c r="Q289"/>
  <c r="Q293"/>
  <c r="O310"/>
  <c r="T316"/>
  <c r="Q320"/>
  <c r="E322"/>
  <c r="I322"/>
  <c r="I501" s="1"/>
  <c r="M322"/>
  <c r="T417"/>
  <c r="T444"/>
  <c r="Q452"/>
  <c r="Q456"/>
  <c r="Q260"/>
  <c r="Q264"/>
  <c r="T333"/>
  <c r="Q393"/>
  <c r="Q477"/>
  <c r="Q228"/>
  <c r="Q232"/>
  <c r="T323"/>
  <c r="Q327"/>
  <c r="Q331"/>
  <c r="Q351"/>
  <c r="Q355"/>
  <c r="Q359"/>
  <c r="Q366"/>
  <c r="Q370"/>
  <c r="Q374"/>
  <c r="Q381"/>
  <c r="Q385"/>
  <c r="Q10" i="30"/>
  <c r="O13"/>
  <c r="Q17"/>
  <c r="T21"/>
  <c r="T35"/>
  <c r="Q41"/>
  <c r="T47"/>
  <c r="T51"/>
  <c r="Q64"/>
  <c r="Q12"/>
  <c r="Q22"/>
  <c r="Q26"/>
  <c r="Q33"/>
  <c r="Q36"/>
  <c r="Q62"/>
  <c r="C7" i="24"/>
  <c r="K7"/>
  <c r="Q16"/>
  <c r="Q20"/>
  <c r="Q25"/>
  <c r="C50"/>
  <c r="G50"/>
  <c r="Q97"/>
  <c r="Q101"/>
  <c r="Q19"/>
  <c r="Q30"/>
  <c r="P29"/>
  <c r="Q34"/>
  <c r="Q38"/>
  <c r="Q42"/>
  <c r="Q45"/>
  <c r="Q61"/>
  <c r="Q65"/>
  <c r="Q69"/>
  <c r="Q73"/>
  <c r="Q118"/>
  <c r="Q122"/>
  <c r="Q126"/>
  <c r="D50"/>
  <c r="H50"/>
  <c r="L50"/>
  <c r="Q87"/>
  <c r="Q91"/>
  <c r="Q95"/>
  <c r="Q99"/>
  <c r="Q103"/>
  <c r="O150"/>
  <c r="Q154"/>
  <c r="Q16" i="23"/>
  <c r="J7" i="24"/>
  <c r="P15"/>
  <c r="P21"/>
  <c r="Q26"/>
  <c r="Q32"/>
  <c r="Q36"/>
  <c r="Q40"/>
  <c r="Q55"/>
  <c r="Q59"/>
  <c r="Q63"/>
  <c r="Q67"/>
  <c r="Q71"/>
  <c r="Q75"/>
  <c r="Q94"/>
  <c r="Q98"/>
  <c r="Q102"/>
  <c r="Q109"/>
  <c r="Q113"/>
  <c r="O117"/>
  <c r="Q120"/>
  <c r="Q124"/>
  <c r="Q147"/>
  <c r="Q152"/>
  <c r="O177"/>
  <c r="Q183"/>
  <c r="Q187"/>
  <c r="Q191"/>
  <c r="Q198"/>
  <c r="Q202"/>
  <c r="Q206"/>
  <c r="Q210"/>
  <c r="Q214"/>
  <c r="Q218"/>
  <c r="Q223"/>
  <c r="G239"/>
  <c r="Q248"/>
  <c r="Q269"/>
  <c r="Q279"/>
  <c r="Q288"/>
  <c r="Q292"/>
  <c r="Q314"/>
  <c r="Q317"/>
  <c r="Q321"/>
  <c r="J322"/>
  <c r="P323"/>
  <c r="T339"/>
  <c r="Q481"/>
  <c r="Q10" i="28"/>
  <c r="Q13"/>
  <c r="Q26"/>
  <c r="T30"/>
  <c r="Q33"/>
  <c r="T42"/>
  <c r="Q10" i="29"/>
  <c r="P7" i="30"/>
  <c r="T8"/>
  <c r="Q39" i="31"/>
  <c r="Q7" i="32"/>
  <c r="T8"/>
  <c r="Q20"/>
  <c r="Q32"/>
  <c r="P31"/>
  <c r="Q37"/>
  <c r="Q19" i="33"/>
  <c r="O22"/>
  <c r="T7" i="34"/>
  <c r="Q14"/>
  <c r="Q20"/>
  <c r="Q30"/>
  <c r="Q40"/>
  <c r="Q44"/>
  <c r="Q48"/>
  <c r="Q52"/>
  <c r="T96"/>
  <c r="P116"/>
  <c r="Q134"/>
  <c r="P133"/>
  <c r="Q138"/>
  <c r="T171"/>
  <c r="O18" i="35"/>
  <c r="Q11"/>
  <c r="D64" i="37"/>
  <c r="J239" i="24"/>
  <c r="T258"/>
  <c r="T239" s="1"/>
  <c r="Q262"/>
  <c r="Q398"/>
  <c r="Q402"/>
  <c r="Q406"/>
  <c r="Q410"/>
  <c r="Q414"/>
  <c r="Q442"/>
  <c r="O448"/>
  <c r="Q453"/>
  <c r="Q457"/>
  <c r="Q487"/>
  <c r="Q15" i="26"/>
  <c r="Q78" i="34"/>
  <c r="Q82"/>
  <c r="Q86"/>
  <c r="T156"/>
  <c r="Q163"/>
  <c r="Q173"/>
  <c r="Q177"/>
  <c r="Q158" i="24"/>
  <c r="Q162"/>
  <c r="Q166"/>
  <c r="Q170"/>
  <c r="Q174"/>
  <c r="T177"/>
  <c r="Q181"/>
  <c r="Q185"/>
  <c r="Q189"/>
  <c r="Q193"/>
  <c r="O220"/>
  <c r="P296"/>
  <c r="Q312"/>
  <c r="Q326"/>
  <c r="Q330"/>
  <c r="Q341"/>
  <c r="Q380"/>
  <c r="Q392"/>
  <c r="Q10" i="26"/>
  <c r="Q14"/>
  <c r="T12" i="28"/>
  <c r="T25"/>
  <c r="Q43"/>
  <c r="T47"/>
  <c r="Q50"/>
  <c r="Q53" i="30"/>
  <c r="P31" i="31"/>
  <c r="O36" i="32"/>
  <c r="Q40"/>
  <c r="Q46"/>
  <c r="Q144" i="34"/>
  <c r="D8" i="39"/>
  <c r="Q153" i="24"/>
  <c r="Q157"/>
  <c r="Q161"/>
  <c r="Q165"/>
  <c r="Q169"/>
  <c r="Q173"/>
  <c r="P195"/>
  <c r="P220"/>
  <c r="T236"/>
  <c r="O245"/>
  <c r="Q250"/>
  <c r="Q254"/>
  <c r="P265"/>
  <c r="Q270"/>
  <c r="D277"/>
  <c r="L277"/>
  <c r="P310"/>
  <c r="Q315"/>
  <c r="Q329"/>
  <c r="Q340"/>
  <c r="O339"/>
  <c r="Q420"/>
  <c r="Q424"/>
  <c r="Q428"/>
  <c r="Q432"/>
  <c r="Q436"/>
  <c r="Q440"/>
  <c r="Q451"/>
  <c r="Q455"/>
  <c r="Q459"/>
  <c r="P461"/>
  <c r="T485"/>
  <c r="O488"/>
  <c r="P488"/>
  <c r="G411" i="25"/>
  <c r="Q9" i="26"/>
  <c r="Q13"/>
  <c r="T8" i="28"/>
  <c r="Q39"/>
  <c r="Q46"/>
  <c r="Q9" i="29"/>
  <c r="P43" i="30"/>
  <c r="O65"/>
  <c r="Q12" i="32"/>
  <c r="P13"/>
  <c r="P16" i="34"/>
  <c r="T16"/>
  <c r="Q88"/>
  <c r="O181"/>
  <c r="Q183"/>
  <c r="T181"/>
  <c r="T194"/>
  <c r="O194"/>
  <c r="D181" i="37"/>
  <c r="B184"/>
  <c r="D39"/>
  <c r="D86"/>
  <c r="D184" s="1"/>
  <c r="D77"/>
  <c r="D178"/>
  <c r="D137"/>
  <c r="H18" i="36"/>
  <c r="Q10" i="35"/>
  <c r="Q14"/>
  <c r="Q8"/>
  <c r="Q12"/>
  <c r="Q16"/>
  <c r="Q15"/>
  <c r="P7" i="34"/>
  <c r="T23"/>
  <c r="Q27"/>
  <c r="T33"/>
  <c r="Q75"/>
  <c r="Q79"/>
  <c r="Q83"/>
  <c r="Q87"/>
  <c r="Q99"/>
  <c r="Q103"/>
  <c r="Q107"/>
  <c r="Q111"/>
  <c r="Q115"/>
  <c r="O127"/>
  <c r="Q130"/>
  <c r="Q137"/>
  <c r="Q141"/>
  <c r="O166"/>
  <c r="Q169"/>
  <c r="Q172"/>
  <c r="Q176"/>
  <c r="Q180"/>
  <c r="Q10"/>
  <c r="O23"/>
  <c r="P28"/>
  <c r="O33"/>
  <c r="Q74"/>
  <c r="T116"/>
  <c r="Q120"/>
  <c r="Q124"/>
  <c r="Q159"/>
  <c r="Q175"/>
  <c r="P189"/>
  <c r="Q148"/>
  <c r="Q152"/>
  <c r="Q187"/>
  <c r="Q198"/>
  <c r="Q13"/>
  <c r="T11"/>
  <c r="Q24"/>
  <c r="Q34"/>
  <c r="T37"/>
  <c r="Q131"/>
  <c r="T133"/>
  <c r="P171"/>
  <c r="Q9"/>
  <c r="Q15"/>
  <c r="Q19"/>
  <c r="Q25"/>
  <c r="Q29"/>
  <c r="Q35"/>
  <c r="Q39"/>
  <c r="Q43"/>
  <c r="Q47"/>
  <c r="Q51"/>
  <c r="P54"/>
  <c r="Q58"/>
  <c r="Q62"/>
  <c r="Q66"/>
  <c r="Q70"/>
  <c r="P90"/>
  <c r="Q94"/>
  <c r="Q100"/>
  <c r="Q104"/>
  <c r="Q108"/>
  <c r="Q112"/>
  <c r="Q128"/>
  <c r="Q132"/>
  <c r="Q136"/>
  <c r="Q140"/>
  <c r="Q146"/>
  <c r="Q150"/>
  <c r="Q154"/>
  <c r="Q157"/>
  <c r="Q161"/>
  <c r="Q165"/>
  <c r="P166"/>
  <c r="Q179"/>
  <c r="Q185"/>
  <c r="Q193"/>
  <c r="P194"/>
  <c r="Q196"/>
  <c r="Q8"/>
  <c r="Q18"/>
  <c r="Q22"/>
  <c r="Q32"/>
  <c r="Q28" s="1"/>
  <c r="Q38"/>
  <c r="Q42"/>
  <c r="Q46"/>
  <c r="Q50"/>
  <c r="T54"/>
  <c r="Q57"/>
  <c r="Q61"/>
  <c r="Q65"/>
  <c r="Q69"/>
  <c r="T90"/>
  <c r="Q93"/>
  <c r="Q135"/>
  <c r="Q139"/>
  <c r="P156"/>
  <c r="Q160"/>
  <c r="Q164"/>
  <c r="Q156" s="1"/>
  <c r="Q170"/>
  <c r="Q174"/>
  <c r="Q178"/>
  <c r="Q192"/>
  <c r="Q12"/>
  <c r="Q26"/>
  <c r="Q23" s="1"/>
  <c r="Q36"/>
  <c r="Q97"/>
  <c r="Q101"/>
  <c r="Q105"/>
  <c r="Q109"/>
  <c r="Q113"/>
  <c r="Q129"/>
  <c r="P142"/>
  <c r="Q142" s="1"/>
  <c r="Q147"/>
  <c r="Q151"/>
  <c r="Q155"/>
  <c r="Q168"/>
  <c r="P181"/>
  <c r="Q186"/>
  <c r="Q197"/>
  <c r="Q36" i="33"/>
  <c r="O49"/>
  <c r="O7"/>
  <c r="Q7" s="1"/>
  <c r="O8"/>
  <c r="Q15" i="32"/>
  <c r="T31"/>
  <c r="Q14"/>
  <c r="Q24"/>
  <c r="Q33"/>
  <c r="O8"/>
  <c r="Q11"/>
  <c r="Q8" s="1"/>
  <c r="Q21"/>
  <c r="P36"/>
  <c r="Q18"/>
  <c r="Q19"/>
  <c r="O22"/>
  <c r="Q26"/>
  <c r="D47"/>
  <c r="H47"/>
  <c r="E47"/>
  <c r="I47"/>
  <c r="T17"/>
  <c r="Q28"/>
  <c r="Q44"/>
  <c r="P8"/>
  <c r="F47"/>
  <c r="N47"/>
  <c r="Q31"/>
  <c r="C47"/>
  <c r="G47"/>
  <c r="K47"/>
  <c r="Q45"/>
  <c r="O7" i="30"/>
  <c r="Q11"/>
  <c r="Q14"/>
  <c r="Q18"/>
  <c r="Q25"/>
  <c r="Q32"/>
  <c r="O35"/>
  <c r="Q45"/>
  <c r="P47"/>
  <c r="Q55"/>
  <c r="P56"/>
  <c r="Q58"/>
  <c r="T61"/>
  <c r="Q68"/>
  <c r="P21"/>
  <c r="P51"/>
  <c r="P65"/>
  <c r="Q37"/>
  <c r="T56"/>
  <c r="Q60"/>
  <c r="Q49"/>
  <c r="P11" i="29"/>
  <c r="O11"/>
  <c r="Q7" i="28"/>
  <c r="Q17"/>
  <c r="T21"/>
  <c r="Q24"/>
  <c r="Q28"/>
  <c r="P30"/>
  <c r="Q31"/>
  <c r="O34"/>
  <c r="T34"/>
  <c r="P12"/>
  <c r="O16"/>
  <c r="T16"/>
  <c r="T53" s="1"/>
  <c r="Q49"/>
  <c r="Q15"/>
  <c r="T38"/>
  <c r="Q41"/>
  <c r="Q45"/>
  <c r="Q48"/>
  <c r="O8"/>
  <c r="Q9"/>
  <c r="O12"/>
  <c r="P16"/>
  <c r="Q20"/>
  <c r="Q23"/>
  <c r="Q27"/>
  <c r="O30"/>
  <c r="P34"/>
  <c r="Q37"/>
  <c r="Q40"/>
  <c r="Q44"/>
  <c r="O47"/>
  <c r="G53"/>
  <c r="K53"/>
  <c r="R53"/>
  <c r="Q51"/>
  <c r="P8"/>
  <c r="Q8" s="1"/>
  <c r="P21"/>
  <c r="O25"/>
  <c r="P38"/>
  <c r="O42"/>
  <c r="Q11"/>
  <c r="Q14"/>
  <c r="Q18"/>
  <c r="O21"/>
  <c r="O53" s="1"/>
  <c r="P25"/>
  <c r="O38"/>
  <c r="D53"/>
  <c r="H53"/>
  <c r="L53"/>
  <c r="E53"/>
  <c r="I53"/>
  <c r="M53"/>
  <c r="F53"/>
  <c r="J53"/>
  <c r="N53"/>
  <c r="D6" i="25"/>
  <c r="G272"/>
  <c r="D317"/>
  <c r="D455"/>
  <c r="O10" i="24"/>
  <c r="G14"/>
  <c r="P7"/>
  <c r="D14"/>
  <c r="H14"/>
  <c r="L14"/>
  <c r="R14"/>
  <c r="Q22"/>
  <c r="P51"/>
  <c r="T29"/>
  <c r="T76"/>
  <c r="Q9"/>
  <c r="Q8" s="1"/>
  <c r="E14"/>
  <c r="E501" s="1"/>
  <c r="I14"/>
  <c r="M14"/>
  <c r="Q18"/>
  <c r="Q31"/>
  <c r="Q29" s="1"/>
  <c r="Q35"/>
  <c r="Q39"/>
  <c r="Q43"/>
  <c r="R50"/>
  <c r="Q93"/>
  <c r="Q108"/>
  <c r="Q112"/>
  <c r="Q116"/>
  <c r="Q121"/>
  <c r="Q125"/>
  <c r="O127"/>
  <c r="Q129"/>
  <c r="Q133"/>
  <c r="Q140"/>
  <c r="Q144"/>
  <c r="Q148"/>
  <c r="P150"/>
  <c r="R149"/>
  <c r="P177"/>
  <c r="Q182"/>
  <c r="Q186"/>
  <c r="Q190"/>
  <c r="Q194"/>
  <c r="Q196"/>
  <c r="Q199"/>
  <c r="Q203"/>
  <c r="Q207"/>
  <c r="Q211"/>
  <c r="Q215"/>
  <c r="Q219"/>
  <c r="Q242"/>
  <c r="Q251"/>
  <c r="Q255"/>
  <c r="Q259"/>
  <c r="Q263"/>
  <c r="Q266"/>
  <c r="M50"/>
  <c r="Q78"/>
  <c r="Q82"/>
  <c r="Q86"/>
  <c r="Q90"/>
  <c r="Q106"/>
  <c r="Q110"/>
  <c r="Q114"/>
  <c r="Q119"/>
  <c r="Q123"/>
  <c r="Q131"/>
  <c r="Q135"/>
  <c r="Q138"/>
  <c r="Q142"/>
  <c r="Q146"/>
  <c r="M149"/>
  <c r="Q180"/>
  <c r="Q184"/>
  <c r="Q188"/>
  <c r="Q192"/>
  <c r="Q197"/>
  <c r="Q201"/>
  <c r="Q205"/>
  <c r="Q209"/>
  <c r="Q213"/>
  <c r="Q217"/>
  <c r="Q238"/>
  <c r="Q244"/>
  <c r="P245"/>
  <c r="Q249"/>
  <c r="Q253"/>
  <c r="Q257"/>
  <c r="P117"/>
  <c r="T117"/>
  <c r="Q236"/>
  <c r="O278"/>
  <c r="Q261"/>
  <c r="R277"/>
  <c r="Q300"/>
  <c r="Q304"/>
  <c r="Q308"/>
  <c r="Q311"/>
  <c r="Q319"/>
  <c r="Q324"/>
  <c r="Q342"/>
  <c r="S344"/>
  <c r="Q349"/>
  <c r="Q353"/>
  <c r="Q357"/>
  <c r="Q361"/>
  <c r="O362"/>
  <c r="Q364"/>
  <c r="Q368"/>
  <c r="Q372"/>
  <c r="P376"/>
  <c r="Q378"/>
  <c r="Q382"/>
  <c r="Q386"/>
  <c r="P389"/>
  <c r="Q394"/>
  <c r="Q396"/>
  <c r="Q400"/>
  <c r="Q404"/>
  <c r="Q408"/>
  <c r="Q412"/>
  <c r="Q418"/>
  <c r="Q422"/>
  <c r="Q426"/>
  <c r="Q430"/>
  <c r="Q434"/>
  <c r="Q438"/>
  <c r="Q447"/>
  <c r="Q462"/>
  <c r="Q466"/>
  <c r="O468"/>
  <c r="Q470"/>
  <c r="Q474"/>
  <c r="Q476"/>
  <c r="Q480"/>
  <c r="Q484"/>
  <c r="Q489"/>
  <c r="Q488" s="1"/>
  <c r="Q493"/>
  <c r="Q497"/>
  <c r="Q299"/>
  <c r="Q303"/>
  <c r="Q307"/>
  <c r="Q318"/>
  <c r="Q316" s="1"/>
  <c r="O444"/>
  <c r="Q449"/>
  <c r="Q464"/>
  <c r="Q472"/>
  <c r="Q478"/>
  <c r="Q482"/>
  <c r="Q495"/>
  <c r="Q499"/>
  <c r="R322"/>
  <c r="Q334"/>
  <c r="Q338"/>
  <c r="Q343"/>
  <c r="P345"/>
  <c r="Q350"/>
  <c r="Q354"/>
  <c r="Q358"/>
  <c r="Q365"/>
  <c r="Q369"/>
  <c r="Q373"/>
  <c r="Q379"/>
  <c r="Q383"/>
  <c r="Q387"/>
  <c r="O389"/>
  <c r="Q391"/>
  <c r="P395"/>
  <c r="Q397"/>
  <c r="Q401"/>
  <c r="Q405"/>
  <c r="Q409"/>
  <c r="Q413"/>
  <c r="Q419"/>
  <c r="Q423"/>
  <c r="Q427"/>
  <c r="Q431"/>
  <c r="Q435"/>
  <c r="Q494"/>
  <c r="Q498"/>
  <c r="P38" i="31"/>
  <c r="Q32"/>
  <c r="P19"/>
  <c r="Q15"/>
  <c r="T31"/>
  <c r="T38"/>
  <c r="Q11"/>
  <c r="Q21"/>
  <c r="Q23"/>
  <c r="Q27"/>
  <c r="Q29"/>
  <c r="Q30"/>
  <c r="Q33"/>
  <c r="F43"/>
  <c r="J43"/>
  <c r="N43"/>
  <c r="Q42"/>
  <c r="Q7"/>
  <c r="T8"/>
  <c r="Q10"/>
  <c r="Q14"/>
  <c r="P12"/>
  <c r="Q20"/>
  <c r="Q22"/>
  <c r="Q25"/>
  <c r="P26"/>
  <c r="T26"/>
  <c r="Q35"/>
  <c r="C43"/>
  <c r="G43"/>
  <c r="K43"/>
  <c r="O38"/>
  <c r="Q41"/>
  <c r="Q9"/>
  <c r="Q13"/>
  <c r="Q18"/>
  <c r="T19"/>
  <c r="Q24"/>
  <c r="Q34"/>
  <c r="Q36"/>
  <c r="Q37"/>
  <c r="D43"/>
  <c r="H43"/>
  <c r="L43"/>
  <c r="R43"/>
  <c r="Q40"/>
  <c r="P8"/>
  <c r="T12"/>
  <c r="Q17"/>
  <c r="Q28"/>
  <c r="O31"/>
  <c r="E43"/>
  <c r="I43"/>
  <c r="M43"/>
  <c r="S43"/>
  <c r="T8" i="33"/>
  <c r="T55" s="1"/>
  <c r="Q14"/>
  <c r="O17"/>
  <c r="Q20"/>
  <c r="Q23"/>
  <c r="P26"/>
  <c r="T26"/>
  <c r="Q31"/>
  <c r="Q35"/>
  <c r="Q33" s="1"/>
  <c r="P38"/>
  <c r="Q41"/>
  <c r="O44"/>
  <c r="Q47"/>
  <c r="E55"/>
  <c r="I55"/>
  <c r="M55"/>
  <c r="S55"/>
  <c r="Q50"/>
  <c r="Q53"/>
  <c r="Q9"/>
  <c r="P17"/>
  <c r="Q25"/>
  <c r="Q34"/>
  <c r="O38"/>
  <c r="F55"/>
  <c r="J55"/>
  <c r="N55"/>
  <c r="P44"/>
  <c r="Q46"/>
  <c r="T49"/>
  <c r="Q52"/>
  <c r="Q11"/>
  <c r="Q13"/>
  <c r="Q16"/>
  <c r="T17"/>
  <c r="Q24"/>
  <c r="Q28"/>
  <c r="Q30"/>
  <c r="P33"/>
  <c r="T33"/>
  <c r="Q40"/>
  <c r="Q43"/>
  <c r="R55"/>
  <c r="T44"/>
  <c r="C55"/>
  <c r="G55"/>
  <c r="K55"/>
  <c r="Q51"/>
  <c r="Q10"/>
  <c r="Q12"/>
  <c r="Q15"/>
  <c r="Q21"/>
  <c r="Q27"/>
  <c r="Q29"/>
  <c r="Q32"/>
  <c r="T38"/>
  <c r="Q39"/>
  <c r="Q38" s="1"/>
  <c r="Q42"/>
  <c r="Q48"/>
  <c r="D55"/>
  <c r="H55"/>
  <c r="L55"/>
  <c r="H9" i="25"/>
  <c r="D13"/>
  <c r="H14"/>
  <c r="H20"/>
  <c r="H28"/>
  <c r="E7"/>
  <c r="H7"/>
  <c r="E14"/>
  <c r="E20"/>
  <c r="E28"/>
  <c r="H104"/>
  <c r="E176"/>
  <c r="H194"/>
  <c r="C238"/>
  <c r="H239"/>
  <c r="D272"/>
  <c r="E305"/>
  <c r="H311"/>
  <c r="E318"/>
  <c r="H318"/>
  <c r="E357"/>
  <c r="H371"/>
  <c r="E439"/>
  <c r="H443"/>
  <c r="E456"/>
  <c r="H456"/>
  <c r="F6"/>
  <c r="H43"/>
  <c r="E75"/>
  <c r="E91"/>
  <c r="H91"/>
  <c r="E126"/>
  <c r="D238"/>
  <c r="E257"/>
  <c r="E264"/>
  <c r="H264"/>
  <c r="E291"/>
  <c r="F317"/>
  <c r="H357"/>
  <c r="H439"/>
  <c r="F455"/>
  <c r="E480"/>
  <c r="E483"/>
  <c r="C6"/>
  <c r="H11"/>
  <c r="E43"/>
  <c r="E116"/>
  <c r="H149"/>
  <c r="E235"/>
  <c r="E273"/>
  <c r="H334"/>
  <c r="H340"/>
  <c r="H390"/>
  <c r="H412"/>
  <c r="E463"/>
  <c r="H470"/>
  <c r="E9"/>
  <c r="C13"/>
  <c r="F49"/>
  <c r="E50"/>
  <c r="E104"/>
  <c r="H116"/>
  <c r="F148"/>
  <c r="E194"/>
  <c r="E148" s="1"/>
  <c r="E219"/>
  <c r="H219"/>
  <c r="F238"/>
  <c r="G238"/>
  <c r="E239"/>
  <c r="E244"/>
  <c r="H244"/>
  <c r="C272"/>
  <c r="H273"/>
  <c r="E311"/>
  <c r="C317"/>
  <c r="E328"/>
  <c r="H328"/>
  <c r="F339"/>
  <c r="E371"/>
  <c r="E384"/>
  <c r="H384"/>
  <c r="F411"/>
  <c r="E443"/>
  <c r="Q29" i="23"/>
  <c r="Q33"/>
  <c r="Q11"/>
  <c r="Q15"/>
  <c r="T19"/>
  <c r="P41"/>
  <c r="Q32"/>
  <c r="Q36"/>
  <c r="Q40"/>
  <c r="P19"/>
  <c r="Q9"/>
  <c r="O41"/>
  <c r="Q13"/>
  <c r="O19"/>
  <c r="Q7"/>
  <c r="Q10"/>
  <c r="Q14"/>
  <c r="Q18"/>
  <c r="Q17"/>
  <c r="T41"/>
  <c r="Q30"/>
  <c r="Q34"/>
  <c r="Q38"/>
  <c r="Q6"/>
  <c r="Q37"/>
  <c r="Q31"/>
  <c r="Q35"/>
  <c r="Q39"/>
  <c r="P18" i="35"/>
  <c r="T13" i="32"/>
  <c r="Q16"/>
  <c r="Q13" s="1"/>
  <c r="P17"/>
  <c r="Q29"/>
  <c r="R47"/>
  <c r="M47"/>
  <c r="S47"/>
  <c r="Q42"/>
  <c r="J47"/>
  <c r="P22"/>
  <c r="L47"/>
  <c r="P8" i="30"/>
  <c r="P13"/>
  <c r="Q15"/>
  <c r="Q19"/>
  <c r="Q23"/>
  <c r="Q27"/>
  <c r="Q30"/>
  <c r="Q34"/>
  <c r="O47"/>
  <c r="O56"/>
  <c r="E70"/>
  <c r="M70"/>
  <c r="Q67"/>
  <c r="O21"/>
  <c r="O29"/>
  <c r="T29"/>
  <c r="P38"/>
  <c r="Q40"/>
  <c r="O43"/>
  <c r="Q43" s="1"/>
  <c r="Q44"/>
  <c r="O51"/>
  <c r="Q52"/>
  <c r="Q59"/>
  <c r="Q63"/>
  <c r="F70"/>
  <c r="J70"/>
  <c r="N70"/>
  <c r="Q66"/>
  <c r="Q51"/>
  <c r="C70"/>
  <c r="G70"/>
  <c r="K70"/>
  <c r="R70"/>
  <c r="O8"/>
  <c r="Q9"/>
  <c r="Q16"/>
  <c r="Q20"/>
  <c r="Q24"/>
  <c r="Q28"/>
  <c r="P29"/>
  <c r="Q31"/>
  <c r="P35"/>
  <c r="Q35" s="1"/>
  <c r="O38"/>
  <c r="T38"/>
  <c r="Q42"/>
  <c r="Q46"/>
  <c r="Q50"/>
  <c r="Q54"/>
  <c r="Q57"/>
  <c r="D70"/>
  <c r="H70"/>
  <c r="L70"/>
  <c r="S70"/>
  <c r="Q6" i="35"/>
  <c r="Q96" i="34"/>
  <c r="P11"/>
  <c r="P23"/>
  <c r="P33"/>
  <c r="Q56"/>
  <c r="Q60"/>
  <c r="Q64"/>
  <c r="Q68"/>
  <c r="Q72"/>
  <c r="Q92"/>
  <c r="Q119"/>
  <c r="Q123"/>
  <c r="Q189"/>
  <c r="C200"/>
  <c r="G200"/>
  <c r="K200"/>
  <c r="O7"/>
  <c r="O16"/>
  <c r="O28"/>
  <c r="O37"/>
  <c r="Q55"/>
  <c r="Q59"/>
  <c r="Q63"/>
  <c r="Q67"/>
  <c r="Q71"/>
  <c r="Q91"/>
  <c r="O90"/>
  <c r="Q95"/>
  <c r="P96"/>
  <c r="Q118"/>
  <c r="Q122"/>
  <c r="Q126"/>
  <c r="P127"/>
  <c r="D200"/>
  <c r="H200"/>
  <c r="L200"/>
  <c r="Q117"/>
  <c r="O116"/>
  <c r="Q121"/>
  <c r="Q125"/>
  <c r="E200"/>
  <c r="I200"/>
  <c r="M200"/>
  <c r="R200"/>
  <c r="O54"/>
  <c r="F200"/>
  <c r="J200"/>
  <c r="N200"/>
  <c r="S200"/>
  <c r="O133"/>
  <c r="O156"/>
  <c r="O171"/>
  <c r="O189"/>
  <c r="Q143"/>
  <c r="Q167"/>
  <c r="Q166" s="1"/>
  <c r="Q182"/>
  <c r="Q181" s="1"/>
  <c r="Q18" i="33"/>
  <c r="Q45"/>
  <c r="Q54"/>
  <c r="P8"/>
  <c r="P22"/>
  <c r="O26"/>
  <c r="O33"/>
  <c r="P49"/>
  <c r="O17" i="32"/>
  <c r="O31"/>
  <c r="O47" s="1"/>
  <c r="Q25"/>
  <c r="Q39"/>
  <c r="Q36" s="1"/>
  <c r="Q38" i="31"/>
  <c r="O12"/>
  <c r="Q16"/>
  <c r="O19"/>
  <c r="O26"/>
  <c r="O8"/>
  <c r="Q13" i="30"/>
  <c r="Q65"/>
  <c r="Q7"/>
  <c r="Q48"/>
  <c r="Q69"/>
  <c r="I70"/>
  <c r="T65"/>
  <c r="O61"/>
  <c r="P61"/>
  <c r="Q7" i="29"/>
  <c r="Q38" i="28"/>
  <c r="Q12"/>
  <c r="C53"/>
  <c r="S53"/>
  <c r="P42"/>
  <c r="Q42" s="1"/>
  <c r="P47"/>
  <c r="Q47" s="1"/>
  <c r="Q7" i="26"/>
  <c r="C501" i="24"/>
  <c r="K50"/>
  <c r="Q80"/>
  <c r="Q84"/>
  <c r="Q88"/>
  <c r="P105"/>
  <c r="O8"/>
  <c r="O12"/>
  <c r="O15"/>
  <c r="O29"/>
  <c r="P76"/>
  <c r="P127"/>
  <c r="Q128"/>
  <c r="F501"/>
  <c r="O76"/>
  <c r="D149"/>
  <c r="H149"/>
  <c r="H501" s="1"/>
  <c r="L149"/>
  <c r="Q178"/>
  <c r="O195"/>
  <c r="T344"/>
  <c r="O333"/>
  <c r="Q335"/>
  <c r="P339"/>
  <c r="P322" s="1"/>
  <c r="Q346"/>
  <c r="P416"/>
  <c r="O236"/>
  <c r="O240"/>
  <c r="O258"/>
  <c r="O296"/>
  <c r="O316"/>
  <c r="O323"/>
  <c r="P362"/>
  <c r="Q337"/>
  <c r="Q390"/>
  <c r="Q445"/>
  <c r="Q469"/>
  <c r="Q486"/>
  <c r="Q485" s="1"/>
  <c r="Q492"/>
  <c r="Q28" i="23"/>
  <c r="F496" i="25" l="1"/>
  <c r="Q18" i="35"/>
  <c r="O460" i="24"/>
  <c r="Q30" i="28"/>
  <c r="Q11" i="34"/>
  <c r="Q7"/>
  <c r="T149" i="24"/>
  <c r="Q265"/>
  <c r="Q17" i="26"/>
  <c r="Q389" i="24"/>
  <c r="Q11" i="29"/>
  <c r="Q56" i="30"/>
  <c r="P200" i="34"/>
  <c r="Q15" i="24"/>
  <c r="Q461"/>
  <c r="Q376"/>
  <c r="Q475"/>
  <c r="O50"/>
  <c r="R501"/>
  <c r="P460"/>
  <c r="P14"/>
  <c r="T416"/>
  <c r="J501"/>
  <c r="P277"/>
  <c r="Q7"/>
  <c r="G501"/>
  <c r="Q491"/>
  <c r="P344"/>
  <c r="Q345"/>
  <c r="L501"/>
  <c r="K501"/>
  <c r="O416"/>
  <c r="T14"/>
  <c r="T277"/>
  <c r="Q444"/>
  <c r="Q177"/>
  <c r="D501"/>
  <c r="S501"/>
  <c r="Q395"/>
  <c r="Q310"/>
  <c r="Q105"/>
  <c r="T460"/>
  <c r="T322"/>
  <c r="Q296"/>
  <c r="Q127"/>
  <c r="Q362"/>
  <c r="Q323"/>
  <c r="P239"/>
  <c r="Q117"/>
  <c r="M501"/>
  <c r="P149"/>
  <c r="Q92"/>
  <c r="Q240"/>
  <c r="Q417"/>
  <c r="Q220"/>
  <c r="Q468"/>
  <c r="Q339"/>
  <c r="Q448"/>
  <c r="Q21"/>
  <c r="Q44"/>
  <c r="Q51"/>
  <c r="Q150"/>
  <c r="Q61" i="30"/>
  <c r="Q116" i="34"/>
  <c r="Q90"/>
  <c r="Q8" i="30"/>
  <c r="O344" i="24"/>
  <c r="Q245"/>
  <c r="Q33" i="34"/>
  <c r="Q73"/>
  <c r="Q21" i="30"/>
  <c r="E411" i="25"/>
  <c r="Q34" i="28"/>
  <c r="Q17" i="32"/>
  <c r="Q278" i="24"/>
  <c r="Q38" i="30"/>
  <c r="H411" i="25"/>
  <c r="D496"/>
  <c r="Q25" i="28"/>
  <c r="O200" i="34"/>
  <c r="Q133"/>
  <c r="Q16"/>
  <c r="Q171"/>
  <c r="Q194"/>
  <c r="Q37"/>
  <c r="Q127"/>
  <c r="Q17" i="33"/>
  <c r="Q8"/>
  <c r="Q26"/>
  <c r="Q44"/>
  <c r="P55"/>
  <c r="Q22" i="32"/>
  <c r="Q47" s="1"/>
  <c r="P47"/>
  <c r="Q8" i="31"/>
  <c r="Q31"/>
  <c r="O70" i="30"/>
  <c r="T70"/>
  <c r="Q29"/>
  <c r="Q47"/>
  <c r="Q16" i="28"/>
  <c r="Q21"/>
  <c r="G496" i="25"/>
  <c r="E49"/>
  <c r="H148"/>
  <c r="H49"/>
  <c r="E272"/>
  <c r="O239" i="24"/>
  <c r="O149"/>
  <c r="O277"/>
  <c r="Q333"/>
  <c r="Q76"/>
  <c r="Q258"/>
  <c r="P50"/>
  <c r="O322"/>
  <c r="O14"/>
  <c r="Q195"/>
  <c r="T50"/>
  <c r="P43" i="31"/>
  <c r="Q19"/>
  <c r="Q12"/>
  <c r="T43"/>
  <c r="O43"/>
  <c r="Q26"/>
  <c r="O55" i="33"/>
  <c r="Q49"/>
  <c r="Q22"/>
  <c r="E339" i="25"/>
  <c r="H272"/>
  <c r="E238"/>
  <c r="C496"/>
  <c r="E317"/>
  <c r="H238"/>
  <c r="H339"/>
  <c r="H455"/>
  <c r="E13"/>
  <c r="H6"/>
  <c r="H13"/>
  <c r="E455"/>
  <c r="H317"/>
  <c r="E6"/>
  <c r="Q19" i="23"/>
  <c r="Q41"/>
  <c r="P70" i="30"/>
  <c r="Q54" i="34"/>
  <c r="P53" i="28"/>
  <c r="O7" i="24"/>
  <c r="Q460" l="1"/>
  <c r="Q55" i="33"/>
  <c r="Q53" i="28"/>
  <c r="Q416" i="24"/>
  <c r="Q14"/>
  <c r="T501"/>
  <c r="Q277"/>
  <c r="Q344"/>
  <c r="Q322"/>
  <c r="P501"/>
  <c r="Q239"/>
  <c r="Q149"/>
  <c r="Q50"/>
  <c r="E496" i="25"/>
  <c r="Q70" i="30"/>
  <c r="Q200" i="34"/>
  <c r="O501" i="24"/>
  <c r="Q43" i="31"/>
  <c r="H496" i="25"/>
  <c r="N91" i="22"/>
  <c r="M91"/>
  <c r="L91"/>
  <c r="K91"/>
  <c r="J91"/>
  <c r="I91"/>
  <c r="G91"/>
  <c r="F91"/>
  <c r="E91"/>
  <c r="D91"/>
  <c r="C91"/>
  <c r="B91"/>
  <c r="O90"/>
  <c r="H90"/>
  <c r="O89"/>
  <c r="H89"/>
  <c r="O88"/>
  <c r="H88"/>
  <c r="P88" s="1"/>
  <c r="O87"/>
  <c r="H87"/>
  <c r="P87" s="1"/>
  <c r="O86"/>
  <c r="H86"/>
  <c r="O85"/>
  <c r="H85"/>
  <c r="O84"/>
  <c r="H84"/>
  <c r="P84" s="1"/>
  <c r="O83"/>
  <c r="H83"/>
  <c r="P83" s="1"/>
  <c r="O82"/>
  <c r="H82"/>
  <c r="O81"/>
  <c r="H81"/>
  <c r="P81" s="1"/>
  <c r="O80"/>
  <c r="H80"/>
  <c r="P80" s="1"/>
  <c r="O79"/>
  <c r="H79"/>
  <c r="P79" s="1"/>
  <c r="O78"/>
  <c r="H78"/>
  <c r="O77"/>
  <c r="H77"/>
  <c r="P77" s="1"/>
  <c r="O76"/>
  <c r="H76"/>
  <c r="P76" s="1"/>
  <c r="O75"/>
  <c r="H75"/>
  <c r="P75" s="1"/>
  <c r="O74"/>
  <c r="H74"/>
  <c r="O73"/>
  <c r="H73"/>
  <c r="P73" s="1"/>
  <c r="O72"/>
  <c r="H72"/>
  <c r="P72" s="1"/>
  <c r="O71"/>
  <c r="H71"/>
  <c r="P71" s="1"/>
  <c r="O70"/>
  <c r="H70"/>
  <c r="O69"/>
  <c r="H69"/>
  <c r="P69" s="1"/>
  <c r="O68"/>
  <c r="H68"/>
  <c r="P68" s="1"/>
  <c r="O67"/>
  <c r="H67"/>
  <c r="P67" s="1"/>
  <c r="O66"/>
  <c r="H66"/>
  <c r="O65"/>
  <c r="H65"/>
  <c r="P65" s="1"/>
  <c r="O64"/>
  <c r="H64"/>
  <c r="P64" s="1"/>
  <c r="O63"/>
  <c r="H63"/>
  <c r="P63" s="1"/>
  <c r="O62"/>
  <c r="H62"/>
  <c r="O61"/>
  <c r="H61"/>
  <c r="P61" s="1"/>
  <c r="O60"/>
  <c r="H60"/>
  <c r="P60" s="1"/>
  <c r="O59"/>
  <c r="H59"/>
  <c r="P59" s="1"/>
  <c r="O58"/>
  <c r="H58"/>
  <c r="O57"/>
  <c r="H57"/>
  <c r="P57" s="1"/>
  <c r="O56"/>
  <c r="H56"/>
  <c r="P56" s="1"/>
  <c r="O55"/>
  <c r="H55"/>
  <c r="P55" s="1"/>
  <c r="O54"/>
  <c r="H54"/>
  <c r="O53"/>
  <c r="H53"/>
  <c r="P53" s="1"/>
  <c r="O52"/>
  <c r="H52"/>
  <c r="P52" s="1"/>
  <c r="O51"/>
  <c r="H51"/>
  <c r="P51" s="1"/>
  <c r="O50"/>
  <c r="H50"/>
  <c r="O49"/>
  <c r="H49"/>
  <c r="P49" s="1"/>
  <c r="O48"/>
  <c r="H48"/>
  <c r="P48" s="1"/>
  <c r="O47"/>
  <c r="H47"/>
  <c r="P47" s="1"/>
  <c r="O46"/>
  <c r="H46"/>
  <c r="O45"/>
  <c r="H45"/>
  <c r="P45" s="1"/>
  <c r="O44"/>
  <c r="H44"/>
  <c r="P44" s="1"/>
  <c r="O43"/>
  <c r="H43"/>
  <c r="P43" s="1"/>
  <c r="O42"/>
  <c r="H42"/>
  <c r="O41"/>
  <c r="H41"/>
  <c r="P41" s="1"/>
  <c r="O40"/>
  <c r="H40"/>
  <c r="P40" s="1"/>
  <c r="O39"/>
  <c r="H39"/>
  <c r="P39" s="1"/>
  <c r="O38"/>
  <c r="H38"/>
  <c r="O37"/>
  <c r="H37"/>
  <c r="P37" s="1"/>
  <c r="O36"/>
  <c r="H36"/>
  <c r="P36" s="1"/>
  <c r="O35"/>
  <c r="H35"/>
  <c r="P35" s="1"/>
  <c r="O34"/>
  <c r="H34"/>
  <c r="O33"/>
  <c r="H33"/>
  <c r="P33" s="1"/>
  <c r="O32"/>
  <c r="H32"/>
  <c r="P32" s="1"/>
  <c r="O31"/>
  <c r="H31"/>
  <c r="P31" s="1"/>
  <c r="O30"/>
  <c r="H30"/>
  <c r="O29"/>
  <c r="H29"/>
  <c r="P29" s="1"/>
  <c r="O28"/>
  <c r="H28"/>
  <c r="P28" s="1"/>
  <c r="O27"/>
  <c r="H27"/>
  <c r="P27" s="1"/>
  <c r="O26"/>
  <c r="H26"/>
  <c r="O25"/>
  <c r="H25"/>
  <c r="P25" s="1"/>
  <c r="O24"/>
  <c r="H24"/>
  <c r="P24" s="1"/>
  <c r="O23"/>
  <c r="H23"/>
  <c r="P23" s="1"/>
  <c r="O22"/>
  <c r="H22"/>
  <c r="O21"/>
  <c r="H21"/>
  <c r="P21" s="1"/>
  <c r="O20"/>
  <c r="H20"/>
  <c r="P20" s="1"/>
  <c r="O19"/>
  <c r="H19"/>
  <c r="P19" s="1"/>
  <c r="O18"/>
  <c r="H18"/>
  <c r="O17"/>
  <c r="H17"/>
  <c r="P17" s="1"/>
  <c r="O16"/>
  <c r="H16"/>
  <c r="P16" s="1"/>
  <c r="O15"/>
  <c r="H15"/>
  <c r="P15" s="1"/>
  <c r="O14"/>
  <c r="H14"/>
  <c r="O13"/>
  <c r="H13"/>
  <c r="P13" s="1"/>
  <c r="O12"/>
  <c r="H12"/>
  <c r="P12" s="1"/>
  <c r="O11"/>
  <c r="H11"/>
  <c r="P11" s="1"/>
  <c r="O10"/>
  <c r="H10"/>
  <c r="O9"/>
  <c r="H9"/>
  <c r="P9" s="1"/>
  <c r="O8"/>
  <c r="H8"/>
  <c r="P8" s="1"/>
  <c r="O7"/>
  <c r="H7"/>
  <c r="P7" s="1"/>
  <c r="O6"/>
  <c r="H6"/>
  <c r="A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O5"/>
  <c r="H5"/>
  <c r="Q91" i="21"/>
  <c r="P91"/>
  <c r="O91"/>
  <c r="N91"/>
  <c r="M91"/>
  <c r="L91"/>
  <c r="I91"/>
  <c r="H91"/>
  <c r="G91"/>
  <c r="F91"/>
  <c r="E91"/>
  <c r="D91"/>
  <c r="C91"/>
  <c r="S90"/>
  <c r="R90"/>
  <c r="J90"/>
  <c r="S89"/>
  <c r="R89"/>
  <c r="J89"/>
  <c r="S88"/>
  <c r="R88"/>
  <c r="J88"/>
  <c r="T88" s="1"/>
  <c r="S87"/>
  <c r="R87"/>
  <c r="J87"/>
  <c r="T87" s="1"/>
  <c r="S86"/>
  <c r="R86"/>
  <c r="J86"/>
  <c r="S85"/>
  <c r="R85"/>
  <c r="J85"/>
  <c r="S84"/>
  <c r="R84"/>
  <c r="J84"/>
  <c r="S83"/>
  <c r="R83"/>
  <c r="J83"/>
  <c r="S82"/>
  <c r="R82"/>
  <c r="J82"/>
  <c r="S81"/>
  <c r="R81"/>
  <c r="J81"/>
  <c r="S80"/>
  <c r="R80"/>
  <c r="J80"/>
  <c r="T80" s="1"/>
  <c r="S79"/>
  <c r="R79"/>
  <c r="J79"/>
  <c r="T79" s="1"/>
  <c r="S78"/>
  <c r="R78"/>
  <c r="J78"/>
  <c r="S77"/>
  <c r="R77"/>
  <c r="J77"/>
  <c r="S76"/>
  <c r="R76"/>
  <c r="J76"/>
  <c r="R75"/>
  <c r="K75"/>
  <c r="K91" s="1"/>
  <c r="J75"/>
  <c r="S74"/>
  <c r="R74"/>
  <c r="J74"/>
  <c r="S73"/>
  <c r="R73"/>
  <c r="J73"/>
  <c r="S72"/>
  <c r="R72"/>
  <c r="J72"/>
  <c r="T72" s="1"/>
  <c r="S71"/>
  <c r="R71"/>
  <c r="J71"/>
  <c r="T71" s="1"/>
  <c r="S70"/>
  <c r="R70"/>
  <c r="J70"/>
  <c r="S69"/>
  <c r="R69"/>
  <c r="J69"/>
  <c r="S68"/>
  <c r="R68"/>
  <c r="J68"/>
  <c r="S67"/>
  <c r="R67"/>
  <c r="J67"/>
  <c r="S66"/>
  <c r="R66"/>
  <c r="J66"/>
  <c r="S65"/>
  <c r="R65"/>
  <c r="J65"/>
  <c r="S64"/>
  <c r="R64"/>
  <c r="J64"/>
  <c r="T64" s="1"/>
  <c r="S63"/>
  <c r="R63"/>
  <c r="J63"/>
  <c r="T63" s="1"/>
  <c r="S62"/>
  <c r="R62"/>
  <c r="J62"/>
  <c r="S61"/>
  <c r="R61"/>
  <c r="J61"/>
  <c r="S60"/>
  <c r="R60"/>
  <c r="J60"/>
  <c r="S59"/>
  <c r="R59"/>
  <c r="J59"/>
  <c r="S58"/>
  <c r="R58"/>
  <c r="J58"/>
  <c r="S57"/>
  <c r="R57"/>
  <c r="J57"/>
  <c r="S56"/>
  <c r="R56"/>
  <c r="J56"/>
  <c r="T56" s="1"/>
  <c r="S55"/>
  <c r="R55"/>
  <c r="J55"/>
  <c r="T55" s="1"/>
  <c r="S54"/>
  <c r="R54"/>
  <c r="J54"/>
  <c r="S53"/>
  <c r="R53"/>
  <c r="J53"/>
  <c r="S52"/>
  <c r="R52"/>
  <c r="J52"/>
  <c r="S51"/>
  <c r="R51"/>
  <c r="J51"/>
  <c r="S50"/>
  <c r="R50"/>
  <c r="J50"/>
  <c r="S49"/>
  <c r="R49"/>
  <c r="J49"/>
  <c r="S45"/>
  <c r="R45"/>
  <c r="J45"/>
  <c r="T45" s="1"/>
  <c r="S44"/>
  <c r="R44"/>
  <c r="J44"/>
  <c r="T44" s="1"/>
  <c r="S43"/>
  <c r="R43"/>
  <c r="J43"/>
  <c r="S42"/>
  <c r="R42"/>
  <c r="J42"/>
  <c r="S41"/>
  <c r="R41"/>
  <c r="J41"/>
  <c r="S40"/>
  <c r="R40"/>
  <c r="J40"/>
  <c r="S39"/>
  <c r="R39"/>
  <c r="J39"/>
  <c r="T39" s="1"/>
  <c r="S38"/>
  <c r="R38"/>
  <c r="J38"/>
  <c r="T38" s="1"/>
  <c r="S37"/>
  <c r="R37"/>
  <c r="J37"/>
  <c r="S36"/>
  <c r="R36"/>
  <c r="J36"/>
  <c r="S35"/>
  <c r="R35"/>
  <c r="J35"/>
  <c r="S34"/>
  <c r="R34"/>
  <c r="J34"/>
  <c r="S33"/>
  <c r="R33"/>
  <c r="J33"/>
  <c r="T32"/>
  <c r="S32"/>
  <c r="R32"/>
  <c r="J32"/>
  <c r="S31"/>
  <c r="R31"/>
  <c r="J31"/>
  <c r="S30"/>
  <c r="R30"/>
  <c r="J30"/>
  <c r="S29"/>
  <c r="R29"/>
  <c r="J29"/>
  <c r="S28"/>
  <c r="R28"/>
  <c r="J28"/>
  <c r="S27"/>
  <c r="R27"/>
  <c r="J27"/>
  <c r="S26"/>
  <c r="R26"/>
  <c r="J26"/>
  <c r="S25"/>
  <c r="R25"/>
  <c r="J25"/>
  <c r="S24"/>
  <c r="R24"/>
  <c r="J24"/>
  <c r="T24" s="1"/>
  <c r="S23"/>
  <c r="R23"/>
  <c r="J23"/>
  <c r="T23" s="1"/>
  <c r="S22"/>
  <c r="R22"/>
  <c r="J22"/>
  <c r="S21"/>
  <c r="R21"/>
  <c r="J21"/>
  <c r="S20"/>
  <c r="R20"/>
  <c r="T20" s="1"/>
  <c r="J20"/>
  <c r="S19"/>
  <c r="R19"/>
  <c r="J19"/>
  <c r="S18"/>
  <c r="R18"/>
  <c r="J18"/>
  <c r="T18" s="1"/>
  <c r="S17"/>
  <c r="R17"/>
  <c r="J17"/>
  <c r="T17" s="1"/>
  <c r="T16"/>
  <c r="S16"/>
  <c r="R16"/>
  <c r="J16"/>
  <c r="S15"/>
  <c r="R15"/>
  <c r="J15"/>
  <c r="A15"/>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S14"/>
  <c r="R14"/>
  <c r="J14"/>
  <c r="S13"/>
  <c r="R13"/>
  <c r="J13"/>
  <c r="S12"/>
  <c r="R12"/>
  <c r="J12"/>
  <c r="S11"/>
  <c r="R11"/>
  <c r="J11"/>
  <c r="S10"/>
  <c r="R10"/>
  <c r="J10"/>
  <c r="S9"/>
  <c r="R9"/>
  <c r="J9"/>
  <c r="S8"/>
  <c r="R8"/>
  <c r="J8"/>
  <c r="S7"/>
  <c r="R7"/>
  <c r="J7"/>
  <c r="T7" s="1"/>
  <c r="S6"/>
  <c r="R6"/>
  <c r="J6"/>
  <c r="N86" i="20"/>
  <c r="M86"/>
  <c r="L86"/>
  <c r="K86"/>
  <c r="J86"/>
  <c r="I86"/>
  <c r="G86"/>
  <c r="F86"/>
  <c r="E86"/>
  <c r="D86"/>
  <c r="C86"/>
  <c r="B86"/>
  <c r="O85"/>
  <c r="H85"/>
  <c r="O84"/>
  <c r="H84"/>
  <c r="O83"/>
  <c r="H83"/>
  <c r="O82"/>
  <c r="H82"/>
  <c r="O81"/>
  <c r="H81"/>
  <c r="O80"/>
  <c r="H80"/>
  <c r="O79"/>
  <c r="H79"/>
  <c r="P79" s="1"/>
  <c r="O78"/>
  <c r="H78"/>
  <c r="O77"/>
  <c r="H77"/>
  <c r="O76"/>
  <c r="H76"/>
  <c r="O75"/>
  <c r="H75"/>
  <c r="P75" s="1"/>
  <c r="O74"/>
  <c r="H74"/>
  <c r="O73"/>
  <c r="H73"/>
  <c r="O72"/>
  <c r="H72"/>
  <c r="O71"/>
  <c r="H71"/>
  <c r="P71" s="1"/>
  <c r="O70"/>
  <c r="H70"/>
  <c r="O69"/>
  <c r="H69"/>
  <c r="O68"/>
  <c r="H68"/>
  <c r="O67"/>
  <c r="H67"/>
  <c r="P67" s="1"/>
  <c r="O66"/>
  <c r="H66"/>
  <c r="O65"/>
  <c r="H65"/>
  <c r="O64"/>
  <c r="H64"/>
  <c r="O63"/>
  <c r="H63"/>
  <c r="P63" s="1"/>
  <c r="O62"/>
  <c r="H62"/>
  <c r="O61"/>
  <c r="H61"/>
  <c r="O60"/>
  <c r="H60"/>
  <c r="P60" s="1"/>
  <c r="O59"/>
  <c r="H59"/>
  <c r="P59" s="1"/>
  <c r="O58"/>
  <c r="H58"/>
  <c r="O57"/>
  <c r="H57"/>
  <c r="O56"/>
  <c r="H56"/>
  <c r="P56" s="1"/>
  <c r="O55"/>
  <c r="H55"/>
  <c r="P55" s="1"/>
  <c r="O54"/>
  <c r="H54"/>
  <c r="O53"/>
  <c r="H53"/>
  <c r="O52"/>
  <c r="H52"/>
  <c r="P52" s="1"/>
  <c r="O51"/>
  <c r="H51"/>
  <c r="P51" s="1"/>
  <c r="O50"/>
  <c r="H50"/>
  <c r="O49"/>
  <c r="H49"/>
  <c r="O48"/>
  <c r="H48"/>
  <c r="P48" s="1"/>
  <c r="O47"/>
  <c r="H47"/>
  <c r="P47" s="1"/>
  <c r="O46"/>
  <c r="H46"/>
  <c r="O45"/>
  <c r="H45"/>
  <c r="O44"/>
  <c r="H44"/>
  <c r="P44" s="1"/>
  <c r="O43"/>
  <c r="H43"/>
  <c r="P43" s="1"/>
  <c r="O42"/>
  <c r="H42"/>
  <c r="O41"/>
  <c r="H41"/>
  <c r="O40"/>
  <c r="H40"/>
  <c r="P40" s="1"/>
  <c r="O39"/>
  <c r="H39"/>
  <c r="P39" s="1"/>
  <c r="O38"/>
  <c r="H38"/>
  <c r="O37"/>
  <c r="H37"/>
  <c r="O36"/>
  <c r="H36"/>
  <c r="P36" s="1"/>
  <c r="O35"/>
  <c r="H35"/>
  <c r="P35" s="1"/>
  <c r="O34"/>
  <c r="H34"/>
  <c r="O33"/>
  <c r="H33"/>
  <c r="O32"/>
  <c r="H32"/>
  <c r="P32" s="1"/>
  <c r="O31"/>
  <c r="H31"/>
  <c r="P31" s="1"/>
  <c r="O30"/>
  <c r="H30"/>
  <c r="O29"/>
  <c r="H29"/>
  <c r="O28"/>
  <c r="H28"/>
  <c r="P28" s="1"/>
  <c r="O27"/>
  <c r="H27"/>
  <c r="P27" s="1"/>
  <c r="O26"/>
  <c r="H26"/>
  <c r="O25"/>
  <c r="H25"/>
  <c r="O24"/>
  <c r="H24"/>
  <c r="P24" s="1"/>
  <c r="O23"/>
  <c r="H23"/>
  <c r="P23" s="1"/>
  <c r="O22"/>
  <c r="H22"/>
  <c r="O21"/>
  <c r="H21"/>
  <c r="O20"/>
  <c r="H20"/>
  <c r="P20" s="1"/>
  <c r="O19"/>
  <c r="H19"/>
  <c r="P19" s="1"/>
  <c r="O18"/>
  <c r="H18"/>
  <c r="O17"/>
  <c r="H17"/>
  <c r="O16"/>
  <c r="H16"/>
  <c r="P16" s="1"/>
  <c r="O15"/>
  <c r="H15"/>
  <c r="P15" s="1"/>
  <c r="O14"/>
  <c r="H14"/>
  <c r="O13"/>
  <c r="H13"/>
  <c r="A13"/>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O12"/>
  <c r="H12"/>
  <c r="O11"/>
  <c r="H11"/>
  <c r="P11" s="1"/>
  <c r="O10"/>
  <c r="H10"/>
  <c r="P10" s="1"/>
  <c r="O9"/>
  <c r="P9" s="1"/>
  <c r="H9"/>
  <c r="O8"/>
  <c r="H8"/>
  <c r="O7"/>
  <c r="H7"/>
  <c r="O6"/>
  <c r="H6"/>
  <c r="P6" s="1"/>
  <c r="O5"/>
  <c r="H5"/>
  <c r="M86" i="19"/>
  <c r="L86"/>
  <c r="K86"/>
  <c r="J86"/>
  <c r="I86"/>
  <c r="G86"/>
  <c r="F86"/>
  <c r="E86"/>
  <c r="D86"/>
  <c r="C86"/>
  <c r="B86"/>
  <c r="N85"/>
  <c r="O85" s="1"/>
  <c r="H85"/>
  <c r="O84"/>
  <c r="H84"/>
  <c r="O83"/>
  <c r="H83"/>
  <c r="O82"/>
  <c r="H82"/>
  <c r="O81"/>
  <c r="H81"/>
  <c r="O80"/>
  <c r="H80"/>
  <c r="O79"/>
  <c r="H79"/>
  <c r="O78"/>
  <c r="H78"/>
  <c r="O77"/>
  <c r="H77"/>
  <c r="O76"/>
  <c r="H76"/>
  <c r="O75"/>
  <c r="H75"/>
  <c r="O74"/>
  <c r="H74"/>
  <c r="O73"/>
  <c r="H73"/>
  <c r="O72"/>
  <c r="H72"/>
  <c r="O71"/>
  <c r="H71"/>
  <c r="O70"/>
  <c r="H70"/>
  <c r="O69"/>
  <c r="H69"/>
  <c r="O68"/>
  <c r="H68"/>
  <c r="O67"/>
  <c r="H67"/>
  <c r="O66"/>
  <c r="H66"/>
  <c r="O65"/>
  <c r="H65"/>
  <c r="O64"/>
  <c r="H64"/>
  <c r="O63"/>
  <c r="H63"/>
  <c r="O62"/>
  <c r="H62"/>
  <c r="O61"/>
  <c r="H61"/>
  <c r="O60"/>
  <c r="H60"/>
  <c r="O59"/>
  <c r="H59"/>
  <c r="O58"/>
  <c r="H58"/>
  <c r="O57"/>
  <c r="H57"/>
  <c r="O56"/>
  <c r="H56"/>
  <c r="O55"/>
  <c r="H55"/>
  <c r="O54"/>
  <c r="H54"/>
  <c r="O53"/>
  <c r="H53"/>
  <c r="O52"/>
  <c r="H52"/>
  <c r="O51"/>
  <c r="H51"/>
  <c r="O50"/>
  <c r="H50"/>
  <c r="O49"/>
  <c r="H49"/>
  <c r="O48"/>
  <c r="H48"/>
  <c r="O47"/>
  <c r="H47"/>
  <c r="O46"/>
  <c r="H46"/>
  <c r="O45"/>
  <c r="H45"/>
  <c r="N44"/>
  <c r="O44" s="1"/>
  <c r="H44"/>
  <c r="O43"/>
  <c r="H43"/>
  <c r="O42"/>
  <c r="H42"/>
  <c r="O41"/>
  <c r="H41"/>
  <c r="O40"/>
  <c r="P40" s="1"/>
  <c r="H40"/>
  <c r="O39"/>
  <c r="H39"/>
  <c r="O38"/>
  <c r="H38"/>
  <c r="O37"/>
  <c r="H37"/>
  <c r="O36"/>
  <c r="P36" s="1"/>
  <c r="H36"/>
  <c r="O35"/>
  <c r="H35"/>
  <c r="O34"/>
  <c r="P34" s="1"/>
  <c r="H34"/>
  <c r="O33"/>
  <c r="H33"/>
  <c r="O32"/>
  <c r="P32" s="1"/>
  <c r="H32"/>
  <c r="O31"/>
  <c r="H31"/>
  <c r="O30"/>
  <c r="P30" s="1"/>
  <c r="H30"/>
  <c r="O29"/>
  <c r="H29"/>
  <c r="O28"/>
  <c r="P28" s="1"/>
  <c r="H28"/>
  <c r="O27"/>
  <c r="H27"/>
  <c r="O26"/>
  <c r="P26" s="1"/>
  <c r="H26"/>
  <c r="O25"/>
  <c r="H25"/>
  <c r="O24"/>
  <c r="P24" s="1"/>
  <c r="H24"/>
  <c r="O23"/>
  <c r="H23"/>
  <c r="O22"/>
  <c r="P22" s="1"/>
  <c r="H22"/>
  <c r="O21"/>
  <c r="H21"/>
  <c r="O20"/>
  <c r="P20" s="1"/>
  <c r="H20"/>
  <c r="O19"/>
  <c r="H19"/>
  <c r="O18"/>
  <c r="P18" s="1"/>
  <c r="H18"/>
  <c r="O17"/>
  <c r="H17"/>
  <c r="O16"/>
  <c r="P16" s="1"/>
  <c r="H16"/>
  <c r="O15"/>
  <c r="H15"/>
  <c r="O14"/>
  <c r="P14" s="1"/>
  <c r="H14"/>
  <c r="O13"/>
  <c r="H13"/>
  <c r="O12"/>
  <c r="P12" s="1"/>
  <c r="H12"/>
  <c r="O11"/>
  <c r="H11"/>
  <c r="O10"/>
  <c r="P10" s="1"/>
  <c r="H10"/>
  <c r="O9"/>
  <c r="H9"/>
  <c r="O8"/>
  <c r="H8"/>
  <c r="O7"/>
  <c r="H7"/>
  <c r="O6"/>
  <c r="H6"/>
  <c r="A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O5"/>
  <c r="H5"/>
  <c r="H86" s="1"/>
  <c r="Q90" i="18"/>
  <c r="M90"/>
  <c r="I90"/>
  <c r="H90"/>
  <c r="F90"/>
  <c r="E90"/>
  <c r="D90"/>
  <c r="C90"/>
  <c r="S89"/>
  <c r="R89"/>
  <c r="J89"/>
  <c r="S88"/>
  <c r="R88"/>
  <c r="J88"/>
  <c r="T88" s="1"/>
  <c r="S87"/>
  <c r="R87"/>
  <c r="J87"/>
  <c r="S86"/>
  <c r="R86"/>
  <c r="J86"/>
  <c r="T86" s="1"/>
  <c r="S85"/>
  <c r="R85"/>
  <c r="J85"/>
  <c r="S84"/>
  <c r="R84"/>
  <c r="J84"/>
  <c r="S83"/>
  <c r="R83"/>
  <c r="G83"/>
  <c r="J83" s="1"/>
  <c r="T83" s="1"/>
  <c r="S82"/>
  <c r="R82"/>
  <c r="J82"/>
  <c r="S81"/>
  <c r="R81"/>
  <c r="J81"/>
  <c r="S80"/>
  <c r="R80"/>
  <c r="J80"/>
  <c r="L79"/>
  <c r="R79" s="1"/>
  <c r="K79"/>
  <c r="S79" s="1"/>
  <c r="J79"/>
  <c r="S78"/>
  <c r="R78"/>
  <c r="J78"/>
  <c r="S77"/>
  <c r="R77"/>
  <c r="J77"/>
  <c r="T77" s="1"/>
  <c r="S76"/>
  <c r="R76"/>
  <c r="J76"/>
  <c r="P75"/>
  <c r="O75"/>
  <c r="N75"/>
  <c r="L75"/>
  <c r="K75"/>
  <c r="S75" s="1"/>
  <c r="G75"/>
  <c r="G90" s="1"/>
  <c r="S74"/>
  <c r="R74"/>
  <c r="J74"/>
  <c r="S73"/>
  <c r="R73"/>
  <c r="J73"/>
  <c r="S72"/>
  <c r="R72"/>
  <c r="J72"/>
  <c r="S71"/>
  <c r="R71"/>
  <c r="J71"/>
  <c r="T71" s="1"/>
  <c r="S70"/>
  <c r="R70"/>
  <c r="J70"/>
  <c r="S69"/>
  <c r="R69"/>
  <c r="J69"/>
  <c r="S68"/>
  <c r="R68"/>
  <c r="J68"/>
  <c r="S67"/>
  <c r="R67"/>
  <c r="J67"/>
  <c r="S66"/>
  <c r="R66"/>
  <c r="J66"/>
  <c r="S65"/>
  <c r="R65"/>
  <c r="J65"/>
  <c r="S64"/>
  <c r="R64"/>
  <c r="J64"/>
  <c r="S63"/>
  <c r="R63"/>
  <c r="J63"/>
  <c r="T63" s="1"/>
  <c r="S62"/>
  <c r="R62"/>
  <c r="J62"/>
  <c r="S61"/>
  <c r="N61"/>
  <c r="L61"/>
  <c r="J61"/>
  <c r="S60"/>
  <c r="R60"/>
  <c r="J60"/>
  <c r="S59"/>
  <c r="R59"/>
  <c r="J59"/>
  <c r="S58"/>
  <c r="R58"/>
  <c r="J58"/>
  <c r="S57"/>
  <c r="R57"/>
  <c r="J57"/>
  <c r="T57" s="1"/>
  <c r="S56"/>
  <c r="R56"/>
  <c r="J56"/>
  <c r="S55"/>
  <c r="R55"/>
  <c r="J55"/>
  <c r="T55" s="1"/>
  <c r="L54"/>
  <c r="R54" s="1"/>
  <c r="K54"/>
  <c r="S54" s="1"/>
  <c r="J54"/>
  <c r="S53"/>
  <c r="R53"/>
  <c r="J53"/>
  <c r="S52"/>
  <c r="R52"/>
  <c r="J52"/>
  <c r="S51"/>
  <c r="R51"/>
  <c r="J51"/>
  <c r="S50"/>
  <c r="R50"/>
  <c r="J50"/>
  <c r="S49"/>
  <c r="R49"/>
  <c r="J49"/>
  <c r="T49" s="1"/>
  <c r="S45"/>
  <c r="R45"/>
  <c r="J45"/>
  <c r="S44"/>
  <c r="R44"/>
  <c r="J44"/>
  <c r="T44" s="1"/>
  <c r="O43"/>
  <c r="R43" s="1"/>
  <c r="K43"/>
  <c r="S43" s="1"/>
  <c r="J43"/>
  <c r="S42"/>
  <c r="R42"/>
  <c r="J42"/>
  <c r="T42" s="1"/>
  <c r="S41"/>
  <c r="R41"/>
  <c r="J41"/>
  <c r="S40"/>
  <c r="R40"/>
  <c r="J40"/>
  <c r="P39"/>
  <c r="R39" s="1"/>
  <c r="K39"/>
  <c r="S39" s="1"/>
  <c r="J39"/>
  <c r="S38"/>
  <c r="R38"/>
  <c r="J38"/>
  <c r="S37"/>
  <c r="R37"/>
  <c r="J37"/>
  <c r="S36"/>
  <c r="R36"/>
  <c r="J36"/>
  <c r="S35"/>
  <c r="R35"/>
  <c r="J35"/>
  <c r="S34"/>
  <c r="R34"/>
  <c r="J34"/>
  <c r="T34" s="1"/>
  <c r="S33"/>
  <c r="R33"/>
  <c r="J33"/>
  <c r="S32"/>
  <c r="R32"/>
  <c r="J32"/>
  <c r="T32" s="1"/>
  <c r="S31"/>
  <c r="R31"/>
  <c r="J31"/>
  <c r="S30"/>
  <c r="R30"/>
  <c r="J30"/>
  <c r="S29"/>
  <c r="R29"/>
  <c r="J29"/>
  <c r="S28"/>
  <c r="R28"/>
  <c r="J28"/>
  <c r="S27"/>
  <c r="R27"/>
  <c r="J27"/>
  <c r="L26"/>
  <c r="K26"/>
  <c r="S26" s="1"/>
  <c r="J26"/>
  <c r="S25"/>
  <c r="R25"/>
  <c r="J25"/>
  <c r="S24"/>
  <c r="R24"/>
  <c r="J24"/>
  <c r="T24" s="1"/>
  <c r="S23"/>
  <c r="R23"/>
  <c r="J23"/>
  <c r="S22"/>
  <c r="R22"/>
  <c r="J22"/>
  <c r="R21"/>
  <c r="K21"/>
  <c r="S21" s="1"/>
  <c r="J21"/>
  <c r="T21" s="1"/>
  <c r="S20"/>
  <c r="R20"/>
  <c r="J20"/>
  <c r="T20" s="1"/>
  <c r="S19"/>
  <c r="R19"/>
  <c r="J19"/>
  <c r="S18"/>
  <c r="R18"/>
  <c r="J18"/>
  <c r="T18" s="1"/>
  <c r="S17"/>
  <c r="R17"/>
  <c r="J17"/>
  <c r="S16"/>
  <c r="R16"/>
  <c r="J16"/>
  <c r="T16" s="1"/>
  <c r="S15"/>
  <c r="R15"/>
  <c r="J15"/>
  <c r="S14"/>
  <c r="R14"/>
  <c r="J14"/>
  <c r="S13"/>
  <c r="R13"/>
  <c r="J13"/>
  <c r="S12"/>
  <c r="R12"/>
  <c r="J12"/>
  <c r="T12" s="1"/>
  <c r="P11"/>
  <c r="P90" s="1"/>
  <c r="O11"/>
  <c r="N11"/>
  <c r="K11"/>
  <c r="J11"/>
  <c r="S10"/>
  <c r="R10"/>
  <c r="J10"/>
  <c r="S9"/>
  <c r="R9"/>
  <c r="J9"/>
  <c r="S8"/>
  <c r="R8"/>
  <c r="J8"/>
  <c r="S7"/>
  <c r="R7"/>
  <c r="J7"/>
  <c r="S6"/>
  <c r="R6"/>
  <c r="J6"/>
  <c r="F67" i="17"/>
  <c r="E67"/>
  <c r="C67"/>
  <c r="G63"/>
  <c r="D63"/>
  <c r="G62"/>
  <c r="D62"/>
  <c r="G61"/>
  <c r="D61"/>
  <c r="G60"/>
  <c r="D60"/>
  <c r="G59"/>
  <c r="D59"/>
  <c r="G58"/>
  <c r="D58"/>
  <c r="G57"/>
  <c r="D57"/>
  <c r="G56"/>
  <c r="D56"/>
  <c r="G55"/>
  <c r="D55"/>
  <c r="G54"/>
  <c r="D54"/>
  <c r="G53"/>
  <c r="D53"/>
  <c r="G52"/>
  <c r="D52"/>
  <c r="G51"/>
  <c r="D51"/>
  <c r="G50"/>
  <c r="D50"/>
  <c r="G49"/>
  <c r="D49"/>
  <c r="G48"/>
  <c r="D48"/>
  <c r="G47"/>
  <c r="D47"/>
  <c r="G46"/>
  <c r="D46"/>
  <c r="G45"/>
  <c r="D45"/>
  <c r="G44"/>
  <c r="D44"/>
  <c r="G43"/>
  <c r="D43"/>
  <c r="G42"/>
  <c r="D42"/>
  <c r="G41"/>
  <c r="D41"/>
  <c r="G40"/>
  <c r="D40"/>
  <c r="G39"/>
  <c r="D39"/>
  <c r="G38"/>
  <c r="D38"/>
  <c r="G37"/>
  <c r="D37"/>
  <c r="G36"/>
  <c r="D36"/>
  <c r="G35"/>
  <c r="D35"/>
  <c r="G34"/>
  <c r="D34"/>
  <c r="G33"/>
  <c r="D33"/>
  <c r="G32"/>
  <c r="D32"/>
  <c r="G31"/>
  <c r="D31"/>
  <c r="G30"/>
  <c r="D30"/>
  <c r="G29"/>
  <c r="D29"/>
  <c r="G28"/>
  <c r="D28"/>
  <c r="G27"/>
  <c r="D27"/>
  <c r="G26"/>
  <c r="D26"/>
  <c r="G25"/>
  <c r="D25"/>
  <c r="G24"/>
  <c r="D24"/>
  <c r="G23"/>
  <c r="D23"/>
  <c r="G22"/>
  <c r="D22"/>
  <c r="G21"/>
  <c r="D21"/>
  <c r="G20"/>
  <c r="D20"/>
  <c r="G19"/>
  <c r="D19"/>
  <c r="G18"/>
  <c r="D18"/>
  <c r="G17"/>
  <c r="D17"/>
  <c r="G16"/>
  <c r="D16"/>
  <c r="G15"/>
  <c r="D15"/>
  <c r="G14"/>
  <c r="D14"/>
  <c r="G13"/>
  <c r="D13"/>
  <c r="G12"/>
  <c r="D12"/>
  <c r="G11"/>
  <c r="D11"/>
  <c r="G10"/>
  <c r="D10"/>
  <c r="G9"/>
  <c r="D9"/>
  <c r="A9"/>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G8"/>
  <c r="D8"/>
  <c r="G7"/>
  <c r="D7"/>
  <c r="G87" i="16"/>
  <c r="F87"/>
  <c r="D87"/>
  <c r="C87"/>
  <c r="H86"/>
  <c r="E86"/>
  <c r="H85"/>
  <c r="E85"/>
  <c r="H84"/>
  <c r="E84"/>
  <c r="H83"/>
  <c r="E83"/>
  <c r="H82"/>
  <c r="E82"/>
  <c r="H81"/>
  <c r="E81"/>
  <c r="H80"/>
  <c r="E80"/>
  <c r="H79"/>
  <c r="E79"/>
  <c r="H78"/>
  <c r="E78"/>
  <c r="H77"/>
  <c r="E77"/>
  <c r="H76"/>
  <c r="E76"/>
  <c r="H75"/>
  <c r="E75"/>
  <c r="H74"/>
  <c r="E74"/>
  <c r="H73"/>
  <c r="E73"/>
  <c r="H72"/>
  <c r="E72"/>
  <c r="H71"/>
  <c r="E71"/>
  <c r="H70"/>
  <c r="E70"/>
  <c r="H69"/>
  <c r="E69"/>
  <c r="H68"/>
  <c r="E68"/>
  <c r="H67"/>
  <c r="E67"/>
  <c r="H66"/>
  <c r="E66"/>
  <c r="H65"/>
  <c r="E65"/>
  <c r="H64"/>
  <c r="E64"/>
  <c r="H63"/>
  <c r="E63"/>
  <c r="H62"/>
  <c r="E62"/>
  <c r="H61"/>
  <c r="E61"/>
  <c r="H60"/>
  <c r="E60"/>
  <c r="H59"/>
  <c r="E59"/>
  <c r="H58"/>
  <c r="E58"/>
  <c r="H57"/>
  <c r="E57"/>
  <c r="H56"/>
  <c r="E56"/>
  <c r="H55"/>
  <c r="E55"/>
  <c r="H54"/>
  <c r="E54"/>
  <c r="H53"/>
  <c r="E53"/>
  <c r="H52"/>
  <c r="E52"/>
  <c r="H51"/>
  <c r="E51"/>
  <c r="H50"/>
  <c r="E50"/>
  <c r="H49"/>
  <c r="E49"/>
  <c r="H48"/>
  <c r="E48"/>
  <c r="H47"/>
  <c r="E47"/>
  <c r="H46"/>
  <c r="E46"/>
  <c r="H45"/>
  <c r="E45"/>
  <c r="H44"/>
  <c r="E44"/>
  <c r="H43"/>
  <c r="E43"/>
  <c r="H42"/>
  <c r="E42"/>
  <c r="H41"/>
  <c r="E41"/>
  <c r="H40"/>
  <c r="E40"/>
  <c r="H39"/>
  <c r="E39"/>
  <c r="H38"/>
  <c r="E38"/>
  <c r="H37"/>
  <c r="E37"/>
  <c r="H36"/>
  <c r="E36"/>
  <c r="H35"/>
  <c r="E35"/>
  <c r="H34"/>
  <c r="E34"/>
  <c r="H33"/>
  <c r="E33"/>
  <c r="H32"/>
  <c r="E32"/>
  <c r="H31"/>
  <c r="E31"/>
  <c r="H30"/>
  <c r="E30"/>
  <c r="H29"/>
  <c r="E29"/>
  <c r="H28"/>
  <c r="E28"/>
  <c r="H27"/>
  <c r="E27"/>
  <c r="H26"/>
  <c r="E26"/>
  <c r="H25"/>
  <c r="E25"/>
  <c r="H24"/>
  <c r="E24"/>
  <c r="H23"/>
  <c r="E23"/>
  <c r="H22"/>
  <c r="E22"/>
  <c r="H21"/>
  <c r="E21"/>
  <c r="H20"/>
  <c r="E20"/>
  <c r="H19"/>
  <c r="E19"/>
  <c r="H18"/>
  <c r="E18"/>
  <c r="H17"/>
  <c r="E17"/>
  <c r="H16"/>
  <c r="E16"/>
  <c r="H15"/>
  <c r="E15"/>
  <c r="A15"/>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H14"/>
  <c r="E14"/>
  <c r="H13"/>
  <c r="E13"/>
  <c r="H12"/>
  <c r="E12"/>
  <c r="H11"/>
  <c r="E11"/>
  <c r="H10"/>
  <c r="E10"/>
  <c r="H9"/>
  <c r="E9"/>
  <c r="H8"/>
  <c r="E8"/>
  <c r="H7"/>
  <c r="E7"/>
  <c r="H6"/>
  <c r="H87" s="1"/>
  <c r="E6"/>
  <c r="O10" i="15"/>
  <c r="N10"/>
  <c r="I10"/>
  <c r="H10"/>
  <c r="F10"/>
  <c r="E10"/>
  <c r="C10"/>
  <c r="B10"/>
  <c r="P9"/>
  <c r="L9"/>
  <c r="M9" s="1"/>
  <c r="K9"/>
  <c r="J9"/>
  <c r="G9"/>
  <c r="G10" s="1"/>
  <c r="D9"/>
  <c r="P8"/>
  <c r="P10" s="1"/>
  <c r="L8"/>
  <c r="L10" s="1"/>
  <c r="K8"/>
  <c r="K10" s="1"/>
  <c r="J8"/>
  <c r="G8"/>
  <c r="D8"/>
  <c r="G14" i="14"/>
  <c r="F14"/>
  <c r="D14"/>
  <c r="C14"/>
  <c r="J13"/>
  <c r="I13"/>
  <c r="K13" s="1"/>
  <c r="H13"/>
  <c r="E13"/>
  <c r="J12"/>
  <c r="I12"/>
  <c r="H12"/>
  <c r="E12"/>
  <c r="J11"/>
  <c r="I11"/>
  <c r="H11"/>
  <c r="E11"/>
  <c r="J10"/>
  <c r="I10"/>
  <c r="K10" s="1"/>
  <c r="H10"/>
  <c r="E10"/>
  <c r="J9"/>
  <c r="I9"/>
  <c r="K9" s="1"/>
  <c r="H9"/>
  <c r="E9"/>
  <c r="J8"/>
  <c r="I8"/>
  <c r="H8"/>
  <c r="E8"/>
  <c r="J7"/>
  <c r="I7"/>
  <c r="H7"/>
  <c r="E7"/>
  <c r="J6"/>
  <c r="I6"/>
  <c r="K6" s="1"/>
  <c r="H6"/>
  <c r="E6"/>
  <c r="J5"/>
  <c r="I5"/>
  <c r="K5" s="1"/>
  <c r="H5"/>
  <c r="E5"/>
  <c r="F70" i="13"/>
  <c r="E70"/>
  <c r="C70"/>
  <c r="B70"/>
  <c r="I69"/>
  <c r="H69"/>
  <c r="G69"/>
  <c r="D69"/>
  <c r="I68"/>
  <c r="H68"/>
  <c r="G68"/>
  <c r="D68"/>
  <c r="I67"/>
  <c r="H67"/>
  <c r="J67" s="1"/>
  <c r="G67"/>
  <c r="D67"/>
  <c r="I66"/>
  <c r="H66"/>
  <c r="G66"/>
  <c r="D66"/>
  <c r="I65"/>
  <c r="H65"/>
  <c r="G65"/>
  <c r="D65"/>
  <c r="J64"/>
  <c r="I64"/>
  <c r="H64"/>
  <c r="G64"/>
  <c r="D64"/>
  <c r="I63"/>
  <c r="H63"/>
  <c r="G63"/>
  <c r="D63"/>
  <c r="I62"/>
  <c r="J62" s="1"/>
  <c r="H62"/>
  <c r="G62"/>
  <c r="D62"/>
  <c r="I61"/>
  <c r="H61"/>
  <c r="G61"/>
  <c r="D61"/>
  <c r="I60"/>
  <c r="H60"/>
  <c r="G60"/>
  <c r="D60"/>
  <c r="I59"/>
  <c r="H59"/>
  <c r="G59"/>
  <c r="D59"/>
  <c r="I58"/>
  <c r="H58"/>
  <c r="G58"/>
  <c r="D58"/>
  <c r="I57"/>
  <c r="H57"/>
  <c r="G57"/>
  <c r="D57"/>
  <c r="I56"/>
  <c r="J56" s="1"/>
  <c r="H56"/>
  <c r="G56"/>
  <c r="D56"/>
  <c r="I55"/>
  <c r="H55"/>
  <c r="G55"/>
  <c r="D55"/>
  <c r="J54"/>
  <c r="I54"/>
  <c r="H54"/>
  <c r="G54"/>
  <c r="D54"/>
  <c r="I53"/>
  <c r="H53"/>
  <c r="G53"/>
  <c r="D53"/>
  <c r="I52"/>
  <c r="H52"/>
  <c r="G52"/>
  <c r="D52"/>
  <c r="I51"/>
  <c r="H51"/>
  <c r="J51" s="1"/>
  <c r="G51"/>
  <c r="D51"/>
  <c r="I50"/>
  <c r="H50"/>
  <c r="G50"/>
  <c r="D50"/>
  <c r="I49"/>
  <c r="H49"/>
  <c r="J49" s="1"/>
  <c r="G49"/>
  <c r="D49"/>
  <c r="I48"/>
  <c r="J48" s="1"/>
  <c r="H48"/>
  <c r="G48"/>
  <c r="D48"/>
  <c r="I47"/>
  <c r="H47"/>
  <c r="G47"/>
  <c r="D47"/>
  <c r="J46"/>
  <c r="I46"/>
  <c r="H46"/>
  <c r="G46"/>
  <c r="D46"/>
  <c r="I45"/>
  <c r="H45"/>
  <c r="G45"/>
  <c r="D45"/>
  <c r="I44"/>
  <c r="H44"/>
  <c r="G44"/>
  <c r="D44"/>
  <c r="I43"/>
  <c r="H43"/>
  <c r="G43"/>
  <c r="D43"/>
  <c r="I42"/>
  <c r="H42"/>
  <c r="G42"/>
  <c r="D42"/>
  <c r="I41"/>
  <c r="H41"/>
  <c r="G41"/>
  <c r="D41"/>
  <c r="I40"/>
  <c r="H40"/>
  <c r="G40"/>
  <c r="D40"/>
  <c r="I39"/>
  <c r="H39"/>
  <c r="G39"/>
  <c r="D39"/>
  <c r="I38"/>
  <c r="H38"/>
  <c r="J38" s="1"/>
  <c r="G38"/>
  <c r="D38"/>
  <c r="I37"/>
  <c r="H37"/>
  <c r="G37"/>
  <c r="D37"/>
  <c r="I36"/>
  <c r="H36"/>
  <c r="J36" s="1"/>
  <c r="G36"/>
  <c r="D36"/>
  <c r="I35"/>
  <c r="H35"/>
  <c r="G35"/>
  <c r="D35"/>
  <c r="I34"/>
  <c r="H34"/>
  <c r="G34"/>
  <c r="D34"/>
  <c r="I33"/>
  <c r="H33"/>
  <c r="G33"/>
  <c r="D33"/>
  <c r="I32"/>
  <c r="H32"/>
  <c r="G32"/>
  <c r="D32"/>
  <c r="I31"/>
  <c r="H31"/>
  <c r="G31"/>
  <c r="D31"/>
  <c r="I30"/>
  <c r="H30"/>
  <c r="J30" s="1"/>
  <c r="G30"/>
  <c r="D30"/>
  <c r="I29"/>
  <c r="H29"/>
  <c r="G29"/>
  <c r="D29"/>
  <c r="I28"/>
  <c r="H28"/>
  <c r="G28"/>
  <c r="D28"/>
  <c r="I27"/>
  <c r="H27"/>
  <c r="J27" s="1"/>
  <c r="G27"/>
  <c r="D27"/>
  <c r="I26"/>
  <c r="H26"/>
  <c r="G26"/>
  <c r="D26"/>
  <c r="I25"/>
  <c r="H25"/>
  <c r="J25" s="1"/>
  <c r="G25"/>
  <c r="D25"/>
  <c r="I24"/>
  <c r="H24"/>
  <c r="G24"/>
  <c r="D24"/>
  <c r="I23"/>
  <c r="H23"/>
  <c r="G23"/>
  <c r="D23"/>
  <c r="J22"/>
  <c r="I22"/>
  <c r="H22"/>
  <c r="G22"/>
  <c r="D22"/>
  <c r="I21"/>
  <c r="H21"/>
  <c r="G21"/>
  <c r="D21"/>
  <c r="J20"/>
  <c r="I20"/>
  <c r="H20"/>
  <c r="G20"/>
  <c r="D20"/>
  <c r="I19"/>
  <c r="H19"/>
  <c r="G19"/>
  <c r="D19"/>
  <c r="I18"/>
  <c r="H18"/>
  <c r="G18"/>
  <c r="D18"/>
  <c r="I17"/>
  <c r="H17"/>
  <c r="G17"/>
  <c r="D17"/>
  <c r="I16"/>
  <c r="H16"/>
  <c r="G16"/>
  <c r="D16"/>
  <c r="I15"/>
  <c r="H15"/>
  <c r="G15"/>
  <c r="D15"/>
  <c r="J14"/>
  <c r="I14"/>
  <c r="H14"/>
  <c r="G14"/>
  <c r="D14"/>
  <c r="I13"/>
  <c r="H13"/>
  <c r="G13"/>
  <c r="D13"/>
  <c r="J12"/>
  <c r="I12"/>
  <c r="H12"/>
  <c r="G12"/>
  <c r="D12"/>
  <c r="I11"/>
  <c r="H11"/>
  <c r="G11"/>
  <c r="D11"/>
  <c r="I10"/>
  <c r="H10"/>
  <c r="J10" s="1"/>
  <c r="G10"/>
  <c r="D10"/>
  <c r="I9"/>
  <c r="H9"/>
  <c r="G9"/>
  <c r="D9"/>
  <c r="I8"/>
  <c r="H8"/>
  <c r="J8" s="1"/>
  <c r="G8"/>
  <c r="D8"/>
  <c r="I7"/>
  <c r="H7"/>
  <c r="G7"/>
  <c r="D7"/>
  <c r="I6"/>
  <c r="H6"/>
  <c r="J6" s="1"/>
  <c r="G6"/>
  <c r="D6"/>
  <c r="I5"/>
  <c r="H5"/>
  <c r="G5"/>
  <c r="D5"/>
  <c r="A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G87" i="12"/>
  <c r="F87"/>
  <c r="D87"/>
  <c r="C87"/>
  <c r="J86"/>
  <c r="I86"/>
  <c r="H86"/>
  <c r="E86"/>
  <c r="J85"/>
  <c r="I85"/>
  <c r="H85"/>
  <c r="E85"/>
  <c r="J84"/>
  <c r="I84"/>
  <c r="K84" s="1"/>
  <c r="H84"/>
  <c r="E84"/>
  <c r="J83"/>
  <c r="I83"/>
  <c r="H83"/>
  <c r="E83"/>
  <c r="J82"/>
  <c r="I82"/>
  <c r="H82"/>
  <c r="E82"/>
  <c r="J81"/>
  <c r="K81" s="1"/>
  <c r="I81"/>
  <c r="H81"/>
  <c r="E81"/>
  <c r="J80"/>
  <c r="I80"/>
  <c r="H80"/>
  <c r="E80"/>
  <c r="J79"/>
  <c r="I79"/>
  <c r="H79"/>
  <c r="E79"/>
  <c r="J78"/>
  <c r="K78" s="1"/>
  <c r="I78"/>
  <c r="H78"/>
  <c r="E78"/>
  <c r="J77"/>
  <c r="I77"/>
  <c r="K77" s="1"/>
  <c r="H77"/>
  <c r="E77"/>
  <c r="J76"/>
  <c r="I76"/>
  <c r="K76" s="1"/>
  <c r="H76"/>
  <c r="E76"/>
  <c r="J75"/>
  <c r="I75"/>
  <c r="K75" s="1"/>
  <c r="H75"/>
  <c r="E75"/>
  <c r="J74"/>
  <c r="I74"/>
  <c r="H74"/>
  <c r="E74"/>
  <c r="J73"/>
  <c r="I73"/>
  <c r="K73" s="1"/>
  <c r="H73"/>
  <c r="E73"/>
  <c r="J72"/>
  <c r="I72"/>
  <c r="K72" s="1"/>
  <c r="H72"/>
  <c r="E72"/>
  <c r="J71"/>
  <c r="I71"/>
  <c r="K71" s="1"/>
  <c r="H71"/>
  <c r="E71"/>
  <c r="J70"/>
  <c r="I70"/>
  <c r="H70"/>
  <c r="E70"/>
  <c r="J69"/>
  <c r="I69"/>
  <c r="K69" s="1"/>
  <c r="H69"/>
  <c r="E69"/>
  <c r="J68"/>
  <c r="I68"/>
  <c r="K68" s="1"/>
  <c r="H68"/>
  <c r="E68"/>
  <c r="J67"/>
  <c r="I67"/>
  <c r="K67" s="1"/>
  <c r="H67"/>
  <c r="E67"/>
  <c r="J66"/>
  <c r="I66"/>
  <c r="H66"/>
  <c r="E66"/>
  <c r="J65"/>
  <c r="I65"/>
  <c r="H65"/>
  <c r="E65"/>
  <c r="J64"/>
  <c r="I64"/>
  <c r="H64"/>
  <c r="E64"/>
  <c r="J63"/>
  <c r="I63"/>
  <c r="H63"/>
  <c r="E63"/>
  <c r="J62"/>
  <c r="I62"/>
  <c r="H62"/>
  <c r="E62"/>
  <c r="J61"/>
  <c r="I61"/>
  <c r="K61" s="1"/>
  <c r="H61"/>
  <c r="E61"/>
  <c r="J60"/>
  <c r="I60"/>
  <c r="K60" s="1"/>
  <c r="H60"/>
  <c r="E60"/>
  <c r="J59"/>
  <c r="I59"/>
  <c r="H59"/>
  <c r="E59"/>
  <c r="J58"/>
  <c r="I58"/>
  <c r="H58"/>
  <c r="E58"/>
  <c r="J57"/>
  <c r="I57"/>
  <c r="H57"/>
  <c r="E57"/>
  <c r="J56"/>
  <c r="I56"/>
  <c r="K56" s="1"/>
  <c r="H56"/>
  <c r="E56"/>
  <c r="J55"/>
  <c r="I55"/>
  <c r="H55"/>
  <c r="E55"/>
  <c r="J54"/>
  <c r="I54"/>
  <c r="H54"/>
  <c r="E54"/>
  <c r="J53"/>
  <c r="I53"/>
  <c r="H53"/>
  <c r="E53"/>
  <c r="J52"/>
  <c r="I52"/>
  <c r="K52" s="1"/>
  <c r="H52"/>
  <c r="E52"/>
  <c r="J51"/>
  <c r="I51"/>
  <c r="H51"/>
  <c r="E51"/>
  <c r="J50"/>
  <c r="I50"/>
  <c r="H50"/>
  <c r="E50"/>
  <c r="J49"/>
  <c r="K49" s="1"/>
  <c r="I49"/>
  <c r="H49"/>
  <c r="E49"/>
  <c r="J48"/>
  <c r="I48"/>
  <c r="H48"/>
  <c r="E48"/>
  <c r="J47"/>
  <c r="I47"/>
  <c r="H47"/>
  <c r="E47"/>
  <c r="J46"/>
  <c r="I46"/>
  <c r="H46"/>
  <c r="E46"/>
  <c r="K45"/>
  <c r="J45"/>
  <c r="I45"/>
  <c r="H45"/>
  <c r="E45"/>
  <c r="J44"/>
  <c r="I44"/>
  <c r="K44" s="1"/>
  <c r="H44"/>
  <c r="E44"/>
  <c r="J43"/>
  <c r="I43"/>
  <c r="H43"/>
  <c r="E43"/>
  <c r="J42"/>
  <c r="I42"/>
  <c r="K42" s="1"/>
  <c r="H42"/>
  <c r="E42"/>
  <c r="J41"/>
  <c r="I41"/>
  <c r="H41"/>
  <c r="E41"/>
  <c r="J40"/>
  <c r="I40"/>
  <c r="K40" s="1"/>
  <c r="H40"/>
  <c r="E40"/>
  <c r="J39"/>
  <c r="I39"/>
  <c r="H39"/>
  <c r="E39"/>
  <c r="J38"/>
  <c r="I38"/>
  <c r="K38" s="1"/>
  <c r="H38"/>
  <c r="E38"/>
  <c r="J37"/>
  <c r="I37"/>
  <c r="H37"/>
  <c r="E37"/>
  <c r="J36"/>
  <c r="I36"/>
  <c r="K36" s="1"/>
  <c r="H36"/>
  <c r="E36"/>
  <c r="J35"/>
  <c r="I35"/>
  <c r="H35"/>
  <c r="E35"/>
  <c r="J34"/>
  <c r="I34"/>
  <c r="K34" s="1"/>
  <c r="H34"/>
  <c r="E34"/>
  <c r="J33"/>
  <c r="I33"/>
  <c r="H33"/>
  <c r="E33"/>
  <c r="J32"/>
  <c r="I32"/>
  <c r="K32" s="1"/>
  <c r="H32"/>
  <c r="E32"/>
  <c r="J31"/>
  <c r="I31"/>
  <c r="H31"/>
  <c r="E31"/>
  <c r="J30"/>
  <c r="I30"/>
  <c r="K30" s="1"/>
  <c r="H30"/>
  <c r="E30"/>
  <c r="J29"/>
  <c r="I29"/>
  <c r="H29"/>
  <c r="E29"/>
  <c r="J28"/>
  <c r="I28"/>
  <c r="K28" s="1"/>
  <c r="H28"/>
  <c r="E28"/>
  <c r="J27"/>
  <c r="I27"/>
  <c r="H27"/>
  <c r="E27"/>
  <c r="J26"/>
  <c r="I26"/>
  <c r="K26" s="1"/>
  <c r="H26"/>
  <c r="E26"/>
  <c r="J25"/>
  <c r="I25"/>
  <c r="H25"/>
  <c r="E25"/>
  <c r="J24"/>
  <c r="I24"/>
  <c r="K24" s="1"/>
  <c r="H24"/>
  <c r="E24"/>
  <c r="J23"/>
  <c r="I23"/>
  <c r="H23"/>
  <c r="E23"/>
  <c r="J22"/>
  <c r="I22"/>
  <c r="K22" s="1"/>
  <c r="H22"/>
  <c r="E22"/>
  <c r="J21"/>
  <c r="I21"/>
  <c r="H21"/>
  <c r="E21"/>
  <c r="J20"/>
  <c r="I20"/>
  <c r="K20" s="1"/>
  <c r="H20"/>
  <c r="E20"/>
  <c r="J19"/>
  <c r="I19"/>
  <c r="H19"/>
  <c r="E19"/>
  <c r="J18"/>
  <c r="I18"/>
  <c r="K18" s="1"/>
  <c r="H18"/>
  <c r="E18"/>
  <c r="J17"/>
  <c r="I17"/>
  <c r="H17"/>
  <c r="E17"/>
  <c r="J16"/>
  <c r="I16"/>
  <c r="K16" s="1"/>
  <c r="H16"/>
  <c r="E16"/>
  <c r="J15"/>
  <c r="I15"/>
  <c r="H15"/>
  <c r="E15"/>
  <c r="J14"/>
  <c r="I14"/>
  <c r="H14"/>
  <c r="E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J13"/>
  <c r="I13"/>
  <c r="H13"/>
  <c r="E13"/>
  <c r="J12"/>
  <c r="K12" s="1"/>
  <c r="I12"/>
  <c r="H12"/>
  <c r="E12"/>
  <c r="J11"/>
  <c r="I11"/>
  <c r="H11"/>
  <c r="E11"/>
  <c r="J10"/>
  <c r="I10"/>
  <c r="H10"/>
  <c r="E10"/>
  <c r="J9"/>
  <c r="K9" s="1"/>
  <c r="I9"/>
  <c r="H9"/>
  <c r="E9"/>
  <c r="J8"/>
  <c r="I8"/>
  <c r="K8" s="1"/>
  <c r="H8"/>
  <c r="E8"/>
  <c r="J7"/>
  <c r="I7"/>
  <c r="K7" s="1"/>
  <c r="H7"/>
  <c r="E7"/>
  <c r="J6"/>
  <c r="I6"/>
  <c r="K6" s="1"/>
  <c r="H6"/>
  <c r="E6"/>
  <c r="J5"/>
  <c r="I5"/>
  <c r="H5"/>
  <c r="E5"/>
  <c r="M15" i="11"/>
  <c r="L15"/>
  <c r="J15"/>
  <c r="I15"/>
  <c r="G15"/>
  <c r="F15"/>
  <c r="D15"/>
  <c r="C15"/>
  <c r="S14"/>
  <c r="R14"/>
  <c r="T14" s="1"/>
  <c r="P14"/>
  <c r="O14"/>
  <c r="N14"/>
  <c r="K14"/>
  <c r="H14"/>
  <c r="E14"/>
  <c r="S13"/>
  <c r="R13"/>
  <c r="P13"/>
  <c r="O13"/>
  <c r="N13"/>
  <c r="K13"/>
  <c r="H13"/>
  <c r="E13"/>
  <c r="S12"/>
  <c r="R12"/>
  <c r="T12" s="1"/>
  <c r="Q12"/>
  <c r="P12"/>
  <c r="O12"/>
  <c r="N12"/>
  <c r="K12"/>
  <c r="H12"/>
  <c r="E12"/>
  <c r="S11"/>
  <c r="R11"/>
  <c r="P11"/>
  <c r="O11"/>
  <c r="N11"/>
  <c r="K11"/>
  <c r="H11"/>
  <c r="E11"/>
  <c r="S10"/>
  <c r="R10"/>
  <c r="P10"/>
  <c r="O10"/>
  <c r="Q10" s="1"/>
  <c r="N10"/>
  <c r="K10"/>
  <c r="H10"/>
  <c r="E10"/>
  <c r="S9"/>
  <c r="R9"/>
  <c r="P9"/>
  <c r="O9"/>
  <c r="Q9" s="1"/>
  <c r="N9"/>
  <c r="K9"/>
  <c r="H9"/>
  <c r="E9"/>
  <c r="T8"/>
  <c r="R8"/>
  <c r="O8"/>
  <c r="Q8" s="1"/>
  <c r="N8"/>
  <c r="K8"/>
  <c r="H8"/>
  <c r="E8"/>
  <c r="R7"/>
  <c r="T7" s="1"/>
  <c r="Q7"/>
  <c r="N7"/>
  <c r="K7"/>
  <c r="H7"/>
  <c r="E7"/>
  <c r="S6"/>
  <c r="R6"/>
  <c r="P6"/>
  <c r="O6"/>
  <c r="N6"/>
  <c r="K6"/>
  <c r="H6"/>
  <c r="E6"/>
  <c r="L66" i="10"/>
  <c r="K66"/>
  <c r="I66"/>
  <c r="H66"/>
  <c r="F66"/>
  <c r="E66"/>
  <c r="C66"/>
  <c r="B66"/>
  <c r="R65"/>
  <c r="Q65"/>
  <c r="S65" s="1"/>
  <c r="O65"/>
  <c r="N65"/>
  <c r="M65"/>
  <c r="J65"/>
  <c r="G65"/>
  <c r="D65"/>
  <c r="R64"/>
  <c r="Q64"/>
  <c r="S64" s="1"/>
  <c r="O64"/>
  <c r="N64"/>
  <c r="M64"/>
  <c r="J64"/>
  <c r="G64"/>
  <c r="D64"/>
  <c r="R63"/>
  <c r="Q63"/>
  <c r="O63"/>
  <c r="P63" s="1"/>
  <c r="N63"/>
  <c r="M63"/>
  <c r="J63"/>
  <c r="G63"/>
  <c r="D63"/>
  <c r="R62"/>
  <c r="Q62"/>
  <c r="O62"/>
  <c r="N62"/>
  <c r="M62"/>
  <c r="J62"/>
  <c r="G62"/>
  <c r="D62"/>
  <c r="R61"/>
  <c r="Q61"/>
  <c r="O61"/>
  <c r="P61" s="1"/>
  <c r="N61"/>
  <c r="M61"/>
  <c r="J61"/>
  <c r="G61"/>
  <c r="D61"/>
  <c r="R60"/>
  <c r="Q60"/>
  <c r="P60"/>
  <c r="O60"/>
  <c r="N60"/>
  <c r="M60"/>
  <c r="J60"/>
  <c r="G60"/>
  <c r="D60"/>
  <c r="R59"/>
  <c r="S59" s="1"/>
  <c r="Q59"/>
  <c r="O59"/>
  <c r="P59" s="1"/>
  <c r="N59"/>
  <c r="M59"/>
  <c r="J59"/>
  <c r="G59"/>
  <c r="D59"/>
  <c r="R58"/>
  <c r="S58" s="1"/>
  <c r="Q58"/>
  <c r="O58"/>
  <c r="N58"/>
  <c r="M58"/>
  <c r="J58"/>
  <c r="G58"/>
  <c r="D58"/>
  <c r="R57"/>
  <c r="Q57"/>
  <c r="O57"/>
  <c r="P57" s="1"/>
  <c r="N57"/>
  <c r="M57"/>
  <c r="J57"/>
  <c r="G57"/>
  <c r="D57"/>
  <c r="R56"/>
  <c r="S56" s="1"/>
  <c r="Q56"/>
  <c r="O56"/>
  <c r="N56"/>
  <c r="M56"/>
  <c r="J56"/>
  <c r="G56"/>
  <c r="D56"/>
  <c r="R55"/>
  <c r="S55" s="1"/>
  <c r="Q55"/>
  <c r="O55"/>
  <c r="P55" s="1"/>
  <c r="N55"/>
  <c r="M55"/>
  <c r="J55"/>
  <c r="G55"/>
  <c r="D55"/>
  <c r="R54"/>
  <c r="S54" s="1"/>
  <c r="Q54"/>
  <c r="O54"/>
  <c r="N54"/>
  <c r="M54"/>
  <c r="J54"/>
  <c r="G54"/>
  <c r="D54"/>
  <c r="R53"/>
  <c r="Q53"/>
  <c r="O53"/>
  <c r="P53" s="1"/>
  <c r="N53"/>
  <c r="M53"/>
  <c r="J53"/>
  <c r="G53"/>
  <c r="D53"/>
  <c r="R52"/>
  <c r="S52" s="1"/>
  <c r="Q52"/>
  <c r="P52"/>
  <c r="O52"/>
  <c r="N52"/>
  <c r="M52"/>
  <c r="J52"/>
  <c r="G52"/>
  <c r="D52"/>
  <c r="R51"/>
  <c r="S51" s="1"/>
  <c r="Q51"/>
  <c r="O51"/>
  <c r="P51" s="1"/>
  <c r="N51"/>
  <c r="M51"/>
  <c r="J51"/>
  <c r="G51"/>
  <c r="D51"/>
  <c r="R50"/>
  <c r="S50" s="1"/>
  <c r="Q50"/>
  <c r="O50"/>
  <c r="N50"/>
  <c r="M50"/>
  <c r="J50"/>
  <c r="G50"/>
  <c r="D50"/>
  <c r="R49"/>
  <c r="Q49"/>
  <c r="O49"/>
  <c r="P49" s="1"/>
  <c r="N49"/>
  <c r="M49"/>
  <c r="J49"/>
  <c r="G49"/>
  <c r="D49"/>
  <c r="R48"/>
  <c r="S48" s="1"/>
  <c r="Q48"/>
  <c r="O48"/>
  <c r="P48" s="1"/>
  <c r="N48"/>
  <c r="M48"/>
  <c r="J48"/>
  <c r="G48"/>
  <c r="D48"/>
  <c r="R47"/>
  <c r="S47" s="1"/>
  <c r="Q47"/>
  <c r="O47"/>
  <c r="P47" s="1"/>
  <c r="N47"/>
  <c r="M47"/>
  <c r="J47"/>
  <c r="G47"/>
  <c r="D47"/>
  <c r="R46"/>
  <c r="S46" s="1"/>
  <c r="Q46"/>
  <c r="O46"/>
  <c r="N46"/>
  <c r="M46"/>
  <c r="J46"/>
  <c r="G46"/>
  <c r="D46"/>
  <c r="R45"/>
  <c r="Q45"/>
  <c r="O45"/>
  <c r="P45" s="1"/>
  <c r="N45"/>
  <c r="M45"/>
  <c r="J45"/>
  <c r="G45"/>
  <c r="D45"/>
  <c r="R44"/>
  <c r="S44" s="1"/>
  <c r="Q44"/>
  <c r="O44"/>
  <c r="N44"/>
  <c r="P44" s="1"/>
  <c r="M44"/>
  <c r="J44"/>
  <c r="G44"/>
  <c r="D44"/>
  <c r="R43"/>
  <c r="Q43"/>
  <c r="O43"/>
  <c r="N43"/>
  <c r="M43"/>
  <c r="J43"/>
  <c r="G43"/>
  <c r="D43"/>
  <c r="R42"/>
  <c r="Q42"/>
  <c r="O42"/>
  <c r="N42"/>
  <c r="M42"/>
  <c r="J42"/>
  <c r="G42"/>
  <c r="D42"/>
  <c r="R41"/>
  <c r="Q41"/>
  <c r="O41"/>
  <c r="N41"/>
  <c r="M41"/>
  <c r="J41"/>
  <c r="G41"/>
  <c r="D41"/>
  <c r="R40"/>
  <c r="Q40"/>
  <c r="O40"/>
  <c r="N40"/>
  <c r="P40" s="1"/>
  <c r="M40"/>
  <c r="J40"/>
  <c r="G40"/>
  <c r="D40"/>
  <c r="R39"/>
  <c r="Q39"/>
  <c r="O39"/>
  <c r="N39"/>
  <c r="M39"/>
  <c r="J39"/>
  <c r="G39"/>
  <c r="D39"/>
  <c r="R38"/>
  <c r="Q38"/>
  <c r="O38"/>
  <c r="N38"/>
  <c r="M38"/>
  <c r="J38"/>
  <c r="G38"/>
  <c r="D38"/>
  <c r="R37"/>
  <c r="Q37"/>
  <c r="O37"/>
  <c r="N37"/>
  <c r="M37"/>
  <c r="J37"/>
  <c r="G37"/>
  <c r="D37"/>
  <c r="R36"/>
  <c r="Q36"/>
  <c r="O36"/>
  <c r="P36" s="1"/>
  <c r="N36"/>
  <c r="M36"/>
  <c r="J36"/>
  <c r="G36"/>
  <c r="D36"/>
  <c r="R35"/>
  <c r="S35" s="1"/>
  <c r="Q35"/>
  <c r="O35"/>
  <c r="N35"/>
  <c r="M35"/>
  <c r="J35"/>
  <c r="G35"/>
  <c r="D35"/>
  <c r="R34"/>
  <c r="S34" s="1"/>
  <c r="Q34"/>
  <c r="O34"/>
  <c r="N34"/>
  <c r="M34"/>
  <c r="J34"/>
  <c r="G34"/>
  <c r="D34"/>
  <c r="R33"/>
  <c r="Q33"/>
  <c r="O33"/>
  <c r="N33"/>
  <c r="M33"/>
  <c r="J33"/>
  <c r="G33"/>
  <c r="D33"/>
  <c r="R32"/>
  <c r="S32" s="1"/>
  <c r="Q32"/>
  <c r="O32"/>
  <c r="N32"/>
  <c r="P32" s="1"/>
  <c r="M32"/>
  <c r="J32"/>
  <c r="G32"/>
  <c r="D32"/>
  <c r="R31"/>
  <c r="S31" s="1"/>
  <c r="Q31"/>
  <c r="O31"/>
  <c r="N31"/>
  <c r="M31"/>
  <c r="J31"/>
  <c r="G31"/>
  <c r="D31"/>
  <c r="R30"/>
  <c r="S30" s="1"/>
  <c r="Q30"/>
  <c r="O30"/>
  <c r="N30"/>
  <c r="M30"/>
  <c r="J30"/>
  <c r="G30"/>
  <c r="D30"/>
  <c r="R29"/>
  <c r="Q29"/>
  <c r="O29"/>
  <c r="N29"/>
  <c r="M29"/>
  <c r="J29"/>
  <c r="G29"/>
  <c r="D29"/>
  <c r="R28"/>
  <c r="S28" s="1"/>
  <c r="Q28"/>
  <c r="O28"/>
  <c r="P28" s="1"/>
  <c r="N28"/>
  <c r="M28"/>
  <c r="J28"/>
  <c r="G28"/>
  <c r="D28"/>
  <c r="R27"/>
  <c r="Q27"/>
  <c r="O27"/>
  <c r="P27" s="1"/>
  <c r="N27"/>
  <c r="M27"/>
  <c r="J27"/>
  <c r="G27"/>
  <c r="D27"/>
  <c r="R26"/>
  <c r="Q26"/>
  <c r="O26"/>
  <c r="N26"/>
  <c r="M26"/>
  <c r="J26"/>
  <c r="G26"/>
  <c r="D26"/>
  <c r="R25"/>
  <c r="Q25"/>
  <c r="O25"/>
  <c r="P25" s="1"/>
  <c r="N25"/>
  <c r="M25"/>
  <c r="J25"/>
  <c r="G25"/>
  <c r="D25"/>
  <c r="R24"/>
  <c r="Q24"/>
  <c r="O24"/>
  <c r="N24"/>
  <c r="M24"/>
  <c r="J24"/>
  <c r="G24"/>
  <c r="D24"/>
  <c r="R23"/>
  <c r="Q23"/>
  <c r="O23"/>
  <c r="P23" s="1"/>
  <c r="N23"/>
  <c r="M23"/>
  <c r="J23"/>
  <c r="G23"/>
  <c r="D23"/>
  <c r="R22"/>
  <c r="Q22"/>
  <c r="O22"/>
  <c r="N22"/>
  <c r="M22"/>
  <c r="J22"/>
  <c r="G22"/>
  <c r="D22"/>
  <c r="R21"/>
  <c r="Q21"/>
  <c r="O21"/>
  <c r="P21" s="1"/>
  <c r="N21"/>
  <c r="M21"/>
  <c r="J21"/>
  <c r="G21"/>
  <c r="D21"/>
  <c r="R20"/>
  <c r="Q20"/>
  <c r="O20"/>
  <c r="N20"/>
  <c r="P20" s="1"/>
  <c r="M20"/>
  <c r="J20"/>
  <c r="G20"/>
  <c r="D20"/>
  <c r="R19"/>
  <c r="Q19"/>
  <c r="O19"/>
  <c r="N19"/>
  <c r="M19"/>
  <c r="J19"/>
  <c r="G19"/>
  <c r="D19"/>
  <c r="R18"/>
  <c r="Q18"/>
  <c r="O18"/>
  <c r="N18"/>
  <c r="M18"/>
  <c r="J18"/>
  <c r="G18"/>
  <c r="D18"/>
  <c r="R17"/>
  <c r="Q17"/>
  <c r="O17"/>
  <c r="N17"/>
  <c r="M17"/>
  <c r="J17"/>
  <c r="G17"/>
  <c r="D17"/>
  <c r="R16"/>
  <c r="Q16"/>
  <c r="O16"/>
  <c r="N16"/>
  <c r="P16" s="1"/>
  <c r="M16"/>
  <c r="J16"/>
  <c r="G16"/>
  <c r="D16"/>
  <c r="R15"/>
  <c r="Q15"/>
  <c r="O15"/>
  <c r="N15"/>
  <c r="M15"/>
  <c r="J15"/>
  <c r="G15"/>
  <c r="D15"/>
  <c r="R14"/>
  <c r="Q14"/>
  <c r="O14"/>
  <c r="N14"/>
  <c r="M14"/>
  <c r="J14"/>
  <c r="G14"/>
  <c r="D14"/>
  <c r="R13"/>
  <c r="Q13"/>
  <c r="O13"/>
  <c r="N13"/>
  <c r="M13"/>
  <c r="J13"/>
  <c r="G13"/>
  <c r="D13"/>
  <c r="R12"/>
  <c r="Q12"/>
  <c r="O12"/>
  <c r="P12" s="1"/>
  <c r="N12"/>
  <c r="M12"/>
  <c r="J12"/>
  <c r="G12"/>
  <c r="D12"/>
  <c r="R11"/>
  <c r="S11" s="1"/>
  <c r="Q11"/>
  <c r="O11"/>
  <c r="P11" s="1"/>
  <c r="N11"/>
  <c r="M11"/>
  <c r="J11"/>
  <c r="G11"/>
  <c r="D11"/>
  <c r="R10"/>
  <c r="S10" s="1"/>
  <c r="Q10"/>
  <c r="O10"/>
  <c r="N10"/>
  <c r="M10"/>
  <c r="J10"/>
  <c r="G10"/>
  <c r="D10"/>
  <c r="R9"/>
  <c r="Q9"/>
  <c r="O9"/>
  <c r="P9" s="1"/>
  <c r="N9"/>
  <c r="M9"/>
  <c r="J9"/>
  <c r="G9"/>
  <c r="D9"/>
  <c r="A9"/>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R8"/>
  <c r="Q8"/>
  <c r="O8"/>
  <c r="P8" s="1"/>
  <c r="N8"/>
  <c r="M8"/>
  <c r="J8"/>
  <c r="G8"/>
  <c r="D8"/>
  <c r="A8"/>
  <c r="R7"/>
  <c r="Q7"/>
  <c r="O7"/>
  <c r="N7"/>
  <c r="M7"/>
  <c r="J7"/>
  <c r="G7"/>
  <c r="D7"/>
  <c r="M92" i="9"/>
  <c r="L92"/>
  <c r="J92"/>
  <c r="I92"/>
  <c r="G92"/>
  <c r="F92"/>
  <c r="D92"/>
  <c r="C92"/>
  <c r="T91"/>
  <c r="S91"/>
  <c r="R91"/>
  <c r="P91"/>
  <c r="O91"/>
  <c r="N91"/>
  <c r="K91"/>
  <c r="H91"/>
  <c r="E91"/>
  <c r="S90"/>
  <c r="R90"/>
  <c r="P90"/>
  <c r="O90"/>
  <c r="Q90" s="1"/>
  <c r="N90"/>
  <c r="K90"/>
  <c r="H90"/>
  <c r="E90"/>
  <c r="S89"/>
  <c r="R89"/>
  <c r="P89"/>
  <c r="O89"/>
  <c r="N89"/>
  <c r="K89"/>
  <c r="H89"/>
  <c r="E89"/>
  <c r="S88"/>
  <c r="R88"/>
  <c r="P88"/>
  <c r="O88"/>
  <c r="N88"/>
  <c r="K88"/>
  <c r="H88"/>
  <c r="E88"/>
  <c r="S87"/>
  <c r="R87"/>
  <c r="P87"/>
  <c r="O87"/>
  <c r="N87"/>
  <c r="K87"/>
  <c r="H87"/>
  <c r="E87"/>
  <c r="S86"/>
  <c r="R86"/>
  <c r="P86"/>
  <c r="O86"/>
  <c r="N86"/>
  <c r="K86"/>
  <c r="H86"/>
  <c r="E86"/>
  <c r="S85"/>
  <c r="R85"/>
  <c r="P85"/>
  <c r="Q85" s="1"/>
  <c r="O85"/>
  <c r="N85"/>
  <c r="K85"/>
  <c r="H85"/>
  <c r="E85"/>
  <c r="S84"/>
  <c r="R84"/>
  <c r="P84"/>
  <c r="O84"/>
  <c r="N84"/>
  <c r="K84"/>
  <c r="H84"/>
  <c r="E84"/>
  <c r="T83"/>
  <c r="S83"/>
  <c r="R83"/>
  <c r="P83"/>
  <c r="O83"/>
  <c r="N83"/>
  <c r="K83"/>
  <c r="H83"/>
  <c r="E83"/>
  <c r="S82"/>
  <c r="R82"/>
  <c r="T82" s="1"/>
  <c r="P82"/>
  <c r="O82"/>
  <c r="N82"/>
  <c r="K82"/>
  <c r="H82"/>
  <c r="E82"/>
  <c r="S81"/>
  <c r="R81"/>
  <c r="T81" s="1"/>
  <c r="P81"/>
  <c r="Q81" s="1"/>
  <c r="O81"/>
  <c r="N81"/>
  <c r="K81"/>
  <c r="H81"/>
  <c r="E81"/>
  <c r="S80"/>
  <c r="R80"/>
  <c r="T80" s="1"/>
  <c r="P80"/>
  <c r="O80"/>
  <c r="N80"/>
  <c r="K80"/>
  <c r="H80"/>
  <c r="E80"/>
  <c r="S79"/>
  <c r="R79"/>
  <c r="T79" s="1"/>
  <c r="P79"/>
  <c r="O79"/>
  <c r="N79"/>
  <c r="K79"/>
  <c r="H79"/>
  <c r="E79"/>
  <c r="S78"/>
  <c r="R78"/>
  <c r="T78" s="1"/>
  <c r="P78"/>
  <c r="O78"/>
  <c r="N78"/>
  <c r="K78"/>
  <c r="H78"/>
  <c r="E78"/>
  <c r="S77"/>
  <c r="R77"/>
  <c r="P77"/>
  <c r="O77"/>
  <c r="N77"/>
  <c r="K77"/>
  <c r="H77"/>
  <c r="E77"/>
  <c r="S76"/>
  <c r="R76"/>
  <c r="P76"/>
  <c r="O76"/>
  <c r="N76"/>
  <c r="K76"/>
  <c r="H76"/>
  <c r="E76"/>
  <c r="S75"/>
  <c r="R75"/>
  <c r="T75" s="1"/>
  <c r="P75"/>
  <c r="Q75" s="1"/>
  <c r="O75"/>
  <c r="N75"/>
  <c r="K75"/>
  <c r="H75"/>
  <c r="E75"/>
  <c r="S74"/>
  <c r="R74"/>
  <c r="T74" s="1"/>
  <c r="P74"/>
  <c r="O74"/>
  <c r="N74"/>
  <c r="K74"/>
  <c r="H74"/>
  <c r="E74"/>
  <c r="S73"/>
  <c r="R73"/>
  <c r="T73" s="1"/>
  <c r="P73"/>
  <c r="O73"/>
  <c r="N73"/>
  <c r="K73"/>
  <c r="H73"/>
  <c r="E73"/>
  <c r="S72"/>
  <c r="R72"/>
  <c r="P72"/>
  <c r="O72"/>
  <c r="N72"/>
  <c r="K72"/>
  <c r="H72"/>
  <c r="E72"/>
  <c r="S71"/>
  <c r="R71"/>
  <c r="T71" s="1"/>
  <c r="P71"/>
  <c r="O71"/>
  <c r="N71"/>
  <c r="K71"/>
  <c r="H71"/>
  <c r="E71"/>
  <c r="S70"/>
  <c r="R70"/>
  <c r="P70"/>
  <c r="O70"/>
  <c r="Q70" s="1"/>
  <c r="N70"/>
  <c r="K70"/>
  <c r="H70"/>
  <c r="E70"/>
  <c r="T69"/>
  <c r="S69"/>
  <c r="R69"/>
  <c r="P69"/>
  <c r="Q69" s="1"/>
  <c r="O69"/>
  <c r="N69"/>
  <c r="K69"/>
  <c r="H69"/>
  <c r="E69"/>
  <c r="S68"/>
  <c r="R68"/>
  <c r="P68"/>
  <c r="O68"/>
  <c r="N68"/>
  <c r="K68"/>
  <c r="H68"/>
  <c r="E68"/>
  <c r="S67"/>
  <c r="R67"/>
  <c r="T67" s="1"/>
  <c r="P67"/>
  <c r="Q67" s="1"/>
  <c r="O67"/>
  <c r="N67"/>
  <c r="K67"/>
  <c r="H67"/>
  <c r="E67"/>
  <c r="S66"/>
  <c r="R66"/>
  <c r="T66" s="1"/>
  <c r="P66"/>
  <c r="O66"/>
  <c r="N66"/>
  <c r="K66"/>
  <c r="H66"/>
  <c r="E66"/>
  <c r="S65"/>
  <c r="R65"/>
  <c r="T65" s="1"/>
  <c r="P65"/>
  <c r="O65"/>
  <c r="N65"/>
  <c r="K65"/>
  <c r="H65"/>
  <c r="E65"/>
  <c r="S64"/>
  <c r="R64"/>
  <c r="P64"/>
  <c r="O64"/>
  <c r="N64"/>
  <c r="K64"/>
  <c r="H64"/>
  <c r="E64"/>
  <c r="S63"/>
  <c r="R63"/>
  <c r="T63" s="1"/>
  <c r="P63"/>
  <c r="O63"/>
  <c r="N63"/>
  <c r="K63"/>
  <c r="H63"/>
  <c r="E63"/>
  <c r="S62"/>
  <c r="R62"/>
  <c r="P62"/>
  <c r="O62"/>
  <c r="Q62" s="1"/>
  <c r="N62"/>
  <c r="K62"/>
  <c r="H62"/>
  <c r="E62"/>
  <c r="S61"/>
  <c r="T61" s="1"/>
  <c r="R61"/>
  <c r="P61"/>
  <c r="Q61" s="1"/>
  <c r="O61"/>
  <c r="N61"/>
  <c r="K61"/>
  <c r="H61"/>
  <c r="E61"/>
  <c r="S60"/>
  <c r="R60"/>
  <c r="P60"/>
  <c r="O60"/>
  <c r="N60"/>
  <c r="K60"/>
  <c r="H60"/>
  <c r="E60"/>
  <c r="S59"/>
  <c r="R59"/>
  <c r="P59"/>
  <c r="Q59" s="1"/>
  <c r="O59"/>
  <c r="N59"/>
  <c r="K59"/>
  <c r="H59"/>
  <c r="E59"/>
  <c r="S58"/>
  <c r="R58"/>
  <c r="P58"/>
  <c r="O58"/>
  <c r="N58"/>
  <c r="K58"/>
  <c r="H58"/>
  <c r="E58"/>
  <c r="S57"/>
  <c r="R57"/>
  <c r="P57"/>
  <c r="O57"/>
  <c r="N57"/>
  <c r="K57"/>
  <c r="H57"/>
  <c r="E57"/>
  <c r="S56"/>
  <c r="R56"/>
  <c r="P56"/>
  <c r="O56"/>
  <c r="N56"/>
  <c r="K56"/>
  <c r="H56"/>
  <c r="E56"/>
  <c r="S55"/>
  <c r="R55"/>
  <c r="T55" s="1"/>
  <c r="P55"/>
  <c r="O55"/>
  <c r="N55"/>
  <c r="K55"/>
  <c r="H55"/>
  <c r="E55"/>
  <c r="S54"/>
  <c r="R54"/>
  <c r="P54"/>
  <c r="O54"/>
  <c r="N54"/>
  <c r="K54"/>
  <c r="H54"/>
  <c r="E54"/>
  <c r="S53"/>
  <c r="R53"/>
  <c r="T53" s="1"/>
  <c r="P53"/>
  <c r="Q53" s="1"/>
  <c r="O53"/>
  <c r="N53"/>
  <c r="K53"/>
  <c r="H53"/>
  <c r="E53"/>
  <c r="S52"/>
  <c r="R52"/>
  <c r="T52" s="1"/>
  <c r="P52"/>
  <c r="O52"/>
  <c r="N52"/>
  <c r="K52"/>
  <c r="H52"/>
  <c r="E52"/>
  <c r="S51"/>
  <c r="R51"/>
  <c r="T51" s="1"/>
  <c r="P51"/>
  <c r="Q51" s="1"/>
  <c r="O51"/>
  <c r="N51"/>
  <c r="K51"/>
  <c r="H51"/>
  <c r="E51"/>
  <c r="S46"/>
  <c r="R46"/>
  <c r="T46" s="1"/>
  <c r="P46"/>
  <c r="O46"/>
  <c r="N46"/>
  <c r="K46"/>
  <c r="H46"/>
  <c r="E46"/>
  <c r="S45"/>
  <c r="R45"/>
  <c r="T45" s="1"/>
  <c r="P45"/>
  <c r="O45"/>
  <c r="N45"/>
  <c r="K45"/>
  <c r="H45"/>
  <c r="E45"/>
  <c r="S44"/>
  <c r="R44"/>
  <c r="P44"/>
  <c r="O44"/>
  <c r="N44"/>
  <c r="K44"/>
  <c r="H44"/>
  <c r="E44"/>
  <c r="S43"/>
  <c r="T43" s="1"/>
  <c r="R43"/>
  <c r="P43"/>
  <c r="O43"/>
  <c r="Q43" s="1"/>
  <c r="N43"/>
  <c r="K43"/>
  <c r="H43"/>
  <c r="E43"/>
  <c r="S42"/>
  <c r="R42"/>
  <c r="P42"/>
  <c r="O42"/>
  <c r="Q42" s="1"/>
  <c r="N42"/>
  <c r="K42"/>
  <c r="H42"/>
  <c r="E42"/>
  <c r="S41"/>
  <c r="R41"/>
  <c r="P41"/>
  <c r="O41"/>
  <c r="N41"/>
  <c r="K41"/>
  <c r="H41"/>
  <c r="E41"/>
  <c r="S40"/>
  <c r="R40"/>
  <c r="P40"/>
  <c r="O40"/>
  <c r="N40"/>
  <c r="K40"/>
  <c r="H40"/>
  <c r="E40"/>
  <c r="S39"/>
  <c r="R39"/>
  <c r="P39"/>
  <c r="O39"/>
  <c r="N39"/>
  <c r="K39"/>
  <c r="H39"/>
  <c r="E39"/>
  <c r="S38"/>
  <c r="R38"/>
  <c r="P38"/>
  <c r="O38"/>
  <c r="N38"/>
  <c r="K38"/>
  <c r="H38"/>
  <c r="E38"/>
  <c r="S37"/>
  <c r="R37"/>
  <c r="P37"/>
  <c r="O37"/>
  <c r="Q37" s="1"/>
  <c r="N37"/>
  <c r="K37"/>
  <c r="H37"/>
  <c r="E37"/>
  <c r="T36"/>
  <c r="S36"/>
  <c r="R36"/>
  <c r="P36"/>
  <c r="O36"/>
  <c r="N36"/>
  <c r="K36"/>
  <c r="H36"/>
  <c r="E36"/>
  <c r="S35"/>
  <c r="T35" s="1"/>
  <c r="R35"/>
  <c r="P35"/>
  <c r="O35"/>
  <c r="N35"/>
  <c r="K35"/>
  <c r="H35"/>
  <c r="E35"/>
  <c r="S34"/>
  <c r="R34"/>
  <c r="P34"/>
  <c r="O34"/>
  <c r="N34"/>
  <c r="K34"/>
  <c r="H34"/>
  <c r="E34"/>
  <c r="S33"/>
  <c r="R33"/>
  <c r="P33"/>
  <c r="Q33" s="1"/>
  <c r="O33"/>
  <c r="N33"/>
  <c r="K33"/>
  <c r="H33"/>
  <c r="E33"/>
  <c r="S32"/>
  <c r="R32"/>
  <c r="P32"/>
  <c r="Q32" s="1"/>
  <c r="O32"/>
  <c r="N32"/>
  <c r="K32"/>
  <c r="H32"/>
  <c r="E32"/>
  <c r="S31"/>
  <c r="R31"/>
  <c r="P31"/>
  <c r="O31"/>
  <c r="N31"/>
  <c r="K31"/>
  <c r="H31"/>
  <c r="E31"/>
  <c r="S30"/>
  <c r="R30"/>
  <c r="P30"/>
  <c r="O30"/>
  <c r="N30"/>
  <c r="K30"/>
  <c r="H30"/>
  <c r="E30"/>
  <c r="S29"/>
  <c r="R29"/>
  <c r="P29"/>
  <c r="O29"/>
  <c r="N29"/>
  <c r="K29"/>
  <c r="H29"/>
  <c r="E29"/>
  <c r="T28"/>
  <c r="S28"/>
  <c r="R28"/>
  <c r="P28"/>
  <c r="O28"/>
  <c r="N28"/>
  <c r="K28"/>
  <c r="H28"/>
  <c r="E28"/>
  <c r="S27"/>
  <c r="R27"/>
  <c r="P27"/>
  <c r="O27"/>
  <c r="Q27" s="1"/>
  <c r="N27"/>
  <c r="K27"/>
  <c r="H27"/>
  <c r="E27"/>
  <c r="S26"/>
  <c r="R26"/>
  <c r="P26"/>
  <c r="O26"/>
  <c r="Q26" s="1"/>
  <c r="N26"/>
  <c r="K26"/>
  <c r="H26"/>
  <c r="E26"/>
  <c r="S25"/>
  <c r="R25"/>
  <c r="P25"/>
  <c r="O25"/>
  <c r="N25"/>
  <c r="K25"/>
  <c r="H25"/>
  <c r="E25"/>
  <c r="S24"/>
  <c r="R24"/>
  <c r="T24" s="1"/>
  <c r="P24"/>
  <c r="O24"/>
  <c r="N24"/>
  <c r="K24"/>
  <c r="H24"/>
  <c r="E24"/>
  <c r="S23"/>
  <c r="R23"/>
  <c r="P23"/>
  <c r="O23"/>
  <c r="N23"/>
  <c r="K23"/>
  <c r="H23"/>
  <c r="E23"/>
  <c r="S22"/>
  <c r="R22"/>
  <c r="T22" s="1"/>
  <c r="P22"/>
  <c r="O22"/>
  <c r="N22"/>
  <c r="K22"/>
  <c r="H22"/>
  <c r="E22"/>
  <c r="S21"/>
  <c r="R21"/>
  <c r="T21" s="1"/>
  <c r="P21"/>
  <c r="O21"/>
  <c r="Q21" s="1"/>
  <c r="N21"/>
  <c r="K21"/>
  <c r="H21"/>
  <c r="E21"/>
  <c r="S20"/>
  <c r="T20" s="1"/>
  <c r="R20"/>
  <c r="P20"/>
  <c r="O20"/>
  <c r="N20"/>
  <c r="K20"/>
  <c r="H20"/>
  <c r="E20"/>
  <c r="S19"/>
  <c r="T19" s="1"/>
  <c r="R19"/>
  <c r="P19"/>
  <c r="O19"/>
  <c r="Q19" s="1"/>
  <c r="N19"/>
  <c r="K19"/>
  <c r="H19"/>
  <c r="E19"/>
  <c r="S18"/>
  <c r="R18"/>
  <c r="P18"/>
  <c r="O18"/>
  <c r="Q18" s="1"/>
  <c r="N18"/>
  <c r="K18"/>
  <c r="H18"/>
  <c r="E18"/>
  <c r="S17"/>
  <c r="R17"/>
  <c r="P17"/>
  <c r="O17"/>
  <c r="N17"/>
  <c r="K17"/>
  <c r="H17"/>
  <c r="E17"/>
  <c r="S16"/>
  <c r="R16"/>
  <c r="P16"/>
  <c r="O16"/>
  <c r="N16"/>
  <c r="K16"/>
  <c r="H16"/>
  <c r="E16"/>
  <c r="A16"/>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S15"/>
  <c r="R15"/>
  <c r="P15"/>
  <c r="O15"/>
  <c r="N15"/>
  <c r="K15"/>
  <c r="H15"/>
  <c r="E15"/>
  <c r="S14"/>
  <c r="R14"/>
  <c r="P14"/>
  <c r="O14"/>
  <c r="N14"/>
  <c r="K14"/>
  <c r="H14"/>
  <c r="E14"/>
  <c r="S13"/>
  <c r="R13"/>
  <c r="P13"/>
  <c r="O13"/>
  <c r="N13"/>
  <c r="K13"/>
  <c r="H13"/>
  <c r="E13"/>
  <c r="S12"/>
  <c r="R12"/>
  <c r="P12"/>
  <c r="O12"/>
  <c r="Q12" s="1"/>
  <c r="N12"/>
  <c r="K12"/>
  <c r="H12"/>
  <c r="E12"/>
  <c r="S11"/>
  <c r="R11"/>
  <c r="P11"/>
  <c r="O11"/>
  <c r="N11"/>
  <c r="K11"/>
  <c r="H11"/>
  <c r="E11"/>
  <c r="S10"/>
  <c r="R10"/>
  <c r="T10" s="1"/>
  <c r="P10"/>
  <c r="O10"/>
  <c r="N10"/>
  <c r="K10"/>
  <c r="H10"/>
  <c r="E10"/>
  <c r="S9"/>
  <c r="T9" s="1"/>
  <c r="R9"/>
  <c r="P9"/>
  <c r="O9"/>
  <c r="N9"/>
  <c r="K9"/>
  <c r="H9"/>
  <c r="E9"/>
  <c r="S8"/>
  <c r="R8"/>
  <c r="P8"/>
  <c r="O8"/>
  <c r="N8"/>
  <c r="K8"/>
  <c r="H8"/>
  <c r="E8"/>
  <c r="S7"/>
  <c r="R7"/>
  <c r="P7"/>
  <c r="O7"/>
  <c r="N7"/>
  <c r="K7"/>
  <c r="H7"/>
  <c r="E7"/>
  <c r="M99" i="8"/>
  <c r="L99"/>
  <c r="G99"/>
  <c r="F99"/>
  <c r="D99"/>
  <c r="C99"/>
  <c r="S98"/>
  <c r="R98"/>
  <c r="P98"/>
  <c r="O98"/>
  <c r="N98"/>
  <c r="K98"/>
  <c r="H98"/>
  <c r="E98"/>
  <c r="S97"/>
  <c r="R97"/>
  <c r="T97" s="1"/>
  <c r="P97"/>
  <c r="O97"/>
  <c r="Q97" s="1"/>
  <c r="N97"/>
  <c r="K97"/>
  <c r="H97"/>
  <c r="E97"/>
  <c r="S96"/>
  <c r="R96"/>
  <c r="P96"/>
  <c r="O96"/>
  <c r="N96"/>
  <c r="K96"/>
  <c r="H96"/>
  <c r="E96"/>
  <c r="S95"/>
  <c r="R95"/>
  <c r="T95" s="1"/>
  <c r="P95"/>
  <c r="O95"/>
  <c r="N95"/>
  <c r="K95"/>
  <c r="H95"/>
  <c r="E95"/>
  <c r="S94"/>
  <c r="R94"/>
  <c r="T94" s="1"/>
  <c r="P94"/>
  <c r="O94"/>
  <c r="Q94" s="1"/>
  <c r="N94"/>
  <c r="K94"/>
  <c r="H94"/>
  <c r="E94"/>
  <c r="S93"/>
  <c r="R93"/>
  <c r="T93" s="1"/>
  <c r="P93"/>
  <c r="O93"/>
  <c r="N93"/>
  <c r="K93"/>
  <c r="H93"/>
  <c r="E93"/>
  <c r="S92"/>
  <c r="R92"/>
  <c r="P92"/>
  <c r="Q92" s="1"/>
  <c r="O92"/>
  <c r="N92"/>
  <c r="K92"/>
  <c r="H92"/>
  <c r="E92"/>
  <c r="S91"/>
  <c r="R91"/>
  <c r="P91"/>
  <c r="O91"/>
  <c r="N91"/>
  <c r="K91"/>
  <c r="H91"/>
  <c r="E91"/>
  <c r="S90"/>
  <c r="R90"/>
  <c r="P90"/>
  <c r="O90"/>
  <c r="N90"/>
  <c r="K90"/>
  <c r="H90"/>
  <c r="E90"/>
  <c r="S89"/>
  <c r="R89"/>
  <c r="T89" s="1"/>
  <c r="N89"/>
  <c r="J89"/>
  <c r="P89" s="1"/>
  <c r="I89"/>
  <c r="O89" s="1"/>
  <c r="H89"/>
  <c r="E89"/>
  <c r="S88"/>
  <c r="T88" s="1"/>
  <c r="R88"/>
  <c r="P88"/>
  <c r="O88"/>
  <c r="N88"/>
  <c r="K88"/>
  <c r="H88"/>
  <c r="E88"/>
  <c r="S87"/>
  <c r="R87"/>
  <c r="P87"/>
  <c r="O87"/>
  <c r="N87"/>
  <c r="K87"/>
  <c r="H87"/>
  <c r="E87"/>
  <c r="S86"/>
  <c r="T86" s="1"/>
  <c r="R86"/>
  <c r="P86"/>
  <c r="O86"/>
  <c r="N86"/>
  <c r="K86"/>
  <c r="H86"/>
  <c r="E86"/>
  <c r="S85"/>
  <c r="R85"/>
  <c r="P85"/>
  <c r="Q85" s="1"/>
  <c r="O85"/>
  <c r="N85"/>
  <c r="K85"/>
  <c r="H85"/>
  <c r="E85"/>
  <c r="S84"/>
  <c r="R84"/>
  <c r="P84"/>
  <c r="O84"/>
  <c r="N84"/>
  <c r="K84"/>
  <c r="H84"/>
  <c r="E84"/>
  <c r="S83"/>
  <c r="R83"/>
  <c r="Q83"/>
  <c r="P83"/>
  <c r="O83"/>
  <c r="N83"/>
  <c r="K83"/>
  <c r="H83"/>
  <c r="E83"/>
  <c r="S82"/>
  <c r="R82"/>
  <c r="P82"/>
  <c r="O82"/>
  <c r="N82"/>
  <c r="K82"/>
  <c r="H82"/>
  <c r="E82"/>
  <c r="S81"/>
  <c r="R81"/>
  <c r="T81" s="1"/>
  <c r="P81"/>
  <c r="O81"/>
  <c r="N81"/>
  <c r="K81"/>
  <c r="H81"/>
  <c r="E81"/>
  <c r="S80"/>
  <c r="R80"/>
  <c r="P80"/>
  <c r="O80"/>
  <c r="N80"/>
  <c r="K80"/>
  <c r="H80"/>
  <c r="E80"/>
  <c r="S79"/>
  <c r="R79"/>
  <c r="P79"/>
  <c r="O79"/>
  <c r="N79"/>
  <c r="K79"/>
  <c r="H79"/>
  <c r="E79"/>
  <c r="S78"/>
  <c r="R78"/>
  <c r="P78"/>
  <c r="O78"/>
  <c r="N78"/>
  <c r="K78"/>
  <c r="H78"/>
  <c r="E78"/>
  <c r="S77"/>
  <c r="R77"/>
  <c r="P77"/>
  <c r="Q77" s="1"/>
  <c r="O77"/>
  <c r="N77"/>
  <c r="K77"/>
  <c r="H77"/>
  <c r="E77"/>
  <c r="S76"/>
  <c r="R76"/>
  <c r="P76"/>
  <c r="O76"/>
  <c r="N76"/>
  <c r="K76"/>
  <c r="H76"/>
  <c r="E76"/>
  <c r="S75"/>
  <c r="R75"/>
  <c r="T75" s="1"/>
  <c r="P75"/>
  <c r="O75"/>
  <c r="Q75" s="1"/>
  <c r="N75"/>
  <c r="K75"/>
  <c r="H75"/>
  <c r="E75"/>
  <c r="S74"/>
  <c r="R74"/>
  <c r="P74"/>
  <c r="O74"/>
  <c r="N74"/>
  <c r="K74"/>
  <c r="H74"/>
  <c r="E74"/>
  <c r="S73"/>
  <c r="R73"/>
  <c r="P73"/>
  <c r="O73"/>
  <c r="Q73" s="1"/>
  <c r="N73"/>
  <c r="K73"/>
  <c r="H73"/>
  <c r="E73"/>
  <c r="S72"/>
  <c r="T72" s="1"/>
  <c r="R72"/>
  <c r="P72"/>
  <c r="O72"/>
  <c r="Q72" s="1"/>
  <c r="N72"/>
  <c r="K72"/>
  <c r="H72"/>
  <c r="E72"/>
  <c r="S71"/>
  <c r="R71"/>
  <c r="P71"/>
  <c r="O71"/>
  <c r="Q71" s="1"/>
  <c r="N71"/>
  <c r="K71"/>
  <c r="H71"/>
  <c r="E71"/>
  <c r="S70"/>
  <c r="T70" s="1"/>
  <c r="R70"/>
  <c r="P70"/>
  <c r="O70"/>
  <c r="Q70" s="1"/>
  <c r="N70"/>
  <c r="K70"/>
  <c r="H70"/>
  <c r="E70"/>
  <c r="S69"/>
  <c r="R69"/>
  <c r="P69"/>
  <c r="O69"/>
  <c r="N69"/>
  <c r="K69"/>
  <c r="H69"/>
  <c r="E69"/>
  <c r="S68"/>
  <c r="R68"/>
  <c r="P68"/>
  <c r="O68"/>
  <c r="N68"/>
  <c r="K68"/>
  <c r="H68"/>
  <c r="E68"/>
  <c r="S67"/>
  <c r="R67"/>
  <c r="P67"/>
  <c r="Q67" s="1"/>
  <c r="O67"/>
  <c r="N67"/>
  <c r="K67"/>
  <c r="H67"/>
  <c r="E67"/>
  <c r="S66"/>
  <c r="R66"/>
  <c r="P66"/>
  <c r="O66"/>
  <c r="N66"/>
  <c r="K66"/>
  <c r="H66"/>
  <c r="E66"/>
  <c r="S65"/>
  <c r="R65"/>
  <c r="P65"/>
  <c r="O65"/>
  <c r="N65"/>
  <c r="K65"/>
  <c r="H65"/>
  <c r="E65"/>
  <c r="S64"/>
  <c r="T64" s="1"/>
  <c r="R64"/>
  <c r="P64"/>
  <c r="O64"/>
  <c r="N64"/>
  <c r="K64"/>
  <c r="H64"/>
  <c r="E64"/>
  <c r="S63"/>
  <c r="R63"/>
  <c r="P63"/>
  <c r="O63"/>
  <c r="N63"/>
  <c r="K63"/>
  <c r="H63"/>
  <c r="E63"/>
  <c r="S62"/>
  <c r="T62" s="1"/>
  <c r="R62"/>
  <c r="P62"/>
  <c r="O62"/>
  <c r="N62"/>
  <c r="K62"/>
  <c r="H62"/>
  <c r="E62"/>
  <c r="S61"/>
  <c r="R61"/>
  <c r="P61"/>
  <c r="Q61" s="1"/>
  <c r="O61"/>
  <c r="N61"/>
  <c r="K61"/>
  <c r="H61"/>
  <c r="E61"/>
  <c r="S60"/>
  <c r="R60"/>
  <c r="P60"/>
  <c r="O60"/>
  <c r="N60"/>
  <c r="K60"/>
  <c r="H60"/>
  <c r="E60"/>
  <c r="S59"/>
  <c r="R59"/>
  <c r="Q59"/>
  <c r="P59"/>
  <c r="O59"/>
  <c r="N59"/>
  <c r="K59"/>
  <c r="H59"/>
  <c r="E59"/>
  <c r="S58"/>
  <c r="R58"/>
  <c r="P58"/>
  <c r="O58"/>
  <c r="N58"/>
  <c r="K58"/>
  <c r="H58"/>
  <c r="E58"/>
  <c r="S57"/>
  <c r="R57"/>
  <c r="T57" s="1"/>
  <c r="P57"/>
  <c r="O57"/>
  <c r="Q57" s="1"/>
  <c r="N57"/>
  <c r="K57"/>
  <c r="H57"/>
  <c r="E57"/>
  <c r="S56"/>
  <c r="R56"/>
  <c r="P56"/>
  <c r="O56"/>
  <c r="Q56" s="1"/>
  <c r="N56"/>
  <c r="K56"/>
  <c r="H56"/>
  <c r="E56"/>
  <c r="S55"/>
  <c r="R55"/>
  <c r="P55"/>
  <c r="O55"/>
  <c r="Q55" s="1"/>
  <c r="N55"/>
  <c r="K55"/>
  <c r="H55"/>
  <c r="E55"/>
  <c r="S50"/>
  <c r="R50"/>
  <c r="P50"/>
  <c r="O50"/>
  <c r="Q50" s="1"/>
  <c r="N50"/>
  <c r="K50"/>
  <c r="H50"/>
  <c r="E50"/>
  <c r="S49"/>
  <c r="R49"/>
  <c r="P49"/>
  <c r="O49"/>
  <c r="N49"/>
  <c r="K49"/>
  <c r="H49"/>
  <c r="E49"/>
  <c r="S48"/>
  <c r="R48"/>
  <c r="P48"/>
  <c r="O48"/>
  <c r="N48"/>
  <c r="K48"/>
  <c r="H48"/>
  <c r="E48"/>
  <c r="S47"/>
  <c r="R47"/>
  <c r="T47" s="1"/>
  <c r="P47"/>
  <c r="O47"/>
  <c r="Q47" s="1"/>
  <c r="N47"/>
  <c r="K47"/>
  <c r="H47"/>
  <c r="E47"/>
  <c r="S46"/>
  <c r="R46"/>
  <c r="P46"/>
  <c r="O46"/>
  <c r="N46"/>
  <c r="K46"/>
  <c r="H46"/>
  <c r="E46"/>
  <c r="S45"/>
  <c r="R45"/>
  <c r="P45"/>
  <c r="O45"/>
  <c r="Q45" s="1"/>
  <c r="N45"/>
  <c r="K45"/>
  <c r="H45"/>
  <c r="E45"/>
  <c r="S44"/>
  <c r="T44" s="1"/>
  <c r="R44"/>
  <c r="P44"/>
  <c r="O44"/>
  <c r="Q44" s="1"/>
  <c r="N44"/>
  <c r="K44"/>
  <c r="H44"/>
  <c r="E44"/>
  <c r="S43"/>
  <c r="R43"/>
  <c r="P43"/>
  <c r="O43"/>
  <c r="Q43" s="1"/>
  <c r="N43"/>
  <c r="K43"/>
  <c r="H43"/>
  <c r="E43"/>
  <c r="S42"/>
  <c r="T42" s="1"/>
  <c r="R42"/>
  <c r="P42"/>
  <c r="O42"/>
  <c r="Q42" s="1"/>
  <c r="N42"/>
  <c r="K42"/>
  <c r="H42"/>
  <c r="E42"/>
  <c r="S41"/>
  <c r="R41"/>
  <c r="P41"/>
  <c r="O41"/>
  <c r="N41"/>
  <c r="K41"/>
  <c r="H41"/>
  <c r="E41"/>
  <c r="S40"/>
  <c r="R40"/>
  <c r="P40"/>
  <c r="O40"/>
  <c r="N40"/>
  <c r="K40"/>
  <c r="H40"/>
  <c r="E40"/>
  <c r="S39"/>
  <c r="R39"/>
  <c r="P39"/>
  <c r="O39"/>
  <c r="N39"/>
  <c r="K39"/>
  <c r="H39"/>
  <c r="E39"/>
  <c r="S38"/>
  <c r="R38"/>
  <c r="P38"/>
  <c r="O38"/>
  <c r="N38"/>
  <c r="K38"/>
  <c r="H38"/>
  <c r="E38"/>
  <c r="S37"/>
  <c r="R37"/>
  <c r="T37" s="1"/>
  <c r="P37"/>
  <c r="O37"/>
  <c r="N37"/>
  <c r="K37"/>
  <c r="H37"/>
  <c r="E37"/>
  <c r="S36"/>
  <c r="R36"/>
  <c r="P36"/>
  <c r="O36"/>
  <c r="N36"/>
  <c r="K36"/>
  <c r="H36"/>
  <c r="E36"/>
  <c r="S35"/>
  <c r="R35"/>
  <c r="P35"/>
  <c r="O35"/>
  <c r="N35"/>
  <c r="K35"/>
  <c r="H35"/>
  <c r="E35"/>
  <c r="S34"/>
  <c r="R34"/>
  <c r="P34"/>
  <c r="O34"/>
  <c r="N34"/>
  <c r="K34"/>
  <c r="H34"/>
  <c r="E34"/>
  <c r="S33"/>
  <c r="R33"/>
  <c r="P33"/>
  <c r="Q33" s="1"/>
  <c r="O33"/>
  <c r="N33"/>
  <c r="K33"/>
  <c r="H33"/>
  <c r="E33"/>
  <c r="S32"/>
  <c r="R32"/>
  <c r="P32"/>
  <c r="O32"/>
  <c r="N32"/>
  <c r="K32"/>
  <c r="H32"/>
  <c r="E32"/>
  <c r="S31"/>
  <c r="R31"/>
  <c r="T31" s="1"/>
  <c r="P31"/>
  <c r="O31"/>
  <c r="Q31" s="1"/>
  <c r="N31"/>
  <c r="K31"/>
  <c r="H31"/>
  <c r="E31"/>
  <c r="S30"/>
  <c r="R30"/>
  <c r="P30"/>
  <c r="O30"/>
  <c r="N30"/>
  <c r="K30"/>
  <c r="H30"/>
  <c r="E30"/>
  <c r="S29"/>
  <c r="R29"/>
  <c r="T29" s="1"/>
  <c r="P29"/>
  <c r="O29"/>
  <c r="Q29" s="1"/>
  <c r="N29"/>
  <c r="K29"/>
  <c r="H29"/>
  <c r="E29"/>
  <c r="S28"/>
  <c r="R28"/>
  <c r="P28"/>
  <c r="O28"/>
  <c r="Q28" s="1"/>
  <c r="N28"/>
  <c r="K28"/>
  <c r="H28"/>
  <c r="E28"/>
  <c r="S27"/>
  <c r="R27"/>
  <c r="P27"/>
  <c r="O27"/>
  <c r="Q27" s="1"/>
  <c r="N27"/>
  <c r="K27"/>
  <c r="H27"/>
  <c r="E27"/>
  <c r="S26"/>
  <c r="T26" s="1"/>
  <c r="R26"/>
  <c r="P26"/>
  <c r="O26"/>
  <c r="Q26" s="1"/>
  <c r="N26"/>
  <c r="K26"/>
  <c r="H26"/>
  <c r="E26"/>
  <c r="S25"/>
  <c r="R25"/>
  <c r="P25"/>
  <c r="O25"/>
  <c r="N25"/>
  <c r="K25"/>
  <c r="H25"/>
  <c r="E25"/>
  <c r="S24"/>
  <c r="R24"/>
  <c r="P24"/>
  <c r="O24"/>
  <c r="N24"/>
  <c r="K24"/>
  <c r="H24"/>
  <c r="E24"/>
  <c r="S23"/>
  <c r="R23"/>
  <c r="P23"/>
  <c r="O23"/>
  <c r="Q23" s="1"/>
  <c r="N23"/>
  <c r="K23"/>
  <c r="H23"/>
  <c r="E23"/>
  <c r="S22"/>
  <c r="R22"/>
  <c r="P22"/>
  <c r="O22"/>
  <c r="N22"/>
  <c r="K22"/>
  <c r="H22"/>
  <c r="E22"/>
  <c r="S21"/>
  <c r="R21"/>
  <c r="P21"/>
  <c r="O21"/>
  <c r="Q21" s="1"/>
  <c r="N21"/>
  <c r="K21"/>
  <c r="H21"/>
  <c r="E21"/>
  <c r="S20"/>
  <c r="T20" s="1"/>
  <c r="R20"/>
  <c r="P20"/>
  <c r="O20"/>
  <c r="Q20" s="1"/>
  <c r="N20"/>
  <c r="K20"/>
  <c r="H20"/>
  <c r="E20"/>
  <c r="S19"/>
  <c r="R19"/>
  <c r="P19"/>
  <c r="O19"/>
  <c r="Q19" s="1"/>
  <c r="N19"/>
  <c r="K19"/>
  <c r="H19"/>
  <c r="E19"/>
  <c r="S18"/>
  <c r="T18" s="1"/>
  <c r="R18"/>
  <c r="P18"/>
  <c r="O18"/>
  <c r="Q18" s="1"/>
  <c r="N18"/>
  <c r="K18"/>
  <c r="H18"/>
  <c r="E18"/>
  <c r="S17"/>
  <c r="R17"/>
  <c r="P17"/>
  <c r="O17"/>
  <c r="N17"/>
  <c r="K17"/>
  <c r="H17"/>
  <c r="E17"/>
  <c r="S16"/>
  <c r="R16"/>
  <c r="P16"/>
  <c r="O16"/>
  <c r="N16"/>
  <c r="K16"/>
  <c r="H16"/>
  <c r="E16"/>
  <c r="S15"/>
  <c r="R15"/>
  <c r="P15"/>
  <c r="Q15" s="1"/>
  <c r="O15"/>
  <c r="N15"/>
  <c r="K15"/>
  <c r="H15"/>
  <c r="E15"/>
  <c r="S14"/>
  <c r="R14"/>
  <c r="P14"/>
  <c r="O14"/>
  <c r="N14"/>
  <c r="K14"/>
  <c r="H14"/>
  <c r="E14"/>
  <c r="S13"/>
  <c r="R13"/>
  <c r="T13" s="1"/>
  <c r="P13"/>
  <c r="O13"/>
  <c r="N13"/>
  <c r="K13"/>
  <c r="H13"/>
  <c r="E13"/>
  <c r="S12"/>
  <c r="R12"/>
  <c r="P12"/>
  <c r="O12"/>
  <c r="N12"/>
  <c r="K12"/>
  <c r="H12"/>
  <c r="E12"/>
  <c r="S11"/>
  <c r="R11"/>
  <c r="P11"/>
  <c r="O11"/>
  <c r="N11"/>
  <c r="K11"/>
  <c r="H11"/>
  <c r="E11"/>
  <c r="S10"/>
  <c r="R10"/>
  <c r="P10"/>
  <c r="O10"/>
  <c r="N10"/>
  <c r="K10"/>
  <c r="H10"/>
  <c r="E10"/>
  <c r="S9"/>
  <c r="R9"/>
  <c r="P9"/>
  <c r="Q9" s="1"/>
  <c r="O9"/>
  <c r="N9"/>
  <c r="K9"/>
  <c r="H9"/>
  <c r="E9"/>
  <c r="S8"/>
  <c r="R8"/>
  <c r="P8"/>
  <c r="O8"/>
  <c r="N8"/>
  <c r="K8"/>
  <c r="H8"/>
  <c r="E8"/>
  <c r="S7"/>
  <c r="R7"/>
  <c r="P7"/>
  <c r="O7"/>
  <c r="N7"/>
  <c r="K7"/>
  <c r="H7"/>
  <c r="E7"/>
  <c r="V92" i="7"/>
  <c r="U92"/>
  <c r="T92"/>
  <c r="S92"/>
  <c r="R92"/>
  <c r="Q92"/>
  <c r="P92"/>
  <c r="O92"/>
  <c r="N92"/>
  <c r="M92"/>
  <c r="L92"/>
  <c r="K92"/>
  <c r="J92"/>
  <c r="I92"/>
  <c r="H92"/>
  <c r="G92"/>
  <c r="F92"/>
  <c r="E92"/>
  <c r="D92"/>
  <c r="C92"/>
  <c r="X91"/>
  <c r="W91"/>
  <c r="Y91" s="1"/>
  <c r="X90"/>
  <c r="W90"/>
  <c r="X89"/>
  <c r="W89"/>
  <c r="X88"/>
  <c r="W88"/>
  <c r="X87"/>
  <c r="W87"/>
  <c r="Y87" s="1"/>
  <c r="X86"/>
  <c r="W86"/>
  <c r="X85"/>
  <c r="W85"/>
  <c r="X84"/>
  <c r="W84"/>
  <c r="X83"/>
  <c r="W83"/>
  <c r="X82"/>
  <c r="W82"/>
  <c r="X81"/>
  <c r="W81"/>
  <c r="X80"/>
  <c r="W80"/>
  <c r="X79"/>
  <c r="W79"/>
  <c r="X78"/>
  <c r="W78"/>
  <c r="X77"/>
  <c r="W77"/>
  <c r="X76"/>
  <c r="W76"/>
  <c r="X75"/>
  <c r="W75"/>
  <c r="X74"/>
  <c r="W74"/>
  <c r="X73"/>
  <c r="W73"/>
  <c r="X72"/>
  <c r="W72"/>
  <c r="X71"/>
  <c r="W71"/>
  <c r="Y71" s="1"/>
  <c r="X70"/>
  <c r="W70"/>
  <c r="X69"/>
  <c r="W69"/>
  <c r="X68"/>
  <c r="W68"/>
  <c r="X67"/>
  <c r="W67"/>
  <c r="X66"/>
  <c r="W66"/>
  <c r="X65"/>
  <c r="W65"/>
  <c r="X64"/>
  <c r="W64"/>
  <c r="X63"/>
  <c r="W63"/>
  <c r="X62"/>
  <c r="W62"/>
  <c r="X61"/>
  <c r="W61"/>
  <c r="X60"/>
  <c r="W60"/>
  <c r="X59"/>
  <c r="W59"/>
  <c r="X58"/>
  <c r="W58"/>
  <c r="X57"/>
  <c r="W57"/>
  <c r="X56"/>
  <c r="W56"/>
  <c r="X55"/>
  <c r="W55"/>
  <c r="Y55" s="1"/>
  <c r="X54"/>
  <c r="W54"/>
  <c r="X53"/>
  <c r="W53"/>
  <c r="X52"/>
  <c r="W52"/>
  <c r="X51"/>
  <c r="W51"/>
  <c r="X46"/>
  <c r="W46"/>
  <c r="X45"/>
  <c r="W45"/>
  <c r="X44"/>
  <c r="W44"/>
  <c r="X43"/>
  <c r="W43"/>
  <c r="X42"/>
  <c r="W42"/>
  <c r="X41"/>
  <c r="W41"/>
  <c r="X40"/>
  <c r="W40"/>
  <c r="X39"/>
  <c r="W39"/>
  <c r="X38"/>
  <c r="W38"/>
  <c r="X37"/>
  <c r="W37"/>
  <c r="X36"/>
  <c r="W36"/>
  <c r="X35"/>
  <c r="W35"/>
  <c r="X34"/>
  <c r="W34"/>
  <c r="X33"/>
  <c r="W33"/>
  <c r="X32"/>
  <c r="W32"/>
  <c r="X31"/>
  <c r="W31"/>
  <c r="X30"/>
  <c r="W30"/>
  <c r="X29"/>
  <c r="W29"/>
  <c r="X28"/>
  <c r="W28"/>
  <c r="X27"/>
  <c r="W27"/>
  <c r="X26"/>
  <c r="W26"/>
  <c r="X25"/>
  <c r="W25"/>
  <c r="Y25" s="1"/>
  <c r="X24"/>
  <c r="W24"/>
  <c r="X23"/>
  <c r="W23"/>
  <c r="Y23" s="1"/>
  <c r="X22"/>
  <c r="W22"/>
  <c r="X21"/>
  <c r="W21"/>
  <c r="Y21" s="1"/>
  <c r="X20"/>
  <c r="W20"/>
  <c r="X19"/>
  <c r="W19"/>
  <c r="Y19" s="1"/>
  <c r="X18"/>
  <c r="W18"/>
  <c r="X17"/>
  <c r="W17"/>
  <c r="Y17" s="1"/>
  <c r="X16"/>
  <c r="W16"/>
  <c r="A16"/>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X15"/>
  <c r="W15"/>
  <c r="X14"/>
  <c r="W14"/>
  <c r="X13"/>
  <c r="W13"/>
  <c r="X12"/>
  <c r="W12"/>
  <c r="X11"/>
  <c r="W11"/>
  <c r="X10"/>
  <c r="W10"/>
  <c r="X9"/>
  <c r="W9"/>
  <c r="Y9" s="1"/>
  <c r="X8"/>
  <c r="W8"/>
  <c r="Y8" s="1"/>
  <c r="X7"/>
  <c r="W7"/>
  <c r="I753" i="6"/>
  <c r="H753"/>
  <c r="I752"/>
  <c r="H752"/>
  <c r="I751"/>
  <c r="H751"/>
  <c r="G750"/>
  <c r="F750"/>
  <c r="E750"/>
  <c r="D750"/>
  <c r="I749"/>
  <c r="H749"/>
  <c r="I748"/>
  <c r="H748"/>
  <c r="J748" s="1"/>
  <c r="I747"/>
  <c r="H747"/>
  <c r="I746"/>
  <c r="H746"/>
  <c r="I745"/>
  <c r="H745"/>
  <c r="I744"/>
  <c r="H744"/>
  <c r="I743"/>
  <c r="J743" s="1"/>
  <c r="H743"/>
  <c r="I742"/>
  <c r="H742"/>
  <c r="G741"/>
  <c r="F741"/>
  <c r="E741"/>
  <c r="D741"/>
  <c r="I740"/>
  <c r="H740"/>
  <c r="I739"/>
  <c r="H739"/>
  <c r="I738"/>
  <c r="H738"/>
  <c r="I737"/>
  <c r="H737"/>
  <c r="I736"/>
  <c r="H736"/>
  <c r="I735"/>
  <c r="H735"/>
  <c r="I734"/>
  <c r="H734"/>
  <c r="I733"/>
  <c r="H733"/>
  <c r="H732" s="1"/>
  <c r="G732"/>
  <c r="F732"/>
  <c r="E732"/>
  <c r="D732"/>
  <c r="I731"/>
  <c r="H731"/>
  <c r="I730"/>
  <c r="H730"/>
  <c r="I729"/>
  <c r="H729"/>
  <c r="I728"/>
  <c r="H728"/>
  <c r="I727"/>
  <c r="H727"/>
  <c r="I726"/>
  <c r="H726"/>
  <c r="H725" s="1"/>
  <c r="G725"/>
  <c r="F725"/>
  <c r="E725"/>
  <c r="D725"/>
  <c r="I724"/>
  <c r="H724"/>
  <c r="I723"/>
  <c r="H723"/>
  <c r="I722"/>
  <c r="H722"/>
  <c r="I721"/>
  <c r="H721"/>
  <c r="I720"/>
  <c r="H720"/>
  <c r="I719"/>
  <c r="H719"/>
  <c r="I718"/>
  <c r="H718"/>
  <c r="G717"/>
  <c r="F717"/>
  <c r="E717"/>
  <c r="D717"/>
  <c r="I716"/>
  <c r="H716"/>
  <c r="I715"/>
  <c r="H715"/>
  <c r="I714"/>
  <c r="H714"/>
  <c r="I713"/>
  <c r="H713"/>
  <c r="I712"/>
  <c r="H712"/>
  <c r="G711"/>
  <c r="F711"/>
  <c r="E711"/>
  <c r="D711"/>
  <c r="I710"/>
  <c r="H710"/>
  <c r="I709"/>
  <c r="H709"/>
  <c r="I708"/>
  <c r="H708"/>
  <c r="I707"/>
  <c r="H707"/>
  <c r="G706"/>
  <c r="F706"/>
  <c r="E706"/>
  <c r="D706"/>
  <c r="I705"/>
  <c r="H705"/>
  <c r="I704"/>
  <c r="H704"/>
  <c r="I703"/>
  <c r="H703"/>
  <c r="G702"/>
  <c r="F702"/>
  <c r="E702"/>
  <c r="D702"/>
  <c r="I701"/>
  <c r="H701"/>
  <c r="I700"/>
  <c r="H700"/>
  <c r="I699"/>
  <c r="H699"/>
  <c r="I698"/>
  <c r="H698"/>
  <c r="G697"/>
  <c r="F697"/>
  <c r="E697"/>
  <c r="D697"/>
  <c r="I696"/>
  <c r="H696"/>
  <c r="I695"/>
  <c r="H695"/>
  <c r="I694"/>
  <c r="J694" s="1"/>
  <c r="H694"/>
  <c r="I693"/>
  <c r="H693"/>
  <c r="I692"/>
  <c r="H692"/>
  <c r="G691"/>
  <c r="F691"/>
  <c r="E691"/>
  <c r="D691"/>
  <c r="I690"/>
  <c r="H690"/>
  <c r="J690" s="1"/>
  <c r="I689"/>
  <c r="H689"/>
  <c r="I688"/>
  <c r="H688"/>
  <c r="I687"/>
  <c r="H687"/>
  <c r="I686"/>
  <c r="H686"/>
  <c r="I685"/>
  <c r="H685"/>
  <c r="I684"/>
  <c r="H684"/>
  <c r="I683"/>
  <c r="J683" s="1"/>
  <c r="H683"/>
  <c r="I682"/>
  <c r="H682"/>
  <c r="I681"/>
  <c r="H681"/>
  <c r="I680"/>
  <c r="H680"/>
  <c r="G679"/>
  <c r="F679"/>
  <c r="E679"/>
  <c r="D679"/>
  <c r="I678"/>
  <c r="H678"/>
  <c r="I676"/>
  <c r="H676"/>
  <c r="I675"/>
  <c r="H675"/>
  <c r="I673"/>
  <c r="H673"/>
  <c r="I672"/>
  <c r="H672"/>
  <c r="I671"/>
  <c r="H671"/>
  <c r="I670"/>
  <c r="H670"/>
  <c r="I669"/>
  <c r="H669"/>
  <c r="I668"/>
  <c r="H668"/>
  <c r="I667"/>
  <c r="H667"/>
  <c r="G666"/>
  <c r="F666"/>
  <c r="E666"/>
  <c r="D666"/>
  <c r="I665"/>
  <c r="H665"/>
  <c r="I664"/>
  <c r="H664"/>
  <c r="I663"/>
  <c r="H663"/>
  <c r="I662"/>
  <c r="H662"/>
  <c r="I661"/>
  <c r="H661"/>
  <c r="G660"/>
  <c r="F660"/>
  <c r="E660"/>
  <c r="D660"/>
  <c r="I659"/>
  <c r="H659"/>
  <c r="I658"/>
  <c r="H658"/>
  <c r="I657"/>
  <c r="H657"/>
  <c r="G656"/>
  <c r="F656"/>
  <c r="E656"/>
  <c r="D656"/>
  <c r="I655"/>
  <c r="H655"/>
  <c r="I654"/>
  <c r="H654"/>
  <c r="I653"/>
  <c r="H653"/>
  <c r="G652"/>
  <c r="F652"/>
  <c r="E652"/>
  <c r="D652"/>
  <c r="I651"/>
  <c r="H651"/>
  <c r="I650"/>
  <c r="H650"/>
  <c r="I649"/>
  <c r="H649"/>
  <c r="G648"/>
  <c r="F648"/>
  <c r="E648"/>
  <c r="D648"/>
  <c r="I647"/>
  <c r="H647"/>
  <c r="I646"/>
  <c r="H646"/>
  <c r="I645"/>
  <c r="H645"/>
  <c r="I644"/>
  <c r="H644"/>
  <c r="I643"/>
  <c r="H643"/>
  <c r="I642"/>
  <c r="H642"/>
  <c r="I641"/>
  <c r="H641"/>
  <c r="I640"/>
  <c r="H640"/>
  <c r="I639"/>
  <c r="H639"/>
  <c r="I638"/>
  <c r="H638"/>
  <c r="I637"/>
  <c r="H637"/>
  <c r="I636"/>
  <c r="H636"/>
  <c r="G635"/>
  <c r="F635"/>
  <c r="E635"/>
  <c r="D635"/>
  <c r="J634"/>
  <c r="I633"/>
  <c r="H633"/>
  <c r="I632"/>
  <c r="H632"/>
  <c r="I631"/>
  <c r="H631"/>
  <c r="I630"/>
  <c r="H630"/>
  <c r="G629"/>
  <c r="F629"/>
  <c r="E629"/>
  <c r="D629"/>
  <c r="I628"/>
  <c r="H628"/>
  <c r="I627"/>
  <c r="H627"/>
  <c r="I626"/>
  <c r="H626"/>
  <c r="G625"/>
  <c r="F625"/>
  <c r="E625"/>
  <c r="D625"/>
  <c r="I624"/>
  <c r="H624"/>
  <c r="I623"/>
  <c r="H623"/>
  <c r="I622"/>
  <c r="H622"/>
  <c r="G621"/>
  <c r="F621"/>
  <c r="E621"/>
  <c r="D621"/>
  <c r="I620"/>
  <c r="H620"/>
  <c r="I619"/>
  <c r="H619"/>
  <c r="I618"/>
  <c r="H618"/>
  <c r="G617"/>
  <c r="F617"/>
  <c r="E617"/>
  <c r="D617"/>
  <c r="I616"/>
  <c r="H616"/>
  <c r="I615"/>
  <c r="H615"/>
  <c r="I614"/>
  <c r="H614"/>
  <c r="G613"/>
  <c r="F613"/>
  <c r="E613"/>
  <c r="D613"/>
  <c r="I612"/>
  <c r="H612"/>
  <c r="I611"/>
  <c r="H611"/>
  <c r="I610"/>
  <c r="H610"/>
  <c r="G609"/>
  <c r="F609"/>
  <c r="E609"/>
  <c r="D609"/>
  <c r="I608"/>
  <c r="H608"/>
  <c r="I607"/>
  <c r="H607"/>
  <c r="I606"/>
  <c r="H606"/>
  <c r="I605"/>
  <c r="H605"/>
  <c r="G604"/>
  <c r="F604"/>
  <c r="E604"/>
  <c r="D604"/>
  <c r="I603"/>
  <c r="H603"/>
  <c r="I602"/>
  <c r="H602"/>
  <c r="I601"/>
  <c r="H601"/>
  <c r="I600"/>
  <c r="H600"/>
  <c r="I599"/>
  <c r="H599"/>
  <c r="I598"/>
  <c r="H598"/>
  <c r="I597"/>
  <c r="H597"/>
  <c r="G596"/>
  <c r="F596"/>
  <c r="E596"/>
  <c r="D596"/>
  <c r="I595"/>
  <c r="H595"/>
  <c r="I594"/>
  <c r="H594"/>
  <c r="I593"/>
  <c r="H593"/>
  <c r="I592"/>
  <c r="H592"/>
  <c r="G591"/>
  <c r="F591"/>
  <c r="E591"/>
  <c r="D591"/>
  <c r="I590"/>
  <c r="H590"/>
  <c r="I589"/>
  <c r="H589"/>
  <c r="I588"/>
  <c r="H588"/>
  <c r="I587"/>
  <c r="H587"/>
  <c r="I586"/>
  <c r="H586"/>
  <c r="I585"/>
  <c r="H585"/>
  <c r="I584"/>
  <c r="H584"/>
  <c r="G583"/>
  <c r="F583"/>
  <c r="E583"/>
  <c r="D583"/>
  <c r="I582"/>
  <c r="H582"/>
  <c r="I581"/>
  <c r="H581"/>
  <c r="I580"/>
  <c r="H580"/>
  <c r="I579"/>
  <c r="H579"/>
  <c r="G578"/>
  <c r="F578"/>
  <c r="E578"/>
  <c r="D578"/>
  <c r="I577"/>
  <c r="H577"/>
  <c r="I576"/>
  <c r="H576"/>
  <c r="I575"/>
  <c r="H575"/>
  <c r="I574"/>
  <c r="H574"/>
  <c r="G573"/>
  <c r="F573"/>
  <c r="E573"/>
  <c r="D573"/>
  <c r="I572"/>
  <c r="H572"/>
  <c r="I571"/>
  <c r="H571"/>
  <c r="I570"/>
  <c r="H570"/>
  <c r="I569"/>
  <c r="H569"/>
  <c r="G568"/>
  <c r="F568"/>
  <c r="E568"/>
  <c r="D568"/>
  <c r="I567"/>
  <c r="H567"/>
  <c r="I566"/>
  <c r="H566"/>
  <c r="G565"/>
  <c r="F565"/>
  <c r="E565"/>
  <c r="D565"/>
  <c r="I564"/>
  <c r="H564"/>
  <c r="I563"/>
  <c r="H563"/>
  <c r="I562"/>
  <c r="H562"/>
  <c r="I561"/>
  <c r="H561"/>
  <c r="I560"/>
  <c r="H560"/>
  <c r="G559"/>
  <c r="F559"/>
  <c r="E559"/>
  <c r="D559"/>
  <c r="I558"/>
  <c r="H558"/>
  <c r="I557"/>
  <c r="H557"/>
  <c r="I556"/>
  <c r="H556"/>
  <c r="I555"/>
  <c r="H555"/>
  <c r="I554"/>
  <c r="H554"/>
  <c r="I553"/>
  <c r="H553"/>
  <c r="I552"/>
  <c r="H552"/>
  <c r="G551"/>
  <c r="F551"/>
  <c r="E551"/>
  <c r="D551"/>
  <c r="I550"/>
  <c r="H550"/>
  <c r="I549"/>
  <c r="H549"/>
  <c r="I548"/>
  <c r="H548"/>
  <c r="I547"/>
  <c r="H547"/>
  <c r="G546"/>
  <c r="F546"/>
  <c r="E546"/>
  <c r="D546"/>
  <c r="I545"/>
  <c r="H545"/>
  <c r="I544"/>
  <c r="H544"/>
  <c r="I543"/>
  <c r="H543"/>
  <c r="I542"/>
  <c r="H542"/>
  <c r="G541"/>
  <c r="F541"/>
  <c r="E541"/>
  <c r="D541"/>
  <c r="I540"/>
  <c r="H540"/>
  <c r="I539"/>
  <c r="H539"/>
  <c r="G538"/>
  <c r="F538"/>
  <c r="E538"/>
  <c r="D538"/>
  <c r="I537"/>
  <c r="H537"/>
  <c r="I536"/>
  <c r="H536"/>
  <c r="I535"/>
  <c r="H535"/>
  <c r="I534"/>
  <c r="H534"/>
  <c r="I533"/>
  <c r="H533"/>
  <c r="I532"/>
  <c r="H532"/>
  <c r="I531"/>
  <c r="H531"/>
  <c r="G530"/>
  <c r="F530"/>
  <c r="E530"/>
  <c r="D530"/>
  <c r="I529"/>
  <c r="H529"/>
  <c r="I528"/>
  <c r="H528"/>
  <c r="I527"/>
  <c r="H527"/>
  <c r="G526"/>
  <c r="F526"/>
  <c r="E526"/>
  <c r="D526"/>
  <c r="I525"/>
  <c r="H525"/>
  <c r="I524"/>
  <c r="H524"/>
  <c r="I523"/>
  <c r="H523"/>
  <c r="I522"/>
  <c r="H522"/>
  <c r="I521"/>
  <c r="H521"/>
  <c r="I520"/>
  <c r="H520"/>
  <c r="I519"/>
  <c r="H519"/>
  <c r="I518"/>
  <c r="H518"/>
  <c r="G517"/>
  <c r="F517"/>
  <c r="E517"/>
  <c r="D517"/>
  <c r="I512"/>
  <c r="H512"/>
  <c r="I511"/>
  <c r="H511"/>
  <c r="I510"/>
  <c r="H510"/>
  <c r="I509"/>
  <c r="H509"/>
  <c r="I508"/>
  <c r="H508"/>
  <c r="I507"/>
  <c r="H507"/>
  <c r="I506"/>
  <c r="H506"/>
  <c r="I505"/>
  <c r="H505"/>
  <c r="I504"/>
  <c r="H504"/>
  <c r="I503"/>
  <c r="H503"/>
  <c r="I502"/>
  <c r="H502"/>
  <c r="I501"/>
  <c r="H501"/>
  <c r="G500"/>
  <c r="F500"/>
  <c r="E500"/>
  <c r="D500"/>
  <c r="I499"/>
  <c r="H499"/>
  <c r="I498"/>
  <c r="H498"/>
  <c r="I497"/>
  <c r="H497"/>
  <c r="I496"/>
  <c r="H496"/>
  <c r="I495"/>
  <c r="H495"/>
  <c r="I494"/>
  <c r="H494"/>
  <c r="I493"/>
  <c r="H493"/>
  <c r="I492"/>
  <c r="H492"/>
  <c r="I491"/>
  <c r="H491"/>
  <c r="I490"/>
  <c r="H490"/>
  <c r="I489"/>
  <c r="H489"/>
  <c r="I488"/>
  <c r="H488"/>
  <c r="I487"/>
  <c r="H487"/>
  <c r="I486"/>
  <c r="H486"/>
  <c r="I485"/>
  <c r="H485"/>
  <c r="I484"/>
  <c r="H484"/>
  <c r="I483"/>
  <c r="H483"/>
  <c r="I482"/>
  <c r="H482"/>
  <c r="I481"/>
  <c r="H481"/>
  <c r="I480"/>
  <c r="H480"/>
  <c r="I479"/>
  <c r="H479"/>
  <c r="I478"/>
  <c r="H478"/>
  <c r="I477"/>
  <c r="H477"/>
  <c r="I476"/>
  <c r="H476"/>
  <c r="I475"/>
  <c r="H475"/>
  <c r="I474"/>
  <c r="H474"/>
  <c r="I473"/>
  <c r="H473"/>
  <c r="I472"/>
  <c r="H472"/>
  <c r="I471"/>
  <c r="H471"/>
  <c r="I470"/>
  <c r="H470"/>
  <c r="I469"/>
  <c r="H469"/>
  <c r="I468"/>
  <c r="H468"/>
  <c r="I467"/>
  <c r="H467"/>
  <c r="I466"/>
  <c r="H466"/>
  <c r="I465"/>
  <c r="H465"/>
  <c r="I464"/>
  <c r="H464"/>
  <c r="I463"/>
  <c r="H463"/>
  <c r="G462"/>
  <c r="F462"/>
  <c r="E462"/>
  <c r="D462"/>
  <c r="I461"/>
  <c r="H461"/>
  <c r="I460"/>
  <c r="H460"/>
  <c r="I459"/>
  <c r="H459"/>
  <c r="I458"/>
  <c r="H458"/>
  <c r="I457"/>
  <c r="H457"/>
  <c r="I456"/>
  <c r="H456"/>
  <c r="I455"/>
  <c r="H455"/>
  <c r="I454"/>
  <c r="H454"/>
  <c r="I453"/>
  <c r="H453"/>
  <c r="I452"/>
  <c r="H452"/>
  <c r="I451"/>
  <c r="H451"/>
  <c r="I450"/>
  <c r="H450"/>
  <c r="I449"/>
  <c r="H449"/>
  <c r="I448"/>
  <c r="H448"/>
  <c r="I447"/>
  <c r="H447"/>
  <c r="I446"/>
  <c r="H446"/>
  <c r="I445"/>
  <c r="H445"/>
  <c r="I444"/>
  <c r="H444"/>
  <c r="I443"/>
  <c r="H443"/>
  <c r="I442"/>
  <c r="H442"/>
  <c r="I441"/>
  <c r="H441"/>
  <c r="I440"/>
  <c r="H440"/>
  <c r="I439"/>
  <c r="H439"/>
  <c r="I438"/>
  <c r="H438"/>
  <c r="I437"/>
  <c r="H437"/>
  <c r="I436"/>
  <c r="H436"/>
  <c r="I435"/>
  <c r="H435"/>
  <c r="I434"/>
  <c r="H434"/>
  <c r="I433"/>
  <c r="H433"/>
  <c r="I432"/>
  <c r="H432"/>
  <c r="I431"/>
  <c r="H431"/>
  <c r="I430"/>
  <c r="H430"/>
  <c r="I429"/>
  <c r="H429"/>
  <c r="I428"/>
  <c r="H428"/>
  <c r="I427"/>
  <c r="H427"/>
  <c r="I426"/>
  <c r="H426"/>
  <c r="I425"/>
  <c r="H425"/>
  <c r="I424"/>
  <c r="H424"/>
  <c r="I423"/>
  <c r="H423"/>
  <c r="I422"/>
  <c r="H422"/>
  <c r="I421"/>
  <c r="H421"/>
  <c r="I420"/>
  <c r="H420"/>
  <c r="I419"/>
  <c r="H419"/>
  <c r="I418"/>
  <c r="H418"/>
  <c r="I417"/>
  <c r="H417"/>
  <c r="I416"/>
  <c r="H416"/>
  <c r="I415"/>
  <c r="H415"/>
  <c r="I414"/>
  <c r="H414"/>
  <c r="G413"/>
  <c r="F413"/>
  <c r="E413"/>
  <c r="D413"/>
  <c r="I412"/>
  <c r="H412"/>
  <c r="I411"/>
  <c r="H411"/>
  <c r="I410"/>
  <c r="H410"/>
  <c r="I409"/>
  <c r="H409"/>
  <c r="I408"/>
  <c r="H408"/>
  <c r="I407"/>
  <c r="H407"/>
  <c r="G406"/>
  <c r="F406"/>
  <c r="E406"/>
  <c r="D406"/>
  <c r="I405"/>
  <c r="H405"/>
  <c r="I404"/>
  <c r="H404"/>
  <c r="I403"/>
  <c r="H403"/>
  <c r="I402"/>
  <c r="H402"/>
  <c r="I401"/>
  <c r="H401"/>
  <c r="I400"/>
  <c r="H400"/>
  <c r="I399"/>
  <c r="H399"/>
  <c r="I398"/>
  <c r="H398"/>
  <c r="I397"/>
  <c r="H397"/>
  <c r="I396"/>
  <c r="H396"/>
  <c r="I395"/>
  <c r="H395"/>
  <c r="I394"/>
  <c r="H394"/>
  <c r="I393"/>
  <c r="H393"/>
  <c r="I392"/>
  <c r="H392"/>
  <c r="G391"/>
  <c r="F391"/>
  <c r="E391"/>
  <c r="D391"/>
  <c r="I390"/>
  <c r="H390"/>
  <c r="I389"/>
  <c r="H389"/>
  <c r="I388"/>
  <c r="H388"/>
  <c r="I387"/>
  <c r="H387"/>
  <c r="I386"/>
  <c r="H386"/>
  <c r="I385"/>
  <c r="H385"/>
  <c r="I384"/>
  <c r="H384"/>
  <c r="I383"/>
  <c r="H383"/>
  <c r="I382"/>
  <c r="H382"/>
  <c r="I381"/>
  <c r="H381"/>
  <c r="G380"/>
  <c r="F380"/>
  <c r="E380"/>
  <c r="D380"/>
  <c r="I379"/>
  <c r="H379"/>
  <c r="I378"/>
  <c r="H378"/>
  <c r="G377"/>
  <c r="F377"/>
  <c r="E377"/>
  <c r="D377"/>
  <c r="I376"/>
  <c r="H376"/>
  <c r="I375"/>
  <c r="H375"/>
  <c r="G374"/>
  <c r="F374"/>
  <c r="E374"/>
  <c r="D374"/>
  <c r="I373"/>
  <c r="H373"/>
  <c r="I372"/>
  <c r="H372"/>
  <c r="I371"/>
  <c r="H371"/>
  <c r="I370"/>
  <c r="H370"/>
  <c r="I369"/>
  <c r="H369"/>
  <c r="I368"/>
  <c r="H368"/>
  <c r="G367"/>
  <c r="F367"/>
  <c r="E367"/>
  <c r="D367"/>
  <c r="I366"/>
  <c r="H366"/>
  <c r="I365"/>
  <c r="H365"/>
  <c r="I364"/>
  <c r="H364"/>
  <c r="I363"/>
  <c r="H363"/>
  <c r="I362"/>
  <c r="H362"/>
  <c r="I361"/>
  <c r="H361"/>
  <c r="I360"/>
  <c r="H360"/>
  <c r="I359"/>
  <c r="H359"/>
  <c r="I358"/>
  <c r="H358"/>
  <c r="I357"/>
  <c r="H357"/>
  <c r="G356"/>
  <c r="F356"/>
  <c r="E356"/>
  <c r="D356"/>
  <c r="I355"/>
  <c r="H355"/>
  <c r="I354"/>
  <c r="H354"/>
  <c r="I353"/>
  <c r="H353"/>
  <c r="I352"/>
  <c r="H352"/>
  <c r="I351"/>
  <c r="H351"/>
  <c r="I350"/>
  <c r="H350"/>
  <c r="I349"/>
  <c r="H349"/>
  <c r="I348"/>
  <c r="H348"/>
  <c r="I347"/>
  <c r="H347"/>
  <c r="G346"/>
  <c r="F346"/>
  <c r="E346"/>
  <c r="D346"/>
  <c r="I345"/>
  <c r="H345"/>
  <c r="I344"/>
  <c r="H344"/>
  <c r="I343"/>
  <c r="H343"/>
  <c r="I342"/>
  <c r="H342"/>
  <c r="I341"/>
  <c r="H341"/>
  <c r="I340"/>
  <c r="H340"/>
  <c r="I339"/>
  <c r="H339"/>
  <c r="I338"/>
  <c r="H338"/>
  <c r="I337"/>
  <c r="H337"/>
  <c r="I336"/>
  <c r="H336"/>
  <c r="I335"/>
  <c r="H335"/>
  <c r="I334"/>
  <c r="H334"/>
  <c r="G333"/>
  <c r="F333"/>
  <c r="E333"/>
  <c r="D333"/>
  <c r="I332"/>
  <c r="H332"/>
  <c r="I331"/>
  <c r="H331"/>
  <c r="I330"/>
  <c r="H330"/>
  <c r="I329"/>
  <c r="H329"/>
  <c r="I328"/>
  <c r="H328"/>
  <c r="G327"/>
  <c r="F327"/>
  <c r="E327"/>
  <c r="D327"/>
  <c r="I326"/>
  <c r="H326"/>
  <c r="I325"/>
  <c r="H325"/>
  <c r="I324"/>
  <c r="H324"/>
  <c r="I323"/>
  <c r="H323"/>
  <c r="I322"/>
  <c r="H322"/>
  <c r="I321"/>
  <c r="H321"/>
  <c r="I320"/>
  <c r="H320"/>
  <c r="I319"/>
  <c r="H319"/>
  <c r="G318"/>
  <c r="F318"/>
  <c r="E318"/>
  <c r="D318"/>
  <c r="I317"/>
  <c r="H317"/>
  <c r="I316"/>
  <c r="H316"/>
  <c r="I315"/>
  <c r="H315"/>
  <c r="I314"/>
  <c r="H314"/>
  <c r="G313"/>
  <c r="F313"/>
  <c r="E313"/>
  <c r="D313"/>
  <c r="I312"/>
  <c r="H312"/>
  <c r="I311"/>
  <c r="H311"/>
  <c r="I310"/>
  <c r="H310"/>
  <c r="I309"/>
  <c r="H309"/>
  <c r="I308"/>
  <c r="H308"/>
  <c r="I307"/>
  <c r="H307"/>
  <c r="I306"/>
  <c r="H306"/>
  <c r="I305"/>
  <c r="H305"/>
  <c r="I304"/>
  <c r="H304"/>
  <c r="I303"/>
  <c r="H303"/>
  <c r="I302"/>
  <c r="H302"/>
  <c r="I301"/>
  <c r="H301"/>
  <c r="I300"/>
  <c r="H300"/>
  <c r="I299"/>
  <c r="H299"/>
  <c r="I298"/>
  <c r="H298"/>
  <c r="I297"/>
  <c r="H297"/>
  <c r="I296"/>
  <c r="H296"/>
  <c r="I295"/>
  <c r="H295"/>
  <c r="I294"/>
  <c r="H294"/>
  <c r="I293"/>
  <c r="H293"/>
  <c r="I292"/>
  <c r="H292"/>
  <c r="I291"/>
  <c r="H291"/>
  <c r="I290"/>
  <c r="H290"/>
  <c r="I289"/>
  <c r="H289"/>
  <c r="G288"/>
  <c r="F288"/>
  <c r="E288"/>
  <c r="D288"/>
  <c r="I287"/>
  <c r="H287"/>
  <c r="I286"/>
  <c r="H286"/>
  <c r="I285"/>
  <c r="H285"/>
  <c r="I284"/>
  <c r="H284"/>
  <c r="I283"/>
  <c r="H283"/>
  <c r="I282"/>
  <c r="H282"/>
  <c r="I281"/>
  <c r="H281"/>
  <c r="I280"/>
  <c r="H280"/>
  <c r="I279"/>
  <c r="H279"/>
  <c r="I278"/>
  <c r="H278"/>
  <c r="G277"/>
  <c r="F277"/>
  <c r="E277"/>
  <c r="D277"/>
  <c r="I276"/>
  <c r="H276"/>
  <c r="I275"/>
  <c r="H275"/>
  <c r="I274"/>
  <c r="H274"/>
  <c r="I273"/>
  <c r="H273"/>
  <c r="I272"/>
  <c r="H272"/>
  <c r="I271"/>
  <c r="H271"/>
  <c r="I270"/>
  <c r="H270"/>
  <c r="I269"/>
  <c r="H269"/>
  <c r="I268"/>
  <c r="H268"/>
  <c r="I267"/>
  <c r="H267"/>
  <c r="G266"/>
  <c r="F266"/>
  <c r="E266"/>
  <c r="D266"/>
  <c r="I265"/>
  <c r="H265"/>
  <c r="I264"/>
  <c r="H264"/>
  <c r="I263"/>
  <c r="H263"/>
  <c r="I262"/>
  <c r="H262"/>
  <c r="I261"/>
  <c r="H261"/>
  <c r="I260"/>
  <c r="H260"/>
  <c r="I259"/>
  <c r="H259"/>
  <c r="I258"/>
  <c r="H258"/>
  <c r="I257"/>
  <c r="H257"/>
  <c r="I256"/>
  <c r="H256"/>
  <c r="I255"/>
  <c r="H255"/>
  <c r="I254"/>
  <c r="H254"/>
  <c r="I253"/>
  <c r="H253"/>
  <c r="I252"/>
  <c r="H252"/>
  <c r="I251"/>
  <c r="H251"/>
  <c r="I250"/>
  <c r="H250"/>
  <c r="I249"/>
  <c r="H249"/>
  <c r="G248"/>
  <c r="F248"/>
  <c r="E248"/>
  <c r="D248"/>
  <c r="I247"/>
  <c r="H247"/>
  <c r="I246"/>
  <c r="H246"/>
  <c r="I245"/>
  <c r="H245"/>
  <c r="I244"/>
  <c r="H244"/>
  <c r="I243"/>
  <c r="H243"/>
  <c r="I242"/>
  <c r="H242"/>
  <c r="I241"/>
  <c r="H241"/>
  <c r="I240"/>
  <c r="H240"/>
  <c r="I239"/>
  <c r="H239"/>
  <c r="I238"/>
  <c r="H238"/>
  <c r="I237"/>
  <c r="H237"/>
  <c r="I236"/>
  <c r="H236"/>
  <c r="I235"/>
  <c r="H235"/>
  <c r="I234"/>
  <c r="H234"/>
  <c r="I233"/>
  <c r="H233"/>
  <c r="I232"/>
  <c r="H232"/>
  <c r="G231"/>
  <c r="F231"/>
  <c r="E231"/>
  <c r="D231"/>
  <c r="I230"/>
  <c r="H230"/>
  <c r="I229"/>
  <c r="H229"/>
  <c r="I228"/>
  <c r="H228"/>
  <c r="I227"/>
  <c r="H227"/>
  <c r="I226"/>
  <c r="H226"/>
  <c r="I225"/>
  <c r="H225"/>
  <c r="I224"/>
  <c r="H224"/>
  <c r="I223"/>
  <c r="H223"/>
  <c r="I222"/>
  <c r="H222"/>
  <c r="I221"/>
  <c r="H221"/>
  <c r="I220"/>
  <c r="H220"/>
  <c r="I219"/>
  <c r="H219"/>
  <c r="I218"/>
  <c r="H218"/>
  <c r="I217"/>
  <c r="H217"/>
  <c r="I216"/>
  <c r="H216"/>
  <c r="I215"/>
  <c r="H215"/>
  <c r="I214"/>
  <c r="H214"/>
  <c r="I213"/>
  <c r="H213"/>
  <c r="I212"/>
  <c r="H212"/>
  <c r="I211"/>
  <c r="H211"/>
  <c r="I210"/>
  <c r="H210"/>
  <c r="I209"/>
  <c r="H209"/>
  <c r="I208"/>
  <c r="H208"/>
  <c r="I207"/>
  <c r="H207"/>
  <c r="I206"/>
  <c r="H206"/>
  <c r="G205"/>
  <c r="F205"/>
  <c r="E205"/>
  <c r="D205"/>
  <c r="I204"/>
  <c r="H204"/>
  <c r="I203"/>
  <c r="H203"/>
  <c r="I202"/>
  <c r="H202"/>
  <c r="I201"/>
  <c r="H201"/>
  <c r="I200"/>
  <c r="H200"/>
  <c r="I199"/>
  <c r="H199"/>
  <c r="G198"/>
  <c r="F198"/>
  <c r="E198"/>
  <c r="D198"/>
  <c r="I197"/>
  <c r="H197"/>
  <c r="I196"/>
  <c r="H196"/>
  <c r="G195"/>
  <c r="F195"/>
  <c r="E195"/>
  <c r="D195"/>
  <c r="I194"/>
  <c r="H194"/>
  <c r="I193"/>
  <c r="H193"/>
  <c r="I192"/>
  <c r="H192"/>
  <c r="I191"/>
  <c r="H191"/>
  <c r="I190"/>
  <c r="H190"/>
  <c r="I189"/>
  <c r="H189"/>
  <c r="I188"/>
  <c r="H188"/>
  <c r="I187"/>
  <c r="H187"/>
  <c r="I186"/>
  <c r="H186"/>
  <c r="I185"/>
  <c r="H185"/>
  <c r="I184"/>
  <c r="H184"/>
  <c r="I183"/>
  <c r="H183"/>
  <c r="I182"/>
  <c r="H182"/>
  <c r="I181"/>
  <c r="H181"/>
  <c r="I180"/>
  <c r="H180"/>
  <c r="I179"/>
  <c r="H179"/>
  <c r="I178"/>
  <c r="H178"/>
  <c r="I177"/>
  <c r="H177"/>
  <c r="G176"/>
  <c r="F176"/>
  <c r="E176"/>
  <c r="D176"/>
  <c r="I175"/>
  <c r="H175"/>
  <c r="I174"/>
  <c r="H174"/>
  <c r="G173"/>
  <c r="F173"/>
  <c r="E173"/>
  <c r="D173"/>
  <c r="I172"/>
  <c r="H172"/>
  <c r="I171"/>
  <c r="H171"/>
  <c r="I170"/>
  <c r="H170"/>
  <c r="I169"/>
  <c r="H169"/>
  <c r="I168"/>
  <c r="H168"/>
  <c r="I167"/>
  <c r="H167"/>
  <c r="G166"/>
  <c r="F166"/>
  <c r="E166"/>
  <c r="D166"/>
  <c r="I165"/>
  <c r="H165"/>
  <c r="I164"/>
  <c r="H164"/>
  <c r="I163"/>
  <c r="H163"/>
  <c r="I162"/>
  <c r="H162"/>
  <c r="I161"/>
  <c r="H161"/>
  <c r="I160"/>
  <c r="H160"/>
  <c r="I159"/>
  <c r="H159"/>
  <c r="G158"/>
  <c r="F158"/>
  <c r="E158"/>
  <c r="D158"/>
  <c r="I157"/>
  <c r="H157"/>
  <c r="I156"/>
  <c r="H156"/>
  <c r="I155"/>
  <c r="H155"/>
  <c r="I154"/>
  <c r="H154"/>
  <c r="I153"/>
  <c r="H153"/>
  <c r="I152"/>
  <c r="H152"/>
  <c r="I151"/>
  <c r="H151"/>
  <c r="G150"/>
  <c r="F150"/>
  <c r="E150"/>
  <c r="D150"/>
  <c r="I149"/>
  <c r="H149"/>
  <c r="I148"/>
  <c r="H148"/>
  <c r="I147"/>
  <c r="H147"/>
  <c r="I146"/>
  <c r="H146"/>
  <c r="I145"/>
  <c r="H145"/>
  <c r="G144"/>
  <c r="F144"/>
  <c r="E144"/>
  <c r="D144"/>
  <c r="I143"/>
  <c r="H143"/>
  <c r="I142"/>
  <c r="H142"/>
  <c r="I141"/>
  <c r="H141"/>
  <c r="I140"/>
  <c r="H140"/>
  <c r="I139"/>
  <c r="H139"/>
  <c r="I138"/>
  <c r="H138"/>
  <c r="I137"/>
  <c r="H137"/>
  <c r="I136"/>
  <c r="H136"/>
  <c r="I135"/>
  <c r="H135"/>
  <c r="I134"/>
  <c r="H134"/>
  <c r="G133"/>
  <c r="F133"/>
  <c r="E133"/>
  <c r="D133"/>
  <c r="I132"/>
  <c r="H132"/>
  <c r="I131"/>
  <c r="H131"/>
  <c r="I130"/>
  <c r="H130"/>
  <c r="I129"/>
  <c r="H129"/>
  <c r="I128"/>
  <c r="H128"/>
  <c r="I127"/>
  <c r="H127"/>
  <c r="I126"/>
  <c r="H126"/>
  <c r="I125"/>
  <c r="H125"/>
  <c r="I124"/>
  <c r="H124"/>
  <c r="I123"/>
  <c r="H123"/>
  <c r="I122"/>
  <c r="H122"/>
  <c r="I121"/>
  <c r="H121"/>
  <c r="I120"/>
  <c r="H120"/>
  <c r="I119"/>
  <c r="H119"/>
  <c r="I118"/>
  <c r="H118"/>
  <c r="I117"/>
  <c r="H117"/>
  <c r="I116"/>
  <c r="H116"/>
  <c r="I115"/>
  <c r="H115"/>
  <c r="I114"/>
  <c r="H114"/>
  <c r="I113"/>
  <c r="H113"/>
  <c r="I112"/>
  <c r="H112"/>
  <c r="G111"/>
  <c r="F111"/>
  <c r="E111"/>
  <c r="D111"/>
  <c r="J110"/>
  <c r="I109"/>
  <c r="H109"/>
  <c r="I108"/>
  <c r="H108"/>
  <c r="I107"/>
  <c r="H107"/>
  <c r="I106"/>
  <c r="H106"/>
  <c r="I105"/>
  <c r="H105"/>
  <c r="I104"/>
  <c r="H104"/>
  <c r="I103"/>
  <c r="H103"/>
  <c r="G102"/>
  <c r="F102"/>
  <c r="E102"/>
  <c r="D102"/>
  <c r="I101"/>
  <c r="H101"/>
  <c r="I100"/>
  <c r="H100"/>
  <c r="I99"/>
  <c r="H99"/>
  <c r="I98"/>
  <c r="H98"/>
  <c r="I97"/>
  <c r="H97"/>
  <c r="I96"/>
  <c r="H96"/>
  <c r="I95"/>
  <c r="H95"/>
  <c r="I94"/>
  <c r="H94"/>
  <c r="I93"/>
  <c r="H93"/>
  <c r="I92"/>
  <c r="H92"/>
  <c r="I91"/>
  <c r="H91"/>
  <c r="I90"/>
  <c r="H90"/>
  <c r="I89"/>
  <c r="H89"/>
  <c r="I88"/>
  <c r="H88"/>
  <c r="I87"/>
  <c r="H87"/>
  <c r="I86"/>
  <c r="H86"/>
  <c r="I85"/>
  <c r="H85"/>
  <c r="I84"/>
  <c r="H84"/>
  <c r="I83"/>
  <c r="H83"/>
  <c r="I82"/>
  <c r="H82"/>
  <c r="I81"/>
  <c r="H81"/>
  <c r="I80"/>
  <c r="H80"/>
  <c r="I79"/>
  <c r="H79"/>
  <c r="I78"/>
  <c r="H78"/>
  <c r="I77"/>
  <c r="H77"/>
  <c r="I76"/>
  <c r="H76"/>
  <c r="G75"/>
  <c r="F75"/>
  <c r="E75"/>
  <c r="D75"/>
  <c r="I74"/>
  <c r="H74"/>
  <c r="I73"/>
  <c r="H73"/>
  <c r="G72"/>
  <c r="F72"/>
  <c r="E72"/>
  <c r="D72"/>
  <c r="I71"/>
  <c r="H71"/>
  <c r="I70"/>
  <c r="H70"/>
  <c r="I69"/>
  <c r="H69"/>
  <c r="I68"/>
  <c r="H68"/>
  <c r="I67"/>
  <c r="H67"/>
  <c r="I66"/>
  <c r="H66"/>
  <c r="I65"/>
  <c r="H65"/>
  <c r="I64"/>
  <c r="H64"/>
  <c r="I63"/>
  <c r="H63"/>
  <c r="I62"/>
  <c r="H62"/>
  <c r="G61"/>
  <c r="F61"/>
  <c r="E61"/>
  <c r="D61"/>
  <c r="I60"/>
  <c r="H60"/>
  <c r="I59"/>
  <c r="H59"/>
  <c r="I58"/>
  <c r="H58"/>
  <c r="G57"/>
  <c r="F57"/>
  <c r="E57"/>
  <c r="D57"/>
  <c r="I56"/>
  <c r="H56"/>
  <c r="I55"/>
  <c r="H55"/>
  <c r="G54"/>
  <c r="F54"/>
  <c r="E54"/>
  <c r="D54"/>
  <c r="I53"/>
  <c r="H53"/>
  <c r="I52"/>
  <c r="H52"/>
  <c r="I51"/>
  <c r="H51"/>
  <c r="G50"/>
  <c r="F50"/>
  <c r="E50"/>
  <c r="D50"/>
  <c r="I49"/>
  <c r="H49"/>
  <c r="I48"/>
  <c r="H48"/>
  <c r="I47"/>
  <c r="H47"/>
  <c r="I46"/>
  <c r="H46"/>
  <c r="I45"/>
  <c r="H45"/>
  <c r="G44"/>
  <c r="F44"/>
  <c r="E44"/>
  <c r="D44"/>
  <c r="I43"/>
  <c r="H43"/>
  <c r="I42"/>
  <c r="H42"/>
  <c r="I41"/>
  <c r="H41"/>
  <c r="I40"/>
  <c r="H40"/>
  <c r="G39"/>
  <c r="F39"/>
  <c r="E39"/>
  <c r="D39"/>
  <c r="I38"/>
  <c r="H38"/>
  <c r="I37"/>
  <c r="H37"/>
  <c r="I36"/>
  <c r="H36"/>
  <c r="I35"/>
  <c r="H35"/>
  <c r="I34"/>
  <c r="H34"/>
  <c r="I33"/>
  <c r="H33"/>
  <c r="I32"/>
  <c r="H32"/>
  <c r="I31"/>
  <c r="H31"/>
  <c r="I30"/>
  <c r="H30"/>
  <c r="I29"/>
  <c r="H29"/>
  <c r="I28"/>
  <c r="H28"/>
  <c r="I27"/>
  <c r="H27"/>
  <c r="I26"/>
  <c r="H26"/>
  <c r="I25"/>
  <c r="H25"/>
  <c r="I24"/>
  <c r="H24"/>
  <c r="I23"/>
  <c r="H23"/>
  <c r="I22"/>
  <c r="H22"/>
  <c r="I21"/>
  <c r="H21"/>
  <c r="I20"/>
  <c r="H20"/>
  <c r="I19"/>
  <c r="H19"/>
  <c r="I18"/>
  <c r="H18"/>
  <c r="I17"/>
  <c r="H17"/>
  <c r="I16"/>
  <c r="H16"/>
  <c r="I15"/>
  <c r="H15"/>
  <c r="I14"/>
  <c r="H14"/>
  <c r="I13"/>
  <c r="H13"/>
  <c r="I12"/>
  <c r="H12"/>
  <c r="I11"/>
  <c r="H11"/>
  <c r="I10"/>
  <c r="H10"/>
  <c r="I9"/>
  <c r="H9"/>
  <c r="I8"/>
  <c r="H8"/>
  <c r="G7"/>
  <c r="F7"/>
  <c r="E7"/>
  <c r="D7"/>
  <c r="Y753" i="5"/>
  <c r="X753"/>
  <c r="Y752"/>
  <c r="X752"/>
  <c r="Y751"/>
  <c r="X751"/>
  <c r="W750"/>
  <c r="V750"/>
  <c r="U750"/>
  <c r="T750"/>
  <c r="S750"/>
  <c r="R750"/>
  <c r="Q750"/>
  <c r="P750"/>
  <c r="O750"/>
  <c r="N750"/>
  <c r="M750"/>
  <c r="L750"/>
  <c r="K750"/>
  <c r="J750"/>
  <c r="I750"/>
  <c r="H750"/>
  <c r="G750"/>
  <c r="F750"/>
  <c r="E750"/>
  <c r="D750"/>
  <c r="Y749"/>
  <c r="X749"/>
  <c r="Y748"/>
  <c r="X748"/>
  <c r="Y747"/>
  <c r="X747"/>
  <c r="Y746"/>
  <c r="X746"/>
  <c r="Y745"/>
  <c r="X745"/>
  <c r="Y744"/>
  <c r="X744"/>
  <c r="Y743"/>
  <c r="X743"/>
  <c r="Y742"/>
  <c r="X742"/>
  <c r="W741"/>
  <c r="V741"/>
  <c r="U741"/>
  <c r="T741"/>
  <c r="S741"/>
  <c r="R741"/>
  <c r="Q741"/>
  <c r="P741"/>
  <c r="O741"/>
  <c r="N741"/>
  <c r="M741"/>
  <c r="L741"/>
  <c r="K741"/>
  <c r="J741"/>
  <c r="I741"/>
  <c r="H741"/>
  <c r="G741"/>
  <c r="F741"/>
  <c r="E741"/>
  <c r="D741"/>
  <c r="Y740"/>
  <c r="X740"/>
  <c r="Y739"/>
  <c r="X739"/>
  <c r="Y738"/>
  <c r="X738"/>
  <c r="Y737"/>
  <c r="X737"/>
  <c r="Y736"/>
  <c r="X736"/>
  <c r="Y735"/>
  <c r="X735"/>
  <c r="Y734"/>
  <c r="X734"/>
  <c r="Y733"/>
  <c r="X733"/>
  <c r="W732"/>
  <c r="V732"/>
  <c r="U732"/>
  <c r="T732"/>
  <c r="S732"/>
  <c r="R732"/>
  <c r="Q732"/>
  <c r="P732"/>
  <c r="O732"/>
  <c r="N732"/>
  <c r="M732"/>
  <c r="L732"/>
  <c r="K732"/>
  <c r="J732"/>
  <c r="I732"/>
  <c r="H732"/>
  <c r="G732"/>
  <c r="F732"/>
  <c r="E732"/>
  <c r="D732"/>
  <c r="Y731"/>
  <c r="X731"/>
  <c r="Y730"/>
  <c r="X730"/>
  <c r="Y729"/>
  <c r="X729"/>
  <c r="Y728"/>
  <c r="X728"/>
  <c r="Y727"/>
  <c r="X727"/>
  <c r="Y726"/>
  <c r="X726"/>
  <c r="W725"/>
  <c r="V725"/>
  <c r="U725"/>
  <c r="T725"/>
  <c r="S725"/>
  <c r="R725"/>
  <c r="Q725"/>
  <c r="P725"/>
  <c r="O725"/>
  <c r="N725"/>
  <c r="M725"/>
  <c r="L725"/>
  <c r="K725"/>
  <c r="J725"/>
  <c r="I725"/>
  <c r="H725"/>
  <c r="G725"/>
  <c r="F725"/>
  <c r="E725"/>
  <c r="D725"/>
  <c r="Y724"/>
  <c r="X724"/>
  <c r="Y723"/>
  <c r="X723"/>
  <c r="Y722"/>
  <c r="X722"/>
  <c r="Y721"/>
  <c r="X721"/>
  <c r="Y720"/>
  <c r="X720"/>
  <c r="Y719"/>
  <c r="X719"/>
  <c r="Y718"/>
  <c r="X718"/>
  <c r="W717"/>
  <c r="V717"/>
  <c r="U717"/>
  <c r="T717"/>
  <c r="S717"/>
  <c r="R717"/>
  <c r="Q717"/>
  <c r="P717"/>
  <c r="O717"/>
  <c r="N717"/>
  <c r="M717"/>
  <c r="L717"/>
  <c r="K717"/>
  <c r="J717"/>
  <c r="I717"/>
  <c r="H717"/>
  <c r="G717"/>
  <c r="F717"/>
  <c r="E717"/>
  <c r="D717"/>
  <c r="Y716"/>
  <c r="X716"/>
  <c r="Y715"/>
  <c r="X715"/>
  <c r="Y714"/>
  <c r="X714"/>
  <c r="Y713"/>
  <c r="X713"/>
  <c r="Y712"/>
  <c r="X712"/>
  <c r="W711"/>
  <c r="V711"/>
  <c r="U711"/>
  <c r="T711"/>
  <c r="S711"/>
  <c r="R711"/>
  <c r="Q711"/>
  <c r="P711"/>
  <c r="O711"/>
  <c r="N711"/>
  <c r="M711"/>
  <c r="L711"/>
  <c r="K711"/>
  <c r="J711"/>
  <c r="I711"/>
  <c r="H711"/>
  <c r="G711"/>
  <c r="F711"/>
  <c r="E711"/>
  <c r="D711"/>
  <c r="Y710"/>
  <c r="X710"/>
  <c r="Y709"/>
  <c r="X709"/>
  <c r="Y708"/>
  <c r="X708"/>
  <c r="Y707"/>
  <c r="X707"/>
  <c r="W706"/>
  <c r="V706"/>
  <c r="U706"/>
  <c r="T706"/>
  <c r="S706"/>
  <c r="R706"/>
  <c r="Q706"/>
  <c r="P706"/>
  <c r="O706"/>
  <c r="N706"/>
  <c r="M706"/>
  <c r="L706"/>
  <c r="K706"/>
  <c r="J706"/>
  <c r="I706"/>
  <c r="H706"/>
  <c r="G706"/>
  <c r="F706"/>
  <c r="E706"/>
  <c r="D706"/>
  <c r="Y705"/>
  <c r="X705"/>
  <c r="Y704"/>
  <c r="X704"/>
  <c r="Y703"/>
  <c r="X703"/>
  <c r="W702"/>
  <c r="V702"/>
  <c r="U702"/>
  <c r="T702"/>
  <c r="S702"/>
  <c r="R702"/>
  <c r="Q702"/>
  <c r="P702"/>
  <c r="O702"/>
  <c r="N702"/>
  <c r="M702"/>
  <c r="L702"/>
  <c r="K702"/>
  <c r="J702"/>
  <c r="I702"/>
  <c r="H702"/>
  <c r="G702"/>
  <c r="F702"/>
  <c r="E702"/>
  <c r="D702"/>
  <c r="Y701"/>
  <c r="X701"/>
  <c r="Y700"/>
  <c r="X700"/>
  <c r="Y699"/>
  <c r="X699"/>
  <c r="Y698"/>
  <c r="X698"/>
  <c r="W697"/>
  <c r="V697"/>
  <c r="U697"/>
  <c r="T697"/>
  <c r="S697"/>
  <c r="R697"/>
  <c r="Q697"/>
  <c r="P697"/>
  <c r="O697"/>
  <c r="N697"/>
  <c r="M697"/>
  <c r="L697"/>
  <c r="K697"/>
  <c r="J697"/>
  <c r="I697"/>
  <c r="H697"/>
  <c r="G697"/>
  <c r="F697"/>
  <c r="E697"/>
  <c r="D697"/>
  <c r="Y696"/>
  <c r="X696"/>
  <c r="Y695"/>
  <c r="X695"/>
  <c r="Y694"/>
  <c r="X694"/>
  <c r="Y693"/>
  <c r="X693"/>
  <c r="Y692"/>
  <c r="X692"/>
  <c r="W691"/>
  <c r="V691"/>
  <c r="U691"/>
  <c r="T691"/>
  <c r="S691"/>
  <c r="R691"/>
  <c r="Q691"/>
  <c r="P691"/>
  <c r="O691"/>
  <c r="N691"/>
  <c r="M691"/>
  <c r="L691"/>
  <c r="K691"/>
  <c r="J691"/>
  <c r="I691"/>
  <c r="H691"/>
  <c r="G691"/>
  <c r="F691"/>
  <c r="E691"/>
  <c r="D691"/>
  <c r="Y690"/>
  <c r="X690"/>
  <c r="Y689"/>
  <c r="X689"/>
  <c r="Y688"/>
  <c r="X688"/>
  <c r="Y687"/>
  <c r="X687"/>
  <c r="Y686"/>
  <c r="X686"/>
  <c r="Y685"/>
  <c r="X685"/>
  <c r="Y684"/>
  <c r="X684"/>
  <c r="Y683"/>
  <c r="X683"/>
  <c r="Y682"/>
  <c r="X682"/>
  <c r="Y681"/>
  <c r="X681"/>
  <c r="Y680"/>
  <c r="X680"/>
  <c r="W679"/>
  <c r="V679"/>
  <c r="U679"/>
  <c r="T679"/>
  <c r="S679"/>
  <c r="R679"/>
  <c r="Q679"/>
  <c r="P679"/>
  <c r="O679"/>
  <c r="N679"/>
  <c r="M679"/>
  <c r="L679"/>
  <c r="K679"/>
  <c r="J679"/>
  <c r="I679"/>
  <c r="H679"/>
  <c r="G679"/>
  <c r="F679"/>
  <c r="E679"/>
  <c r="D679"/>
  <c r="Y678"/>
  <c r="X678"/>
  <c r="Y676"/>
  <c r="X676"/>
  <c r="Y675"/>
  <c r="X675"/>
  <c r="Y673"/>
  <c r="X673"/>
  <c r="Y672"/>
  <c r="X672"/>
  <c r="Y671"/>
  <c r="X671"/>
  <c r="Y670"/>
  <c r="X670"/>
  <c r="Y669"/>
  <c r="X669"/>
  <c r="Y668"/>
  <c r="X668"/>
  <c r="Y667"/>
  <c r="X667"/>
  <c r="W666"/>
  <c r="V666"/>
  <c r="U666"/>
  <c r="T666"/>
  <c r="S666"/>
  <c r="R666"/>
  <c r="Q666"/>
  <c r="P666"/>
  <c r="O666"/>
  <c r="N666"/>
  <c r="M666"/>
  <c r="L666"/>
  <c r="K666"/>
  <c r="J666"/>
  <c r="I666"/>
  <c r="H666"/>
  <c r="G666"/>
  <c r="F666"/>
  <c r="E666"/>
  <c r="D666"/>
  <c r="Y665"/>
  <c r="X665"/>
  <c r="Y664"/>
  <c r="X664"/>
  <c r="Y663"/>
  <c r="X663"/>
  <c r="Y662"/>
  <c r="X662"/>
  <c r="Y661"/>
  <c r="X661"/>
  <c r="W660"/>
  <c r="V660"/>
  <c r="U660"/>
  <c r="T660"/>
  <c r="S660"/>
  <c r="R660"/>
  <c r="Q660"/>
  <c r="P660"/>
  <c r="O660"/>
  <c r="N660"/>
  <c r="M660"/>
  <c r="L660"/>
  <c r="K660"/>
  <c r="J660"/>
  <c r="I660"/>
  <c r="H660"/>
  <c r="G660"/>
  <c r="F660"/>
  <c r="E660"/>
  <c r="D660"/>
  <c r="Y659"/>
  <c r="X659"/>
  <c r="Y658"/>
  <c r="X658"/>
  <c r="Y657"/>
  <c r="X657"/>
  <c r="W656"/>
  <c r="V656"/>
  <c r="U656"/>
  <c r="T656"/>
  <c r="S656"/>
  <c r="R656"/>
  <c r="Q656"/>
  <c r="P656"/>
  <c r="O656"/>
  <c r="N656"/>
  <c r="M656"/>
  <c r="L656"/>
  <c r="K656"/>
  <c r="J656"/>
  <c r="I656"/>
  <c r="H656"/>
  <c r="G656"/>
  <c r="F656"/>
  <c r="E656"/>
  <c r="D656"/>
  <c r="Y655"/>
  <c r="X655"/>
  <c r="Y654"/>
  <c r="X654"/>
  <c r="Y653"/>
  <c r="X653"/>
  <c r="W652"/>
  <c r="V652"/>
  <c r="U652"/>
  <c r="T652"/>
  <c r="S652"/>
  <c r="R652"/>
  <c r="Q652"/>
  <c r="P652"/>
  <c r="O652"/>
  <c r="N652"/>
  <c r="M652"/>
  <c r="L652"/>
  <c r="K652"/>
  <c r="J652"/>
  <c r="I652"/>
  <c r="H652"/>
  <c r="G652"/>
  <c r="F652"/>
  <c r="E652"/>
  <c r="D652"/>
  <c r="Y651"/>
  <c r="X651"/>
  <c r="Y650"/>
  <c r="X650"/>
  <c r="Y649"/>
  <c r="X649"/>
  <c r="W648"/>
  <c r="V648"/>
  <c r="U648"/>
  <c r="T648"/>
  <c r="S648"/>
  <c r="R648"/>
  <c r="Q648"/>
  <c r="P648"/>
  <c r="O648"/>
  <c r="N648"/>
  <c r="M648"/>
  <c r="L648"/>
  <c r="K648"/>
  <c r="J648"/>
  <c r="I648"/>
  <c r="H648"/>
  <c r="G648"/>
  <c r="F648"/>
  <c r="E648"/>
  <c r="D648"/>
  <c r="Y647"/>
  <c r="X647"/>
  <c r="Y646"/>
  <c r="X646"/>
  <c r="Y645"/>
  <c r="X645"/>
  <c r="Y644"/>
  <c r="X644"/>
  <c r="Y643"/>
  <c r="X643"/>
  <c r="Y642"/>
  <c r="X642"/>
  <c r="Y641"/>
  <c r="X641"/>
  <c r="Y640"/>
  <c r="X640"/>
  <c r="Y639"/>
  <c r="X639"/>
  <c r="Y638"/>
  <c r="X638"/>
  <c r="Y637"/>
  <c r="X637"/>
  <c r="Y636"/>
  <c r="X636"/>
  <c r="W635"/>
  <c r="V635"/>
  <c r="U635"/>
  <c r="T635"/>
  <c r="S635"/>
  <c r="R635"/>
  <c r="Q635"/>
  <c r="P635"/>
  <c r="O635"/>
  <c r="N635"/>
  <c r="M635"/>
  <c r="L635"/>
  <c r="K635"/>
  <c r="J635"/>
  <c r="I635"/>
  <c r="H635"/>
  <c r="G635"/>
  <c r="F635"/>
  <c r="E635"/>
  <c r="D635"/>
  <c r="Y634"/>
  <c r="X634"/>
  <c r="Y633"/>
  <c r="X633"/>
  <c r="Y632"/>
  <c r="X632"/>
  <c r="Y631"/>
  <c r="X631"/>
  <c r="Y630"/>
  <c r="X630"/>
  <c r="W629"/>
  <c r="V629"/>
  <c r="U629"/>
  <c r="T629"/>
  <c r="S629"/>
  <c r="R629"/>
  <c r="Q629"/>
  <c r="P629"/>
  <c r="O629"/>
  <c r="N629"/>
  <c r="M629"/>
  <c r="L629"/>
  <c r="K629"/>
  <c r="J629"/>
  <c r="I629"/>
  <c r="H629"/>
  <c r="G629"/>
  <c r="F629"/>
  <c r="E629"/>
  <c r="D629"/>
  <c r="Y628"/>
  <c r="X628"/>
  <c r="Y627"/>
  <c r="X627"/>
  <c r="Y626"/>
  <c r="X626"/>
  <c r="W625"/>
  <c r="V625"/>
  <c r="U625"/>
  <c r="T625"/>
  <c r="S625"/>
  <c r="R625"/>
  <c r="Q625"/>
  <c r="P625"/>
  <c r="O625"/>
  <c r="N625"/>
  <c r="M625"/>
  <c r="L625"/>
  <c r="K625"/>
  <c r="J625"/>
  <c r="I625"/>
  <c r="H625"/>
  <c r="G625"/>
  <c r="F625"/>
  <c r="E625"/>
  <c r="D625"/>
  <c r="Y624"/>
  <c r="X624"/>
  <c r="Y623"/>
  <c r="X623"/>
  <c r="Y622"/>
  <c r="X622"/>
  <c r="W621"/>
  <c r="V621"/>
  <c r="U621"/>
  <c r="T621"/>
  <c r="S621"/>
  <c r="R621"/>
  <c r="Q621"/>
  <c r="P621"/>
  <c r="O621"/>
  <c r="N621"/>
  <c r="M621"/>
  <c r="L621"/>
  <c r="K621"/>
  <c r="J621"/>
  <c r="I621"/>
  <c r="H621"/>
  <c r="G621"/>
  <c r="F621"/>
  <c r="E621"/>
  <c r="D621"/>
  <c r="Y620"/>
  <c r="X620"/>
  <c r="Y619"/>
  <c r="X619"/>
  <c r="Y618"/>
  <c r="X618"/>
  <c r="W617"/>
  <c r="V617"/>
  <c r="U617"/>
  <c r="T617"/>
  <c r="S617"/>
  <c r="R617"/>
  <c r="Q617"/>
  <c r="P617"/>
  <c r="O617"/>
  <c r="N617"/>
  <c r="M617"/>
  <c r="L617"/>
  <c r="K617"/>
  <c r="J617"/>
  <c r="I617"/>
  <c r="H617"/>
  <c r="G617"/>
  <c r="F617"/>
  <c r="E617"/>
  <c r="D617"/>
  <c r="Y616"/>
  <c r="X616"/>
  <c r="Y615"/>
  <c r="X615"/>
  <c r="Y614"/>
  <c r="X614"/>
  <c r="W613"/>
  <c r="V613"/>
  <c r="U613"/>
  <c r="T613"/>
  <c r="S613"/>
  <c r="R613"/>
  <c r="Q613"/>
  <c r="P613"/>
  <c r="O613"/>
  <c r="N613"/>
  <c r="M613"/>
  <c r="L613"/>
  <c r="K613"/>
  <c r="J613"/>
  <c r="I613"/>
  <c r="H613"/>
  <c r="G613"/>
  <c r="F613"/>
  <c r="E613"/>
  <c r="D613"/>
  <c r="Y612"/>
  <c r="X612"/>
  <c r="Y611"/>
  <c r="X611"/>
  <c r="Y610"/>
  <c r="X610"/>
  <c r="W609"/>
  <c r="V609"/>
  <c r="U609"/>
  <c r="T609"/>
  <c r="S609"/>
  <c r="R609"/>
  <c r="Q609"/>
  <c r="P609"/>
  <c r="O609"/>
  <c r="N609"/>
  <c r="M609"/>
  <c r="L609"/>
  <c r="K609"/>
  <c r="J609"/>
  <c r="I609"/>
  <c r="H609"/>
  <c r="G609"/>
  <c r="F609"/>
  <c r="E609"/>
  <c r="D609"/>
  <c r="Y608"/>
  <c r="X608"/>
  <c r="Y607"/>
  <c r="X607"/>
  <c r="Y606"/>
  <c r="X606"/>
  <c r="Y605"/>
  <c r="X605"/>
  <c r="W604"/>
  <c r="V604"/>
  <c r="U604"/>
  <c r="T604"/>
  <c r="S604"/>
  <c r="R604"/>
  <c r="Q604"/>
  <c r="P604"/>
  <c r="O604"/>
  <c r="N604"/>
  <c r="M604"/>
  <c r="L604"/>
  <c r="K604"/>
  <c r="J604"/>
  <c r="I604"/>
  <c r="H604"/>
  <c r="G604"/>
  <c r="F604"/>
  <c r="E604"/>
  <c r="D604"/>
  <c r="Y603"/>
  <c r="X603"/>
  <c r="Y602"/>
  <c r="X602"/>
  <c r="Y601"/>
  <c r="X601"/>
  <c r="Y600"/>
  <c r="X600"/>
  <c r="Y599"/>
  <c r="X599"/>
  <c r="Y598"/>
  <c r="X598"/>
  <c r="Y597"/>
  <c r="X597"/>
  <c r="W596"/>
  <c r="V596"/>
  <c r="U596"/>
  <c r="T596"/>
  <c r="S596"/>
  <c r="R596"/>
  <c r="Q596"/>
  <c r="P596"/>
  <c r="O596"/>
  <c r="N596"/>
  <c r="M596"/>
  <c r="L596"/>
  <c r="K596"/>
  <c r="J596"/>
  <c r="I596"/>
  <c r="H596"/>
  <c r="G596"/>
  <c r="F596"/>
  <c r="E596"/>
  <c r="D596"/>
  <c r="Y595"/>
  <c r="X595"/>
  <c r="Y594"/>
  <c r="X594"/>
  <c r="Y593"/>
  <c r="X593"/>
  <c r="Y592"/>
  <c r="X592"/>
  <c r="W591"/>
  <c r="V591"/>
  <c r="U591"/>
  <c r="T591"/>
  <c r="S591"/>
  <c r="R591"/>
  <c r="Q591"/>
  <c r="P591"/>
  <c r="O591"/>
  <c r="N591"/>
  <c r="M591"/>
  <c r="L591"/>
  <c r="K591"/>
  <c r="J591"/>
  <c r="I591"/>
  <c r="H591"/>
  <c r="G591"/>
  <c r="F591"/>
  <c r="E591"/>
  <c r="D591"/>
  <c r="Y590"/>
  <c r="X590"/>
  <c r="Y589"/>
  <c r="X589"/>
  <c r="Y588"/>
  <c r="X588"/>
  <c r="Y587"/>
  <c r="X587"/>
  <c r="Y586"/>
  <c r="X586"/>
  <c r="Y585"/>
  <c r="X585"/>
  <c r="Y584"/>
  <c r="X584"/>
  <c r="W583"/>
  <c r="V583"/>
  <c r="U583"/>
  <c r="T583"/>
  <c r="S583"/>
  <c r="R583"/>
  <c r="Q583"/>
  <c r="P583"/>
  <c r="O583"/>
  <c r="N583"/>
  <c r="M583"/>
  <c r="L583"/>
  <c r="K583"/>
  <c r="J583"/>
  <c r="I583"/>
  <c r="H583"/>
  <c r="G583"/>
  <c r="F583"/>
  <c r="E583"/>
  <c r="D583"/>
  <c r="Y582"/>
  <c r="X582"/>
  <c r="Y581"/>
  <c r="X581"/>
  <c r="Y580"/>
  <c r="X580"/>
  <c r="Y579"/>
  <c r="X579"/>
  <c r="W578"/>
  <c r="V578"/>
  <c r="U578"/>
  <c r="T578"/>
  <c r="S578"/>
  <c r="R578"/>
  <c r="Q578"/>
  <c r="P578"/>
  <c r="O578"/>
  <c r="N578"/>
  <c r="M578"/>
  <c r="L578"/>
  <c r="K578"/>
  <c r="J578"/>
  <c r="I578"/>
  <c r="H578"/>
  <c r="G578"/>
  <c r="F578"/>
  <c r="E578"/>
  <c r="D578"/>
  <c r="Y577"/>
  <c r="X577"/>
  <c r="Y576"/>
  <c r="X576"/>
  <c r="Y575"/>
  <c r="X575"/>
  <c r="Y574"/>
  <c r="X574"/>
  <c r="W573"/>
  <c r="V573"/>
  <c r="U573"/>
  <c r="T573"/>
  <c r="S573"/>
  <c r="R573"/>
  <c r="Q573"/>
  <c r="P573"/>
  <c r="O573"/>
  <c r="N573"/>
  <c r="M573"/>
  <c r="L573"/>
  <c r="K573"/>
  <c r="J573"/>
  <c r="I573"/>
  <c r="H573"/>
  <c r="G573"/>
  <c r="F573"/>
  <c r="E573"/>
  <c r="D573"/>
  <c r="Y572"/>
  <c r="X572"/>
  <c r="Y571"/>
  <c r="X571"/>
  <c r="Y570"/>
  <c r="X570"/>
  <c r="Y569"/>
  <c r="X569"/>
  <c r="W568"/>
  <c r="V568"/>
  <c r="U568"/>
  <c r="T568"/>
  <c r="S568"/>
  <c r="R568"/>
  <c r="Q568"/>
  <c r="P568"/>
  <c r="O568"/>
  <c r="N568"/>
  <c r="M568"/>
  <c r="L568"/>
  <c r="K568"/>
  <c r="J568"/>
  <c r="I568"/>
  <c r="H568"/>
  <c r="G568"/>
  <c r="F568"/>
  <c r="E568"/>
  <c r="D568"/>
  <c r="Y567"/>
  <c r="X567"/>
  <c r="Y566"/>
  <c r="X566"/>
  <c r="W565"/>
  <c r="V565"/>
  <c r="U565"/>
  <c r="T565"/>
  <c r="S565"/>
  <c r="R565"/>
  <c r="Q565"/>
  <c r="P565"/>
  <c r="O565"/>
  <c r="N565"/>
  <c r="M565"/>
  <c r="L565"/>
  <c r="K565"/>
  <c r="J565"/>
  <c r="I565"/>
  <c r="H565"/>
  <c r="G565"/>
  <c r="F565"/>
  <c r="E565"/>
  <c r="D565"/>
  <c r="Y564"/>
  <c r="X564"/>
  <c r="Y563"/>
  <c r="X563"/>
  <c r="Y562"/>
  <c r="X562"/>
  <c r="Y561"/>
  <c r="X561"/>
  <c r="Y560"/>
  <c r="X560"/>
  <c r="W559"/>
  <c r="V559"/>
  <c r="U559"/>
  <c r="T559"/>
  <c r="S559"/>
  <c r="R559"/>
  <c r="Q559"/>
  <c r="P559"/>
  <c r="O559"/>
  <c r="N559"/>
  <c r="M559"/>
  <c r="L559"/>
  <c r="K559"/>
  <c r="J559"/>
  <c r="I559"/>
  <c r="H559"/>
  <c r="G559"/>
  <c r="F559"/>
  <c r="E559"/>
  <c r="D559"/>
  <c r="Y558"/>
  <c r="X558"/>
  <c r="Y557"/>
  <c r="X557"/>
  <c r="Y556"/>
  <c r="X556"/>
  <c r="Y555"/>
  <c r="X555"/>
  <c r="Y554"/>
  <c r="X554"/>
  <c r="Y553"/>
  <c r="X553"/>
  <c r="Y552"/>
  <c r="X552"/>
  <c r="W551"/>
  <c r="V551"/>
  <c r="U551"/>
  <c r="T551"/>
  <c r="S551"/>
  <c r="R551"/>
  <c r="Q551"/>
  <c r="P551"/>
  <c r="O551"/>
  <c r="N551"/>
  <c r="M551"/>
  <c r="L551"/>
  <c r="K551"/>
  <c r="J551"/>
  <c r="I551"/>
  <c r="H551"/>
  <c r="G551"/>
  <c r="F551"/>
  <c r="E551"/>
  <c r="D551"/>
  <c r="Y550"/>
  <c r="X550"/>
  <c r="Y549"/>
  <c r="X549"/>
  <c r="Y548"/>
  <c r="X548"/>
  <c r="Y547"/>
  <c r="X547"/>
  <c r="W546"/>
  <c r="V546"/>
  <c r="U546"/>
  <c r="T546"/>
  <c r="S546"/>
  <c r="R546"/>
  <c r="Q546"/>
  <c r="P546"/>
  <c r="O546"/>
  <c r="N546"/>
  <c r="M546"/>
  <c r="L546"/>
  <c r="K546"/>
  <c r="J546"/>
  <c r="I546"/>
  <c r="H546"/>
  <c r="G546"/>
  <c r="F546"/>
  <c r="E546"/>
  <c r="D546"/>
  <c r="Y545"/>
  <c r="X545"/>
  <c r="Y544"/>
  <c r="X544"/>
  <c r="Y543"/>
  <c r="X543"/>
  <c r="Y542"/>
  <c r="X542"/>
  <c r="W541"/>
  <c r="V541"/>
  <c r="U541"/>
  <c r="T541"/>
  <c r="S541"/>
  <c r="R541"/>
  <c r="Q541"/>
  <c r="P541"/>
  <c r="O541"/>
  <c r="N541"/>
  <c r="M541"/>
  <c r="L541"/>
  <c r="K541"/>
  <c r="J541"/>
  <c r="I541"/>
  <c r="H541"/>
  <c r="G541"/>
  <c r="F541"/>
  <c r="E541"/>
  <c r="D541"/>
  <c r="Y540"/>
  <c r="X540"/>
  <c r="Y539"/>
  <c r="X539"/>
  <c r="W538"/>
  <c r="V538"/>
  <c r="U538"/>
  <c r="T538"/>
  <c r="S538"/>
  <c r="R538"/>
  <c r="Q538"/>
  <c r="P538"/>
  <c r="O538"/>
  <c r="N538"/>
  <c r="M538"/>
  <c r="L538"/>
  <c r="K538"/>
  <c r="J538"/>
  <c r="I538"/>
  <c r="H538"/>
  <c r="G538"/>
  <c r="F538"/>
  <c r="E538"/>
  <c r="D538"/>
  <c r="Y537"/>
  <c r="X537"/>
  <c r="Y536"/>
  <c r="X536"/>
  <c r="Y535"/>
  <c r="X535"/>
  <c r="Y534"/>
  <c r="X534"/>
  <c r="Y533"/>
  <c r="X533"/>
  <c r="Y532"/>
  <c r="X532"/>
  <c r="Y531"/>
  <c r="X531"/>
  <c r="W530"/>
  <c r="V530"/>
  <c r="U530"/>
  <c r="T530"/>
  <c r="S530"/>
  <c r="R530"/>
  <c r="Q530"/>
  <c r="P530"/>
  <c r="O530"/>
  <c r="N530"/>
  <c r="M530"/>
  <c r="L530"/>
  <c r="K530"/>
  <c r="J530"/>
  <c r="I530"/>
  <c r="H530"/>
  <c r="G530"/>
  <c r="F530"/>
  <c r="E530"/>
  <c r="D530"/>
  <c r="Y529"/>
  <c r="X529"/>
  <c r="Y528"/>
  <c r="X528"/>
  <c r="Y527"/>
  <c r="X527"/>
  <c r="W526"/>
  <c r="V526"/>
  <c r="U526"/>
  <c r="T526"/>
  <c r="S526"/>
  <c r="R526"/>
  <c r="Q526"/>
  <c r="P526"/>
  <c r="O526"/>
  <c r="N526"/>
  <c r="M526"/>
  <c r="L526"/>
  <c r="K526"/>
  <c r="J526"/>
  <c r="I526"/>
  <c r="H526"/>
  <c r="G526"/>
  <c r="F526"/>
  <c r="E526"/>
  <c r="D526"/>
  <c r="Y525"/>
  <c r="X525"/>
  <c r="Y524"/>
  <c r="X524"/>
  <c r="Y523"/>
  <c r="X523"/>
  <c r="Y522"/>
  <c r="X522"/>
  <c r="Y521"/>
  <c r="X521"/>
  <c r="Y520"/>
  <c r="X520"/>
  <c r="Y519"/>
  <c r="X519"/>
  <c r="Y518"/>
  <c r="X518"/>
  <c r="W517"/>
  <c r="V517"/>
  <c r="U517"/>
  <c r="T517"/>
  <c r="S517"/>
  <c r="R517"/>
  <c r="Q517"/>
  <c r="P517"/>
  <c r="O517"/>
  <c r="N517"/>
  <c r="M517"/>
  <c r="L517"/>
  <c r="K517"/>
  <c r="J517"/>
  <c r="I517"/>
  <c r="H517"/>
  <c r="G517"/>
  <c r="F517"/>
  <c r="E517"/>
  <c r="D517"/>
  <c r="Y512"/>
  <c r="X512"/>
  <c r="Y511"/>
  <c r="X511"/>
  <c r="Y510"/>
  <c r="X510"/>
  <c r="Y509"/>
  <c r="X509"/>
  <c r="Y508"/>
  <c r="X508"/>
  <c r="Y507"/>
  <c r="X507"/>
  <c r="Y506"/>
  <c r="X506"/>
  <c r="Y505"/>
  <c r="X505"/>
  <c r="Y504"/>
  <c r="X504"/>
  <c r="Y503"/>
  <c r="X503"/>
  <c r="Y502"/>
  <c r="X502"/>
  <c r="Y501"/>
  <c r="X501"/>
  <c r="W500"/>
  <c r="V500"/>
  <c r="U500"/>
  <c r="T500"/>
  <c r="S500"/>
  <c r="R500"/>
  <c r="Q500"/>
  <c r="P500"/>
  <c r="O500"/>
  <c r="N500"/>
  <c r="M500"/>
  <c r="L500"/>
  <c r="K500"/>
  <c r="J500"/>
  <c r="I500"/>
  <c r="H500"/>
  <c r="G500"/>
  <c r="F500"/>
  <c r="E500"/>
  <c r="D500"/>
  <c r="Y499"/>
  <c r="X499"/>
  <c r="Y498"/>
  <c r="X498"/>
  <c r="Y497"/>
  <c r="X497"/>
  <c r="Y496"/>
  <c r="X496"/>
  <c r="Y495"/>
  <c r="X495"/>
  <c r="Y494"/>
  <c r="X494"/>
  <c r="Y493"/>
  <c r="X493"/>
  <c r="Y492"/>
  <c r="X492"/>
  <c r="Y491"/>
  <c r="X491"/>
  <c r="Y490"/>
  <c r="X490"/>
  <c r="Y489"/>
  <c r="X489"/>
  <c r="Y488"/>
  <c r="X488"/>
  <c r="Y487"/>
  <c r="X487"/>
  <c r="Y486"/>
  <c r="X486"/>
  <c r="Y485"/>
  <c r="X485"/>
  <c r="Y484"/>
  <c r="X484"/>
  <c r="Y483"/>
  <c r="X483"/>
  <c r="Y482"/>
  <c r="X482"/>
  <c r="Y481"/>
  <c r="X481"/>
  <c r="Y480"/>
  <c r="X480"/>
  <c r="Y479"/>
  <c r="X479"/>
  <c r="Y478"/>
  <c r="X478"/>
  <c r="Y477"/>
  <c r="X477"/>
  <c r="Y476"/>
  <c r="X476"/>
  <c r="Y475"/>
  <c r="X475"/>
  <c r="Y474"/>
  <c r="X474"/>
  <c r="Y473"/>
  <c r="X473"/>
  <c r="Y472"/>
  <c r="X472"/>
  <c r="Y471"/>
  <c r="X471"/>
  <c r="Y470"/>
  <c r="X470"/>
  <c r="Y469"/>
  <c r="X469"/>
  <c r="Y468"/>
  <c r="X468"/>
  <c r="Y467"/>
  <c r="X467"/>
  <c r="Y466"/>
  <c r="X466"/>
  <c r="Y465"/>
  <c r="X465"/>
  <c r="Y464"/>
  <c r="X464"/>
  <c r="Y463"/>
  <c r="X463"/>
  <c r="W462"/>
  <c r="V462"/>
  <c r="U462"/>
  <c r="T462"/>
  <c r="S462"/>
  <c r="R462"/>
  <c r="Q462"/>
  <c r="P462"/>
  <c r="O462"/>
  <c r="N462"/>
  <c r="M462"/>
  <c r="L462"/>
  <c r="K462"/>
  <c r="J462"/>
  <c r="I462"/>
  <c r="H462"/>
  <c r="G462"/>
  <c r="F462"/>
  <c r="E462"/>
  <c r="D462"/>
  <c r="Y461"/>
  <c r="X461"/>
  <c r="Y460"/>
  <c r="X460"/>
  <c r="Y459"/>
  <c r="X459"/>
  <c r="Y458"/>
  <c r="X458"/>
  <c r="Y457"/>
  <c r="X457"/>
  <c r="Y456"/>
  <c r="X456"/>
  <c r="Y455"/>
  <c r="X455"/>
  <c r="Y454"/>
  <c r="X454"/>
  <c r="Y453"/>
  <c r="X453"/>
  <c r="Y452"/>
  <c r="X452"/>
  <c r="Y451"/>
  <c r="X451"/>
  <c r="Y450"/>
  <c r="X450"/>
  <c r="Y449"/>
  <c r="X449"/>
  <c r="Y448"/>
  <c r="X448"/>
  <c r="Y447"/>
  <c r="X447"/>
  <c r="Y446"/>
  <c r="X446"/>
  <c r="Y445"/>
  <c r="X445"/>
  <c r="Y444"/>
  <c r="X444"/>
  <c r="Y443"/>
  <c r="X443"/>
  <c r="Y442"/>
  <c r="X442"/>
  <c r="Y441"/>
  <c r="X441"/>
  <c r="Y440"/>
  <c r="X440"/>
  <c r="Y439"/>
  <c r="X439"/>
  <c r="Y438"/>
  <c r="X438"/>
  <c r="Y437"/>
  <c r="X437"/>
  <c r="Y436"/>
  <c r="X436"/>
  <c r="Y435"/>
  <c r="X435"/>
  <c r="Y434"/>
  <c r="X434"/>
  <c r="Y433"/>
  <c r="X433"/>
  <c r="Y432"/>
  <c r="X432"/>
  <c r="Y431"/>
  <c r="X431"/>
  <c r="Y430"/>
  <c r="X430"/>
  <c r="Y429"/>
  <c r="X429"/>
  <c r="Y428"/>
  <c r="X428"/>
  <c r="Y427"/>
  <c r="X427"/>
  <c r="Y426"/>
  <c r="X426"/>
  <c r="Y425"/>
  <c r="X425"/>
  <c r="Y424"/>
  <c r="X424"/>
  <c r="Y423"/>
  <c r="X423"/>
  <c r="Y422"/>
  <c r="X422"/>
  <c r="Y421"/>
  <c r="X421"/>
  <c r="Y420"/>
  <c r="X420"/>
  <c r="Y419"/>
  <c r="X419"/>
  <c r="Y418"/>
  <c r="X418"/>
  <c r="Y417"/>
  <c r="X417"/>
  <c r="Y416"/>
  <c r="X416"/>
  <c r="Y415"/>
  <c r="X415"/>
  <c r="Y414"/>
  <c r="X414"/>
  <c r="W413"/>
  <c r="V413"/>
  <c r="U413"/>
  <c r="T413"/>
  <c r="S413"/>
  <c r="R413"/>
  <c r="Q413"/>
  <c r="P413"/>
  <c r="O413"/>
  <c r="N413"/>
  <c r="M413"/>
  <c r="L413"/>
  <c r="K413"/>
  <c r="J413"/>
  <c r="I413"/>
  <c r="H413"/>
  <c r="G413"/>
  <c r="F413"/>
  <c r="E413"/>
  <c r="D413"/>
  <c r="Y412"/>
  <c r="X412"/>
  <c r="Y411"/>
  <c r="X411"/>
  <c r="Y410"/>
  <c r="X410"/>
  <c r="Y409"/>
  <c r="X409"/>
  <c r="Y408"/>
  <c r="X408"/>
  <c r="Y407"/>
  <c r="X407"/>
  <c r="W406"/>
  <c r="V406"/>
  <c r="U406"/>
  <c r="T406"/>
  <c r="S406"/>
  <c r="R406"/>
  <c r="Q406"/>
  <c r="P406"/>
  <c r="O406"/>
  <c r="N406"/>
  <c r="M406"/>
  <c r="L406"/>
  <c r="K406"/>
  <c r="J406"/>
  <c r="I406"/>
  <c r="H406"/>
  <c r="G406"/>
  <c r="F406"/>
  <c r="E406"/>
  <c r="D406"/>
  <c r="Y405"/>
  <c r="X405"/>
  <c r="Y404"/>
  <c r="X404"/>
  <c r="Y403"/>
  <c r="X403"/>
  <c r="Y402"/>
  <c r="X402"/>
  <c r="Y401"/>
  <c r="X401"/>
  <c r="Y400"/>
  <c r="X400"/>
  <c r="Y399"/>
  <c r="X399"/>
  <c r="Y398"/>
  <c r="X398"/>
  <c r="Y397"/>
  <c r="X397"/>
  <c r="Y396"/>
  <c r="X396"/>
  <c r="Y395"/>
  <c r="X395"/>
  <c r="Y394"/>
  <c r="X394"/>
  <c r="Y393"/>
  <c r="X393"/>
  <c r="Y392"/>
  <c r="X392"/>
  <c r="W391"/>
  <c r="V391"/>
  <c r="U391"/>
  <c r="T391"/>
  <c r="S391"/>
  <c r="R391"/>
  <c r="Q391"/>
  <c r="P391"/>
  <c r="O391"/>
  <c r="N391"/>
  <c r="M391"/>
  <c r="L391"/>
  <c r="K391"/>
  <c r="J391"/>
  <c r="I391"/>
  <c r="H391"/>
  <c r="G391"/>
  <c r="F391"/>
  <c r="E391"/>
  <c r="D391"/>
  <c r="Y390"/>
  <c r="X390"/>
  <c r="Y389"/>
  <c r="X389"/>
  <c r="Y388"/>
  <c r="X388"/>
  <c r="Y387"/>
  <c r="X387"/>
  <c r="Y386"/>
  <c r="X386"/>
  <c r="Y385"/>
  <c r="X385"/>
  <c r="Y384"/>
  <c r="X384"/>
  <c r="Y383"/>
  <c r="X383"/>
  <c r="Y382"/>
  <c r="X382"/>
  <c r="Y381"/>
  <c r="X381"/>
  <c r="W380"/>
  <c r="V380"/>
  <c r="U380"/>
  <c r="T380"/>
  <c r="S380"/>
  <c r="R380"/>
  <c r="Q380"/>
  <c r="P380"/>
  <c r="O380"/>
  <c r="N380"/>
  <c r="M380"/>
  <c r="L380"/>
  <c r="K380"/>
  <c r="J380"/>
  <c r="I380"/>
  <c r="H380"/>
  <c r="G380"/>
  <c r="F380"/>
  <c r="E380"/>
  <c r="D380"/>
  <c r="Y379"/>
  <c r="X379"/>
  <c r="Y378"/>
  <c r="X378"/>
  <c r="W377"/>
  <c r="V377"/>
  <c r="U377"/>
  <c r="T377"/>
  <c r="S377"/>
  <c r="R377"/>
  <c r="Q377"/>
  <c r="P377"/>
  <c r="O377"/>
  <c r="N377"/>
  <c r="M377"/>
  <c r="L377"/>
  <c r="K377"/>
  <c r="J377"/>
  <c r="I377"/>
  <c r="H377"/>
  <c r="G377"/>
  <c r="F377"/>
  <c r="E377"/>
  <c r="D377"/>
  <c r="Y376"/>
  <c r="X376"/>
  <c r="Y375"/>
  <c r="X375"/>
  <c r="W374"/>
  <c r="V374"/>
  <c r="U374"/>
  <c r="T374"/>
  <c r="S374"/>
  <c r="R374"/>
  <c r="Q374"/>
  <c r="P374"/>
  <c r="O374"/>
  <c r="N374"/>
  <c r="M374"/>
  <c r="L374"/>
  <c r="K374"/>
  <c r="J374"/>
  <c r="I374"/>
  <c r="H374"/>
  <c r="G374"/>
  <c r="F374"/>
  <c r="E374"/>
  <c r="D374"/>
  <c r="Y373"/>
  <c r="X373"/>
  <c r="Y372"/>
  <c r="X372"/>
  <c r="Y371"/>
  <c r="X371"/>
  <c r="Y370"/>
  <c r="X370"/>
  <c r="Y369"/>
  <c r="X369"/>
  <c r="Y368"/>
  <c r="X368"/>
  <c r="W367"/>
  <c r="V367"/>
  <c r="U367"/>
  <c r="T367"/>
  <c r="S367"/>
  <c r="R367"/>
  <c r="Q367"/>
  <c r="P367"/>
  <c r="O367"/>
  <c r="N367"/>
  <c r="M367"/>
  <c r="L367"/>
  <c r="K367"/>
  <c r="J367"/>
  <c r="I367"/>
  <c r="H367"/>
  <c r="G367"/>
  <c r="F367"/>
  <c r="E367"/>
  <c r="D367"/>
  <c r="Y366"/>
  <c r="X366"/>
  <c r="Y365"/>
  <c r="X365"/>
  <c r="Y364"/>
  <c r="X364"/>
  <c r="Y363"/>
  <c r="X363"/>
  <c r="Y362"/>
  <c r="X362"/>
  <c r="Y361"/>
  <c r="X361"/>
  <c r="Y360"/>
  <c r="X360"/>
  <c r="Y359"/>
  <c r="X359"/>
  <c r="Y358"/>
  <c r="X358"/>
  <c r="Y357"/>
  <c r="X357"/>
  <c r="W356"/>
  <c r="V356"/>
  <c r="U356"/>
  <c r="T356"/>
  <c r="S356"/>
  <c r="R356"/>
  <c r="Q356"/>
  <c r="P356"/>
  <c r="O356"/>
  <c r="N356"/>
  <c r="M356"/>
  <c r="L356"/>
  <c r="K356"/>
  <c r="J356"/>
  <c r="I356"/>
  <c r="H356"/>
  <c r="G356"/>
  <c r="F356"/>
  <c r="E356"/>
  <c r="D356"/>
  <c r="Y355"/>
  <c r="X355"/>
  <c r="Y354"/>
  <c r="X354"/>
  <c r="Y353"/>
  <c r="X353"/>
  <c r="Y352"/>
  <c r="X352"/>
  <c r="Y351"/>
  <c r="X351"/>
  <c r="Y350"/>
  <c r="X350"/>
  <c r="Y349"/>
  <c r="X349"/>
  <c r="Y348"/>
  <c r="X348"/>
  <c r="Y347"/>
  <c r="X347"/>
  <c r="W346"/>
  <c r="V346"/>
  <c r="U346"/>
  <c r="T346"/>
  <c r="S346"/>
  <c r="R346"/>
  <c r="Q346"/>
  <c r="P346"/>
  <c r="O346"/>
  <c r="N346"/>
  <c r="M346"/>
  <c r="L346"/>
  <c r="K346"/>
  <c r="J346"/>
  <c r="I346"/>
  <c r="H346"/>
  <c r="G346"/>
  <c r="F346"/>
  <c r="E346"/>
  <c r="D346"/>
  <c r="Y345"/>
  <c r="X345"/>
  <c r="Y344"/>
  <c r="X344"/>
  <c r="Y343"/>
  <c r="X343"/>
  <c r="Y342"/>
  <c r="X342"/>
  <c r="Y341"/>
  <c r="X341"/>
  <c r="Y340"/>
  <c r="X340"/>
  <c r="Y339"/>
  <c r="X339"/>
  <c r="Y338"/>
  <c r="X338"/>
  <c r="Y337"/>
  <c r="X337"/>
  <c r="Y336"/>
  <c r="X336"/>
  <c r="Y335"/>
  <c r="X335"/>
  <c r="Y334"/>
  <c r="X334"/>
  <c r="W333"/>
  <c r="V333"/>
  <c r="U333"/>
  <c r="T333"/>
  <c r="S333"/>
  <c r="R333"/>
  <c r="Q333"/>
  <c r="P333"/>
  <c r="O333"/>
  <c r="N333"/>
  <c r="M333"/>
  <c r="L333"/>
  <c r="K333"/>
  <c r="J333"/>
  <c r="I333"/>
  <c r="H333"/>
  <c r="G333"/>
  <c r="F333"/>
  <c r="E333"/>
  <c r="D333"/>
  <c r="Y332"/>
  <c r="X332"/>
  <c r="Y331"/>
  <c r="X331"/>
  <c r="Y330"/>
  <c r="X330"/>
  <c r="Y329"/>
  <c r="X329"/>
  <c r="Y328"/>
  <c r="X328"/>
  <c r="W327"/>
  <c r="V327"/>
  <c r="U327"/>
  <c r="T327"/>
  <c r="S327"/>
  <c r="R327"/>
  <c r="Q327"/>
  <c r="P327"/>
  <c r="O327"/>
  <c r="N327"/>
  <c r="M327"/>
  <c r="L327"/>
  <c r="K327"/>
  <c r="J327"/>
  <c r="I327"/>
  <c r="H327"/>
  <c r="G327"/>
  <c r="F327"/>
  <c r="E327"/>
  <c r="D327"/>
  <c r="Y326"/>
  <c r="X326"/>
  <c r="Y325"/>
  <c r="X325"/>
  <c r="Y324"/>
  <c r="X324"/>
  <c r="Y323"/>
  <c r="X323"/>
  <c r="Y322"/>
  <c r="X322"/>
  <c r="Y321"/>
  <c r="X321"/>
  <c r="Y320"/>
  <c r="X320"/>
  <c r="Y319"/>
  <c r="X319"/>
  <c r="W318"/>
  <c r="V318"/>
  <c r="U318"/>
  <c r="T318"/>
  <c r="S318"/>
  <c r="R318"/>
  <c r="Q318"/>
  <c r="P318"/>
  <c r="O318"/>
  <c r="N318"/>
  <c r="M318"/>
  <c r="L318"/>
  <c r="K318"/>
  <c r="J318"/>
  <c r="I318"/>
  <c r="H318"/>
  <c r="G318"/>
  <c r="F318"/>
  <c r="E318"/>
  <c r="D318"/>
  <c r="Y317"/>
  <c r="X317"/>
  <c r="Y316"/>
  <c r="X316"/>
  <c r="Y315"/>
  <c r="X315"/>
  <c r="Y314"/>
  <c r="X314"/>
  <c r="W313"/>
  <c r="V313"/>
  <c r="U313"/>
  <c r="T313"/>
  <c r="S313"/>
  <c r="R313"/>
  <c r="Q313"/>
  <c r="P313"/>
  <c r="O313"/>
  <c r="N313"/>
  <c r="M313"/>
  <c r="L313"/>
  <c r="K313"/>
  <c r="J313"/>
  <c r="I313"/>
  <c r="H313"/>
  <c r="G313"/>
  <c r="F313"/>
  <c r="E313"/>
  <c r="D313"/>
  <c r="Y312"/>
  <c r="X312"/>
  <c r="Y311"/>
  <c r="X311"/>
  <c r="Y310"/>
  <c r="X310"/>
  <c r="Y309"/>
  <c r="X309"/>
  <c r="Y308"/>
  <c r="X308"/>
  <c r="Y307"/>
  <c r="X307"/>
  <c r="Y306"/>
  <c r="X306"/>
  <c r="Y305"/>
  <c r="X305"/>
  <c r="Y304"/>
  <c r="X304"/>
  <c r="Y303"/>
  <c r="X303"/>
  <c r="Y302"/>
  <c r="X302"/>
  <c r="Y301"/>
  <c r="X301"/>
  <c r="Y300"/>
  <c r="X300"/>
  <c r="Y299"/>
  <c r="X299"/>
  <c r="Y298"/>
  <c r="X298"/>
  <c r="Y297"/>
  <c r="X297"/>
  <c r="Y296"/>
  <c r="X296"/>
  <c r="Y295"/>
  <c r="X295"/>
  <c r="Y294"/>
  <c r="X294"/>
  <c r="Y293"/>
  <c r="X293"/>
  <c r="Y292"/>
  <c r="X292"/>
  <c r="Y291"/>
  <c r="X291"/>
  <c r="Y290"/>
  <c r="X290"/>
  <c r="Y289"/>
  <c r="X289"/>
  <c r="W288"/>
  <c r="V288"/>
  <c r="U288"/>
  <c r="T288"/>
  <c r="S288"/>
  <c r="R288"/>
  <c r="Q288"/>
  <c r="P288"/>
  <c r="O288"/>
  <c r="N288"/>
  <c r="M288"/>
  <c r="L288"/>
  <c r="K288"/>
  <c r="J288"/>
  <c r="I288"/>
  <c r="H288"/>
  <c r="G288"/>
  <c r="F288"/>
  <c r="E288"/>
  <c r="D288"/>
  <c r="Y287"/>
  <c r="X287"/>
  <c r="Y286"/>
  <c r="X286"/>
  <c r="Y285"/>
  <c r="X285"/>
  <c r="Y284"/>
  <c r="X284"/>
  <c r="Y283"/>
  <c r="X283"/>
  <c r="Y282"/>
  <c r="X282"/>
  <c r="Y281"/>
  <c r="X281"/>
  <c r="Y280"/>
  <c r="X280"/>
  <c r="Y279"/>
  <c r="X279"/>
  <c r="Y278"/>
  <c r="X278"/>
  <c r="W277"/>
  <c r="V277"/>
  <c r="U277"/>
  <c r="T277"/>
  <c r="S277"/>
  <c r="R277"/>
  <c r="Q277"/>
  <c r="P277"/>
  <c r="O277"/>
  <c r="N277"/>
  <c r="M277"/>
  <c r="L277"/>
  <c r="K277"/>
  <c r="J277"/>
  <c r="I277"/>
  <c r="H277"/>
  <c r="G277"/>
  <c r="F277"/>
  <c r="E277"/>
  <c r="D277"/>
  <c r="Y276"/>
  <c r="X276"/>
  <c r="Y275"/>
  <c r="X275"/>
  <c r="Y274"/>
  <c r="X274"/>
  <c r="Y273"/>
  <c r="X273"/>
  <c r="Y272"/>
  <c r="X272"/>
  <c r="Y271"/>
  <c r="X271"/>
  <c r="Y270"/>
  <c r="X270"/>
  <c r="Y269"/>
  <c r="X269"/>
  <c r="Y268"/>
  <c r="X268"/>
  <c r="Y267"/>
  <c r="X267"/>
  <c r="W266"/>
  <c r="V266"/>
  <c r="U266"/>
  <c r="T266"/>
  <c r="S266"/>
  <c r="R266"/>
  <c r="Q266"/>
  <c r="P266"/>
  <c r="O266"/>
  <c r="N266"/>
  <c r="M266"/>
  <c r="L266"/>
  <c r="K266"/>
  <c r="J266"/>
  <c r="I266"/>
  <c r="H266"/>
  <c r="G266"/>
  <c r="F266"/>
  <c r="E266"/>
  <c r="D266"/>
  <c r="Y265"/>
  <c r="X265"/>
  <c r="Y264"/>
  <c r="X264"/>
  <c r="Y263"/>
  <c r="X263"/>
  <c r="Y262"/>
  <c r="X262"/>
  <c r="Y261"/>
  <c r="X261"/>
  <c r="Y260"/>
  <c r="X260"/>
  <c r="Y259"/>
  <c r="X259"/>
  <c r="Y258"/>
  <c r="X258"/>
  <c r="Y257"/>
  <c r="X257"/>
  <c r="Y256"/>
  <c r="X256"/>
  <c r="Y255"/>
  <c r="X255"/>
  <c r="Y254"/>
  <c r="X254"/>
  <c r="Y253"/>
  <c r="X253"/>
  <c r="Y252"/>
  <c r="X252"/>
  <c r="Y251"/>
  <c r="X251"/>
  <c r="Y250"/>
  <c r="X250"/>
  <c r="Y249"/>
  <c r="X249"/>
  <c r="W248"/>
  <c r="V248"/>
  <c r="U248"/>
  <c r="T248"/>
  <c r="S248"/>
  <c r="R248"/>
  <c r="Q248"/>
  <c r="P248"/>
  <c r="O248"/>
  <c r="N248"/>
  <c r="M248"/>
  <c r="L248"/>
  <c r="K248"/>
  <c r="J248"/>
  <c r="I248"/>
  <c r="H248"/>
  <c r="G248"/>
  <c r="F248"/>
  <c r="E248"/>
  <c r="D248"/>
  <c r="Y247"/>
  <c r="X247"/>
  <c r="Y246"/>
  <c r="X246"/>
  <c r="Y245"/>
  <c r="X245"/>
  <c r="Y244"/>
  <c r="X244"/>
  <c r="Y243"/>
  <c r="X243"/>
  <c r="Y242"/>
  <c r="X242"/>
  <c r="Y241"/>
  <c r="X241"/>
  <c r="Y240"/>
  <c r="X240"/>
  <c r="Y239"/>
  <c r="X239"/>
  <c r="Y238"/>
  <c r="X238"/>
  <c r="Y237"/>
  <c r="X237"/>
  <c r="Y236"/>
  <c r="X236"/>
  <c r="Y235"/>
  <c r="X235"/>
  <c r="Y234"/>
  <c r="X234"/>
  <c r="Y233"/>
  <c r="X233"/>
  <c r="Y232"/>
  <c r="X232"/>
  <c r="W231"/>
  <c r="V231"/>
  <c r="U231"/>
  <c r="T231"/>
  <c r="S231"/>
  <c r="R231"/>
  <c r="Q231"/>
  <c r="P231"/>
  <c r="O231"/>
  <c r="N231"/>
  <c r="M231"/>
  <c r="L231"/>
  <c r="K231"/>
  <c r="J231"/>
  <c r="I231"/>
  <c r="H231"/>
  <c r="G231"/>
  <c r="F231"/>
  <c r="E231"/>
  <c r="D231"/>
  <c r="Y230"/>
  <c r="X230"/>
  <c r="Y229"/>
  <c r="X229"/>
  <c r="Y228"/>
  <c r="X228"/>
  <c r="Y227"/>
  <c r="X227"/>
  <c r="Y226"/>
  <c r="X226"/>
  <c r="Y225"/>
  <c r="X225"/>
  <c r="Y224"/>
  <c r="X224"/>
  <c r="Y223"/>
  <c r="X223"/>
  <c r="Y222"/>
  <c r="X222"/>
  <c r="Y221"/>
  <c r="X221"/>
  <c r="Y220"/>
  <c r="X220"/>
  <c r="Y219"/>
  <c r="X219"/>
  <c r="Y218"/>
  <c r="X218"/>
  <c r="Y217"/>
  <c r="X217"/>
  <c r="Y216"/>
  <c r="X216"/>
  <c r="Y215"/>
  <c r="X215"/>
  <c r="Y214"/>
  <c r="X214"/>
  <c r="Y213"/>
  <c r="X213"/>
  <c r="Y212"/>
  <c r="X212"/>
  <c r="Y211"/>
  <c r="X211"/>
  <c r="Y210"/>
  <c r="X210"/>
  <c r="Y209"/>
  <c r="X209"/>
  <c r="Y208"/>
  <c r="X208"/>
  <c r="Y207"/>
  <c r="X207"/>
  <c r="Y206"/>
  <c r="X206"/>
  <c r="W205"/>
  <c r="V205"/>
  <c r="U205"/>
  <c r="T205"/>
  <c r="S205"/>
  <c r="R205"/>
  <c r="Q205"/>
  <c r="P205"/>
  <c r="O205"/>
  <c r="N205"/>
  <c r="M205"/>
  <c r="L205"/>
  <c r="K205"/>
  <c r="J205"/>
  <c r="I205"/>
  <c r="H205"/>
  <c r="G205"/>
  <c r="F205"/>
  <c r="E205"/>
  <c r="D205"/>
  <c r="Y204"/>
  <c r="X204"/>
  <c r="Y203"/>
  <c r="X203"/>
  <c r="Y202"/>
  <c r="X202"/>
  <c r="Y201"/>
  <c r="X201"/>
  <c r="Y200"/>
  <c r="X200"/>
  <c r="Y199"/>
  <c r="X199"/>
  <c r="W198"/>
  <c r="V198"/>
  <c r="U198"/>
  <c r="T198"/>
  <c r="S198"/>
  <c r="R198"/>
  <c r="Q198"/>
  <c r="P198"/>
  <c r="O198"/>
  <c r="N198"/>
  <c r="M198"/>
  <c r="L198"/>
  <c r="K198"/>
  <c r="J198"/>
  <c r="I198"/>
  <c r="H198"/>
  <c r="G198"/>
  <c r="F198"/>
  <c r="E198"/>
  <c r="D198"/>
  <c r="Y197"/>
  <c r="X197"/>
  <c r="Y196"/>
  <c r="X196"/>
  <c r="W195"/>
  <c r="V195"/>
  <c r="U195"/>
  <c r="T195"/>
  <c r="S195"/>
  <c r="R195"/>
  <c r="Q195"/>
  <c r="P195"/>
  <c r="O195"/>
  <c r="N195"/>
  <c r="M195"/>
  <c r="L195"/>
  <c r="K195"/>
  <c r="J195"/>
  <c r="I195"/>
  <c r="H195"/>
  <c r="G195"/>
  <c r="F195"/>
  <c r="E195"/>
  <c r="D195"/>
  <c r="Y194"/>
  <c r="X194"/>
  <c r="Y193"/>
  <c r="X193"/>
  <c r="Y192"/>
  <c r="X192"/>
  <c r="Y191"/>
  <c r="X191"/>
  <c r="Y190"/>
  <c r="X190"/>
  <c r="Y189"/>
  <c r="X189"/>
  <c r="Y188"/>
  <c r="X188"/>
  <c r="Y187"/>
  <c r="X187"/>
  <c r="Y186"/>
  <c r="X186"/>
  <c r="Y185"/>
  <c r="X185"/>
  <c r="Y184"/>
  <c r="X184"/>
  <c r="Y183"/>
  <c r="X183"/>
  <c r="Y182"/>
  <c r="X182"/>
  <c r="Y181"/>
  <c r="X181"/>
  <c r="Y180"/>
  <c r="X180"/>
  <c r="Y179"/>
  <c r="X179"/>
  <c r="Y178"/>
  <c r="X178"/>
  <c r="Y177"/>
  <c r="X177"/>
  <c r="W176"/>
  <c r="V176"/>
  <c r="U176"/>
  <c r="T176"/>
  <c r="S176"/>
  <c r="R176"/>
  <c r="Q176"/>
  <c r="P176"/>
  <c r="O176"/>
  <c r="N176"/>
  <c r="M176"/>
  <c r="L176"/>
  <c r="K176"/>
  <c r="J176"/>
  <c r="I176"/>
  <c r="H176"/>
  <c r="G176"/>
  <c r="F176"/>
  <c r="E176"/>
  <c r="D176"/>
  <c r="Y175"/>
  <c r="X175"/>
  <c r="Y174"/>
  <c r="X174"/>
  <c r="W173"/>
  <c r="V173"/>
  <c r="U173"/>
  <c r="T173"/>
  <c r="S173"/>
  <c r="R173"/>
  <c r="Q173"/>
  <c r="P173"/>
  <c r="O173"/>
  <c r="N173"/>
  <c r="M173"/>
  <c r="L173"/>
  <c r="K173"/>
  <c r="J173"/>
  <c r="I173"/>
  <c r="H173"/>
  <c r="G173"/>
  <c r="F173"/>
  <c r="E173"/>
  <c r="D173"/>
  <c r="Y172"/>
  <c r="X172"/>
  <c r="Y171"/>
  <c r="X171"/>
  <c r="Y170"/>
  <c r="X170"/>
  <c r="Y169"/>
  <c r="X169"/>
  <c r="Y168"/>
  <c r="X168"/>
  <c r="Y167"/>
  <c r="X167"/>
  <c r="W166"/>
  <c r="V166"/>
  <c r="U166"/>
  <c r="T166"/>
  <c r="S166"/>
  <c r="R166"/>
  <c r="Q166"/>
  <c r="P166"/>
  <c r="O166"/>
  <c r="N166"/>
  <c r="M166"/>
  <c r="L166"/>
  <c r="K166"/>
  <c r="J166"/>
  <c r="I166"/>
  <c r="H166"/>
  <c r="G166"/>
  <c r="F166"/>
  <c r="E166"/>
  <c r="D166"/>
  <c r="Y165"/>
  <c r="X165"/>
  <c r="Y164"/>
  <c r="X164"/>
  <c r="Y163"/>
  <c r="X163"/>
  <c r="Y162"/>
  <c r="X162"/>
  <c r="Y161"/>
  <c r="X161"/>
  <c r="Y160"/>
  <c r="X160"/>
  <c r="Y159"/>
  <c r="X159"/>
  <c r="W158"/>
  <c r="V158"/>
  <c r="U158"/>
  <c r="T158"/>
  <c r="S158"/>
  <c r="R158"/>
  <c r="Q158"/>
  <c r="P158"/>
  <c r="O158"/>
  <c r="N158"/>
  <c r="M158"/>
  <c r="L158"/>
  <c r="K158"/>
  <c r="J158"/>
  <c r="I158"/>
  <c r="H158"/>
  <c r="G158"/>
  <c r="F158"/>
  <c r="E158"/>
  <c r="D158"/>
  <c r="Y157"/>
  <c r="X157"/>
  <c r="Y156"/>
  <c r="X156"/>
  <c r="Y155"/>
  <c r="X155"/>
  <c r="Y154"/>
  <c r="X154"/>
  <c r="Y153"/>
  <c r="X153"/>
  <c r="Y152"/>
  <c r="X152"/>
  <c r="Y151"/>
  <c r="X151"/>
  <c r="W150"/>
  <c r="V150"/>
  <c r="U150"/>
  <c r="T150"/>
  <c r="S150"/>
  <c r="R150"/>
  <c r="Q150"/>
  <c r="P150"/>
  <c r="O150"/>
  <c r="N150"/>
  <c r="M150"/>
  <c r="L150"/>
  <c r="K150"/>
  <c r="J150"/>
  <c r="I150"/>
  <c r="H150"/>
  <c r="G150"/>
  <c r="F150"/>
  <c r="E150"/>
  <c r="D150"/>
  <c r="Y149"/>
  <c r="X149"/>
  <c r="Y148"/>
  <c r="X148"/>
  <c r="Y147"/>
  <c r="X147"/>
  <c r="Y146"/>
  <c r="X146"/>
  <c r="Y145"/>
  <c r="X145"/>
  <c r="W144"/>
  <c r="V144"/>
  <c r="U144"/>
  <c r="T144"/>
  <c r="S144"/>
  <c r="R144"/>
  <c r="Q144"/>
  <c r="P144"/>
  <c r="O144"/>
  <c r="N144"/>
  <c r="M144"/>
  <c r="L144"/>
  <c r="K144"/>
  <c r="J144"/>
  <c r="I144"/>
  <c r="H144"/>
  <c r="G144"/>
  <c r="F144"/>
  <c r="E144"/>
  <c r="D144"/>
  <c r="Y143"/>
  <c r="X143"/>
  <c r="Y142"/>
  <c r="X142"/>
  <c r="Y141"/>
  <c r="X141"/>
  <c r="Y140"/>
  <c r="X140"/>
  <c r="Y139"/>
  <c r="X139"/>
  <c r="Y138"/>
  <c r="X138"/>
  <c r="Y137"/>
  <c r="X137"/>
  <c r="Y136"/>
  <c r="X136"/>
  <c r="Y135"/>
  <c r="X135"/>
  <c r="Y134"/>
  <c r="X134"/>
  <c r="W133"/>
  <c r="V133"/>
  <c r="U133"/>
  <c r="T133"/>
  <c r="S133"/>
  <c r="R133"/>
  <c r="Q133"/>
  <c r="P133"/>
  <c r="O133"/>
  <c r="N133"/>
  <c r="M133"/>
  <c r="L133"/>
  <c r="K133"/>
  <c r="J133"/>
  <c r="I133"/>
  <c r="H133"/>
  <c r="G133"/>
  <c r="F133"/>
  <c r="E133"/>
  <c r="D133"/>
  <c r="Y132"/>
  <c r="X132"/>
  <c r="Y131"/>
  <c r="X131"/>
  <c r="Y130"/>
  <c r="X130"/>
  <c r="Y129"/>
  <c r="X129"/>
  <c r="Y128"/>
  <c r="X128"/>
  <c r="Y127"/>
  <c r="X127"/>
  <c r="Y126"/>
  <c r="X126"/>
  <c r="Y125"/>
  <c r="X125"/>
  <c r="Y124"/>
  <c r="X124"/>
  <c r="Y123"/>
  <c r="X123"/>
  <c r="Y122"/>
  <c r="X122"/>
  <c r="Y121"/>
  <c r="X121"/>
  <c r="Y120"/>
  <c r="X120"/>
  <c r="Y119"/>
  <c r="X119"/>
  <c r="Y118"/>
  <c r="X118"/>
  <c r="Y117"/>
  <c r="X117"/>
  <c r="Y116"/>
  <c r="X116"/>
  <c r="Y115"/>
  <c r="X115"/>
  <c r="Y114"/>
  <c r="X114"/>
  <c r="Y113"/>
  <c r="X113"/>
  <c r="Y112"/>
  <c r="X112"/>
  <c r="W111"/>
  <c r="V111"/>
  <c r="U111"/>
  <c r="T111"/>
  <c r="S111"/>
  <c r="R111"/>
  <c r="Q111"/>
  <c r="P111"/>
  <c r="O111"/>
  <c r="N111"/>
  <c r="M111"/>
  <c r="L111"/>
  <c r="K111"/>
  <c r="J111"/>
  <c r="I111"/>
  <c r="H111"/>
  <c r="G111"/>
  <c r="F111"/>
  <c r="E111"/>
  <c r="D111"/>
  <c r="Y110"/>
  <c r="X110"/>
  <c r="Y109"/>
  <c r="X109"/>
  <c r="Y108"/>
  <c r="X108"/>
  <c r="Y107"/>
  <c r="X107"/>
  <c r="Y106"/>
  <c r="X106"/>
  <c r="Y105"/>
  <c r="X105"/>
  <c r="Y104"/>
  <c r="X104"/>
  <c r="Y103"/>
  <c r="X103"/>
  <c r="W102"/>
  <c r="V102"/>
  <c r="U102"/>
  <c r="T102"/>
  <c r="S102"/>
  <c r="R102"/>
  <c r="Q102"/>
  <c r="P102"/>
  <c r="O102"/>
  <c r="N102"/>
  <c r="M102"/>
  <c r="L102"/>
  <c r="K102"/>
  <c r="J102"/>
  <c r="I102"/>
  <c r="H102"/>
  <c r="G102"/>
  <c r="F102"/>
  <c r="E102"/>
  <c r="D102"/>
  <c r="Y101"/>
  <c r="X101"/>
  <c r="Y100"/>
  <c r="X100"/>
  <c r="Y99"/>
  <c r="X99"/>
  <c r="Y98"/>
  <c r="X98"/>
  <c r="Y97"/>
  <c r="X97"/>
  <c r="Y96"/>
  <c r="X96"/>
  <c r="Y95"/>
  <c r="X95"/>
  <c r="Y94"/>
  <c r="X94"/>
  <c r="Y93"/>
  <c r="X93"/>
  <c r="Y92"/>
  <c r="X92"/>
  <c r="Y91"/>
  <c r="X91"/>
  <c r="Y90"/>
  <c r="X90"/>
  <c r="Y89"/>
  <c r="X89"/>
  <c r="Y88"/>
  <c r="X88"/>
  <c r="Y87"/>
  <c r="X87"/>
  <c r="Y86"/>
  <c r="X86"/>
  <c r="Y85"/>
  <c r="X85"/>
  <c r="Y84"/>
  <c r="X84"/>
  <c r="Y83"/>
  <c r="X83"/>
  <c r="Y82"/>
  <c r="X82"/>
  <c r="Y81"/>
  <c r="X81"/>
  <c r="Y80"/>
  <c r="X80"/>
  <c r="Y79"/>
  <c r="X79"/>
  <c r="Y78"/>
  <c r="X78"/>
  <c r="Y77"/>
  <c r="X77"/>
  <c r="Y76"/>
  <c r="X76"/>
  <c r="W75"/>
  <c r="V75"/>
  <c r="U75"/>
  <c r="T75"/>
  <c r="S75"/>
  <c r="R75"/>
  <c r="Q75"/>
  <c r="P75"/>
  <c r="O75"/>
  <c r="N75"/>
  <c r="M75"/>
  <c r="L75"/>
  <c r="K75"/>
  <c r="J75"/>
  <c r="I75"/>
  <c r="H75"/>
  <c r="G75"/>
  <c r="F75"/>
  <c r="E75"/>
  <c r="D75"/>
  <c r="Y74"/>
  <c r="X74"/>
  <c r="Y73"/>
  <c r="X73"/>
  <c r="W72"/>
  <c r="V72"/>
  <c r="U72"/>
  <c r="T72"/>
  <c r="S72"/>
  <c r="R72"/>
  <c r="Q72"/>
  <c r="P72"/>
  <c r="O72"/>
  <c r="N72"/>
  <c r="M72"/>
  <c r="L72"/>
  <c r="K72"/>
  <c r="J72"/>
  <c r="I72"/>
  <c r="H72"/>
  <c r="G72"/>
  <c r="F72"/>
  <c r="E72"/>
  <c r="D72"/>
  <c r="Y71"/>
  <c r="X71"/>
  <c r="Y70"/>
  <c r="X70"/>
  <c r="Y69"/>
  <c r="X69"/>
  <c r="Y68"/>
  <c r="X68"/>
  <c r="Y67"/>
  <c r="X67"/>
  <c r="Y66"/>
  <c r="X66"/>
  <c r="Y65"/>
  <c r="X65"/>
  <c r="Y64"/>
  <c r="X64"/>
  <c r="Y63"/>
  <c r="X63"/>
  <c r="Y62"/>
  <c r="X62"/>
  <c r="W61"/>
  <c r="V61"/>
  <c r="U61"/>
  <c r="T61"/>
  <c r="S61"/>
  <c r="R61"/>
  <c r="Q61"/>
  <c r="P61"/>
  <c r="O61"/>
  <c r="N61"/>
  <c r="M61"/>
  <c r="L61"/>
  <c r="K61"/>
  <c r="J61"/>
  <c r="I61"/>
  <c r="H61"/>
  <c r="G61"/>
  <c r="F61"/>
  <c r="E61"/>
  <c r="D61"/>
  <c r="Y60"/>
  <c r="X60"/>
  <c r="Y59"/>
  <c r="X59"/>
  <c r="Y58"/>
  <c r="X58"/>
  <c r="W57"/>
  <c r="V57"/>
  <c r="U57"/>
  <c r="T57"/>
  <c r="S57"/>
  <c r="R57"/>
  <c r="Q57"/>
  <c r="P57"/>
  <c r="O57"/>
  <c r="N57"/>
  <c r="M57"/>
  <c r="L57"/>
  <c r="K57"/>
  <c r="J57"/>
  <c r="I57"/>
  <c r="H57"/>
  <c r="G57"/>
  <c r="F57"/>
  <c r="E57"/>
  <c r="D57"/>
  <c r="Y56"/>
  <c r="X56"/>
  <c r="Y55"/>
  <c r="X55"/>
  <c r="W54"/>
  <c r="V54"/>
  <c r="U54"/>
  <c r="T54"/>
  <c r="S54"/>
  <c r="R54"/>
  <c r="Q54"/>
  <c r="P54"/>
  <c r="O54"/>
  <c r="N54"/>
  <c r="M54"/>
  <c r="L54"/>
  <c r="K54"/>
  <c r="J54"/>
  <c r="I54"/>
  <c r="H54"/>
  <c r="G54"/>
  <c r="F54"/>
  <c r="E54"/>
  <c r="D54"/>
  <c r="Y53"/>
  <c r="X53"/>
  <c r="Y52"/>
  <c r="X52"/>
  <c r="Y51"/>
  <c r="X51"/>
  <c r="W50"/>
  <c r="V50"/>
  <c r="U50"/>
  <c r="T50"/>
  <c r="S50"/>
  <c r="R50"/>
  <c r="Q50"/>
  <c r="P50"/>
  <c r="O50"/>
  <c r="N50"/>
  <c r="M50"/>
  <c r="L50"/>
  <c r="K50"/>
  <c r="J50"/>
  <c r="I50"/>
  <c r="H50"/>
  <c r="G50"/>
  <c r="F50"/>
  <c r="E50"/>
  <c r="D50"/>
  <c r="Y49"/>
  <c r="X49"/>
  <c r="Y48"/>
  <c r="X48"/>
  <c r="Y47"/>
  <c r="X47"/>
  <c r="Y46"/>
  <c r="X46"/>
  <c r="Y45"/>
  <c r="X45"/>
  <c r="W44"/>
  <c r="V44"/>
  <c r="U44"/>
  <c r="T44"/>
  <c r="S44"/>
  <c r="R44"/>
  <c r="Q44"/>
  <c r="P44"/>
  <c r="O44"/>
  <c r="N44"/>
  <c r="M44"/>
  <c r="L44"/>
  <c r="K44"/>
  <c r="J44"/>
  <c r="I44"/>
  <c r="H44"/>
  <c r="G44"/>
  <c r="F44"/>
  <c r="E44"/>
  <c r="D44"/>
  <c r="Y43"/>
  <c r="X43"/>
  <c r="Y42"/>
  <c r="X42"/>
  <c r="Y41"/>
  <c r="X41"/>
  <c r="Y40"/>
  <c r="X40"/>
  <c r="W39"/>
  <c r="V39"/>
  <c r="U39"/>
  <c r="T39"/>
  <c r="S39"/>
  <c r="R39"/>
  <c r="Q39"/>
  <c r="P39"/>
  <c r="O39"/>
  <c r="N39"/>
  <c r="M39"/>
  <c r="L39"/>
  <c r="K39"/>
  <c r="J39"/>
  <c r="I39"/>
  <c r="H39"/>
  <c r="G39"/>
  <c r="F39"/>
  <c r="E39"/>
  <c r="D39"/>
  <c r="Y38"/>
  <c r="X38"/>
  <c r="Y37"/>
  <c r="X37"/>
  <c r="Y36"/>
  <c r="X36"/>
  <c r="Y35"/>
  <c r="X35"/>
  <c r="Y34"/>
  <c r="X34"/>
  <c r="Y33"/>
  <c r="X33"/>
  <c r="Y32"/>
  <c r="X32"/>
  <c r="Y31"/>
  <c r="X31"/>
  <c r="Y30"/>
  <c r="X30"/>
  <c r="Y29"/>
  <c r="X29"/>
  <c r="Y28"/>
  <c r="X28"/>
  <c r="Y27"/>
  <c r="X27"/>
  <c r="Y26"/>
  <c r="X26"/>
  <c r="Y25"/>
  <c r="X25"/>
  <c r="Y24"/>
  <c r="X24"/>
  <c r="Y23"/>
  <c r="X23"/>
  <c r="Y22"/>
  <c r="X22"/>
  <c r="Y21"/>
  <c r="X21"/>
  <c r="Y20"/>
  <c r="X20"/>
  <c r="Y19"/>
  <c r="X19"/>
  <c r="Y18"/>
  <c r="X18"/>
  <c r="Y17"/>
  <c r="X17"/>
  <c r="Y16"/>
  <c r="X16"/>
  <c r="Y15"/>
  <c r="X15"/>
  <c r="Y14"/>
  <c r="X14"/>
  <c r="Y13"/>
  <c r="X13"/>
  <c r="Y12"/>
  <c r="X12"/>
  <c r="Y11"/>
  <c r="X11"/>
  <c r="Y10"/>
  <c r="X10"/>
  <c r="Y9"/>
  <c r="X9"/>
  <c r="Y8"/>
  <c r="X8"/>
  <c r="W7"/>
  <c r="V7"/>
  <c r="U7"/>
  <c r="T7"/>
  <c r="S7"/>
  <c r="R7"/>
  <c r="Q7"/>
  <c r="P7"/>
  <c r="O7"/>
  <c r="N7"/>
  <c r="M7"/>
  <c r="L7"/>
  <c r="K7"/>
  <c r="J7"/>
  <c r="I7"/>
  <c r="H7"/>
  <c r="G7"/>
  <c r="F7"/>
  <c r="E7"/>
  <c r="D7"/>
  <c r="J454" i="6" l="1"/>
  <c r="J685"/>
  <c r="Y16" i="7"/>
  <c r="Y20"/>
  <c r="Y24"/>
  <c r="Y28"/>
  <c r="Y32"/>
  <c r="Y60"/>
  <c r="Y76"/>
  <c r="Y80"/>
  <c r="Y84"/>
  <c r="O99" i="8"/>
  <c r="Q10"/>
  <c r="Q11"/>
  <c r="Q12"/>
  <c r="Q13"/>
  <c r="T44" i="9"/>
  <c r="J28" i="13"/>
  <c r="J734" i="6"/>
  <c r="J738"/>
  <c r="J745"/>
  <c r="Q17" i="8"/>
  <c r="H741" i="6"/>
  <c r="Y14" i="7"/>
  <c r="Y45"/>
  <c r="T10" i="8"/>
  <c r="T12"/>
  <c r="T15"/>
  <c r="T21"/>
  <c r="Q25"/>
  <c r="Q39"/>
  <c r="Q10" i="9"/>
  <c r="I674" i="6"/>
  <c r="Y18" i="7"/>
  <c r="Y22"/>
  <c r="Y26"/>
  <c r="Y30"/>
  <c r="Y46"/>
  <c r="Y54"/>
  <c r="Y62"/>
  <c r="Y70"/>
  <c r="Y78"/>
  <c r="Y82"/>
  <c r="T23" i="8"/>
  <c r="J684" i="6"/>
  <c r="J688"/>
  <c r="H697"/>
  <c r="T67" i="8"/>
  <c r="T73"/>
  <c r="Q86"/>
  <c r="Q87"/>
  <c r="Q88"/>
  <c r="Q90"/>
  <c r="Q91"/>
  <c r="Q93"/>
  <c r="H99"/>
  <c r="Q7" i="9"/>
  <c r="Q8"/>
  <c r="T37"/>
  <c r="T38"/>
  <c r="T40"/>
  <c r="Q56"/>
  <c r="Q66" i="10"/>
  <c r="Q6" i="11"/>
  <c r="T10"/>
  <c r="T11"/>
  <c r="K51" i="12"/>
  <c r="K53"/>
  <c r="K55"/>
  <c r="K57"/>
  <c r="K59"/>
  <c r="I70" i="13"/>
  <c r="J9"/>
  <c r="J11"/>
  <c r="J24"/>
  <c r="J26"/>
  <c r="J41"/>
  <c r="J43"/>
  <c r="G67" i="17"/>
  <c r="T7" i="18"/>
  <c r="T30"/>
  <c r="T38"/>
  <c r="T67"/>
  <c r="P13" i="20"/>
  <c r="P17"/>
  <c r="P21"/>
  <c r="P25"/>
  <c r="P29"/>
  <c r="P33"/>
  <c r="P37"/>
  <c r="P41"/>
  <c r="P45"/>
  <c r="P49"/>
  <c r="P53"/>
  <c r="P57"/>
  <c r="P61"/>
  <c r="P65"/>
  <c r="P69"/>
  <c r="P73"/>
  <c r="P77"/>
  <c r="T22" i="21"/>
  <c r="T43"/>
  <c r="Q34" i="8"/>
  <c r="Q35"/>
  <c r="Q36"/>
  <c r="Q37"/>
  <c r="T78"/>
  <c r="T80"/>
  <c r="T83"/>
  <c r="T90"/>
  <c r="T91"/>
  <c r="T92"/>
  <c r="Q96"/>
  <c r="Q98"/>
  <c r="Q14" i="9"/>
  <c r="Q15"/>
  <c r="T57"/>
  <c r="T58"/>
  <c r="T59"/>
  <c r="T60"/>
  <c r="Q64"/>
  <c r="P13" i="10"/>
  <c r="P15"/>
  <c r="P17"/>
  <c r="P19"/>
  <c r="P24"/>
  <c r="S60"/>
  <c r="S62"/>
  <c r="S63"/>
  <c r="T6" i="11"/>
  <c r="K65" i="12"/>
  <c r="K83"/>
  <c r="K85"/>
  <c r="J17" i="13"/>
  <c r="J19"/>
  <c r="J32"/>
  <c r="J34"/>
  <c r="J57"/>
  <c r="J59"/>
  <c r="J63"/>
  <c r="H14" i="14"/>
  <c r="T28" i="18"/>
  <c r="T36"/>
  <c r="T54"/>
  <c r="T65"/>
  <c r="T73"/>
  <c r="P9" i="19"/>
  <c r="P45"/>
  <c r="P49"/>
  <c r="P53"/>
  <c r="P57"/>
  <c r="P61"/>
  <c r="P65"/>
  <c r="P69"/>
  <c r="P73"/>
  <c r="P77"/>
  <c r="P81"/>
  <c r="P85"/>
  <c r="P14" i="20"/>
  <c r="P18"/>
  <c r="P22"/>
  <c r="P26"/>
  <c r="P30"/>
  <c r="P34"/>
  <c r="P38"/>
  <c r="P42"/>
  <c r="P46"/>
  <c r="P50"/>
  <c r="P54"/>
  <c r="P58"/>
  <c r="P62"/>
  <c r="T28" i="21"/>
  <c r="T33"/>
  <c r="T52"/>
  <c r="T60"/>
  <c r="T68"/>
  <c r="T76"/>
  <c r="T84"/>
  <c r="S92" i="9"/>
  <c r="T28" i="8"/>
  <c r="Q41"/>
  <c r="E92" i="9"/>
  <c r="Q16"/>
  <c r="Q17"/>
  <c r="T68"/>
  <c r="Q72"/>
  <c r="Q78"/>
  <c r="Q82"/>
  <c r="S12" i="10"/>
  <c r="S14"/>
  <c r="S15"/>
  <c r="S16"/>
  <c r="S18"/>
  <c r="S19"/>
  <c r="P29"/>
  <c r="P31"/>
  <c r="P33"/>
  <c r="P35"/>
  <c r="J40" i="13"/>
  <c r="J42"/>
  <c r="J44"/>
  <c r="J69"/>
  <c r="D10" i="15"/>
  <c r="T36" i="21"/>
  <c r="T34" i="8"/>
  <c r="T36"/>
  <c r="T39"/>
  <c r="T45"/>
  <c r="Q49"/>
  <c r="Q62"/>
  <c r="Q63"/>
  <c r="Q64"/>
  <c r="Q65"/>
  <c r="T13" i="9"/>
  <c r="T15"/>
  <c r="T16"/>
  <c r="Q24"/>
  <c r="Q25"/>
  <c r="Q29"/>
  <c r="Q34"/>
  <c r="Q35"/>
  <c r="M66" i="10"/>
  <c r="S20"/>
  <c r="S22"/>
  <c r="S23"/>
  <c r="S24"/>
  <c r="S26"/>
  <c r="S27"/>
  <c r="P37"/>
  <c r="P39"/>
  <c r="P41"/>
  <c r="P43"/>
  <c r="I87" i="12"/>
  <c r="K46"/>
  <c r="D70" i="13"/>
  <c r="J50"/>
  <c r="J52"/>
  <c r="K90" i="18"/>
  <c r="L90"/>
  <c r="T53"/>
  <c r="P38" i="19"/>
  <c r="P42"/>
  <c r="P8" i="20"/>
  <c r="T11" i="21"/>
  <c r="T29"/>
  <c r="T34"/>
  <c r="O91" i="22"/>
  <c r="P85"/>
  <c r="P89"/>
  <c r="Q87" i="9"/>
  <c r="Q89"/>
  <c r="P56" i="10"/>
  <c r="K62" i="12"/>
  <c r="J16" i="13"/>
  <c r="J18"/>
  <c r="J33"/>
  <c r="J35"/>
  <c r="J58"/>
  <c r="J60"/>
  <c r="T9" i="18"/>
  <c r="N90"/>
  <c r="T40"/>
  <c r="R61"/>
  <c r="T61" s="1"/>
  <c r="T69"/>
  <c r="T81"/>
  <c r="P7" i="19"/>
  <c r="P47"/>
  <c r="P51"/>
  <c r="P55"/>
  <c r="P59"/>
  <c r="P63"/>
  <c r="P67"/>
  <c r="P71"/>
  <c r="P75"/>
  <c r="P79"/>
  <c r="P83"/>
  <c r="T50" i="8"/>
  <c r="T56"/>
  <c r="T59"/>
  <c r="T65"/>
  <c r="Q69"/>
  <c r="Q78"/>
  <c r="Q79"/>
  <c r="Q80"/>
  <c r="Q81"/>
  <c r="T27" i="9"/>
  <c r="T29"/>
  <c r="T30"/>
  <c r="T32"/>
  <c r="Q40"/>
  <c r="Q41"/>
  <c r="Q45"/>
  <c r="Q54"/>
  <c r="T77"/>
  <c r="T86"/>
  <c r="T87"/>
  <c r="T88"/>
  <c r="T89"/>
  <c r="T90"/>
  <c r="S36" i="10"/>
  <c r="S38"/>
  <c r="S39"/>
  <c r="S40"/>
  <c r="S42"/>
  <c r="S43"/>
  <c r="Q14" i="11"/>
  <c r="J66" i="13"/>
  <c r="J68"/>
  <c r="O90" i="18"/>
  <c r="T14"/>
  <c r="T22"/>
  <c r="T51"/>
  <c r="T59"/>
  <c r="T84"/>
  <c r="T27" i="21"/>
  <c r="T40"/>
  <c r="T51"/>
  <c r="T59"/>
  <c r="T67"/>
  <c r="T83"/>
  <c r="P6" i="22"/>
  <c r="P10"/>
  <c r="P14"/>
  <c r="P18"/>
  <c r="P22"/>
  <c r="P26"/>
  <c r="P30"/>
  <c r="P34"/>
  <c r="P38"/>
  <c r="P42"/>
  <c r="P46"/>
  <c r="P50"/>
  <c r="P54"/>
  <c r="P58"/>
  <c r="P62"/>
  <c r="P66"/>
  <c r="P70"/>
  <c r="P74"/>
  <c r="P78"/>
  <c r="P82"/>
  <c r="P86"/>
  <c r="P90"/>
  <c r="Q501" i="24"/>
  <c r="J8" i="6"/>
  <c r="J26"/>
  <c r="J489"/>
  <c r="J491"/>
  <c r="J493"/>
  <c r="J506"/>
  <c r="H648"/>
  <c r="J651"/>
  <c r="J700"/>
  <c r="H717"/>
  <c r="J720"/>
  <c r="J722"/>
  <c r="J699"/>
  <c r="Z753" i="5"/>
  <c r="Y674"/>
  <c r="Q7" i="8"/>
  <c r="J608" i="6"/>
  <c r="J611"/>
  <c r="J614"/>
  <c r="J619"/>
  <c r="J622"/>
  <c r="J624"/>
  <c r="J627"/>
  <c r="J708"/>
  <c r="J706" s="1"/>
  <c r="Y10" i="7"/>
  <c r="Y34"/>
  <c r="Y36"/>
  <c r="Y38"/>
  <c r="Y40"/>
  <c r="Y44"/>
  <c r="Y81"/>
  <c r="R99" i="8"/>
  <c r="T99" s="1"/>
  <c r="T22"/>
  <c r="I717" i="6"/>
  <c r="J712"/>
  <c r="J716"/>
  <c r="Y27" i="7"/>
  <c r="Y29"/>
  <c r="Y31"/>
  <c r="Y41"/>
  <c r="Y43"/>
  <c r="Y90"/>
  <c r="P99" i="8"/>
  <c r="T14"/>
  <c r="T30"/>
  <c r="Q8"/>
  <c r="T11"/>
  <c r="Q16"/>
  <c r="T19"/>
  <c r="Q24"/>
  <c r="T27"/>
  <c r="Q32"/>
  <c r="T35"/>
  <c r="Q40"/>
  <c r="T43"/>
  <c r="Q48"/>
  <c r="T55"/>
  <c r="Q60"/>
  <c r="T63"/>
  <c r="Q68"/>
  <c r="T71"/>
  <c r="Q76"/>
  <c r="T79"/>
  <c r="Q84"/>
  <c r="T87"/>
  <c r="N99"/>
  <c r="K92" i="9"/>
  <c r="Q11"/>
  <c r="T14"/>
  <c r="N92"/>
  <c r="Q52"/>
  <c r="T56"/>
  <c r="Q60"/>
  <c r="T64"/>
  <c r="Q68"/>
  <c r="T72"/>
  <c r="Q76"/>
  <c r="T98" i="8"/>
  <c r="T8" i="9"/>
  <c r="Q13"/>
  <c r="Q92" s="1"/>
  <c r="R66" i="10"/>
  <c r="S7"/>
  <c r="T38" i="8"/>
  <c r="T46"/>
  <c r="T58"/>
  <c r="T66"/>
  <c r="T74"/>
  <c r="T82"/>
  <c r="Q20" i="9"/>
  <c r="T23"/>
  <c r="Q28"/>
  <c r="T31"/>
  <c r="Q36"/>
  <c r="T39"/>
  <c r="Q44"/>
  <c r="Q55"/>
  <c r="Q63"/>
  <c r="Q71"/>
  <c r="S99" i="8"/>
  <c r="T8"/>
  <c r="T9"/>
  <c r="Q14"/>
  <c r="T16"/>
  <c r="T17"/>
  <c r="Q22"/>
  <c r="T24"/>
  <c r="T25"/>
  <c r="Q30"/>
  <c r="T32"/>
  <c r="T33"/>
  <c r="Q38"/>
  <c r="T40"/>
  <c r="T41"/>
  <c r="Q46"/>
  <c r="T48"/>
  <c r="T49"/>
  <c r="Q58"/>
  <c r="T60"/>
  <c r="T61"/>
  <c r="Q66"/>
  <c r="T68"/>
  <c r="T69"/>
  <c r="Q74"/>
  <c r="T76"/>
  <c r="T77"/>
  <c r="Q82"/>
  <c r="T84"/>
  <c r="T85"/>
  <c r="Q95"/>
  <c r="T96"/>
  <c r="E99"/>
  <c r="H92" i="9"/>
  <c r="P92"/>
  <c r="Q9"/>
  <c r="T11"/>
  <c r="T12"/>
  <c r="T17"/>
  <c r="T18"/>
  <c r="Q22"/>
  <c r="Q23"/>
  <c r="T25"/>
  <c r="T26"/>
  <c r="Q30"/>
  <c r="Q31"/>
  <c r="T33"/>
  <c r="T34"/>
  <c r="Q38"/>
  <c r="Q39"/>
  <c r="T41"/>
  <c r="T42"/>
  <c r="Q46"/>
  <c r="T54"/>
  <c r="Q57"/>
  <c r="Q58"/>
  <c r="T62"/>
  <c r="Q65"/>
  <c r="Q66"/>
  <c r="T70"/>
  <c r="Q73"/>
  <c r="Q74"/>
  <c r="T85"/>
  <c r="T76"/>
  <c r="Q79"/>
  <c r="Q80"/>
  <c r="T84"/>
  <c r="Q88"/>
  <c r="J66" i="10"/>
  <c r="S8"/>
  <c r="S66" s="1"/>
  <c r="S9"/>
  <c r="P14"/>
  <c r="S17"/>
  <c r="P22"/>
  <c r="S25"/>
  <c r="P30"/>
  <c r="S33"/>
  <c r="P38"/>
  <c r="S41"/>
  <c r="P46"/>
  <c r="S49"/>
  <c r="P54"/>
  <c r="S57"/>
  <c r="P62"/>
  <c r="S15" i="11"/>
  <c r="Q13"/>
  <c r="J87" i="12"/>
  <c r="K10"/>
  <c r="K11"/>
  <c r="K15"/>
  <c r="K17"/>
  <c r="K19"/>
  <c r="K21"/>
  <c r="K23"/>
  <c r="K25"/>
  <c r="K27"/>
  <c r="K29"/>
  <c r="K31"/>
  <c r="K33"/>
  <c r="K35"/>
  <c r="K37"/>
  <c r="K39"/>
  <c r="K41"/>
  <c r="K43"/>
  <c r="K47"/>
  <c r="K48"/>
  <c r="K58"/>
  <c r="K63"/>
  <c r="K64"/>
  <c r="K74"/>
  <c r="K79"/>
  <c r="K80"/>
  <c r="J5" i="13"/>
  <c r="J13"/>
  <c r="J21"/>
  <c r="J29"/>
  <c r="J37"/>
  <c r="J45"/>
  <c r="J53"/>
  <c r="J61"/>
  <c r="K11" i="14"/>
  <c r="K12"/>
  <c r="D67" i="17"/>
  <c r="T8" i="18"/>
  <c r="T15"/>
  <c r="T19"/>
  <c r="T23"/>
  <c r="R26"/>
  <c r="T26" s="1"/>
  <c r="T29"/>
  <c r="T33"/>
  <c r="T37"/>
  <c r="T39"/>
  <c r="T41"/>
  <c r="T50"/>
  <c r="T58"/>
  <c r="T64"/>
  <c r="T68"/>
  <c r="T72"/>
  <c r="R75"/>
  <c r="T76"/>
  <c r="T82"/>
  <c r="T87"/>
  <c r="P6" i="19"/>
  <c r="P8"/>
  <c r="P44"/>
  <c r="P46"/>
  <c r="P48"/>
  <c r="P50"/>
  <c r="P52"/>
  <c r="P54"/>
  <c r="P56"/>
  <c r="P58"/>
  <c r="P60"/>
  <c r="P62"/>
  <c r="P64"/>
  <c r="P66"/>
  <c r="P68"/>
  <c r="P70"/>
  <c r="P72"/>
  <c r="P74"/>
  <c r="P76"/>
  <c r="P78"/>
  <c r="P80"/>
  <c r="P82"/>
  <c r="P84"/>
  <c r="O86" i="20"/>
  <c r="P7"/>
  <c r="P64"/>
  <c r="P66"/>
  <c r="P68"/>
  <c r="P70"/>
  <c r="P72"/>
  <c r="P74"/>
  <c r="P76"/>
  <c r="P78"/>
  <c r="P80"/>
  <c r="P82"/>
  <c r="P84"/>
  <c r="J91" i="21"/>
  <c r="T10"/>
  <c r="T14"/>
  <c r="T15"/>
  <c r="T21"/>
  <c r="T26"/>
  <c r="T31"/>
  <c r="T37"/>
  <c r="T42"/>
  <c r="T50"/>
  <c r="T54"/>
  <c r="T58"/>
  <c r="T62"/>
  <c r="T66"/>
  <c r="T70"/>
  <c r="T74"/>
  <c r="T78"/>
  <c r="T82"/>
  <c r="T86"/>
  <c r="T90"/>
  <c r="E87" i="12"/>
  <c r="J7" i="13"/>
  <c r="J15"/>
  <c r="J23"/>
  <c r="J31"/>
  <c r="J39"/>
  <c r="J47"/>
  <c r="J55"/>
  <c r="J14" i="14"/>
  <c r="I14"/>
  <c r="J10" i="15"/>
  <c r="T79" i="18"/>
  <c r="R91" i="21"/>
  <c r="T9"/>
  <c r="T13"/>
  <c r="T19"/>
  <c r="T25"/>
  <c r="T30"/>
  <c r="T35"/>
  <c r="T41"/>
  <c r="T49"/>
  <c r="T53"/>
  <c r="T57"/>
  <c r="T61"/>
  <c r="T65"/>
  <c r="T69"/>
  <c r="T73"/>
  <c r="T77"/>
  <c r="T81"/>
  <c r="T85"/>
  <c r="T89"/>
  <c r="Q83" i="9"/>
  <c r="Q84"/>
  <c r="Q91"/>
  <c r="D66" i="10"/>
  <c r="N66"/>
  <c r="P10"/>
  <c r="S13"/>
  <c r="P18"/>
  <c r="S21"/>
  <c r="P26"/>
  <c r="S29"/>
  <c r="P34"/>
  <c r="S37"/>
  <c r="P42"/>
  <c r="S45"/>
  <c r="P50"/>
  <c r="S53"/>
  <c r="P58"/>
  <c r="S61"/>
  <c r="P64"/>
  <c r="P65"/>
  <c r="E15" i="11"/>
  <c r="N15"/>
  <c r="T13"/>
  <c r="H87" i="12"/>
  <c r="K13"/>
  <c r="K14"/>
  <c r="K50"/>
  <c r="K66"/>
  <c r="K82"/>
  <c r="J65" i="13"/>
  <c r="E14" i="14"/>
  <c r="K7"/>
  <c r="K8"/>
  <c r="T10" i="18"/>
  <c r="R11"/>
  <c r="T11" s="1"/>
  <c r="T13"/>
  <c r="T17"/>
  <c r="T25"/>
  <c r="T27"/>
  <c r="T31"/>
  <c r="T35"/>
  <c r="T43"/>
  <c r="T45"/>
  <c r="T52"/>
  <c r="T56"/>
  <c r="T60"/>
  <c r="T62"/>
  <c r="T66"/>
  <c r="T70"/>
  <c r="T74"/>
  <c r="J75"/>
  <c r="J90" s="1"/>
  <c r="T78"/>
  <c r="T80"/>
  <c r="T85"/>
  <c r="T89"/>
  <c r="O86" i="19"/>
  <c r="P81" i="20"/>
  <c r="P83"/>
  <c r="P85"/>
  <c r="T8" i="21"/>
  <c r="T12"/>
  <c r="Q77" i="9"/>
  <c r="Q86"/>
  <c r="G66" i="10"/>
  <c r="O66"/>
  <c r="H15" i="11"/>
  <c r="P15"/>
  <c r="T9"/>
  <c r="T15" s="1"/>
  <c r="K15"/>
  <c r="Q11"/>
  <c r="Q15" s="1"/>
  <c r="K54" i="12"/>
  <c r="K70"/>
  <c r="K86"/>
  <c r="G70" i="13"/>
  <c r="P11" i="19"/>
  <c r="P13"/>
  <c r="P15"/>
  <c r="P17"/>
  <c r="P19"/>
  <c r="P21"/>
  <c r="P23"/>
  <c r="P25"/>
  <c r="P27"/>
  <c r="P29"/>
  <c r="P31"/>
  <c r="P33"/>
  <c r="P35"/>
  <c r="P37"/>
  <c r="P39"/>
  <c r="P41"/>
  <c r="P43"/>
  <c r="H86" i="20"/>
  <c r="P12"/>
  <c r="T75" i="21"/>
  <c r="E87" i="16"/>
  <c r="Y11" i="7"/>
  <c r="Y13"/>
  <c r="Y64"/>
  <c r="Y66"/>
  <c r="Y68"/>
  <c r="Y85"/>
  <c r="Y33"/>
  <c r="Y39"/>
  <c r="Y42"/>
  <c r="Y58"/>
  <c r="Y86"/>
  <c r="Y53"/>
  <c r="Y59"/>
  <c r="Y74"/>
  <c r="Y52"/>
  <c r="Y65"/>
  <c r="Y69"/>
  <c r="Y75"/>
  <c r="W92"/>
  <c r="Y12"/>
  <c r="Y15"/>
  <c r="Y56"/>
  <c r="Y61"/>
  <c r="Y63"/>
  <c r="Y72"/>
  <c r="Y77"/>
  <c r="Y79"/>
  <c r="Y88"/>
  <c r="X92"/>
  <c r="Y35"/>
  <c r="Y37"/>
  <c r="Y51"/>
  <c r="Y67"/>
  <c r="Y83"/>
  <c r="Y57"/>
  <c r="Y73"/>
  <c r="Y89"/>
  <c r="J240" i="6"/>
  <c r="J244"/>
  <c r="J246"/>
  <c r="J322"/>
  <c r="J326"/>
  <c r="J338"/>
  <c r="J342"/>
  <c r="J344"/>
  <c r="J366"/>
  <c r="J468"/>
  <c r="J715"/>
  <c r="H674"/>
  <c r="J603"/>
  <c r="J701"/>
  <c r="J210"/>
  <c r="J428"/>
  <c r="J523"/>
  <c r="J630"/>
  <c r="J131"/>
  <c r="J134"/>
  <c r="J138"/>
  <c r="J142"/>
  <c r="J376"/>
  <c r="J384"/>
  <c r="J408"/>
  <c r="J472"/>
  <c r="J480"/>
  <c r="J496"/>
  <c r="H288"/>
  <c r="H374"/>
  <c r="I666"/>
  <c r="J687"/>
  <c r="J689"/>
  <c r="J726"/>
  <c r="J365"/>
  <c r="J534"/>
  <c r="J742"/>
  <c r="J752"/>
  <c r="J707"/>
  <c r="E754"/>
  <c r="J310"/>
  <c r="J400"/>
  <c r="J616"/>
  <c r="J632"/>
  <c r="X674" i="5"/>
  <c r="J25" i="6"/>
  <c r="J132"/>
  <c r="J432"/>
  <c r="J633"/>
  <c r="J12"/>
  <c r="J36"/>
  <c r="J64"/>
  <c r="J68"/>
  <c r="J88"/>
  <c r="J96"/>
  <c r="J214"/>
  <c r="J220"/>
  <c r="J224"/>
  <c r="J226"/>
  <c r="J260"/>
  <c r="J309"/>
  <c r="J311"/>
  <c r="J316"/>
  <c r="J321"/>
  <c r="J323"/>
  <c r="J325"/>
  <c r="J328"/>
  <c r="J332"/>
  <c r="J337"/>
  <c r="J339"/>
  <c r="J341"/>
  <c r="J343"/>
  <c r="J352"/>
  <c r="J368"/>
  <c r="J372"/>
  <c r="J394"/>
  <c r="J464"/>
  <c r="J525"/>
  <c r="J528"/>
  <c r="J531"/>
  <c r="J537"/>
  <c r="J543"/>
  <c r="J567"/>
  <c r="J637"/>
  <c r="J641"/>
  <c r="J650"/>
  <c r="J653"/>
  <c r="J658"/>
  <c r="J661"/>
  <c r="J665"/>
  <c r="J660" s="1"/>
  <c r="H54"/>
  <c r="J168"/>
  <c r="J505"/>
  <c r="H526"/>
  <c r="H635"/>
  <c r="H656"/>
  <c r="Y604" i="5"/>
  <c r="Y648"/>
  <c r="Y656"/>
  <c r="Z742"/>
  <c r="Z590"/>
  <c r="Z593"/>
  <c r="Z620"/>
  <c r="Z633"/>
  <c r="Z651"/>
  <c r="Z669"/>
  <c r="Z671"/>
  <c r="Z673"/>
  <c r="Z676"/>
  <c r="Z680"/>
  <c r="Z682"/>
  <c r="Z686"/>
  <c r="Z693"/>
  <c r="Z700"/>
  <c r="Z705"/>
  <c r="Z710"/>
  <c r="X591"/>
  <c r="Z709"/>
  <c r="Z714"/>
  <c r="Z659"/>
  <c r="Z722"/>
  <c r="Z328"/>
  <c r="Z716"/>
  <c r="Z747"/>
  <c r="Z612"/>
  <c r="Z734"/>
  <c r="Z696"/>
  <c r="Z701"/>
  <c r="Y725"/>
  <c r="Z749"/>
  <c r="Z738"/>
  <c r="E754"/>
  <c r="I754"/>
  <c r="M754"/>
  <c r="Q754"/>
  <c r="U754"/>
  <c r="Y596"/>
  <c r="Z601"/>
  <c r="Z632"/>
  <c r="Z678"/>
  <c r="Z685"/>
  <c r="Z721"/>
  <c r="Z728"/>
  <c r="Z746"/>
  <c r="Z739"/>
  <c r="Z332"/>
  <c r="Z339"/>
  <c r="Z341"/>
  <c r="Z345"/>
  <c r="Z357"/>
  <c r="Y377"/>
  <c r="Z564"/>
  <c r="Z572"/>
  <c r="Z575"/>
  <c r="Z577"/>
  <c r="Z580"/>
  <c r="Z594"/>
  <c r="Z603"/>
  <c r="Z608"/>
  <c r="Z616"/>
  <c r="Z624"/>
  <c r="Z637"/>
  <c r="Z641"/>
  <c r="Z645"/>
  <c r="Z655"/>
  <c r="Z663"/>
  <c r="Z665"/>
  <c r="Z689"/>
  <c r="Z561"/>
  <c r="Y551"/>
  <c r="Z78"/>
  <c r="Z80"/>
  <c r="Z84"/>
  <c r="Z88"/>
  <c r="Z92"/>
  <c r="Z120"/>
  <c r="Z124"/>
  <c r="Z126"/>
  <c r="Z160"/>
  <c r="Z164"/>
  <c r="Z167"/>
  <c r="Z169"/>
  <c r="Z171"/>
  <c r="Z174"/>
  <c r="Z185"/>
  <c r="Z189"/>
  <c r="Z191"/>
  <c r="Z193"/>
  <c r="Z199"/>
  <c r="Z201"/>
  <c r="Z203"/>
  <c r="Z206"/>
  <c r="Z208"/>
  <c r="Z212"/>
  <c r="Z214"/>
  <c r="Z216"/>
  <c r="Z220"/>
  <c r="Z222"/>
  <c r="Z224"/>
  <c r="Z228"/>
  <c r="Z230"/>
  <c r="Z278"/>
  <c r="Z297"/>
  <c r="Z548"/>
  <c r="Y741"/>
  <c r="Z730"/>
  <c r="Y732"/>
  <c r="X50"/>
  <c r="X54"/>
  <c r="Z68"/>
  <c r="Z76"/>
  <c r="X102"/>
  <c r="X266"/>
  <c r="Z301"/>
  <c r="Z321"/>
  <c r="Z364"/>
  <c r="Z366"/>
  <c r="Z369"/>
  <c r="Z373"/>
  <c r="Y565"/>
  <c r="Z104"/>
  <c r="Z113"/>
  <c r="Z115"/>
  <c r="Z117"/>
  <c r="Z197"/>
  <c r="Z200"/>
  <c r="Z204"/>
  <c r="Z207"/>
  <c r="Z213"/>
  <c r="Z215"/>
  <c r="Z221"/>
  <c r="Z223"/>
  <c r="Z229"/>
  <c r="Y231"/>
  <c r="Z234"/>
  <c r="Z236"/>
  <c r="Z268"/>
  <c r="Z272"/>
  <c r="Z276"/>
  <c r="Z300"/>
  <c r="X44"/>
  <c r="Z52"/>
  <c r="Z60"/>
  <c r="Z63"/>
  <c r="Z69"/>
  <c r="X144"/>
  <c r="X150"/>
  <c r="X158"/>
  <c r="X166"/>
  <c r="Z285"/>
  <c r="X356"/>
  <c r="Z370"/>
  <c r="X374"/>
  <c r="Z382"/>
  <c r="Z488"/>
  <c r="Z490"/>
  <c r="Z558"/>
  <c r="X568"/>
  <c r="Z605"/>
  <c r="X679"/>
  <c r="Z690"/>
  <c r="Z698"/>
  <c r="Z715"/>
  <c r="Z718"/>
  <c r="Y583"/>
  <c r="Z16"/>
  <c r="Z32"/>
  <c r="Z41"/>
  <c r="Z46"/>
  <c r="Z48"/>
  <c r="Z304"/>
  <c r="Z308"/>
  <c r="Z312"/>
  <c r="Z334"/>
  <c r="Z387"/>
  <c r="Z389"/>
  <c r="Z570"/>
  <c r="X711"/>
  <c r="X39"/>
  <c r="Z737"/>
  <c r="Z17"/>
  <c r="Z19"/>
  <c r="Z25"/>
  <c r="Z27"/>
  <c r="Z40"/>
  <c r="Z56"/>
  <c r="X72"/>
  <c r="Z128"/>
  <c r="Z132"/>
  <c r="Z137"/>
  <c r="Z139"/>
  <c r="Z141"/>
  <c r="Z143"/>
  <c r="Z146"/>
  <c r="Z148"/>
  <c r="X195"/>
  <c r="X205"/>
  <c r="Z260"/>
  <c r="Z316"/>
  <c r="Y327"/>
  <c r="Z350"/>
  <c r="Z362"/>
  <c r="Z392"/>
  <c r="Z394"/>
  <c r="Z398"/>
  <c r="Z402"/>
  <c r="Z411"/>
  <c r="Z414"/>
  <c r="Z416"/>
  <c r="Z418"/>
  <c r="Z422"/>
  <c r="Z428"/>
  <c r="Z430"/>
  <c r="Z434"/>
  <c r="Z438"/>
  <c r="Z444"/>
  <c r="Z446"/>
  <c r="Z450"/>
  <c r="Z452"/>
  <c r="Z454"/>
  <c r="Z458"/>
  <c r="Z460"/>
  <c r="Z463"/>
  <c r="Z491"/>
  <c r="Z495"/>
  <c r="Z497"/>
  <c r="Z502"/>
  <c r="Z506"/>
  <c r="Z508"/>
  <c r="Z510"/>
  <c r="Z523"/>
  <c r="Z540"/>
  <c r="Z545"/>
  <c r="Z554"/>
  <c r="Z566"/>
  <c r="X573"/>
  <c r="X578"/>
  <c r="Z581"/>
  <c r="Z598"/>
  <c r="Z602"/>
  <c r="Z614"/>
  <c r="Z650"/>
  <c r="Z658"/>
  <c r="X691"/>
  <c r="Z694"/>
  <c r="Z713"/>
  <c r="Z729"/>
  <c r="Z748"/>
  <c r="X7"/>
  <c r="Z24"/>
  <c r="Z119"/>
  <c r="Z486"/>
  <c r="X546"/>
  <c r="Y652"/>
  <c r="Y660"/>
  <c r="Y697"/>
  <c r="Z719"/>
  <c r="Z743"/>
  <c r="Z149"/>
  <c r="Z280"/>
  <c r="Z282"/>
  <c r="Z315"/>
  <c r="Z317"/>
  <c r="Z320"/>
  <c r="Z322"/>
  <c r="Z494"/>
  <c r="Z498"/>
  <c r="Z501"/>
  <c r="Z511"/>
  <c r="Z518"/>
  <c r="Z522"/>
  <c r="Z527"/>
  <c r="Z529"/>
  <c r="Z534"/>
  <c r="Z542"/>
  <c r="Z582"/>
  <c r="Z642"/>
  <c r="Z646"/>
  <c r="Z654"/>
  <c r="Z662"/>
  <c r="Z745"/>
  <c r="Z71"/>
  <c r="Z74"/>
  <c r="Z152"/>
  <c r="Z156"/>
  <c r="Z240"/>
  <c r="Z244"/>
  <c r="Z253"/>
  <c r="Z255"/>
  <c r="Z261"/>
  <c r="Z263"/>
  <c r="X313"/>
  <c r="Z349"/>
  <c r="Z351"/>
  <c r="Z353"/>
  <c r="Y356"/>
  <c r="Z378"/>
  <c r="X413"/>
  <c r="Y613"/>
  <c r="Y621"/>
  <c r="Y629"/>
  <c r="Z731"/>
  <c r="Z12"/>
  <c r="Z33"/>
  <c r="Z20"/>
  <c r="Z28"/>
  <c r="Z45"/>
  <c r="Z51"/>
  <c r="Z9"/>
  <c r="Z11"/>
  <c r="Z34"/>
  <c r="Z36"/>
  <c r="Z49"/>
  <c r="Z53"/>
  <c r="Z58"/>
  <c r="Z101"/>
  <c r="Z122"/>
  <c r="Y195"/>
  <c r="Y39"/>
  <c r="Z196"/>
  <c r="Y7"/>
  <c r="Z35"/>
  <c r="Z59"/>
  <c r="Y75"/>
  <c r="Z94"/>
  <c r="Z96"/>
  <c r="Z100"/>
  <c r="Z161"/>
  <c r="Z163"/>
  <c r="Z165"/>
  <c r="Z168"/>
  <c r="Z172"/>
  <c r="Z175"/>
  <c r="Z178"/>
  <c r="Z180"/>
  <c r="Z182"/>
  <c r="Z184"/>
  <c r="Z188"/>
  <c r="Z192"/>
  <c r="Z10"/>
  <c r="Z18"/>
  <c r="Z26"/>
  <c r="Z42"/>
  <c r="Z47"/>
  <c r="Z55"/>
  <c r="Z54" s="1"/>
  <c r="X57"/>
  <c r="Z62"/>
  <c r="Z64"/>
  <c r="Z70"/>
  <c r="Z73"/>
  <c r="X75"/>
  <c r="Z85"/>
  <c r="Z87"/>
  <c r="Z109"/>
  <c r="Z116"/>
  <c r="Z129"/>
  <c r="Z131"/>
  <c r="Z134"/>
  <c r="Z136"/>
  <c r="Z140"/>
  <c r="Z145"/>
  <c r="Z147"/>
  <c r="Z153"/>
  <c r="Z155"/>
  <c r="Z157"/>
  <c r="X173"/>
  <c r="X176"/>
  <c r="X198"/>
  <c r="X231"/>
  <c r="Z273"/>
  <c r="Z275"/>
  <c r="Z286"/>
  <c r="Z298"/>
  <c r="Z302"/>
  <c r="Z310"/>
  <c r="Z325"/>
  <c r="Z329"/>
  <c r="Z331"/>
  <c r="Z336"/>
  <c r="Z342"/>
  <c r="Z358"/>
  <c r="X380"/>
  <c r="Z384"/>
  <c r="Z386"/>
  <c r="Z390"/>
  <c r="Z399"/>
  <c r="Z401"/>
  <c r="Z410"/>
  <c r="Z415"/>
  <c r="Z419"/>
  <c r="Z421"/>
  <c r="Z423"/>
  <c r="Z435"/>
  <c r="Z437"/>
  <c r="Z443"/>
  <c r="Z451"/>
  <c r="Z453"/>
  <c r="Z459"/>
  <c r="Z461"/>
  <c r="Z466"/>
  <c r="Z468"/>
  <c r="Z470"/>
  <c r="Z472"/>
  <c r="Z474"/>
  <c r="Z478"/>
  <c r="Z482"/>
  <c r="Z484"/>
  <c r="X500"/>
  <c r="X517"/>
  <c r="X526"/>
  <c r="X538"/>
  <c r="Z549"/>
  <c r="X551"/>
  <c r="Y559"/>
  <c r="Z562"/>
  <c r="Z576"/>
  <c r="X583"/>
  <c r="Z586"/>
  <c r="Z597"/>
  <c r="Y609"/>
  <c r="Y617"/>
  <c r="Y625"/>
  <c r="Z634"/>
  <c r="X635"/>
  <c r="Z664"/>
  <c r="X666"/>
  <c r="Z681"/>
  <c r="Z683"/>
  <c r="Z688"/>
  <c r="Z692"/>
  <c r="Z703"/>
  <c r="Z724"/>
  <c r="Z726"/>
  <c r="Z733"/>
  <c r="X732"/>
  <c r="Z324"/>
  <c r="Z330"/>
  <c r="X327"/>
  <c r="Z337"/>
  <c r="Z426"/>
  <c r="Z442"/>
  <c r="X462"/>
  <c r="Z550"/>
  <c r="Z618"/>
  <c r="Z626"/>
  <c r="Z687"/>
  <c r="Y706"/>
  <c r="Z712"/>
  <c r="Z723"/>
  <c r="Z727"/>
  <c r="Z740"/>
  <c r="Z744"/>
  <c r="Z465"/>
  <c r="Z475"/>
  <c r="Z477"/>
  <c r="Z479"/>
  <c r="Z481"/>
  <c r="X559"/>
  <c r="Z628"/>
  <c r="Z647"/>
  <c r="Z649"/>
  <c r="Z648" s="1"/>
  <c r="Z653"/>
  <c r="Z657"/>
  <c r="Z661"/>
  <c r="Z695"/>
  <c r="Z699"/>
  <c r="Z707"/>
  <c r="Y717"/>
  <c r="Y750"/>
  <c r="Z233"/>
  <c r="Z241"/>
  <c r="Z243"/>
  <c r="Z252"/>
  <c r="Z254"/>
  <c r="Z256"/>
  <c r="Z262"/>
  <c r="Z264"/>
  <c r="Y277"/>
  <c r="Z292"/>
  <c r="Z294"/>
  <c r="Z303"/>
  <c r="Z305"/>
  <c r="Z307"/>
  <c r="Z348"/>
  <c r="Z354"/>
  <c r="Z365"/>
  <c r="Z372"/>
  <c r="Z375"/>
  <c r="X377"/>
  <c r="Z379"/>
  <c r="Z525"/>
  <c r="Z528"/>
  <c r="Z531"/>
  <c r="Z533"/>
  <c r="Z535"/>
  <c r="Z537"/>
  <c r="Z544"/>
  <c r="Z553"/>
  <c r="Z569"/>
  <c r="Z585"/>
  <c r="Z592"/>
  <c r="Z600"/>
  <c r="Z622"/>
  <c r="Z630"/>
  <c r="Z636"/>
  <c r="Z640"/>
  <c r="Z675"/>
  <c r="Z684"/>
  <c r="Y702"/>
  <c r="Z736"/>
  <c r="Z751"/>
  <c r="Z112"/>
  <c r="Y111"/>
  <c r="Z13"/>
  <c r="Z15"/>
  <c r="Z22"/>
  <c r="Z29"/>
  <c r="Z31"/>
  <c r="Z38"/>
  <c r="Z66"/>
  <c r="Z82"/>
  <c r="Z89"/>
  <c r="Z91"/>
  <c r="Z98"/>
  <c r="Z77"/>
  <c r="Z79"/>
  <c r="Z86"/>
  <c r="Z93"/>
  <c r="Z95"/>
  <c r="Z106"/>
  <c r="Z108"/>
  <c r="Z8"/>
  <c r="Z14"/>
  <c r="Z21"/>
  <c r="Z23"/>
  <c r="Z30"/>
  <c r="Z37"/>
  <c r="X61"/>
  <c r="Z65"/>
  <c r="Z67"/>
  <c r="Z81"/>
  <c r="Z83"/>
  <c r="Z90"/>
  <c r="Z97"/>
  <c r="Z99"/>
  <c r="Z103"/>
  <c r="Z105"/>
  <c r="Z107"/>
  <c r="Z118"/>
  <c r="Z125"/>
  <c r="Z127"/>
  <c r="Z135"/>
  <c r="Z142"/>
  <c r="Z151"/>
  <c r="Z162"/>
  <c r="Z177"/>
  <c r="Z179"/>
  <c r="Z186"/>
  <c r="Z209"/>
  <c r="Z211"/>
  <c r="Z218"/>
  <c r="Z225"/>
  <c r="Z227"/>
  <c r="Z238"/>
  <c r="Z245"/>
  <c r="Z247"/>
  <c r="Z250"/>
  <c r="Z257"/>
  <c r="Z259"/>
  <c r="Z270"/>
  <c r="Z281"/>
  <c r="Z289"/>
  <c r="Z291"/>
  <c r="Z293"/>
  <c r="Z344"/>
  <c r="X367"/>
  <c r="X391"/>
  <c r="Z395"/>
  <c r="Z397"/>
  <c r="Z404"/>
  <c r="Z407"/>
  <c r="Z409"/>
  <c r="Y413"/>
  <c r="Z420"/>
  <c r="Z427"/>
  <c r="Z429"/>
  <c r="Z436"/>
  <c r="Z445"/>
  <c r="Z464"/>
  <c r="Z471"/>
  <c r="Z473"/>
  <c r="Z480"/>
  <c r="Z487"/>
  <c r="Z489"/>
  <c r="Z496"/>
  <c r="Z507"/>
  <c r="Z509"/>
  <c r="Y517"/>
  <c r="Z524"/>
  <c r="Z532"/>
  <c r="Z557"/>
  <c r="X111"/>
  <c r="X133"/>
  <c r="Z159"/>
  <c r="Z170"/>
  <c r="Z181"/>
  <c r="Z183"/>
  <c r="Z190"/>
  <c r="Z235"/>
  <c r="Z242"/>
  <c r="X248"/>
  <c r="Z267"/>
  <c r="Z274"/>
  <c r="Z290"/>
  <c r="X318"/>
  <c r="Z326"/>
  <c r="Z417"/>
  <c r="Z424"/>
  <c r="Z431"/>
  <c r="Z433"/>
  <c r="Z440"/>
  <c r="Z447"/>
  <c r="Z449"/>
  <c r="Z456"/>
  <c r="Z493"/>
  <c r="Z504"/>
  <c r="Z519"/>
  <c r="Z521"/>
  <c r="X530"/>
  <c r="Z536"/>
  <c r="Z552"/>
  <c r="Z584"/>
  <c r="Z588"/>
  <c r="Z644"/>
  <c r="Z668"/>
  <c r="Z670"/>
  <c r="Z187"/>
  <c r="Z194"/>
  <c r="Z202"/>
  <c r="Z210"/>
  <c r="Z217"/>
  <c r="Z219"/>
  <c r="Z226"/>
  <c r="Z237"/>
  <c r="Z239"/>
  <c r="Z246"/>
  <c r="Z249"/>
  <c r="Z251"/>
  <c r="Z258"/>
  <c r="Z265"/>
  <c r="Z269"/>
  <c r="Z271"/>
  <c r="Z309"/>
  <c r="Z338"/>
  <c r="Z359"/>
  <c r="Z361"/>
  <c r="Z388"/>
  <c r="Z396"/>
  <c r="Z403"/>
  <c r="Z405"/>
  <c r="Z408"/>
  <c r="Z556"/>
  <c r="Z639"/>
  <c r="Z672"/>
  <c r="Z110"/>
  <c r="Z114"/>
  <c r="Z121"/>
  <c r="Z123"/>
  <c r="Z130"/>
  <c r="Z138"/>
  <c r="Z154"/>
  <c r="Z232"/>
  <c r="Z284"/>
  <c r="Z296"/>
  <c r="Z306"/>
  <c r="Z383"/>
  <c r="Z385"/>
  <c r="Z393"/>
  <c r="Z400"/>
  <c r="X406"/>
  <c r="Z412"/>
  <c r="Z425"/>
  <c r="Z432"/>
  <c r="Z439"/>
  <c r="Z441"/>
  <c r="Z448"/>
  <c r="Z455"/>
  <c r="Z457"/>
  <c r="Z467"/>
  <c r="Z469"/>
  <c r="Z476"/>
  <c r="Z483"/>
  <c r="Z485"/>
  <c r="Z492"/>
  <c r="Z499"/>
  <c r="Z503"/>
  <c r="Z505"/>
  <c r="Z512"/>
  <c r="Z520"/>
  <c r="Z587"/>
  <c r="Z589"/>
  <c r="Z638"/>
  <c r="Z643"/>
  <c r="Z667"/>
  <c r="J30" i="6"/>
  <c r="J32"/>
  <c r="J46"/>
  <c r="J56"/>
  <c r="J82"/>
  <c r="J122"/>
  <c r="J146"/>
  <c r="J164"/>
  <c r="J179"/>
  <c r="J183"/>
  <c r="J185"/>
  <c r="J187"/>
  <c r="J252"/>
  <c r="J256"/>
  <c r="J258"/>
  <c r="J286"/>
  <c r="J292"/>
  <c r="J294"/>
  <c r="J349"/>
  <c r="J404"/>
  <c r="J422"/>
  <c r="J426"/>
  <c r="J495"/>
  <c r="J519"/>
  <c r="J557"/>
  <c r="J575"/>
  <c r="J577"/>
  <c r="J601"/>
  <c r="J675"/>
  <c r="J692"/>
  <c r="J696"/>
  <c r="J718"/>
  <c r="J739"/>
  <c r="J746"/>
  <c r="J152"/>
  <c r="J156"/>
  <c r="J184"/>
  <c r="J709"/>
  <c r="J714"/>
  <c r="J736"/>
  <c r="J740"/>
  <c r="J710"/>
  <c r="J747"/>
  <c r="J27"/>
  <c r="J29"/>
  <c r="J45"/>
  <c r="J81"/>
  <c r="J83"/>
  <c r="J85"/>
  <c r="J87"/>
  <c r="J108"/>
  <c r="J223"/>
  <c r="J412"/>
  <c r="J421"/>
  <c r="J423"/>
  <c r="J425"/>
  <c r="J427"/>
  <c r="J436"/>
  <c r="J440"/>
  <c r="J444"/>
  <c r="J460"/>
  <c r="J569"/>
  <c r="H613"/>
  <c r="H621"/>
  <c r="H629"/>
  <c r="I648"/>
  <c r="J673"/>
  <c r="J682"/>
  <c r="J686"/>
  <c r="J695"/>
  <c r="I697"/>
  <c r="I725"/>
  <c r="J730"/>
  <c r="J744"/>
  <c r="J31"/>
  <c r="J40"/>
  <c r="I57"/>
  <c r="I75"/>
  <c r="J100"/>
  <c r="J103"/>
  <c r="J105"/>
  <c r="J107"/>
  <c r="J126"/>
  <c r="J170"/>
  <c r="J175"/>
  <c r="J192"/>
  <c r="J204"/>
  <c r="J207"/>
  <c r="J262"/>
  <c r="J264"/>
  <c r="J271"/>
  <c r="J282"/>
  <c r="H318"/>
  <c r="J351"/>
  <c r="J360"/>
  <c r="J364"/>
  <c r="J398"/>
  <c r="J416"/>
  <c r="J453"/>
  <c r="J455"/>
  <c r="J457"/>
  <c r="I538"/>
  <c r="J556"/>
  <c r="J558"/>
  <c r="J563"/>
  <c r="J587"/>
  <c r="J47"/>
  <c r="J52"/>
  <c r="J58"/>
  <c r="H102"/>
  <c r="J106"/>
  <c r="I166"/>
  <c r="J350"/>
  <c r="J458"/>
  <c r="J535"/>
  <c r="J659"/>
  <c r="J16"/>
  <c r="J20"/>
  <c r="H50"/>
  <c r="J199"/>
  <c r="J448"/>
  <c r="J476"/>
  <c r="J490"/>
  <c r="J494"/>
  <c r="J503"/>
  <c r="J553"/>
  <c r="J576"/>
  <c r="J579"/>
  <c r="J669"/>
  <c r="J48"/>
  <c r="J86"/>
  <c r="J92"/>
  <c r="J114"/>
  <c r="J118"/>
  <c r="J145"/>
  <c r="J159"/>
  <c r="J300"/>
  <c r="J388"/>
  <c r="J393"/>
  <c r="J395"/>
  <c r="J397"/>
  <c r="J399"/>
  <c r="J463"/>
  <c r="J484"/>
  <c r="J509"/>
  <c r="J518"/>
  <c r="H565"/>
  <c r="D754"/>
  <c r="J9"/>
  <c r="J11"/>
  <c r="J13"/>
  <c r="J15"/>
  <c r="J24"/>
  <c r="J28"/>
  <c r="I39"/>
  <c r="J51"/>
  <c r="J60"/>
  <c r="J65"/>
  <c r="J67"/>
  <c r="J69"/>
  <c r="J71"/>
  <c r="J98"/>
  <c r="J116"/>
  <c r="J120"/>
  <c r="J136"/>
  <c r="J140"/>
  <c r="J165"/>
  <c r="H173"/>
  <c r="J178"/>
  <c r="J180"/>
  <c r="J182"/>
  <c r="I205"/>
  <c r="J215"/>
  <c r="J221"/>
  <c r="J270"/>
  <c r="J276"/>
  <c r="J293"/>
  <c r="J295"/>
  <c r="J297"/>
  <c r="J299"/>
  <c r="J10"/>
  <c r="J14"/>
  <c r="J66"/>
  <c r="J70"/>
  <c r="H144"/>
  <c r="J151"/>
  <c r="J153"/>
  <c r="J155"/>
  <c r="J157"/>
  <c r="J160"/>
  <c r="J162"/>
  <c r="J174"/>
  <c r="J173" s="1"/>
  <c r="J194"/>
  <c r="J197"/>
  <c r="J200"/>
  <c r="J202"/>
  <c r="J208"/>
  <c r="G754"/>
  <c r="J55"/>
  <c r="J76"/>
  <c r="J80"/>
  <c r="J84"/>
  <c r="J97"/>
  <c r="J99"/>
  <c r="J101"/>
  <c r="J104"/>
  <c r="J115"/>
  <c r="J117"/>
  <c r="J119"/>
  <c r="J121"/>
  <c r="J130"/>
  <c r="J135"/>
  <c r="J137"/>
  <c r="J139"/>
  <c r="J141"/>
  <c r="J154"/>
  <c r="J167"/>
  <c r="H166"/>
  <c r="H205"/>
  <c r="J232"/>
  <c r="J236"/>
  <c r="J238"/>
  <c r="J251"/>
  <c r="J253"/>
  <c r="J255"/>
  <c r="J259"/>
  <c r="J284"/>
  <c r="J302"/>
  <c r="J230"/>
  <c r="J235"/>
  <c r="J239"/>
  <c r="J241"/>
  <c r="J243"/>
  <c r="J285"/>
  <c r="J287"/>
  <c r="J296"/>
  <c r="J298"/>
  <c r="J320"/>
  <c r="J324"/>
  <c r="J329"/>
  <c r="J331"/>
  <c r="J336"/>
  <c r="J340"/>
  <c r="J357"/>
  <c r="J359"/>
  <c r="J361"/>
  <c r="J363"/>
  <c r="J370"/>
  <c r="J389"/>
  <c r="J392"/>
  <c r="J396"/>
  <c r="J420"/>
  <c r="J424"/>
  <c r="J437"/>
  <c r="J439"/>
  <c r="J441"/>
  <c r="J443"/>
  <c r="J452"/>
  <c r="J456"/>
  <c r="H462"/>
  <c r="J474"/>
  <c r="J478"/>
  <c r="J510"/>
  <c r="J512"/>
  <c r="J521"/>
  <c r="J532"/>
  <c r="J539"/>
  <c r="J542"/>
  <c r="H546"/>
  <c r="J555"/>
  <c r="J581"/>
  <c r="J592"/>
  <c r="J594"/>
  <c r="J599"/>
  <c r="H609"/>
  <c r="H617"/>
  <c r="H625"/>
  <c r="J639"/>
  <c r="J643"/>
  <c r="J645"/>
  <c r="H652"/>
  <c r="J655"/>
  <c r="I660"/>
  <c r="J667"/>
  <c r="J671"/>
  <c r="J678"/>
  <c r="I679"/>
  <c r="J698"/>
  <c r="J697" s="1"/>
  <c r="J703"/>
  <c r="J705"/>
  <c r="J724"/>
  <c r="J728"/>
  <c r="J731"/>
  <c r="J735"/>
  <c r="J737"/>
  <c r="I741"/>
  <c r="J751"/>
  <c r="J750" s="1"/>
  <c r="J753"/>
  <c r="J330"/>
  <c r="J362"/>
  <c r="J390"/>
  <c r="H406"/>
  <c r="J438"/>
  <c r="J442"/>
  <c r="J507"/>
  <c r="J511"/>
  <c r="J595"/>
  <c r="H660"/>
  <c r="J663"/>
  <c r="J680"/>
  <c r="I691"/>
  <c r="J704"/>
  <c r="I711"/>
  <c r="J459"/>
  <c r="J600"/>
  <c r="J602"/>
  <c r="J719"/>
  <c r="J721"/>
  <c r="J749"/>
  <c r="J308"/>
  <c r="J312"/>
  <c r="J317"/>
  <c r="J348"/>
  <c r="J369"/>
  <c r="J371"/>
  <c r="J473"/>
  <c r="J475"/>
  <c r="J477"/>
  <c r="J479"/>
  <c r="J488"/>
  <c r="J492"/>
  <c r="H541"/>
  <c r="J545"/>
  <c r="J548"/>
  <c r="J550"/>
  <c r="J580"/>
  <c r="J582"/>
  <c r="J607"/>
  <c r="J610"/>
  <c r="J612"/>
  <c r="J615"/>
  <c r="J613" s="1"/>
  <c r="J618"/>
  <c r="J620"/>
  <c r="J623"/>
  <c r="J621" s="1"/>
  <c r="J626"/>
  <c r="J628"/>
  <c r="J631"/>
  <c r="J638"/>
  <c r="J640"/>
  <c r="J642"/>
  <c r="J644"/>
  <c r="J649"/>
  <c r="J654"/>
  <c r="J657"/>
  <c r="J670"/>
  <c r="J723"/>
  <c r="J727"/>
  <c r="J729"/>
  <c r="J733"/>
  <c r="I7"/>
  <c r="J18"/>
  <c r="J21"/>
  <c r="J23"/>
  <c r="J34"/>
  <c r="J37"/>
  <c r="H39"/>
  <c r="J41"/>
  <c r="J43"/>
  <c r="I61"/>
  <c r="J73"/>
  <c r="H75"/>
  <c r="J77"/>
  <c r="J79"/>
  <c r="J90"/>
  <c r="J93"/>
  <c r="J95"/>
  <c r="I111"/>
  <c r="J124"/>
  <c r="J127"/>
  <c r="J129"/>
  <c r="I133"/>
  <c r="J148"/>
  <c r="J171"/>
  <c r="I173"/>
  <c r="H176"/>
  <c r="J186"/>
  <c r="J188"/>
  <c r="J190"/>
  <c r="J193"/>
  <c r="J212"/>
  <c r="J219"/>
  <c r="J227"/>
  <c r="J229"/>
  <c r="J242"/>
  <c r="H7"/>
  <c r="J22"/>
  <c r="J38"/>
  <c r="J42"/>
  <c r="J62"/>
  <c r="J74"/>
  <c r="J78"/>
  <c r="J94"/>
  <c r="J112"/>
  <c r="J128"/>
  <c r="H133"/>
  <c r="I158"/>
  <c r="J172"/>
  <c r="I198"/>
  <c r="J216"/>
  <c r="J218"/>
  <c r="J228"/>
  <c r="J17"/>
  <c r="J19"/>
  <c r="J33"/>
  <c r="J35"/>
  <c r="J49"/>
  <c r="J53"/>
  <c r="J89"/>
  <c r="J91"/>
  <c r="J109"/>
  <c r="J123"/>
  <c r="J125"/>
  <c r="J143"/>
  <c r="J147"/>
  <c r="J149"/>
  <c r="J191"/>
  <c r="H195"/>
  <c r="J211"/>
  <c r="J213"/>
  <c r="J222"/>
  <c r="I231"/>
  <c r="J233"/>
  <c r="J247"/>
  <c r="J250"/>
  <c r="J263"/>
  <c r="J234"/>
  <c r="J268"/>
  <c r="J275"/>
  <c r="H277"/>
  <c r="J280"/>
  <c r="J283"/>
  <c r="J291"/>
  <c r="J303"/>
  <c r="J305"/>
  <c r="J307"/>
  <c r="J354"/>
  <c r="J382"/>
  <c r="J385"/>
  <c r="J387"/>
  <c r="I391"/>
  <c r="J402"/>
  <c r="J405"/>
  <c r="J409"/>
  <c r="J411"/>
  <c r="J414"/>
  <c r="J417"/>
  <c r="J419"/>
  <c r="J430"/>
  <c r="J433"/>
  <c r="J435"/>
  <c r="J446"/>
  <c r="J449"/>
  <c r="J451"/>
  <c r="J466"/>
  <c r="J469"/>
  <c r="J471"/>
  <c r="J482"/>
  <c r="J485"/>
  <c r="J487"/>
  <c r="J498"/>
  <c r="J501"/>
  <c r="J504"/>
  <c r="I530"/>
  <c r="J554"/>
  <c r="J561"/>
  <c r="H559"/>
  <c r="J564"/>
  <c r="J571"/>
  <c r="I578"/>
  <c r="J588"/>
  <c r="J590"/>
  <c r="J636"/>
  <c r="J647"/>
  <c r="J272"/>
  <c r="J274"/>
  <c r="I277"/>
  <c r="J290"/>
  <c r="J304"/>
  <c r="J306"/>
  <c r="H327"/>
  <c r="J386"/>
  <c r="H391"/>
  <c r="J410"/>
  <c r="J418"/>
  <c r="J434"/>
  <c r="J450"/>
  <c r="J470"/>
  <c r="J486"/>
  <c r="I500"/>
  <c r="H517"/>
  <c r="J589"/>
  <c r="I652"/>
  <c r="I656"/>
  <c r="I517"/>
  <c r="J662"/>
  <c r="J664"/>
  <c r="J672"/>
  <c r="H248"/>
  <c r="J254"/>
  <c r="J261"/>
  <c r="J267"/>
  <c r="J269"/>
  <c r="J279"/>
  <c r="J281"/>
  <c r="J301"/>
  <c r="J345"/>
  <c r="J353"/>
  <c r="J355"/>
  <c r="J373"/>
  <c r="J381"/>
  <c r="J383"/>
  <c r="J401"/>
  <c r="J403"/>
  <c r="J407"/>
  <c r="I413"/>
  <c r="J429"/>
  <c r="J431"/>
  <c r="J445"/>
  <c r="J447"/>
  <c r="J461"/>
  <c r="J465"/>
  <c r="J467"/>
  <c r="J481"/>
  <c r="J483"/>
  <c r="J497"/>
  <c r="J499"/>
  <c r="J502"/>
  <c r="J524"/>
  <c r="J529"/>
  <c r="J533"/>
  <c r="J544"/>
  <c r="J549"/>
  <c r="J562"/>
  <c r="J570"/>
  <c r="J572"/>
  <c r="J584"/>
  <c r="J586"/>
  <c r="J646"/>
  <c r="H91" i="22"/>
  <c r="P5"/>
  <c r="S75" i="21"/>
  <c r="S91" s="1"/>
  <c r="T6"/>
  <c r="P5" i="20"/>
  <c r="N86" i="19"/>
  <c r="P5"/>
  <c r="T75" i="18"/>
  <c r="R90"/>
  <c r="S11"/>
  <c r="S90" s="1"/>
  <c r="T6"/>
  <c r="M8" i="15"/>
  <c r="M10" s="1"/>
  <c r="K14" i="14"/>
  <c r="H70" i="13"/>
  <c r="K5" i="12"/>
  <c r="R15" i="11"/>
  <c r="O15"/>
  <c r="P7" i="10"/>
  <c r="R92" i="9"/>
  <c r="T7"/>
  <c r="O92"/>
  <c r="Q99" i="8"/>
  <c r="Q89"/>
  <c r="K89"/>
  <c r="I99"/>
  <c r="T7"/>
  <c r="J99"/>
  <c r="Y7" i="7"/>
  <c r="F754" i="6"/>
  <c r="I50"/>
  <c r="I54"/>
  <c r="H57"/>
  <c r="J59"/>
  <c r="J57" s="1"/>
  <c r="H61"/>
  <c r="J63"/>
  <c r="I102"/>
  <c r="H111"/>
  <c r="J113"/>
  <c r="I144"/>
  <c r="H158"/>
  <c r="J163"/>
  <c r="J169"/>
  <c r="J181"/>
  <c r="H198"/>
  <c r="J203"/>
  <c r="J206"/>
  <c r="J209"/>
  <c r="J225"/>
  <c r="J237"/>
  <c r="J249"/>
  <c r="I248"/>
  <c r="J265"/>
  <c r="J278"/>
  <c r="J314"/>
  <c r="H313"/>
  <c r="I327"/>
  <c r="I333"/>
  <c r="J335"/>
  <c r="H346"/>
  <c r="J358"/>
  <c r="H356"/>
  <c r="I367"/>
  <c r="I377"/>
  <c r="J379"/>
  <c r="H44"/>
  <c r="H72"/>
  <c r="H150"/>
  <c r="J177"/>
  <c r="I176"/>
  <c r="I195"/>
  <c r="J196"/>
  <c r="J195" s="1"/>
  <c r="H231"/>
  <c r="H266"/>
  <c r="J334"/>
  <c r="H333"/>
  <c r="H367"/>
  <c r="J375"/>
  <c r="J374" s="1"/>
  <c r="I374"/>
  <c r="J378"/>
  <c r="H377"/>
  <c r="I44"/>
  <c r="I72"/>
  <c r="I150"/>
  <c r="J161"/>
  <c r="J189"/>
  <c r="J201"/>
  <c r="J217"/>
  <c r="J245"/>
  <c r="J257"/>
  <c r="I266"/>
  <c r="J273"/>
  <c r="J289"/>
  <c r="I288"/>
  <c r="J347"/>
  <c r="I346"/>
  <c r="I313"/>
  <c r="J315"/>
  <c r="J319"/>
  <c r="I318"/>
  <c r="I356"/>
  <c r="I380"/>
  <c r="J520"/>
  <c r="H538"/>
  <c r="J540"/>
  <c r="J538" s="1"/>
  <c r="H568"/>
  <c r="I596"/>
  <c r="J598"/>
  <c r="I604"/>
  <c r="J606"/>
  <c r="J560"/>
  <c r="I559"/>
  <c r="J574"/>
  <c r="I573"/>
  <c r="J597"/>
  <c r="H596"/>
  <c r="J605"/>
  <c r="H604"/>
  <c r="I406"/>
  <c r="H413"/>
  <c r="J415"/>
  <c r="I462"/>
  <c r="J508"/>
  <c r="J522"/>
  <c r="J536"/>
  <c r="I541"/>
  <c r="J552"/>
  <c r="I551"/>
  <c r="H573"/>
  <c r="H578"/>
  <c r="J585"/>
  <c r="H583"/>
  <c r="J593"/>
  <c r="H591"/>
  <c r="J648"/>
  <c r="J741"/>
  <c r="H380"/>
  <c r="H500"/>
  <c r="I526"/>
  <c r="J527"/>
  <c r="H530"/>
  <c r="I546"/>
  <c r="J547"/>
  <c r="H551"/>
  <c r="J566"/>
  <c r="J565" s="1"/>
  <c r="I565"/>
  <c r="I568"/>
  <c r="J652"/>
  <c r="I583"/>
  <c r="I591"/>
  <c r="I702"/>
  <c r="I706"/>
  <c r="I750"/>
  <c r="I609"/>
  <c r="I613"/>
  <c r="I617"/>
  <c r="I621"/>
  <c r="I625"/>
  <c r="I629"/>
  <c r="I635"/>
  <c r="H666"/>
  <c r="J668"/>
  <c r="J676"/>
  <c r="H679"/>
  <c r="J681"/>
  <c r="H691"/>
  <c r="J693"/>
  <c r="H711"/>
  <c r="J713"/>
  <c r="J711" s="1"/>
  <c r="I732"/>
  <c r="H702"/>
  <c r="H706"/>
  <c r="H750"/>
  <c r="Z173" i="5"/>
  <c r="N754"/>
  <c r="Z43"/>
  <c r="K754"/>
  <c r="S754"/>
  <c r="D754"/>
  <c r="H754"/>
  <c r="L754"/>
  <c r="P754"/>
  <c r="T754"/>
  <c r="Y44"/>
  <c r="Y72"/>
  <c r="Y144"/>
  <c r="Y176"/>
  <c r="Y248"/>
  <c r="X277"/>
  <c r="Z279"/>
  <c r="Y288"/>
  <c r="Z295"/>
  <c r="Z311"/>
  <c r="Y313"/>
  <c r="Z314"/>
  <c r="Z319"/>
  <c r="Y318"/>
  <c r="Z340"/>
  <c r="Z343"/>
  <c r="Z347"/>
  <c r="Z352"/>
  <c r="Z355"/>
  <c r="Z360"/>
  <c r="Z363"/>
  <c r="Z376"/>
  <c r="Y333"/>
  <c r="Z381"/>
  <c r="Y380"/>
  <c r="J754"/>
  <c r="V754"/>
  <c r="Y50"/>
  <c r="Y54"/>
  <c r="Y102"/>
  <c r="Y150"/>
  <c r="Y158"/>
  <c r="Y166"/>
  <c r="Y198"/>
  <c r="Y266"/>
  <c r="Z287"/>
  <c r="F754"/>
  <c r="R754"/>
  <c r="G754"/>
  <c r="O754"/>
  <c r="W754"/>
  <c r="Y57"/>
  <c r="Y61"/>
  <c r="Y133"/>
  <c r="Y173"/>
  <c r="Y205"/>
  <c r="Z283"/>
  <c r="X288"/>
  <c r="Z299"/>
  <c r="Z323"/>
  <c r="X333"/>
  <c r="Z335"/>
  <c r="X346"/>
  <c r="Z368"/>
  <c r="Y367"/>
  <c r="Z371"/>
  <c r="Y346"/>
  <c r="Y374"/>
  <c r="Y406"/>
  <c r="Y462"/>
  <c r="Y526"/>
  <c r="Y530"/>
  <c r="X541"/>
  <c r="Z543"/>
  <c r="Z541" s="1"/>
  <c r="Z555"/>
  <c r="X565"/>
  <c r="Z567"/>
  <c r="Z565" s="1"/>
  <c r="Y591"/>
  <c r="X596"/>
  <c r="Y500"/>
  <c r="Z539"/>
  <c r="Y538"/>
  <c r="Y541"/>
  <c r="Z547"/>
  <c r="Y546"/>
  <c r="Z560"/>
  <c r="Z563"/>
  <c r="Y568"/>
  <c r="Z599"/>
  <c r="Z607"/>
  <c r="Y391"/>
  <c r="Z571"/>
  <c r="Y573"/>
  <c r="Z574"/>
  <c r="Z579"/>
  <c r="Y578"/>
  <c r="Z595"/>
  <c r="Z591" s="1"/>
  <c r="Z606"/>
  <c r="X604"/>
  <c r="Z610"/>
  <c r="X609"/>
  <c r="Z611"/>
  <c r="X613"/>
  <c r="Z615"/>
  <c r="X617"/>
  <c r="Z619"/>
  <c r="X621"/>
  <c r="Z623"/>
  <c r="X625"/>
  <c r="Z627"/>
  <c r="Z625" s="1"/>
  <c r="X629"/>
  <c r="Z631"/>
  <c r="Y666"/>
  <c r="Y679"/>
  <c r="Y691"/>
  <c r="X702"/>
  <c r="Z704"/>
  <c r="Z702" s="1"/>
  <c r="X706"/>
  <c r="Z708"/>
  <c r="Y711"/>
  <c r="Z720"/>
  <c r="Z717" s="1"/>
  <c r="X750"/>
  <c r="Z752"/>
  <c r="X648"/>
  <c r="X652"/>
  <c r="X656"/>
  <c r="X660"/>
  <c r="X697"/>
  <c r="X717"/>
  <c r="X725"/>
  <c r="Z735"/>
  <c r="X741"/>
  <c r="Y635"/>
  <c r="J691" i="6" l="1"/>
  <c r="P91" i="22"/>
  <c r="K87" i="12"/>
  <c r="J629" i="6"/>
  <c r="P86" i="19"/>
  <c r="T92" i="9"/>
  <c r="P86" i="20"/>
  <c r="T91" i="21"/>
  <c r="P66" i="10"/>
  <c r="J717" i="6"/>
  <c r="Z613" i="5"/>
  <c r="Z546"/>
  <c r="Z674"/>
  <c r="Z732"/>
  <c r="Z706"/>
  <c r="J70" i="13"/>
  <c r="T90" i="18"/>
  <c r="Y92" i="7"/>
  <c r="J609" i="6"/>
  <c r="J166"/>
  <c r="J406"/>
  <c r="J44"/>
  <c r="J674"/>
  <c r="J617"/>
  <c r="J578"/>
  <c r="J656"/>
  <c r="J725"/>
  <c r="J732"/>
  <c r="Z195" i="5"/>
  <c r="Z660"/>
  <c r="Z666"/>
  <c r="Z406"/>
  <c r="J546" i="6"/>
  <c r="J551"/>
  <c r="J500"/>
  <c r="J559"/>
  <c r="J318"/>
  <c r="J367"/>
  <c r="J72"/>
  <c r="J591"/>
  <c r="J54"/>
  <c r="Z629" i="5"/>
  <c r="Z198"/>
  <c r="Z617"/>
  <c r="Z573"/>
  <c r="Z538"/>
  <c r="Z313"/>
  <c r="Z635"/>
  <c r="Z583"/>
  <c r="Z750"/>
  <c r="Z621"/>
  <c r="Z57"/>
  <c r="Z551"/>
  <c r="Z374"/>
  <c r="Z377"/>
  <c r="Z725"/>
  <c r="Z144"/>
  <c r="Z44"/>
  <c r="Z526"/>
  <c r="Z277"/>
  <c r="Z530"/>
  <c r="Z166"/>
  <c r="Z568"/>
  <c r="Z266"/>
  <c r="Z7"/>
  <c r="Z391"/>
  <c r="Z150"/>
  <c r="Z697"/>
  <c r="Z652"/>
  <c r="Z691"/>
  <c r="Z72"/>
  <c r="Z711"/>
  <c r="Z462"/>
  <c r="Z327"/>
  <c r="Z578"/>
  <c r="Z596"/>
  <c r="Z39"/>
  <c r="Z741"/>
  <c r="Z231"/>
  <c r="Z205"/>
  <c r="Z75"/>
  <c r="Z61"/>
  <c r="Z111"/>
  <c r="Z50"/>
  <c r="Z380"/>
  <c r="Z133"/>
  <c r="Z517"/>
  <c r="Z158"/>
  <c r="Z656"/>
  <c r="Z500"/>
  <c r="Z102"/>
  <c r="Z346"/>
  <c r="Z679"/>
  <c r="Z604"/>
  <c r="Z333"/>
  <c r="Z318"/>
  <c r="Z413"/>
  <c r="Z248"/>
  <c r="Z288"/>
  <c r="Y754"/>
  <c r="Z176"/>
  <c r="X754"/>
  <c r="Z356"/>
  <c r="Z559"/>
  <c r="J346" i="6"/>
  <c r="J333"/>
  <c r="J111"/>
  <c r="J391"/>
  <c r="J39"/>
  <c r="J568"/>
  <c r="J144"/>
  <c r="J7"/>
  <c r="J573"/>
  <c r="J377"/>
  <c r="J380"/>
  <c r="J50"/>
  <c r="J625"/>
  <c r="J635"/>
  <c r="J133"/>
  <c r="J102"/>
  <c r="J462"/>
  <c r="J327"/>
  <c r="J150"/>
  <c r="J526"/>
  <c r="J288"/>
  <c r="J158"/>
  <c r="J277"/>
  <c r="J702"/>
  <c r="J679"/>
  <c r="J666"/>
  <c r="J530"/>
  <c r="J413"/>
  <c r="J266"/>
  <c r="J356"/>
  <c r="J541"/>
  <c r="J75"/>
  <c r="J583"/>
  <c r="J198"/>
  <c r="J61"/>
  <c r="H754"/>
  <c r="J231"/>
  <c r="J604"/>
  <c r="I754"/>
  <c r="J517"/>
  <c r="K99" i="8"/>
  <c r="J176" i="6"/>
  <c r="J596"/>
  <c r="J313"/>
  <c r="J248"/>
  <c r="J205"/>
  <c r="Z609" i="5"/>
  <c r="Z367"/>
  <c r="Z754" l="1"/>
  <c r="J754" i="6"/>
  <c r="S72" i="4"/>
  <c r="O72"/>
  <c r="N72"/>
  <c r="S71"/>
  <c r="O71"/>
  <c r="P71" s="1"/>
  <c r="N71"/>
  <c r="S70"/>
  <c r="O70"/>
  <c r="N70"/>
  <c r="S69"/>
  <c r="O69"/>
  <c r="N69"/>
  <c r="S68"/>
  <c r="O68"/>
  <c r="N68"/>
  <c r="S67"/>
  <c r="O67"/>
  <c r="N67"/>
  <c r="S66"/>
  <c r="O66"/>
  <c r="N66"/>
  <c r="S65"/>
  <c r="O65"/>
  <c r="N65"/>
  <c r="S64"/>
  <c r="O64"/>
  <c r="N64"/>
  <c r="S63"/>
  <c r="O63"/>
  <c r="N63"/>
  <c r="S62"/>
  <c r="O62"/>
  <c r="N62"/>
  <c r="S61"/>
  <c r="O61"/>
  <c r="N61"/>
  <c r="S60"/>
  <c r="O60"/>
  <c r="N60"/>
  <c r="S59"/>
  <c r="O59"/>
  <c r="N59"/>
  <c r="S58"/>
  <c r="O58"/>
  <c r="N58"/>
  <c r="S57"/>
  <c r="O57"/>
  <c r="N57"/>
  <c r="S56"/>
  <c r="O56"/>
  <c r="N56"/>
  <c r="S55"/>
  <c r="O55"/>
  <c r="N55"/>
  <c r="S54"/>
  <c r="O54"/>
  <c r="N54"/>
  <c r="S53"/>
  <c r="O53"/>
  <c r="N53"/>
  <c r="S52"/>
  <c r="O52"/>
  <c r="N52"/>
  <c r="S51"/>
  <c r="O51"/>
  <c r="N51"/>
  <c r="S50"/>
  <c r="O50"/>
  <c r="N50"/>
  <c r="S49"/>
  <c r="O49"/>
  <c r="N49"/>
  <c r="S48"/>
  <c r="O48"/>
  <c r="N48"/>
  <c r="S47"/>
  <c r="O47"/>
  <c r="N47"/>
  <c r="S46"/>
  <c r="O46"/>
  <c r="N46"/>
  <c r="S45"/>
  <c r="O45"/>
  <c r="N45"/>
  <c r="S44"/>
  <c r="O44"/>
  <c r="N44"/>
  <c r="S43"/>
  <c r="O43"/>
  <c r="N43"/>
  <c r="S42"/>
  <c r="O42"/>
  <c r="N42"/>
  <c r="S41"/>
  <c r="O41"/>
  <c r="N41"/>
  <c r="S40"/>
  <c r="O40"/>
  <c r="N40"/>
  <c r="S39"/>
  <c r="O39"/>
  <c r="N39"/>
  <c r="S38"/>
  <c r="O38"/>
  <c r="N38"/>
  <c r="S37"/>
  <c r="O37"/>
  <c r="N37"/>
  <c r="S36"/>
  <c r="O36"/>
  <c r="N36"/>
  <c r="S35"/>
  <c r="O35"/>
  <c r="N35"/>
  <c r="S34"/>
  <c r="O34"/>
  <c r="N34"/>
  <c r="S33"/>
  <c r="O33"/>
  <c r="N33"/>
  <c r="S32"/>
  <c r="O32"/>
  <c r="N32"/>
  <c r="S31"/>
  <c r="O31"/>
  <c r="N31"/>
  <c r="S30"/>
  <c r="O30"/>
  <c r="N30"/>
  <c r="S29"/>
  <c r="O29"/>
  <c r="N29"/>
  <c r="S28"/>
  <c r="O28"/>
  <c r="N28"/>
  <c r="S27"/>
  <c r="O27"/>
  <c r="N27"/>
  <c r="S26"/>
  <c r="O26"/>
  <c r="N26"/>
  <c r="S25"/>
  <c r="O25"/>
  <c r="N25"/>
  <c r="S24"/>
  <c r="O24"/>
  <c r="N24"/>
  <c r="S23"/>
  <c r="O23"/>
  <c r="N23"/>
  <c r="S22"/>
  <c r="O22"/>
  <c r="N22"/>
  <c r="S21"/>
  <c r="O21"/>
  <c r="N21"/>
  <c r="S20"/>
  <c r="O20"/>
  <c r="N20"/>
  <c r="S19"/>
  <c r="O19"/>
  <c r="N19"/>
  <c r="S18"/>
  <c r="O18"/>
  <c r="N18"/>
  <c r="S17"/>
  <c r="O17"/>
  <c r="N17"/>
  <c r="S16"/>
  <c r="O16"/>
  <c r="N16"/>
  <c r="S15"/>
  <c r="O15"/>
  <c r="N15"/>
  <c r="S14"/>
  <c r="O14"/>
  <c r="N14"/>
  <c r="S13"/>
  <c r="O13"/>
  <c r="N13"/>
  <c r="S12"/>
  <c r="O12"/>
  <c r="N12"/>
  <c r="S11"/>
  <c r="O11"/>
  <c r="N11"/>
  <c r="S10"/>
  <c r="O10"/>
  <c r="N10"/>
  <c r="S9"/>
  <c r="O9"/>
  <c r="N9"/>
  <c r="A9"/>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S8"/>
  <c r="O8"/>
  <c r="N8"/>
  <c r="S7"/>
  <c r="S75" s="1"/>
  <c r="O7"/>
  <c r="N7"/>
  <c r="P14" l="1"/>
  <c r="N75"/>
  <c r="O75"/>
  <c r="P10"/>
  <c r="P18"/>
  <c r="P22"/>
  <c r="P26"/>
  <c r="P30"/>
  <c r="P34"/>
  <c r="P38"/>
  <c r="P42"/>
  <c r="P46"/>
  <c r="P50"/>
  <c r="P54"/>
  <c r="P58"/>
  <c r="P62"/>
  <c r="P66"/>
  <c r="P33"/>
  <c r="P37"/>
  <c r="P41"/>
  <c r="P45"/>
  <c r="P49"/>
  <c r="P53"/>
  <c r="P57"/>
  <c r="P65"/>
  <c r="P70"/>
  <c r="P9"/>
  <c r="P16"/>
  <c r="P20"/>
  <c r="P24"/>
  <c r="P32"/>
  <c r="P35"/>
  <c r="P39"/>
  <c r="P43"/>
  <c r="P47"/>
  <c r="P51"/>
  <c r="P55"/>
  <c r="P72"/>
  <c r="P8"/>
  <c r="P12"/>
  <c r="P28"/>
  <c r="P36"/>
  <c r="P40"/>
  <c r="P44"/>
  <c r="P48"/>
  <c r="P52"/>
  <c r="P56"/>
  <c r="P60"/>
  <c r="P15"/>
  <c r="P17"/>
  <c r="P61"/>
  <c r="P67"/>
  <c r="P11"/>
  <c r="P19"/>
  <c r="P23"/>
  <c r="P27"/>
  <c r="P31"/>
  <c r="P59"/>
  <c r="P64"/>
  <c r="P69"/>
  <c r="P13"/>
  <c r="P21"/>
  <c r="P25"/>
  <c r="P29"/>
  <c r="P63"/>
  <c r="P68"/>
  <c r="P7"/>
  <c r="P75" l="1"/>
  <c r="E674" i="3"/>
  <c r="F674"/>
  <c r="G674"/>
  <c r="H674"/>
  <c r="I674"/>
  <c r="J674"/>
  <c r="K674"/>
  <c r="L674"/>
  <c r="M674"/>
  <c r="N674"/>
  <c r="O674"/>
  <c r="D674"/>
  <c r="U678"/>
  <c r="Q678"/>
  <c r="P678"/>
  <c r="U677"/>
  <c r="Q677"/>
  <c r="P677"/>
  <c r="U676"/>
  <c r="Q676"/>
  <c r="P676"/>
  <c r="U675"/>
  <c r="Q675"/>
  <c r="P675"/>
  <c r="R676" l="1"/>
  <c r="R678"/>
  <c r="R675"/>
  <c r="R677"/>
  <c r="U754"/>
  <c r="U753"/>
  <c r="Q753"/>
  <c r="R753" s="1"/>
  <c r="P753"/>
  <c r="U752"/>
  <c r="Q752"/>
  <c r="P752"/>
  <c r="U751"/>
  <c r="Q751"/>
  <c r="I750"/>
  <c r="E750"/>
  <c r="D750"/>
  <c r="T750"/>
  <c r="S750"/>
  <c r="O750"/>
  <c r="N750"/>
  <c r="M750"/>
  <c r="L750"/>
  <c r="K750"/>
  <c r="J750"/>
  <c r="H750"/>
  <c r="G750"/>
  <c r="F750"/>
  <c r="U749"/>
  <c r="Q749"/>
  <c r="P749"/>
  <c r="U748"/>
  <c r="Q748"/>
  <c r="P748"/>
  <c r="U747"/>
  <c r="Q747"/>
  <c r="P747"/>
  <c r="U746"/>
  <c r="Q746"/>
  <c r="P746"/>
  <c r="U745"/>
  <c r="Q745"/>
  <c r="P745"/>
  <c r="U744"/>
  <c r="Q744"/>
  <c r="P744"/>
  <c r="U743"/>
  <c r="Q743"/>
  <c r="P743"/>
  <c r="U742"/>
  <c r="M741"/>
  <c r="L741"/>
  <c r="Q742"/>
  <c r="I741"/>
  <c r="H741"/>
  <c r="E741"/>
  <c r="D741"/>
  <c r="T741"/>
  <c r="S741"/>
  <c r="O741"/>
  <c r="N741"/>
  <c r="K741"/>
  <c r="J741"/>
  <c r="G741"/>
  <c r="F741"/>
  <c r="U740"/>
  <c r="Q740"/>
  <c r="P740"/>
  <c r="U739"/>
  <c r="Q739"/>
  <c r="P739"/>
  <c r="U738"/>
  <c r="Q738"/>
  <c r="P738"/>
  <c r="U737"/>
  <c r="Q737"/>
  <c r="P737"/>
  <c r="U736"/>
  <c r="Q736"/>
  <c r="P736"/>
  <c r="U735"/>
  <c r="Q735"/>
  <c r="P735"/>
  <c r="U734"/>
  <c r="Q734"/>
  <c r="P734"/>
  <c r="U733"/>
  <c r="S732"/>
  <c r="O732"/>
  <c r="K732"/>
  <c r="Q733"/>
  <c r="H732"/>
  <c r="G732"/>
  <c r="P733"/>
  <c r="T732"/>
  <c r="N732"/>
  <c r="M732"/>
  <c r="L732"/>
  <c r="J732"/>
  <c r="I732"/>
  <c r="F732"/>
  <c r="E732"/>
  <c r="U731"/>
  <c r="Q731"/>
  <c r="P731"/>
  <c r="U730"/>
  <c r="Q730"/>
  <c r="P730"/>
  <c r="U729"/>
  <c r="Q729"/>
  <c r="P729"/>
  <c r="U728"/>
  <c r="Q728"/>
  <c r="P728"/>
  <c r="U727"/>
  <c r="Q727"/>
  <c r="P727"/>
  <c r="U726"/>
  <c r="M725"/>
  <c r="Q726"/>
  <c r="I725"/>
  <c r="F725"/>
  <c r="E725"/>
  <c r="P726"/>
  <c r="T725"/>
  <c r="S725"/>
  <c r="O725"/>
  <c r="N725"/>
  <c r="L725"/>
  <c r="K725"/>
  <c r="H725"/>
  <c r="G725"/>
  <c r="D725"/>
  <c r="U724"/>
  <c r="Q724"/>
  <c r="P724"/>
  <c r="U723"/>
  <c r="Q723"/>
  <c r="P723"/>
  <c r="U722"/>
  <c r="Q722"/>
  <c r="P722"/>
  <c r="U721"/>
  <c r="Q721"/>
  <c r="P721"/>
  <c r="U720"/>
  <c r="Q720"/>
  <c r="P720"/>
  <c r="U719"/>
  <c r="Q719"/>
  <c r="P719"/>
  <c r="U718"/>
  <c r="N717"/>
  <c r="M717"/>
  <c r="Q718"/>
  <c r="I717"/>
  <c r="F717"/>
  <c r="E717"/>
  <c r="P718"/>
  <c r="T717"/>
  <c r="S717"/>
  <c r="O717"/>
  <c r="L717"/>
  <c r="K717"/>
  <c r="H717"/>
  <c r="G717"/>
  <c r="D717"/>
  <c r="U716"/>
  <c r="Q716"/>
  <c r="P716"/>
  <c r="U715"/>
  <c r="Q715"/>
  <c r="P715"/>
  <c r="U714"/>
  <c r="Q714"/>
  <c r="P714"/>
  <c r="U713"/>
  <c r="Q713"/>
  <c r="P713"/>
  <c r="T711"/>
  <c r="U711" s="1"/>
  <c r="S711"/>
  <c r="O711"/>
  <c r="L711"/>
  <c r="K711"/>
  <c r="Q712"/>
  <c r="H711"/>
  <c r="G711"/>
  <c r="P712"/>
  <c r="N711"/>
  <c r="M711"/>
  <c r="J711"/>
  <c r="I711"/>
  <c r="F711"/>
  <c r="E711"/>
  <c r="U710"/>
  <c r="Q710"/>
  <c r="P710"/>
  <c r="U709"/>
  <c r="Q709"/>
  <c r="P709"/>
  <c r="U708"/>
  <c r="Q708"/>
  <c r="H706"/>
  <c r="P708"/>
  <c r="U707"/>
  <c r="N706"/>
  <c r="M706"/>
  <c r="I706"/>
  <c r="F706"/>
  <c r="E706"/>
  <c r="T706"/>
  <c r="S706"/>
  <c r="O706"/>
  <c r="L706"/>
  <c r="K706"/>
  <c r="G706"/>
  <c r="D706"/>
  <c r="U705"/>
  <c r="P705"/>
  <c r="U704"/>
  <c r="P704"/>
  <c r="T702"/>
  <c r="M702"/>
  <c r="J702"/>
  <c r="I702"/>
  <c r="F702"/>
  <c r="E702"/>
  <c r="P703"/>
  <c r="S702"/>
  <c r="O702"/>
  <c r="N702"/>
  <c r="L702"/>
  <c r="K702"/>
  <c r="H702"/>
  <c r="G702"/>
  <c r="U701"/>
  <c r="Q701"/>
  <c r="E697"/>
  <c r="P701"/>
  <c r="U700"/>
  <c r="P700"/>
  <c r="U699"/>
  <c r="Q699"/>
  <c r="P699"/>
  <c r="S697"/>
  <c r="O697"/>
  <c r="Q698"/>
  <c r="P698"/>
  <c r="T697"/>
  <c r="U697" s="1"/>
  <c r="N697"/>
  <c r="M697"/>
  <c r="L697"/>
  <c r="K697"/>
  <c r="J697"/>
  <c r="I697"/>
  <c r="H697"/>
  <c r="G697"/>
  <c r="F697"/>
  <c r="D697"/>
  <c r="U696"/>
  <c r="Q696"/>
  <c r="P696"/>
  <c r="U695"/>
  <c r="Q695"/>
  <c r="P695"/>
  <c r="U694"/>
  <c r="Q694"/>
  <c r="P694"/>
  <c r="U693"/>
  <c r="Q693"/>
  <c r="P693"/>
  <c r="T691"/>
  <c r="L691"/>
  <c r="Q692"/>
  <c r="I691"/>
  <c r="H691"/>
  <c r="E691"/>
  <c r="D691"/>
  <c r="S691"/>
  <c r="O691"/>
  <c r="N691"/>
  <c r="M691"/>
  <c r="K691"/>
  <c r="J691"/>
  <c r="G691"/>
  <c r="F691"/>
  <c r="U690"/>
  <c r="Q690"/>
  <c r="P690"/>
  <c r="U689"/>
  <c r="Q689"/>
  <c r="P689"/>
  <c r="U688"/>
  <c r="Q688"/>
  <c r="P688"/>
  <c r="U687"/>
  <c r="Q687"/>
  <c r="P687"/>
  <c r="U686"/>
  <c r="Q686"/>
  <c r="P686"/>
  <c r="U685"/>
  <c r="Q685"/>
  <c r="P685"/>
  <c r="U684"/>
  <c r="Q684"/>
  <c r="P684"/>
  <c r="U683"/>
  <c r="Q683"/>
  <c r="P683"/>
  <c r="U682"/>
  <c r="Q682"/>
  <c r="P682"/>
  <c r="U681"/>
  <c r="Q681"/>
  <c r="P681"/>
  <c r="U680"/>
  <c r="O679"/>
  <c r="K679"/>
  <c r="Q680"/>
  <c r="H679"/>
  <c r="G679"/>
  <c r="D679"/>
  <c r="T679"/>
  <c r="N679"/>
  <c r="M679"/>
  <c r="L679"/>
  <c r="J679"/>
  <c r="I679"/>
  <c r="F679"/>
  <c r="E679"/>
  <c r="S674"/>
  <c r="T674"/>
  <c r="U673"/>
  <c r="Q673"/>
  <c r="P673"/>
  <c r="U672"/>
  <c r="Q672"/>
  <c r="P672"/>
  <c r="U671"/>
  <c r="Q671"/>
  <c r="P671"/>
  <c r="U670"/>
  <c r="Q670"/>
  <c r="P670"/>
  <c r="U669"/>
  <c r="Q669"/>
  <c r="P669"/>
  <c r="U668"/>
  <c r="Q668"/>
  <c r="P668"/>
  <c r="U667"/>
  <c r="O666"/>
  <c r="K666"/>
  <c r="Q667"/>
  <c r="G666"/>
  <c r="F666"/>
  <c r="P667"/>
  <c r="T666"/>
  <c r="N666"/>
  <c r="M666"/>
  <c r="L666"/>
  <c r="J666"/>
  <c r="I666"/>
  <c r="H666"/>
  <c r="E666"/>
  <c r="D666"/>
  <c r="U665"/>
  <c r="Q665"/>
  <c r="P665"/>
  <c r="U664"/>
  <c r="Q664"/>
  <c r="P664"/>
  <c r="U663"/>
  <c r="Q663"/>
  <c r="P663"/>
  <c r="U662"/>
  <c r="Q662"/>
  <c r="P662"/>
  <c r="U661"/>
  <c r="O660"/>
  <c r="K660"/>
  <c r="Q661"/>
  <c r="G660"/>
  <c r="F660"/>
  <c r="P661"/>
  <c r="T660"/>
  <c r="N660"/>
  <c r="M660"/>
  <c r="L660"/>
  <c r="I660"/>
  <c r="H660"/>
  <c r="E660"/>
  <c r="D660"/>
  <c r="U659"/>
  <c r="Q659"/>
  <c r="P659"/>
  <c r="U658"/>
  <c r="Q658"/>
  <c r="P658"/>
  <c r="U657"/>
  <c r="O656"/>
  <c r="K656"/>
  <c r="Q657"/>
  <c r="G656"/>
  <c r="F656"/>
  <c r="P657"/>
  <c r="T656"/>
  <c r="N656"/>
  <c r="M656"/>
  <c r="L656"/>
  <c r="I656"/>
  <c r="H656"/>
  <c r="E656"/>
  <c r="D656"/>
  <c r="U655"/>
  <c r="Q655"/>
  <c r="P655"/>
  <c r="U654"/>
  <c r="Q654"/>
  <c r="I652"/>
  <c r="O652"/>
  <c r="K652"/>
  <c r="G652"/>
  <c r="F652"/>
  <c r="T652"/>
  <c r="N652"/>
  <c r="M652"/>
  <c r="L652"/>
  <c r="H652"/>
  <c r="E652"/>
  <c r="D652"/>
  <c r="U650"/>
  <c r="Q650"/>
  <c r="I648"/>
  <c r="G648"/>
  <c r="F648"/>
  <c r="T648"/>
  <c r="N648"/>
  <c r="L648"/>
  <c r="H648"/>
  <c r="E648"/>
  <c r="D648"/>
  <c r="U647"/>
  <c r="Q647"/>
  <c r="U646"/>
  <c r="Q646"/>
  <c r="P646"/>
  <c r="U645"/>
  <c r="Q645"/>
  <c r="P645"/>
  <c r="U644"/>
  <c r="Q644"/>
  <c r="P644"/>
  <c r="U643"/>
  <c r="Q643"/>
  <c r="P643"/>
  <c r="U642"/>
  <c r="Q642"/>
  <c r="P642"/>
  <c r="U641"/>
  <c r="Q641"/>
  <c r="P641"/>
  <c r="U640"/>
  <c r="Q640"/>
  <c r="P640"/>
  <c r="U639"/>
  <c r="Q639"/>
  <c r="P639"/>
  <c r="U638"/>
  <c r="Q638"/>
  <c r="P638"/>
  <c r="U637"/>
  <c r="Q637"/>
  <c r="P637"/>
  <c r="T635"/>
  <c r="S635"/>
  <c r="O635"/>
  <c r="L635"/>
  <c r="K635"/>
  <c r="Q636"/>
  <c r="H635"/>
  <c r="G635"/>
  <c r="P636"/>
  <c r="N635"/>
  <c r="M635"/>
  <c r="J635"/>
  <c r="I635"/>
  <c r="F635"/>
  <c r="E635"/>
  <c r="U634"/>
  <c r="Q634"/>
  <c r="P634"/>
  <c r="U633"/>
  <c r="Q633"/>
  <c r="P633"/>
  <c r="U632"/>
  <c r="Q632"/>
  <c r="P632"/>
  <c r="U631"/>
  <c r="Q631"/>
  <c r="P631"/>
  <c r="U630"/>
  <c r="N629"/>
  <c r="M629"/>
  <c r="Q630"/>
  <c r="I629"/>
  <c r="F629"/>
  <c r="E629"/>
  <c r="P630"/>
  <c r="T629"/>
  <c r="S629"/>
  <c r="O629"/>
  <c r="L629"/>
  <c r="K629"/>
  <c r="H629"/>
  <c r="G629"/>
  <c r="D629"/>
  <c r="U628"/>
  <c r="Q628"/>
  <c r="P628"/>
  <c r="U627"/>
  <c r="Q627"/>
  <c r="P627"/>
  <c r="U626"/>
  <c r="N625"/>
  <c r="M625"/>
  <c r="Q626"/>
  <c r="I625"/>
  <c r="F625"/>
  <c r="E625"/>
  <c r="P626"/>
  <c r="T625"/>
  <c r="S625"/>
  <c r="O625"/>
  <c r="L625"/>
  <c r="K625"/>
  <c r="H625"/>
  <c r="G625"/>
  <c r="D625"/>
  <c r="U624"/>
  <c r="Q624"/>
  <c r="P624"/>
  <c r="U623"/>
  <c r="Q623"/>
  <c r="P623"/>
  <c r="U622"/>
  <c r="N621"/>
  <c r="M621"/>
  <c r="Q622"/>
  <c r="I621"/>
  <c r="F621"/>
  <c r="E621"/>
  <c r="P622"/>
  <c r="T621"/>
  <c r="S621"/>
  <c r="O621"/>
  <c r="L621"/>
  <c r="K621"/>
  <c r="H621"/>
  <c r="G621"/>
  <c r="D621"/>
  <c r="U620"/>
  <c r="Q620"/>
  <c r="P620"/>
  <c r="U619"/>
  <c r="Q619"/>
  <c r="P619"/>
  <c r="U618"/>
  <c r="N617"/>
  <c r="M617"/>
  <c r="Q618"/>
  <c r="I617"/>
  <c r="F617"/>
  <c r="E617"/>
  <c r="P618"/>
  <c r="T617"/>
  <c r="S617"/>
  <c r="O617"/>
  <c r="L617"/>
  <c r="K617"/>
  <c r="H617"/>
  <c r="G617"/>
  <c r="D617"/>
  <c r="U616"/>
  <c r="Q616"/>
  <c r="P616"/>
  <c r="U615"/>
  <c r="Q615"/>
  <c r="P615"/>
  <c r="U614"/>
  <c r="M613"/>
  <c r="Q614"/>
  <c r="I613"/>
  <c r="F613"/>
  <c r="E613"/>
  <c r="P614"/>
  <c r="T613"/>
  <c r="S613"/>
  <c r="O613"/>
  <c r="N613"/>
  <c r="L613"/>
  <c r="K613"/>
  <c r="H613"/>
  <c r="G613"/>
  <c r="D613"/>
  <c r="U612"/>
  <c r="Q612"/>
  <c r="P612"/>
  <c r="U611"/>
  <c r="Q611"/>
  <c r="P611"/>
  <c r="U610"/>
  <c r="N609"/>
  <c r="M609"/>
  <c r="Q610"/>
  <c r="I609"/>
  <c r="F609"/>
  <c r="E609"/>
  <c r="P610"/>
  <c r="T609"/>
  <c r="S609"/>
  <c r="O609"/>
  <c r="L609"/>
  <c r="K609"/>
  <c r="H609"/>
  <c r="G609"/>
  <c r="D609"/>
  <c r="U608"/>
  <c r="Q608"/>
  <c r="P608"/>
  <c r="U607"/>
  <c r="Q607"/>
  <c r="P607"/>
  <c r="U606"/>
  <c r="Q606"/>
  <c r="P606"/>
  <c r="T604"/>
  <c r="S604"/>
  <c r="O604"/>
  <c r="L604"/>
  <c r="K604"/>
  <c r="Q605"/>
  <c r="H604"/>
  <c r="G604"/>
  <c r="P605"/>
  <c r="N604"/>
  <c r="M604"/>
  <c r="J604"/>
  <c r="I604"/>
  <c r="F604"/>
  <c r="E604"/>
  <c r="U603"/>
  <c r="Q603"/>
  <c r="P603"/>
  <c r="U602"/>
  <c r="Q602"/>
  <c r="P602"/>
  <c r="U601"/>
  <c r="Q601"/>
  <c r="P601"/>
  <c r="U600"/>
  <c r="Q600"/>
  <c r="P600"/>
  <c r="U599"/>
  <c r="Q599"/>
  <c r="P599"/>
  <c r="U598"/>
  <c r="Q598"/>
  <c r="P598"/>
  <c r="T596"/>
  <c r="S596"/>
  <c r="O596"/>
  <c r="L596"/>
  <c r="K596"/>
  <c r="Q597"/>
  <c r="H596"/>
  <c r="G596"/>
  <c r="P597"/>
  <c r="N596"/>
  <c r="M596"/>
  <c r="J596"/>
  <c r="I596"/>
  <c r="F596"/>
  <c r="E596"/>
  <c r="U595"/>
  <c r="Q595"/>
  <c r="P595"/>
  <c r="U594"/>
  <c r="Q594"/>
  <c r="P594"/>
  <c r="U593"/>
  <c r="Q593"/>
  <c r="P593"/>
  <c r="U592"/>
  <c r="N591"/>
  <c r="M591"/>
  <c r="Q592"/>
  <c r="I591"/>
  <c r="F591"/>
  <c r="E591"/>
  <c r="P592"/>
  <c r="T591"/>
  <c r="S591"/>
  <c r="O591"/>
  <c r="L591"/>
  <c r="K591"/>
  <c r="H591"/>
  <c r="G591"/>
  <c r="D591"/>
  <c r="U590"/>
  <c r="Q590"/>
  <c r="P590"/>
  <c r="U589"/>
  <c r="Q589"/>
  <c r="P589"/>
  <c r="U588"/>
  <c r="Q588"/>
  <c r="P588"/>
  <c r="U587"/>
  <c r="Q587"/>
  <c r="P587"/>
  <c r="U586"/>
  <c r="Q586"/>
  <c r="P586"/>
  <c r="U585"/>
  <c r="Q585"/>
  <c r="P585"/>
  <c r="U584"/>
  <c r="N583"/>
  <c r="M583"/>
  <c r="Q584"/>
  <c r="I583"/>
  <c r="F583"/>
  <c r="E583"/>
  <c r="P584"/>
  <c r="T583"/>
  <c r="S583"/>
  <c r="O583"/>
  <c r="L583"/>
  <c r="K583"/>
  <c r="H583"/>
  <c r="G583"/>
  <c r="D583"/>
  <c r="U582"/>
  <c r="Q582"/>
  <c r="P582"/>
  <c r="U581"/>
  <c r="Q581"/>
  <c r="P581"/>
  <c r="U580"/>
  <c r="Q580"/>
  <c r="P580"/>
  <c r="S578"/>
  <c r="O578"/>
  <c r="L578"/>
  <c r="K578"/>
  <c r="H578"/>
  <c r="G578"/>
  <c r="D578"/>
  <c r="N578"/>
  <c r="M578"/>
  <c r="J578"/>
  <c r="I578"/>
  <c r="F578"/>
  <c r="E578"/>
  <c r="U577"/>
  <c r="Q577"/>
  <c r="P577"/>
  <c r="U576"/>
  <c r="Q576"/>
  <c r="U575"/>
  <c r="Q575"/>
  <c r="P575"/>
  <c r="U574"/>
  <c r="M573"/>
  <c r="L573"/>
  <c r="Q574"/>
  <c r="I573"/>
  <c r="F573"/>
  <c r="E573"/>
  <c r="P574"/>
  <c r="T573"/>
  <c r="S573"/>
  <c r="O573"/>
  <c r="N573"/>
  <c r="K573"/>
  <c r="H573"/>
  <c r="G573"/>
  <c r="U572"/>
  <c r="P572"/>
  <c r="U571"/>
  <c r="P571"/>
  <c r="U570"/>
  <c r="Q570"/>
  <c r="I568"/>
  <c r="E568"/>
  <c r="P570"/>
  <c r="S568"/>
  <c r="Q569"/>
  <c r="P569"/>
  <c r="T568"/>
  <c r="N568"/>
  <c r="M568"/>
  <c r="L568"/>
  <c r="H568"/>
  <c r="F568"/>
  <c r="U567"/>
  <c r="P567"/>
  <c r="U566"/>
  <c r="M565"/>
  <c r="Q566"/>
  <c r="I565"/>
  <c r="H565"/>
  <c r="E565"/>
  <c r="P566"/>
  <c r="T565"/>
  <c r="S565"/>
  <c r="O565"/>
  <c r="N565"/>
  <c r="K565"/>
  <c r="J565"/>
  <c r="G565"/>
  <c r="F565"/>
  <c r="U564"/>
  <c r="Q564"/>
  <c r="P564"/>
  <c r="U563"/>
  <c r="Q563"/>
  <c r="P563"/>
  <c r="U562"/>
  <c r="Q562"/>
  <c r="P562"/>
  <c r="U561"/>
  <c r="Q561"/>
  <c r="P561"/>
  <c r="U560"/>
  <c r="M559"/>
  <c r="Q560"/>
  <c r="I559"/>
  <c r="H559"/>
  <c r="E559"/>
  <c r="P560"/>
  <c r="S559"/>
  <c r="O559"/>
  <c r="N559"/>
  <c r="K559"/>
  <c r="J559"/>
  <c r="G559"/>
  <c r="F559"/>
  <c r="U558"/>
  <c r="Q558"/>
  <c r="P558"/>
  <c r="U557"/>
  <c r="Q557"/>
  <c r="P557"/>
  <c r="U556"/>
  <c r="Q556"/>
  <c r="P556"/>
  <c r="U555"/>
  <c r="Q555"/>
  <c r="P555"/>
  <c r="U554"/>
  <c r="Q554"/>
  <c r="P554"/>
  <c r="U553"/>
  <c r="Q553"/>
  <c r="P553"/>
  <c r="U552"/>
  <c r="M551"/>
  <c r="Q552"/>
  <c r="I551"/>
  <c r="H551"/>
  <c r="E551"/>
  <c r="P552"/>
  <c r="S551"/>
  <c r="O551"/>
  <c r="N551"/>
  <c r="K551"/>
  <c r="J551"/>
  <c r="G551"/>
  <c r="F551"/>
  <c r="U550"/>
  <c r="Q550"/>
  <c r="P550"/>
  <c r="U549"/>
  <c r="Q549"/>
  <c r="P549"/>
  <c r="U548"/>
  <c r="Q548"/>
  <c r="P548"/>
  <c r="U547"/>
  <c r="S546"/>
  <c r="O546"/>
  <c r="N546"/>
  <c r="K546"/>
  <c r="Q547"/>
  <c r="G546"/>
  <c r="F546"/>
  <c r="P547"/>
  <c r="T546"/>
  <c r="M546"/>
  <c r="L546"/>
  <c r="I546"/>
  <c r="H546"/>
  <c r="E546"/>
  <c r="D546"/>
  <c r="U545"/>
  <c r="Q545"/>
  <c r="P545"/>
  <c r="U544"/>
  <c r="Q544"/>
  <c r="P544"/>
  <c r="U543"/>
  <c r="Q543"/>
  <c r="P543"/>
  <c r="U542"/>
  <c r="T541"/>
  <c r="M541"/>
  <c r="Q542"/>
  <c r="I541"/>
  <c r="H541"/>
  <c r="E541"/>
  <c r="P542"/>
  <c r="S541"/>
  <c r="O541"/>
  <c r="N541"/>
  <c r="K541"/>
  <c r="J541"/>
  <c r="G541"/>
  <c r="F541"/>
  <c r="U540"/>
  <c r="Q540"/>
  <c r="P540"/>
  <c r="U539"/>
  <c r="O538"/>
  <c r="N538"/>
  <c r="K538"/>
  <c r="Q539"/>
  <c r="G538"/>
  <c r="F538"/>
  <c r="P539"/>
  <c r="T538"/>
  <c r="M538"/>
  <c r="L538"/>
  <c r="I538"/>
  <c r="H538"/>
  <c r="E538"/>
  <c r="D538"/>
  <c r="U537"/>
  <c r="Q537"/>
  <c r="P537"/>
  <c r="U536"/>
  <c r="Q536"/>
  <c r="P536"/>
  <c r="U535"/>
  <c r="Q535"/>
  <c r="P535"/>
  <c r="U534"/>
  <c r="Q534"/>
  <c r="P534"/>
  <c r="U533"/>
  <c r="Q533"/>
  <c r="P533"/>
  <c r="U532"/>
  <c r="Q532"/>
  <c r="P532"/>
  <c r="U531"/>
  <c r="O530"/>
  <c r="N530"/>
  <c r="K530"/>
  <c r="Q531"/>
  <c r="G530"/>
  <c r="F530"/>
  <c r="P531"/>
  <c r="T530"/>
  <c r="M530"/>
  <c r="L530"/>
  <c r="I530"/>
  <c r="H530"/>
  <c r="E530"/>
  <c r="D530"/>
  <c r="U529"/>
  <c r="Q529"/>
  <c r="P529"/>
  <c r="U528"/>
  <c r="Q528"/>
  <c r="P528"/>
  <c r="U527"/>
  <c r="O526"/>
  <c r="N526"/>
  <c r="K526"/>
  <c r="Q527"/>
  <c r="G526"/>
  <c r="F526"/>
  <c r="P527"/>
  <c r="T526"/>
  <c r="M526"/>
  <c r="L526"/>
  <c r="I526"/>
  <c r="H526"/>
  <c r="E526"/>
  <c r="D526"/>
  <c r="U525"/>
  <c r="Q525"/>
  <c r="P525"/>
  <c r="U524"/>
  <c r="Q524"/>
  <c r="P524"/>
  <c r="U523"/>
  <c r="Q523"/>
  <c r="P523"/>
  <c r="U522"/>
  <c r="Q522"/>
  <c r="P522"/>
  <c r="U521"/>
  <c r="Q521"/>
  <c r="P521"/>
  <c r="U520"/>
  <c r="Q520"/>
  <c r="P520"/>
  <c r="U519"/>
  <c r="Q519"/>
  <c r="P519"/>
  <c r="U518"/>
  <c r="T517"/>
  <c r="Q518"/>
  <c r="L517"/>
  <c r="I517"/>
  <c r="H517"/>
  <c r="E517"/>
  <c r="P518"/>
  <c r="S517"/>
  <c r="O517"/>
  <c r="N517"/>
  <c r="K517"/>
  <c r="J517"/>
  <c r="G517"/>
  <c r="F517"/>
  <c r="U512"/>
  <c r="Q512"/>
  <c r="P512"/>
  <c r="U511"/>
  <c r="Q511"/>
  <c r="P511"/>
  <c r="U510"/>
  <c r="Q510"/>
  <c r="P510"/>
  <c r="U509"/>
  <c r="Q509"/>
  <c r="P509"/>
  <c r="U508"/>
  <c r="Q508"/>
  <c r="P508"/>
  <c r="U507"/>
  <c r="Q507"/>
  <c r="P507"/>
  <c r="U506"/>
  <c r="Q506"/>
  <c r="P506"/>
  <c r="U505"/>
  <c r="Q505"/>
  <c r="P505"/>
  <c r="U504"/>
  <c r="Q504"/>
  <c r="P504"/>
  <c r="U503"/>
  <c r="Q503"/>
  <c r="P503"/>
  <c r="U502"/>
  <c r="Q502"/>
  <c r="P502"/>
  <c r="U501"/>
  <c r="O500"/>
  <c r="N500"/>
  <c r="K500"/>
  <c r="Q501"/>
  <c r="G500"/>
  <c r="F500"/>
  <c r="P501"/>
  <c r="T500"/>
  <c r="M500"/>
  <c r="L500"/>
  <c r="I500"/>
  <c r="H500"/>
  <c r="E500"/>
  <c r="D500"/>
  <c r="U499"/>
  <c r="Q499"/>
  <c r="P499"/>
  <c r="U498"/>
  <c r="Q498"/>
  <c r="P498"/>
  <c r="U497"/>
  <c r="Q497"/>
  <c r="P497"/>
  <c r="U496"/>
  <c r="Q496"/>
  <c r="P496"/>
  <c r="U495"/>
  <c r="Q495"/>
  <c r="P495"/>
  <c r="U494"/>
  <c r="Q494"/>
  <c r="P494"/>
  <c r="U493"/>
  <c r="Q493"/>
  <c r="P493"/>
  <c r="U492"/>
  <c r="Q492"/>
  <c r="P492"/>
  <c r="U491"/>
  <c r="Q491"/>
  <c r="P491"/>
  <c r="U490"/>
  <c r="Q490"/>
  <c r="P490"/>
  <c r="U489"/>
  <c r="Q489"/>
  <c r="P489"/>
  <c r="U488"/>
  <c r="Q488"/>
  <c r="P488"/>
  <c r="U487"/>
  <c r="Q487"/>
  <c r="P487"/>
  <c r="U486"/>
  <c r="Q486"/>
  <c r="P486"/>
  <c r="U485"/>
  <c r="Q485"/>
  <c r="P485"/>
  <c r="U484"/>
  <c r="Q484"/>
  <c r="U483"/>
  <c r="U482"/>
  <c r="Q482"/>
  <c r="P482"/>
  <c r="U481"/>
  <c r="U480"/>
  <c r="Q480"/>
  <c r="P480"/>
  <c r="U479"/>
  <c r="U478"/>
  <c r="Q478"/>
  <c r="P478"/>
  <c r="U477"/>
  <c r="U476"/>
  <c r="Q476"/>
  <c r="P476"/>
  <c r="U475"/>
  <c r="U474"/>
  <c r="Q474"/>
  <c r="P474"/>
  <c r="U473"/>
  <c r="U472"/>
  <c r="Q472"/>
  <c r="P472"/>
  <c r="U471"/>
  <c r="Q471"/>
  <c r="U470"/>
  <c r="Q470"/>
  <c r="P470"/>
  <c r="U469"/>
  <c r="Q469"/>
  <c r="U468"/>
  <c r="Q468"/>
  <c r="P468"/>
  <c r="U467"/>
  <c r="Q467"/>
  <c r="U466"/>
  <c r="Q466"/>
  <c r="P466"/>
  <c r="U465"/>
  <c r="Q465"/>
  <c r="G462"/>
  <c r="U464"/>
  <c r="T462"/>
  <c r="O462"/>
  <c r="L462"/>
  <c r="K462"/>
  <c r="P464"/>
  <c r="U463"/>
  <c r="Q463"/>
  <c r="I462"/>
  <c r="E462"/>
  <c r="S462"/>
  <c r="M462"/>
  <c r="H462"/>
  <c r="U461"/>
  <c r="Q461"/>
  <c r="P461"/>
  <c r="U460"/>
  <c r="Q460"/>
  <c r="P460"/>
  <c r="U459"/>
  <c r="Q459"/>
  <c r="U458"/>
  <c r="Q458"/>
  <c r="P458"/>
  <c r="U457"/>
  <c r="Q457"/>
  <c r="P457"/>
  <c r="U456"/>
  <c r="Q456"/>
  <c r="P456"/>
  <c r="U455"/>
  <c r="Q455"/>
  <c r="P455"/>
  <c r="U454"/>
  <c r="Q454"/>
  <c r="P454"/>
  <c r="U453"/>
  <c r="Q453"/>
  <c r="P453"/>
  <c r="U452"/>
  <c r="Q452"/>
  <c r="P452"/>
  <c r="U451"/>
  <c r="Q451"/>
  <c r="P451"/>
  <c r="U450"/>
  <c r="Q450"/>
  <c r="P450"/>
  <c r="U449"/>
  <c r="Q449"/>
  <c r="P449"/>
  <c r="U448"/>
  <c r="Q448"/>
  <c r="P448"/>
  <c r="U447"/>
  <c r="Q447"/>
  <c r="P447"/>
  <c r="U446"/>
  <c r="Q446"/>
  <c r="P446"/>
  <c r="U445"/>
  <c r="Q445"/>
  <c r="P445"/>
  <c r="U444"/>
  <c r="Q444"/>
  <c r="P444"/>
  <c r="U443"/>
  <c r="Q443"/>
  <c r="P443"/>
  <c r="U442"/>
  <c r="Q442"/>
  <c r="P442"/>
  <c r="U441"/>
  <c r="Q441"/>
  <c r="P441"/>
  <c r="U440"/>
  <c r="Q440"/>
  <c r="P440"/>
  <c r="U439"/>
  <c r="Q439"/>
  <c r="P439"/>
  <c r="U438"/>
  <c r="Q438"/>
  <c r="P438"/>
  <c r="U437"/>
  <c r="Q437"/>
  <c r="P437"/>
  <c r="U436"/>
  <c r="Q436"/>
  <c r="P436"/>
  <c r="U435"/>
  <c r="Q435"/>
  <c r="P435"/>
  <c r="U434"/>
  <c r="Q434"/>
  <c r="P434"/>
  <c r="U433"/>
  <c r="Q433"/>
  <c r="P433"/>
  <c r="U432"/>
  <c r="Q432"/>
  <c r="P432"/>
  <c r="U431"/>
  <c r="Q431"/>
  <c r="P431"/>
  <c r="U430"/>
  <c r="Q430"/>
  <c r="P430"/>
  <c r="U429"/>
  <c r="Q429"/>
  <c r="P429"/>
  <c r="U428"/>
  <c r="Q428"/>
  <c r="P428"/>
  <c r="U427"/>
  <c r="Q427"/>
  <c r="P427"/>
  <c r="U426"/>
  <c r="Q426"/>
  <c r="P426"/>
  <c r="U425"/>
  <c r="Q425"/>
  <c r="P425"/>
  <c r="U424"/>
  <c r="Q424"/>
  <c r="P424"/>
  <c r="U423"/>
  <c r="Q423"/>
  <c r="P423"/>
  <c r="U422"/>
  <c r="Q422"/>
  <c r="P422"/>
  <c r="U421"/>
  <c r="Q421"/>
  <c r="P421"/>
  <c r="U420"/>
  <c r="Q420"/>
  <c r="P420"/>
  <c r="U419"/>
  <c r="Q419"/>
  <c r="P419"/>
  <c r="U418"/>
  <c r="Q418"/>
  <c r="P418"/>
  <c r="U417"/>
  <c r="Q417"/>
  <c r="P417"/>
  <c r="U416"/>
  <c r="Q416"/>
  <c r="P416"/>
  <c r="U415"/>
  <c r="Q415"/>
  <c r="P415"/>
  <c r="T413"/>
  <c r="S413"/>
  <c r="O413"/>
  <c r="L413"/>
  <c r="K413"/>
  <c r="Q414"/>
  <c r="H413"/>
  <c r="G413"/>
  <c r="P414"/>
  <c r="N413"/>
  <c r="M413"/>
  <c r="J413"/>
  <c r="I413"/>
  <c r="F413"/>
  <c r="E413"/>
  <c r="U412"/>
  <c r="Q412"/>
  <c r="P412"/>
  <c r="U411"/>
  <c r="Q411"/>
  <c r="P411"/>
  <c r="U410"/>
  <c r="Q410"/>
  <c r="P410"/>
  <c r="U409"/>
  <c r="Q409"/>
  <c r="P409"/>
  <c r="U408"/>
  <c r="Q408"/>
  <c r="P408"/>
  <c r="U407"/>
  <c r="N406"/>
  <c r="M406"/>
  <c r="Q407"/>
  <c r="I406"/>
  <c r="F406"/>
  <c r="E406"/>
  <c r="P407"/>
  <c r="T406"/>
  <c r="S406"/>
  <c r="O406"/>
  <c r="L406"/>
  <c r="K406"/>
  <c r="H406"/>
  <c r="G406"/>
  <c r="D406"/>
  <c r="U405"/>
  <c r="Q405"/>
  <c r="P405"/>
  <c r="U404"/>
  <c r="Q404"/>
  <c r="P404"/>
  <c r="U403"/>
  <c r="Q403"/>
  <c r="P403"/>
  <c r="U402"/>
  <c r="Q402"/>
  <c r="P402"/>
  <c r="U401"/>
  <c r="Q401"/>
  <c r="P401"/>
  <c r="U400"/>
  <c r="Q400"/>
  <c r="P400"/>
  <c r="U399"/>
  <c r="Q399"/>
  <c r="P399"/>
  <c r="U398"/>
  <c r="P398"/>
  <c r="U397"/>
  <c r="Q397"/>
  <c r="P397"/>
  <c r="U396"/>
  <c r="P396"/>
  <c r="U395"/>
  <c r="Q395"/>
  <c r="P394"/>
  <c r="U393"/>
  <c r="Q393"/>
  <c r="I391"/>
  <c r="E391"/>
  <c r="S391"/>
  <c r="O391"/>
  <c r="L391"/>
  <c r="K391"/>
  <c r="H391"/>
  <c r="G391"/>
  <c r="D391"/>
  <c r="N391"/>
  <c r="M391"/>
  <c r="F391"/>
  <c r="P390"/>
  <c r="U389"/>
  <c r="Q389"/>
  <c r="P388"/>
  <c r="U387"/>
  <c r="Q387"/>
  <c r="P387"/>
  <c r="Q386"/>
  <c r="P386"/>
  <c r="U385"/>
  <c r="Q385"/>
  <c r="P385"/>
  <c r="U384"/>
  <c r="P384"/>
  <c r="U383"/>
  <c r="Q383"/>
  <c r="P383"/>
  <c r="S380"/>
  <c r="Q382"/>
  <c r="P382"/>
  <c r="U381"/>
  <c r="Q381"/>
  <c r="H380"/>
  <c r="P381"/>
  <c r="O380"/>
  <c r="N380"/>
  <c r="M380"/>
  <c r="K380"/>
  <c r="J380"/>
  <c r="I380"/>
  <c r="G380"/>
  <c r="F380"/>
  <c r="E380"/>
  <c r="U379"/>
  <c r="Q379"/>
  <c r="P379"/>
  <c r="U378"/>
  <c r="N377"/>
  <c r="M377"/>
  <c r="Q378"/>
  <c r="I377"/>
  <c r="F377"/>
  <c r="E377"/>
  <c r="P378"/>
  <c r="T377"/>
  <c r="S377"/>
  <c r="O377"/>
  <c r="L377"/>
  <c r="K377"/>
  <c r="H377"/>
  <c r="G377"/>
  <c r="D377"/>
  <c r="U376"/>
  <c r="Q376"/>
  <c r="P376"/>
  <c r="U375"/>
  <c r="S374"/>
  <c r="O374"/>
  <c r="L374"/>
  <c r="Q375"/>
  <c r="H374"/>
  <c r="G374"/>
  <c r="P375"/>
  <c r="N374"/>
  <c r="M374"/>
  <c r="J374"/>
  <c r="I374"/>
  <c r="F374"/>
  <c r="E374"/>
  <c r="U373"/>
  <c r="Q373"/>
  <c r="P373"/>
  <c r="U372"/>
  <c r="Q372"/>
  <c r="P372"/>
  <c r="U371"/>
  <c r="Q371"/>
  <c r="P371"/>
  <c r="U370"/>
  <c r="Q370"/>
  <c r="P370"/>
  <c r="U369"/>
  <c r="Q369"/>
  <c r="P369"/>
  <c r="U368"/>
  <c r="N367"/>
  <c r="M367"/>
  <c r="Q368"/>
  <c r="I367"/>
  <c r="F367"/>
  <c r="E367"/>
  <c r="P368"/>
  <c r="T367"/>
  <c r="S367"/>
  <c r="O367"/>
  <c r="L367"/>
  <c r="K367"/>
  <c r="H367"/>
  <c r="G367"/>
  <c r="D367"/>
  <c r="U366"/>
  <c r="Q366"/>
  <c r="P366"/>
  <c r="U365"/>
  <c r="Q365"/>
  <c r="P365"/>
  <c r="U364"/>
  <c r="Q364"/>
  <c r="P364"/>
  <c r="U363"/>
  <c r="Q363"/>
  <c r="P363"/>
  <c r="U362"/>
  <c r="Q362"/>
  <c r="P362"/>
  <c r="U361"/>
  <c r="Q361"/>
  <c r="P361"/>
  <c r="U360"/>
  <c r="Q360"/>
  <c r="P360"/>
  <c r="U359"/>
  <c r="Q359"/>
  <c r="P359"/>
  <c r="U358"/>
  <c r="Q358"/>
  <c r="P358"/>
  <c r="U357"/>
  <c r="S356"/>
  <c r="O356"/>
  <c r="L356"/>
  <c r="Q357"/>
  <c r="H356"/>
  <c r="G356"/>
  <c r="P357"/>
  <c r="N356"/>
  <c r="M356"/>
  <c r="J356"/>
  <c r="I356"/>
  <c r="F356"/>
  <c r="E356"/>
  <c r="U355"/>
  <c r="Q355"/>
  <c r="P355"/>
  <c r="U354"/>
  <c r="Q354"/>
  <c r="P354"/>
  <c r="U353"/>
  <c r="Q353"/>
  <c r="P353"/>
  <c r="U352"/>
  <c r="Q352"/>
  <c r="P352"/>
  <c r="U351"/>
  <c r="Q351"/>
  <c r="P351"/>
  <c r="U350"/>
  <c r="Q350"/>
  <c r="P350"/>
  <c r="U349"/>
  <c r="Q349"/>
  <c r="P349"/>
  <c r="U348"/>
  <c r="Q348"/>
  <c r="P348"/>
  <c r="U347"/>
  <c r="S346"/>
  <c r="O346"/>
  <c r="L346"/>
  <c r="Q347"/>
  <c r="H346"/>
  <c r="G346"/>
  <c r="P347"/>
  <c r="N346"/>
  <c r="M346"/>
  <c r="J346"/>
  <c r="I346"/>
  <c r="F346"/>
  <c r="E346"/>
  <c r="U345"/>
  <c r="Q345"/>
  <c r="P345"/>
  <c r="U344"/>
  <c r="Q344"/>
  <c r="P344"/>
  <c r="U343"/>
  <c r="Q343"/>
  <c r="P343"/>
  <c r="U342"/>
  <c r="Q342"/>
  <c r="P342"/>
  <c r="U341"/>
  <c r="Q341"/>
  <c r="P341"/>
  <c r="U340"/>
  <c r="Q340"/>
  <c r="P340"/>
  <c r="U339"/>
  <c r="Q339"/>
  <c r="P339"/>
  <c r="U338"/>
  <c r="Q338"/>
  <c r="P338"/>
  <c r="U337"/>
  <c r="Q337"/>
  <c r="P337"/>
  <c r="U336"/>
  <c r="Q336"/>
  <c r="P336"/>
  <c r="U335"/>
  <c r="Q335"/>
  <c r="P335"/>
  <c r="U334"/>
  <c r="N333"/>
  <c r="M333"/>
  <c r="Q334"/>
  <c r="I333"/>
  <c r="F333"/>
  <c r="E333"/>
  <c r="P334"/>
  <c r="T333"/>
  <c r="S333"/>
  <c r="O333"/>
  <c r="L333"/>
  <c r="K333"/>
  <c r="H333"/>
  <c r="G333"/>
  <c r="D333"/>
  <c r="U332"/>
  <c r="Q332"/>
  <c r="P332"/>
  <c r="U331"/>
  <c r="Q331"/>
  <c r="P331"/>
  <c r="U330"/>
  <c r="Q330"/>
  <c r="P330"/>
  <c r="U329"/>
  <c r="Q329"/>
  <c r="P329"/>
  <c r="U328"/>
  <c r="N327"/>
  <c r="M327"/>
  <c r="Q328"/>
  <c r="I327"/>
  <c r="F327"/>
  <c r="E327"/>
  <c r="P328"/>
  <c r="T327"/>
  <c r="S327"/>
  <c r="O327"/>
  <c r="L327"/>
  <c r="K327"/>
  <c r="H327"/>
  <c r="G327"/>
  <c r="D327"/>
  <c r="U326"/>
  <c r="Q326"/>
  <c r="P326"/>
  <c r="U325"/>
  <c r="Q325"/>
  <c r="P325"/>
  <c r="U324"/>
  <c r="Q324"/>
  <c r="P324"/>
  <c r="U323"/>
  <c r="Q323"/>
  <c r="P323"/>
  <c r="U322"/>
  <c r="Q322"/>
  <c r="P322"/>
  <c r="U321"/>
  <c r="Q321"/>
  <c r="P321"/>
  <c r="U320"/>
  <c r="Q320"/>
  <c r="P320"/>
  <c r="U319"/>
  <c r="S318"/>
  <c r="O318"/>
  <c r="L318"/>
  <c r="Q319"/>
  <c r="H318"/>
  <c r="G318"/>
  <c r="P319"/>
  <c r="N318"/>
  <c r="M318"/>
  <c r="J318"/>
  <c r="I318"/>
  <c r="F318"/>
  <c r="E318"/>
  <c r="U317"/>
  <c r="Q317"/>
  <c r="P317"/>
  <c r="U316"/>
  <c r="Q316"/>
  <c r="P316"/>
  <c r="U315"/>
  <c r="Q315"/>
  <c r="P315"/>
  <c r="U314"/>
  <c r="N313"/>
  <c r="M313"/>
  <c r="Q314"/>
  <c r="I313"/>
  <c r="F313"/>
  <c r="E313"/>
  <c r="P314"/>
  <c r="T313"/>
  <c r="S313"/>
  <c r="O313"/>
  <c r="L313"/>
  <c r="K313"/>
  <c r="H313"/>
  <c r="G313"/>
  <c r="D313"/>
  <c r="U312"/>
  <c r="Q312"/>
  <c r="P312"/>
  <c r="U311"/>
  <c r="Q311"/>
  <c r="P311"/>
  <c r="U310"/>
  <c r="Q310"/>
  <c r="P310"/>
  <c r="U309"/>
  <c r="Q309"/>
  <c r="P309"/>
  <c r="U308"/>
  <c r="Q308"/>
  <c r="P308"/>
  <c r="U307"/>
  <c r="Q307"/>
  <c r="P307"/>
  <c r="U306"/>
  <c r="Q306"/>
  <c r="P306"/>
  <c r="U305"/>
  <c r="Q305"/>
  <c r="P305"/>
  <c r="U304"/>
  <c r="Q304"/>
  <c r="P304"/>
  <c r="U303"/>
  <c r="Q303"/>
  <c r="P303"/>
  <c r="U302"/>
  <c r="Q302"/>
  <c r="P302"/>
  <c r="U301"/>
  <c r="Q301"/>
  <c r="P301"/>
  <c r="U300"/>
  <c r="Q300"/>
  <c r="P300"/>
  <c r="U299"/>
  <c r="Q299"/>
  <c r="P299"/>
  <c r="U298"/>
  <c r="Q298"/>
  <c r="P298"/>
  <c r="U297"/>
  <c r="Q297"/>
  <c r="P297"/>
  <c r="U296"/>
  <c r="Q296"/>
  <c r="P296"/>
  <c r="U295"/>
  <c r="Q295"/>
  <c r="P295"/>
  <c r="U294"/>
  <c r="Q294"/>
  <c r="P294"/>
  <c r="U293"/>
  <c r="Q293"/>
  <c r="P293"/>
  <c r="U292"/>
  <c r="Q292"/>
  <c r="P292"/>
  <c r="U291"/>
  <c r="Q291"/>
  <c r="P291"/>
  <c r="U290"/>
  <c r="Q290"/>
  <c r="P290"/>
  <c r="U289"/>
  <c r="S288"/>
  <c r="O288"/>
  <c r="L288"/>
  <c r="Q289"/>
  <c r="H288"/>
  <c r="G288"/>
  <c r="P289"/>
  <c r="N288"/>
  <c r="M288"/>
  <c r="J288"/>
  <c r="I288"/>
  <c r="F288"/>
  <c r="E288"/>
  <c r="U287"/>
  <c r="Q287"/>
  <c r="P287"/>
  <c r="U286"/>
  <c r="Q286"/>
  <c r="Q285"/>
  <c r="P285"/>
  <c r="U284"/>
  <c r="Q284"/>
  <c r="P283"/>
  <c r="U282"/>
  <c r="Q282"/>
  <c r="P281"/>
  <c r="U280"/>
  <c r="Q280"/>
  <c r="L277"/>
  <c r="D277"/>
  <c r="U278"/>
  <c r="N277"/>
  <c r="M277"/>
  <c r="J277"/>
  <c r="I277"/>
  <c r="F277"/>
  <c r="E277"/>
  <c r="T277"/>
  <c r="S277"/>
  <c r="O277"/>
  <c r="K277"/>
  <c r="H277"/>
  <c r="G277"/>
  <c r="U276"/>
  <c r="Q276"/>
  <c r="P276"/>
  <c r="U275"/>
  <c r="Q275"/>
  <c r="P275"/>
  <c r="U274"/>
  <c r="Q274"/>
  <c r="U273"/>
  <c r="Q273"/>
  <c r="P273"/>
  <c r="U272"/>
  <c r="Q272"/>
  <c r="P272"/>
  <c r="U271"/>
  <c r="Q271"/>
  <c r="P271"/>
  <c r="U270"/>
  <c r="Q270"/>
  <c r="F266"/>
  <c r="U269"/>
  <c r="K266"/>
  <c r="P269"/>
  <c r="U268"/>
  <c r="Q268"/>
  <c r="O266"/>
  <c r="P268"/>
  <c r="U267"/>
  <c r="Q267"/>
  <c r="I266"/>
  <c r="E266"/>
  <c r="S266"/>
  <c r="N266"/>
  <c r="M266"/>
  <c r="G266"/>
  <c r="U265"/>
  <c r="Q265"/>
  <c r="P265"/>
  <c r="U264"/>
  <c r="Q264"/>
  <c r="P264"/>
  <c r="U263"/>
  <c r="Q263"/>
  <c r="P263"/>
  <c r="U262"/>
  <c r="Q262"/>
  <c r="P262"/>
  <c r="U261"/>
  <c r="Q261"/>
  <c r="P261"/>
  <c r="U260"/>
  <c r="Q260"/>
  <c r="P260"/>
  <c r="U259"/>
  <c r="Q259"/>
  <c r="P259"/>
  <c r="U258"/>
  <c r="Q258"/>
  <c r="P258"/>
  <c r="U257"/>
  <c r="Q257"/>
  <c r="P257"/>
  <c r="U256"/>
  <c r="Q256"/>
  <c r="P256"/>
  <c r="U255"/>
  <c r="Q255"/>
  <c r="P255"/>
  <c r="U254"/>
  <c r="Q254"/>
  <c r="P254"/>
  <c r="U253"/>
  <c r="Q253"/>
  <c r="P253"/>
  <c r="U252"/>
  <c r="Q252"/>
  <c r="P252"/>
  <c r="U251"/>
  <c r="Q251"/>
  <c r="P251"/>
  <c r="U250"/>
  <c r="Q250"/>
  <c r="P250"/>
  <c r="U249"/>
  <c r="N248"/>
  <c r="Q249"/>
  <c r="J248"/>
  <c r="I248"/>
  <c r="F248"/>
  <c r="E248"/>
  <c r="P249"/>
  <c r="T248"/>
  <c r="S248"/>
  <c r="O248"/>
  <c r="L248"/>
  <c r="K248"/>
  <c r="H248"/>
  <c r="G248"/>
  <c r="D248"/>
  <c r="U247"/>
  <c r="Q247"/>
  <c r="P247"/>
  <c r="U246"/>
  <c r="Q246"/>
  <c r="P246"/>
  <c r="U245"/>
  <c r="Q245"/>
  <c r="P245"/>
  <c r="U244"/>
  <c r="Q244"/>
  <c r="P244"/>
  <c r="U243"/>
  <c r="Q243"/>
  <c r="P243"/>
  <c r="U242"/>
  <c r="Q242"/>
  <c r="P242"/>
  <c r="U241"/>
  <c r="Q241"/>
  <c r="P241"/>
  <c r="U240"/>
  <c r="Q240"/>
  <c r="P240"/>
  <c r="U239"/>
  <c r="Q239"/>
  <c r="P239"/>
  <c r="U238"/>
  <c r="Q238"/>
  <c r="P238"/>
  <c r="U237"/>
  <c r="Q237"/>
  <c r="P237"/>
  <c r="U236"/>
  <c r="Q236"/>
  <c r="P236"/>
  <c r="U235"/>
  <c r="Q235"/>
  <c r="P235"/>
  <c r="U234"/>
  <c r="Q234"/>
  <c r="P234"/>
  <c r="U233"/>
  <c r="Q233"/>
  <c r="P233"/>
  <c r="T231"/>
  <c r="S231"/>
  <c r="O231"/>
  <c r="L231"/>
  <c r="K231"/>
  <c r="Q232"/>
  <c r="H231"/>
  <c r="G231"/>
  <c r="P232"/>
  <c r="N231"/>
  <c r="M231"/>
  <c r="J231"/>
  <c r="I231"/>
  <c r="F231"/>
  <c r="E231"/>
  <c r="U230"/>
  <c r="Q230"/>
  <c r="P230"/>
  <c r="U229"/>
  <c r="Q229"/>
  <c r="P229"/>
  <c r="U228"/>
  <c r="Q228"/>
  <c r="P228"/>
  <c r="U227"/>
  <c r="Q227"/>
  <c r="P227"/>
  <c r="U226"/>
  <c r="Q226"/>
  <c r="P226"/>
  <c r="U225"/>
  <c r="Q225"/>
  <c r="P225"/>
  <c r="U224"/>
  <c r="Q224"/>
  <c r="P224"/>
  <c r="U223"/>
  <c r="Q223"/>
  <c r="P223"/>
  <c r="U222"/>
  <c r="Q222"/>
  <c r="P222"/>
  <c r="U221"/>
  <c r="Q221"/>
  <c r="P221"/>
  <c r="U220"/>
  <c r="Q220"/>
  <c r="P220"/>
  <c r="U219"/>
  <c r="Q219"/>
  <c r="P219"/>
  <c r="U218"/>
  <c r="Q218"/>
  <c r="P218"/>
  <c r="U217"/>
  <c r="Q217"/>
  <c r="P217"/>
  <c r="U216"/>
  <c r="Q216"/>
  <c r="P216"/>
  <c r="U215"/>
  <c r="Q215"/>
  <c r="P215"/>
  <c r="U214"/>
  <c r="Q214"/>
  <c r="P214"/>
  <c r="U213"/>
  <c r="Q213"/>
  <c r="P213"/>
  <c r="U212"/>
  <c r="Q212"/>
  <c r="P212"/>
  <c r="U211"/>
  <c r="Q211"/>
  <c r="P211"/>
  <c r="U210"/>
  <c r="Q210"/>
  <c r="P210"/>
  <c r="U209"/>
  <c r="Q209"/>
  <c r="P209"/>
  <c r="U208"/>
  <c r="Q208"/>
  <c r="P208"/>
  <c r="U207"/>
  <c r="Q207"/>
  <c r="P207"/>
  <c r="T205"/>
  <c r="S205"/>
  <c r="O205"/>
  <c r="L205"/>
  <c r="K205"/>
  <c r="Q206"/>
  <c r="H205"/>
  <c r="G205"/>
  <c r="P206"/>
  <c r="N205"/>
  <c r="M205"/>
  <c r="J205"/>
  <c r="I205"/>
  <c r="F205"/>
  <c r="E205"/>
  <c r="U204"/>
  <c r="Q204"/>
  <c r="P204"/>
  <c r="U203"/>
  <c r="Q203"/>
  <c r="P203"/>
  <c r="U202"/>
  <c r="Q202"/>
  <c r="P202"/>
  <c r="U201"/>
  <c r="Q201"/>
  <c r="P201"/>
  <c r="U200"/>
  <c r="Q200"/>
  <c r="P200"/>
  <c r="U199"/>
  <c r="N198"/>
  <c r="M198"/>
  <c r="Q199"/>
  <c r="I198"/>
  <c r="F198"/>
  <c r="E198"/>
  <c r="P199"/>
  <c r="T198"/>
  <c r="S198"/>
  <c r="O198"/>
  <c r="L198"/>
  <c r="K198"/>
  <c r="H198"/>
  <c r="G198"/>
  <c r="D198"/>
  <c r="U197"/>
  <c r="Q197"/>
  <c r="P197"/>
  <c r="T195"/>
  <c r="S195"/>
  <c r="O195"/>
  <c r="L195"/>
  <c r="K195"/>
  <c r="Q196"/>
  <c r="H195"/>
  <c r="G195"/>
  <c r="P196"/>
  <c r="N195"/>
  <c r="M195"/>
  <c r="J195"/>
  <c r="I195"/>
  <c r="F195"/>
  <c r="E195"/>
  <c r="U194"/>
  <c r="Q194"/>
  <c r="P194"/>
  <c r="U193"/>
  <c r="Q193"/>
  <c r="P193"/>
  <c r="U192"/>
  <c r="Q192"/>
  <c r="P192"/>
  <c r="U191"/>
  <c r="Q191"/>
  <c r="P191"/>
  <c r="U190"/>
  <c r="Q190"/>
  <c r="P190"/>
  <c r="U189"/>
  <c r="Q189"/>
  <c r="P189"/>
  <c r="U188"/>
  <c r="Q188"/>
  <c r="P188"/>
  <c r="U187"/>
  <c r="Q187"/>
  <c r="P187"/>
  <c r="U186"/>
  <c r="Q186"/>
  <c r="P186"/>
  <c r="U185"/>
  <c r="Q185"/>
  <c r="P185"/>
  <c r="U184"/>
  <c r="Q184"/>
  <c r="P184"/>
  <c r="U183"/>
  <c r="Q183"/>
  <c r="P183"/>
  <c r="U182"/>
  <c r="Q182"/>
  <c r="P182"/>
  <c r="U181"/>
  <c r="Q181"/>
  <c r="P181"/>
  <c r="U180"/>
  <c r="Q180"/>
  <c r="P180"/>
  <c r="U179"/>
  <c r="Q179"/>
  <c r="P179"/>
  <c r="U178"/>
  <c r="Q178"/>
  <c r="P178"/>
  <c r="U177"/>
  <c r="N176"/>
  <c r="M176"/>
  <c r="Q177"/>
  <c r="I176"/>
  <c r="F176"/>
  <c r="E176"/>
  <c r="T176"/>
  <c r="S176"/>
  <c r="O176"/>
  <c r="L176"/>
  <c r="K176"/>
  <c r="H176"/>
  <c r="G176"/>
  <c r="D176"/>
  <c r="U175"/>
  <c r="Q175"/>
  <c r="F173"/>
  <c r="S173"/>
  <c r="O173"/>
  <c r="L173"/>
  <c r="K173"/>
  <c r="Q174"/>
  <c r="H173"/>
  <c r="G173"/>
  <c r="D173"/>
  <c r="N173"/>
  <c r="M173"/>
  <c r="J173"/>
  <c r="I173"/>
  <c r="E173"/>
  <c r="U172"/>
  <c r="Q172"/>
  <c r="P172"/>
  <c r="U171"/>
  <c r="Q171"/>
  <c r="U170"/>
  <c r="Q170"/>
  <c r="P170"/>
  <c r="U169"/>
  <c r="Q169"/>
  <c r="U168"/>
  <c r="L166"/>
  <c r="D166"/>
  <c r="U167"/>
  <c r="N166"/>
  <c r="M166"/>
  <c r="J166"/>
  <c r="I166"/>
  <c r="F166"/>
  <c r="E166"/>
  <c r="T166"/>
  <c r="S166"/>
  <c r="O166"/>
  <c r="K166"/>
  <c r="H166"/>
  <c r="G166"/>
  <c r="U165"/>
  <c r="Q165"/>
  <c r="P165"/>
  <c r="U164"/>
  <c r="Q164"/>
  <c r="P164"/>
  <c r="U163"/>
  <c r="Q163"/>
  <c r="U162"/>
  <c r="P162"/>
  <c r="U161"/>
  <c r="Q161"/>
  <c r="U160"/>
  <c r="L158"/>
  <c r="K158"/>
  <c r="P160"/>
  <c r="U159"/>
  <c r="N158"/>
  <c r="M158"/>
  <c r="J158"/>
  <c r="I158"/>
  <c r="F158"/>
  <c r="E158"/>
  <c r="T158"/>
  <c r="S158"/>
  <c r="O158"/>
  <c r="H158"/>
  <c r="G158"/>
  <c r="U157"/>
  <c r="Q157"/>
  <c r="U156"/>
  <c r="P156"/>
  <c r="U155"/>
  <c r="Q155"/>
  <c r="P155"/>
  <c r="P154"/>
  <c r="U153"/>
  <c r="Q153"/>
  <c r="P153"/>
  <c r="S150"/>
  <c r="O150"/>
  <c r="N150"/>
  <c r="P152"/>
  <c r="U151"/>
  <c r="M150"/>
  <c r="Q151"/>
  <c r="J150"/>
  <c r="I150"/>
  <c r="H150"/>
  <c r="E150"/>
  <c r="P151"/>
  <c r="L150"/>
  <c r="K150"/>
  <c r="G150"/>
  <c r="F150"/>
  <c r="U149"/>
  <c r="Q149"/>
  <c r="P149"/>
  <c r="U148"/>
  <c r="Q148"/>
  <c r="P148"/>
  <c r="U147"/>
  <c r="Q147"/>
  <c r="P147"/>
  <c r="U146"/>
  <c r="Q146"/>
  <c r="P146"/>
  <c r="T144"/>
  <c r="S144"/>
  <c r="O144"/>
  <c r="L144"/>
  <c r="Q145"/>
  <c r="H144"/>
  <c r="G144"/>
  <c r="P145"/>
  <c r="N144"/>
  <c r="M144"/>
  <c r="J144"/>
  <c r="I144"/>
  <c r="F144"/>
  <c r="E144"/>
  <c r="U143"/>
  <c r="Q143"/>
  <c r="P143"/>
  <c r="U142"/>
  <c r="Q142"/>
  <c r="P142"/>
  <c r="U141"/>
  <c r="Q141"/>
  <c r="P141"/>
  <c r="U140"/>
  <c r="Q140"/>
  <c r="P140"/>
  <c r="U139"/>
  <c r="Q139"/>
  <c r="P139"/>
  <c r="U138"/>
  <c r="Q138"/>
  <c r="P138"/>
  <c r="U137"/>
  <c r="Q137"/>
  <c r="P137"/>
  <c r="U136"/>
  <c r="Q136"/>
  <c r="P136"/>
  <c r="U135"/>
  <c r="Q135"/>
  <c r="P135"/>
  <c r="U134"/>
  <c r="N133"/>
  <c r="M133"/>
  <c r="Q134"/>
  <c r="I133"/>
  <c r="F133"/>
  <c r="E133"/>
  <c r="P134"/>
  <c r="T133"/>
  <c r="S133"/>
  <c r="O133"/>
  <c r="L133"/>
  <c r="K133"/>
  <c r="H133"/>
  <c r="G133"/>
  <c r="D133"/>
  <c r="U132"/>
  <c r="Q132"/>
  <c r="P132"/>
  <c r="U131"/>
  <c r="Q131"/>
  <c r="P131"/>
  <c r="U130"/>
  <c r="Q130"/>
  <c r="P130"/>
  <c r="U129"/>
  <c r="Q129"/>
  <c r="P129"/>
  <c r="U128"/>
  <c r="Q128"/>
  <c r="P128"/>
  <c r="U127"/>
  <c r="Q127"/>
  <c r="P127"/>
  <c r="U126"/>
  <c r="Q126"/>
  <c r="P126"/>
  <c r="U125"/>
  <c r="Q125"/>
  <c r="P125"/>
  <c r="U124"/>
  <c r="Q124"/>
  <c r="P124"/>
  <c r="U123"/>
  <c r="Q123"/>
  <c r="P123"/>
  <c r="U122"/>
  <c r="Q122"/>
  <c r="P122"/>
  <c r="U121"/>
  <c r="Q121"/>
  <c r="P121"/>
  <c r="U120"/>
  <c r="Q120"/>
  <c r="P120"/>
  <c r="U119"/>
  <c r="Q119"/>
  <c r="P119"/>
  <c r="U118"/>
  <c r="Q118"/>
  <c r="P118"/>
  <c r="U117"/>
  <c r="Q117"/>
  <c r="P117"/>
  <c r="U116"/>
  <c r="Q116"/>
  <c r="P116"/>
  <c r="U115"/>
  <c r="Q115"/>
  <c r="P115"/>
  <c r="U114"/>
  <c r="Q114"/>
  <c r="P114"/>
  <c r="U113"/>
  <c r="Q113"/>
  <c r="P113"/>
  <c r="U112"/>
  <c r="N111"/>
  <c r="M111"/>
  <c r="Q112"/>
  <c r="I111"/>
  <c r="F111"/>
  <c r="E111"/>
  <c r="P112"/>
  <c r="T111"/>
  <c r="S111"/>
  <c r="O111"/>
  <c r="L111"/>
  <c r="K111"/>
  <c r="H111"/>
  <c r="G111"/>
  <c r="D111"/>
  <c r="U110"/>
  <c r="Q110"/>
  <c r="P110"/>
  <c r="U109"/>
  <c r="Q109"/>
  <c r="P109"/>
  <c r="U108"/>
  <c r="Q108"/>
  <c r="P108"/>
  <c r="U107"/>
  <c r="Q107"/>
  <c r="P107"/>
  <c r="U106"/>
  <c r="Q106"/>
  <c r="P106"/>
  <c r="U105"/>
  <c r="Q105"/>
  <c r="P105"/>
  <c r="U104"/>
  <c r="Q104"/>
  <c r="P104"/>
  <c r="U103"/>
  <c r="N102"/>
  <c r="M102"/>
  <c r="Q103"/>
  <c r="I102"/>
  <c r="F102"/>
  <c r="E102"/>
  <c r="P103"/>
  <c r="T102"/>
  <c r="S102"/>
  <c r="O102"/>
  <c r="L102"/>
  <c r="K102"/>
  <c r="H102"/>
  <c r="G102"/>
  <c r="D102"/>
  <c r="U101"/>
  <c r="Q101"/>
  <c r="P101"/>
  <c r="U100"/>
  <c r="Q100"/>
  <c r="P100"/>
  <c r="U99"/>
  <c r="Q99"/>
  <c r="P99"/>
  <c r="U98"/>
  <c r="Q98"/>
  <c r="P98"/>
  <c r="U97"/>
  <c r="Q97"/>
  <c r="P97"/>
  <c r="U96"/>
  <c r="Q96"/>
  <c r="P96"/>
  <c r="U95"/>
  <c r="Q95"/>
  <c r="P95"/>
  <c r="U94"/>
  <c r="Q94"/>
  <c r="P94"/>
  <c r="U93"/>
  <c r="Q93"/>
  <c r="P93"/>
  <c r="U92"/>
  <c r="Q92"/>
  <c r="P92"/>
  <c r="U91"/>
  <c r="Q91"/>
  <c r="P91"/>
  <c r="U90"/>
  <c r="Q90"/>
  <c r="P90"/>
  <c r="U89"/>
  <c r="Q89"/>
  <c r="P89"/>
  <c r="U88"/>
  <c r="Q88"/>
  <c r="P88"/>
  <c r="U87"/>
  <c r="Q87"/>
  <c r="P87"/>
  <c r="U86"/>
  <c r="Q86"/>
  <c r="P86"/>
  <c r="U85"/>
  <c r="Q85"/>
  <c r="P85"/>
  <c r="U84"/>
  <c r="Q84"/>
  <c r="P84"/>
  <c r="U83"/>
  <c r="Q83"/>
  <c r="P83"/>
  <c r="U82"/>
  <c r="Q82"/>
  <c r="P82"/>
  <c r="U81"/>
  <c r="Q81"/>
  <c r="P81"/>
  <c r="U80"/>
  <c r="Q80"/>
  <c r="P80"/>
  <c r="U79"/>
  <c r="Q79"/>
  <c r="P79"/>
  <c r="U78"/>
  <c r="Q78"/>
  <c r="P78"/>
  <c r="U77"/>
  <c r="Q77"/>
  <c r="P77"/>
  <c r="T75"/>
  <c r="S75"/>
  <c r="O75"/>
  <c r="L75"/>
  <c r="K75"/>
  <c r="Q76"/>
  <c r="H75"/>
  <c r="G75"/>
  <c r="P76"/>
  <c r="N75"/>
  <c r="M75"/>
  <c r="J75"/>
  <c r="I75"/>
  <c r="F75"/>
  <c r="E75"/>
  <c r="U74"/>
  <c r="P74"/>
  <c r="U73"/>
  <c r="N72"/>
  <c r="M72"/>
  <c r="J72"/>
  <c r="I72"/>
  <c r="F72"/>
  <c r="P73"/>
  <c r="T72"/>
  <c r="S72"/>
  <c r="O72"/>
  <c r="L72"/>
  <c r="K72"/>
  <c r="H72"/>
  <c r="G72"/>
  <c r="D72"/>
  <c r="U71"/>
  <c r="P71"/>
  <c r="U70"/>
  <c r="P70"/>
  <c r="U69"/>
  <c r="P69"/>
  <c r="U68"/>
  <c r="P68"/>
  <c r="U67"/>
  <c r="P67"/>
  <c r="U66"/>
  <c r="P66"/>
  <c r="U65"/>
  <c r="P65"/>
  <c r="U64"/>
  <c r="P64"/>
  <c r="U63"/>
  <c r="P63"/>
  <c r="T61"/>
  <c r="S61"/>
  <c r="O61"/>
  <c r="L61"/>
  <c r="K61"/>
  <c r="H61"/>
  <c r="G61"/>
  <c r="D61"/>
  <c r="N61"/>
  <c r="M61"/>
  <c r="J61"/>
  <c r="I61"/>
  <c r="F61"/>
  <c r="E61"/>
  <c r="U60"/>
  <c r="Q60"/>
  <c r="P60"/>
  <c r="U59"/>
  <c r="Q59"/>
  <c r="P59"/>
  <c r="T57"/>
  <c r="S57"/>
  <c r="O57"/>
  <c r="L57"/>
  <c r="K57"/>
  <c r="Q58"/>
  <c r="H57"/>
  <c r="G57"/>
  <c r="D57"/>
  <c r="N57"/>
  <c r="M57"/>
  <c r="J57"/>
  <c r="I57"/>
  <c r="F57"/>
  <c r="E57"/>
  <c r="U56"/>
  <c r="Q56"/>
  <c r="P56"/>
  <c r="U55"/>
  <c r="N54"/>
  <c r="M54"/>
  <c r="Q55"/>
  <c r="I54"/>
  <c r="F54"/>
  <c r="E54"/>
  <c r="P55"/>
  <c r="T54"/>
  <c r="S54"/>
  <c r="O54"/>
  <c r="L54"/>
  <c r="K54"/>
  <c r="H54"/>
  <c r="G54"/>
  <c r="D54"/>
  <c r="U53"/>
  <c r="Q53"/>
  <c r="P53"/>
  <c r="U52"/>
  <c r="Q52"/>
  <c r="P52"/>
  <c r="U51"/>
  <c r="N50"/>
  <c r="M50"/>
  <c r="Q51"/>
  <c r="I50"/>
  <c r="F50"/>
  <c r="E50"/>
  <c r="P51"/>
  <c r="T50"/>
  <c r="S50"/>
  <c r="O50"/>
  <c r="L50"/>
  <c r="K50"/>
  <c r="H50"/>
  <c r="G50"/>
  <c r="D50"/>
  <c r="U49"/>
  <c r="Q49"/>
  <c r="P49"/>
  <c r="U48"/>
  <c r="Q48"/>
  <c r="P48"/>
  <c r="U47"/>
  <c r="Q47"/>
  <c r="P47"/>
  <c r="U46"/>
  <c r="Q46"/>
  <c r="P46"/>
  <c r="U45"/>
  <c r="N44"/>
  <c r="M44"/>
  <c r="Q45"/>
  <c r="I44"/>
  <c r="F44"/>
  <c r="E44"/>
  <c r="P45"/>
  <c r="T44"/>
  <c r="S44"/>
  <c r="O44"/>
  <c r="L44"/>
  <c r="K44"/>
  <c r="H44"/>
  <c r="G44"/>
  <c r="D44"/>
  <c r="U43"/>
  <c r="Q43"/>
  <c r="P43"/>
  <c r="U42"/>
  <c r="Q42"/>
  <c r="P42"/>
  <c r="U41"/>
  <c r="Q41"/>
  <c r="P41"/>
  <c r="T39"/>
  <c r="S39"/>
  <c r="O39"/>
  <c r="L39"/>
  <c r="K39"/>
  <c r="Q40"/>
  <c r="H39"/>
  <c r="G39"/>
  <c r="D39"/>
  <c r="N39"/>
  <c r="M39"/>
  <c r="J39"/>
  <c r="I39"/>
  <c r="F39"/>
  <c r="E39"/>
  <c r="U38"/>
  <c r="Q38"/>
  <c r="P38"/>
  <c r="U37"/>
  <c r="Q37"/>
  <c r="P37"/>
  <c r="U36"/>
  <c r="Q36"/>
  <c r="P36"/>
  <c r="U35"/>
  <c r="Q35"/>
  <c r="P35"/>
  <c r="U34"/>
  <c r="Q34"/>
  <c r="P34"/>
  <c r="U33"/>
  <c r="Q33"/>
  <c r="P33"/>
  <c r="U32"/>
  <c r="Q32"/>
  <c r="P32"/>
  <c r="U31"/>
  <c r="Q31"/>
  <c r="P31"/>
  <c r="U30"/>
  <c r="Q30"/>
  <c r="P30"/>
  <c r="U29"/>
  <c r="Q29"/>
  <c r="P29"/>
  <c r="U28"/>
  <c r="Q28"/>
  <c r="P28"/>
  <c r="U27"/>
  <c r="Q27"/>
  <c r="P27"/>
  <c r="U26"/>
  <c r="Q26"/>
  <c r="P26"/>
  <c r="U25"/>
  <c r="Q25"/>
  <c r="P25"/>
  <c r="U24"/>
  <c r="Q24"/>
  <c r="P24"/>
  <c r="U23"/>
  <c r="Q23"/>
  <c r="P23"/>
  <c r="U22"/>
  <c r="Q22"/>
  <c r="P22"/>
  <c r="U21"/>
  <c r="Q21"/>
  <c r="P21"/>
  <c r="U20"/>
  <c r="Q20"/>
  <c r="P20"/>
  <c r="U19"/>
  <c r="Q19"/>
  <c r="P19"/>
  <c r="U18"/>
  <c r="Q18"/>
  <c r="P18"/>
  <c r="U17"/>
  <c r="Q17"/>
  <c r="P17"/>
  <c r="U16"/>
  <c r="Q16"/>
  <c r="P16"/>
  <c r="U15"/>
  <c r="Q15"/>
  <c r="P15"/>
  <c r="U14"/>
  <c r="Q14"/>
  <c r="P14"/>
  <c r="U13"/>
  <c r="Q13"/>
  <c r="P13"/>
  <c r="U12"/>
  <c r="Q12"/>
  <c r="P12"/>
  <c r="U11"/>
  <c r="Q11"/>
  <c r="P11"/>
  <c r="U10"/>
  <c r="Q10"/>
  <c r="P10"/>
  <c r="U9"/>
  <c r="Q9"/>
  <c r="P9"/>
  <c r="T7"/>
  <c r="S7"/>
  <c r="O7"/>
  <c r="L7"/>
  <c r="K7"/>
  <c r="Q8"/>
  <c r="H7"/>
  <c r="G7"/>
  <c r="D7"/>
  <c r="N7"/>
  <c r="M7"/>
  <c r="J7"/>
  <c r="I7"/>
  <c r="F7"/>
  <c r="E7"/>
  <c r="U111" l="1"/>
  <c r="U133"/>
  <c r="U248"/>
  <c r="U313"/>
  <c r="U327"/>
  <c r="U333"/>
  <c r="U367"/>
  <c r="U377"/>
  <c r="U565"/>
  <c r="U583"/>
  <c r="U609"/>
  <c r="U617"/>
  <c r="U625"/>
  <c r="U725"/>
  <c r="P111"/>
  <c r="Q173"/>
  <c r="U406"/>
  <c r="U732"/>
  <c r="R47"/>
  <c r="R84"/>
  <c r="R92"/>
  <c r="U102"/>
  <c r="R110"/>
  <c r="U195"/>
  <c r="R210"/>
  <c r="R218"/>
  <c r="R239"/>
  <c r="R247"/>
  <c r="R265"/>
  <c r="R272"/>
  <c r="R292"/>
  <c r="R300"/>
  <c r="R338"/>
  <c r="R408"/>
  <c r="R532"/>
  <c r="R588"/>
  <c r="R603"/>
  <c r="U604"/>
  <c r="U613"/>
  <c r="R668"/>
  <c r="R684"/>
  <c r="R713"/>
  <c r="R735"/>
  <c r="U741"/>
  <c r="R749"/>
  <c r="U750"/>
  <c r="U54"/>
  <c r="Q61"/>
  <c r="U75"/>
  <c r="R109"/>
  <c r="R137"/>
  <c r="R181"/>
  <c r="R189"/>
  <c r="Q195"/>
  <c r="R264"/>
  <c r="R271"/>
  <c r="R325"/>
  <c r="R501"/>
  <c r="R607"/>
  <c r="R623"/>
  <c r="R722"/>
  <c r="R728"/>
  <c r="R748"/>
  <c r="R134"/>
  <c r="R145"/>
  <c r="P277"/>
  <c r="R368"/>
  <c r="R584"/>
  <c r="R597"/>
  <c r="R618"/>
  <c r="R715"/>
  <c r="R737"/>
  <c r="P39"/>
  <c r="R55"/>
  <c r="U61"/>
  <c r="U591"/>
  <c r="R595"/>
  <c r="U596"/>
  <c r="U629"/>
  <c r="R633"/>
  <c r="R638"/>
  <c r="R663"/>
  <c r="R669"/>
  <c r="R681"/>
  <c r="R685"/>
  <c r="R699"/>
  <c r="U706"/>
  <c r="R709"/>
  <c r="R718"/>
  <c r="R720"/>
  <c r="R724"/>
  <c r="R730"/>
  <c r="R733"/>
  <c r="R634"/>
  <c r="R49"/>
  <c r="R114"/>
  <c r="R122"/>
  <c r="R130"/>
  <c r="R184"/>
  <c r="R192"/>
  <c r="R251"/>
  <c r="R259"/>
  <c r="R320"/>
  <c r="R348"/>
  <c r="R364"/>
  <c r="R415"/>
  <c r="R423"/>
  <c r="R431"/>
  <c r="R439"/>
  <c r="R486"/>
  <c r="R494"/>
  <c r="R507"/>
  <c r="R524"/>
  <c r="R544"/>
  <c r="R590"/>
  <c r="R612"/>
  <c r="R628"/>
  <c r="R196"/>
  <c r="R11"/>
  <c r="R19"/>
  <c r="R27"/>
  <c r="R35"/>
  <c r="R59"/>
  <c r="R64"/>
  <c r="R73"/>
  <c r="R79"/>
  <c r="R87"/>
  <c r="R95"/>
  <c r="R115"/>
  <c r="R123"/>
  <c r="R131"/>
  <c r="R200"/>
  <c r="R213"/>
  <c r="R221"/>
  <c r="R229"/>
  <c r="R234"/>
  <c r="R242"/>
  <c r="R252"/>
  <c r="R260"/>
  <c r="R295"/>
  <c r="R303"/>
  <c r="R311"/>
  <c r="R341"/>
  <c r="R349"/>
  <c r="R365"/>
  <c r="R401"/>
  <c r="R411"/>
  <c r="R416"/>
  <c r="R424"/>
  <c r="R432"/>
  <c r="R440"/>
  <c r="R448"/>
  <c r="R456"/>
  <c r="R525"/>
  <c r="R535"/>
  <c r="R555"/>
  <c r="R563"/>
  <c r="R581"/>
  <c r="R593"/>
  <c r="R615"/>
  <c r="R631"/>
  <c r="R644"/>
  <c r="R687"/>
  <c r="R642"/>
  <c r="R12"/>
  <c r="R53"/>
  <c r="R60"/>
  <c r="R96"/>
  <c r="R116"/>
  <c r="R124"/>
  <c r="R153"/>
  <c r="R178"/>
  <c r="R186"/>
  <c r="R194"/>
  <c r="R253"/>
  <c r="R261"/>
  <c r="R322"/>
  <c r="R332"/>
  <c r="R358"/>
  <c r="R366"/>
  <c r="R376"/>
  <c r="R402"/>
  <c r="R460"/>
  <c r="R509"/>
  <c r="R599"/>
  <c r="R672"/>
  <c r="R14"/>
  <c r="U39"/>
  <c r="R67"/>
  <c r="R98"/>
  <c r="R108"/>
  <c r="R208"/>
  <c r="R383"/>
  <c r="R404"/>
  <c r="R586"/>
  <c r="Q39"/>
  <c r="U50"/>
  <c r="U72"/>
  <c r="R81"/>
  <c r="R89"/>
  <c r="R97"/>
  <c r="R107"/>
  <c r="R117"/>
  <c r="R125"/>
  <c r="R135"/>
  <c r="R143"/>
  <c r="P166"/>
  <c r="U198"/>
  <c r="R207"/>
  <c r="R215"/>
  <c r="R223"/>
  <c r="R254"/>
  <c r="R262"/>
  <c r="R315"/>
  <c r="R323"/>
  <c r="R351"/>
  <c r="R359"/>
  <c r="R369"/>
  <c r="P406"/>
  <c r="R418"/>
  <c r="R426"/>
  <c r="R434"/>
  <c r="R442"/>
  <c r="R461"/>
  <c r="R468"/>
  <c r="R502"/>
  <c r="R519"/>
  <c r="U573"/>
  <c r="Q691"/>
  <c r="R30"/>
  <c r="R43"/>
  <c r="R306"/>
  <c r="R620"/>
  <c r="Q75"/>
  <c r="R69"/>
  <c r="R165"/>
  <c r="P198"/>
  <c r="R226"/>
  <c r="R308"/>
  <c r="R354"/>
  <c r="R421"/>
  <c r="R429"/>
  <c r="R437"/>
  <c r="R445"/>
  <c r="R453"/>
  <c r="U541"/>
  <c r="P591"/>
  <c r="P629"/>
  <c r="Q635"/>
  <c r="R646"/>
  <c r="R658"/>
  <c r="P666"/>
  <c r="U674"/>
  <c r="R689"/>
  <c r="Q732"/>
  <c r="U546"/>
  <c r="R716"/>
  <c r="R203"/>
  <c r="R216"/>
  <c r="R298"/>
  <c r="R336"/>
  <c r="R451"/>
  <c r="R520"/>
  <c r="P674"/>
  <c r="R9"/>
  <c r="R17"/>
  <c r="R25"/>
  <c r="R33"/>
  <c r="U44"/>
  <c r="R70"/>
  <c r="R147"/>
  <c r="Q150"/>
  <c r="U176"/>
  <c r="R183"/>
  <c r="R191"/>
  <c r="R240"/>
  <c r="R276"/>
  <c r="R293"/>
  <c r="R301"/>
  <c r="R309"/>
  <c r="R329"/>
  <c r="R339"/>
  <c r="R399"/>
  <c r="R446"/>
  <c r="R454"/>
  <c r="R485"/>
  <c r="R493"/>
  <c r="R506"/>
  <c r="P526"/>
  <c r="R533"/>
  <c r="R543"/>
  <c r="R553"/>
  <c r="R561"/>
  <c r="Q578"/>
  <c r="R605"/>
  <c r="U621"/>
  <c r="U635"/>
  <c r="R657"/>
  <c r="R659"/>
  <c r="R664"/>
  <c r="R682"/>
  <c r="U691"/>
  <c r="Q702"/>
  <c r="U717"/>
  <c r="R726"/>
  <c r="Q750"/>
  <c r="P750"/>
  <c r="R22"/>
  <c r="R38"/>
  <c r="R90"/>
  <c r="R224"/>
  <c r="R237"/>
  <c r="R344"/>
  <c r="R386"/>
  <c r="R490"/>
  <c r="R601"/>
  <c r="R20"/>
  <c r="R28"/>
  <c r="R36"/>
  <c r="P44"/>
  <c r="R51"/>
  <c r="R76"/>
  <c r="R132"/>
  <c r="R142"/>
  <c r="R268"/>
  <c r="U462"/>
  <c r="R470"/>
  <c r="U517"/>
  <c r="U568"/>
  <c r="P621"/>
  <c r="R667"/>
  <c r="Q679"/>
  <c r="Q711"/>
  <c r="Q741"/>
  <c r="R746"/>
  <c r="R82"/>
  <c r="R136"/>
  <c r="R498"/>
  <c r="P102"/>
  <c r="P176"/>
  <c r="R397"/>
  <c r="R527"/>
  <c r="R569"/>
  <c r="P660"/>
  <c r="Q666"/>
  <c r="P691"/>
  <c r="Q697"/>
  <c r="P697"/>
  <c r="U702"/>
  <c r="R739"/>
  <c r="P333"/>
  <c r="P377"/>
  <c r="P578"/>
  <c r="R610"/>
  <c r="R626"/>
  <c r="R636"/>
  <c r="R640"/>
  <c r="R655"/>
  <c r="R665"/>
  <c r="Q674"/>
  <c r="P725"/>
  <c r="R744"/>
  <c r="Q7"/>
  <c r="R10"/>
  <c r="R18"/>
  <c r="R26"/>
  <c r="R34"/>
  <c r="R41"/>
  <c r="R45"/>
  <c r="R48"/>
  <c r="R52"/>
  <c r="R56"/>
  <c r="R77"/>
  <c r="R80"/>
  <c r="R85"/>
  <c r="R88"/>
  <c r="R93"/>
  <c r="R94"/>
  <c r="R101"/>
  <c r="R105"/>
  <c r="R106"/>
  <c r="R112"/>
  <c r="R113"/>
  <c r="R120"/>
  <c r="R121"/>
  <c r="R128"/>
  <c r="R129"/>
  <c r="R140"/>
  <c r="R141"/>
  <c r="R149"/>
  <c r="P7"/>
  <c r="R21"/>
  <c r="R29"/>
  <c r="P57"/>
  <c r="R63"/>
  <c r="R66"/>
  <c r="R71"/>
  <c r="Q72"/>
  <c r="R74"/>
  <c r="R146"/>
  <c r="R151"/>
  <c r="U7"/>
  <c r="R13"/>
  <c r="R15"/>
  <c r="R16"/>
  <c r="R23"/>
  <c r="R24"/>
  <c r="R31"/>
  <c r="R32"/>
  <c r="R37"/>
  <c r="R42"/>
  <c r="R46"/>
  <c r="P50"/>
  <c r="P54"/>
  <c r="Q57"/>
  <c r="U57"/>
  <c r="P61"/>
  <c r="R65"/>
  <c r="R68"/>
  <c r="R78"/>
  <c r="R83"/>
  <c r="R86"/>
  <c r="R91"/>
  <c r="R99"/>
  <c r="R100"/>
  <c r="R103"/>
  <c r="R104"/>
  <c r="R118"/>
  <c r="R119"/>
  <c r="R126"/>
  <c r="R127"/>
  <c r="P133"/>
  <c r="R138"/>
  <c r="R139"/>
  <c r="U144"/>
  <c r="R148"/>
  <c r="R155"/>
  <c r="P40"/>
  <c r="P58"/>
  <c r="P62"/>
  <c r="U8"/>
  <c r="U40"/>
  <c r="U58"/>
  <c r="U62"/>
  <c r="E72"/>
  <c r="P72" s="1"/>
  <c r="U76"/>
  <c r="K144"/>
  <c r="U145"/>
  <c r="Q154"/>
  <c r="P157"/>
  <c r="Q158"/>
  <c r="P167"/>
  <c r="Q167"/>
  <c r="P169"/>
  <c r="P175"/>
  <c r="R179"/>
  <c r="R182"/>
  <c r="R187"/>
  <c r="R190"/>
  <c r="R197"/>
  <c r="R201"/>
  <c r="R204"/>
  <c r="R206"/>
  <c r="R211"/>
  <c r="R214"/>
  <c r="R219"/>
  <c r="R222"/>
  <c r="R227"/>
  <c r="R230"/>
  <c r="R232"/>
  <c r="R273"/>
  <c r="I755"/>
  <c r="P8"/>
  <c r="J44"/>
  <c r="Q44" s="1"/>
  <c r="J50"/>
  <c r="Q50" s="1"/>
  <c r="J54"/>
  <c r="Q54" s="1"/>
  <c r="D75"/>
  <c r="P75" s="1"/>
  <c r="J102"/>
  <c r="Q102" s="1"/>
  <c r="J111"/>
  <c r="Q111" s="1"/>
  <c r="J133"/>
  <c r="Q133" s="1"/>
  <c r="D144"/>
  <c r="P144" s="1"/>
  <c r="D150"/>
  <c r="P150" s="1"/>
  <c r="T150"/>
  <c r="U150" s="1"/>
  <c r="U154"/>
  <c r="D158"/>
  <c r="P158" s="1"/>
  <c r="U158"/>
  <c r="Q160"/>
  <c r="Q162"/>
  <c r="R164"/>
  <c r="P168"/>
  <c r="R172"/>
  <c r="P173"/>
  <c r="P174"/>
  <c r="R174" s="1"/>
  <c r="P177"/>
  <c r="Q152"/>
  <c r="Q156"/>
  <c r="P159"/>
  <c r="Q159"/>
  <c r="P161"/>
  <c r="P163"/>
  <c r="Q166"/>
  <c r="R170"/>
  <c r="R233"/>
  <c r="R236"/>
  <c r="R241"/>
  <c r="R244"/>
  <c r="P248"/>
  <c r="R255"/>
  <c r="R256"/>
  <c r="R263"/>
  <c r="R275"/>
  <c r="U152"/>
  <c r="U166"/>
  <c r="Q168"/>
  <c r="P171"/>
  <c r="T173"/>
  <c r="U173" s="1"/>
  <c r="U174"/>
  <c r="R180"/>
  <c r="R185"/>
  <c r="R188"/>
  <c r="R193"/>
  <c r="R199"/>
  <c r="R202"/>
  <c r="Q205"/>
  <c r="U205"/>
  <c r="R209"/>
  <c r="R212"/>
  <c r="R217"/>
  <c r="R220"/>
  <c r="R225"/>
  <c r="R228"/>
  <c r="Q231"/>
  <c r="U231"/>
  <c r="R235"/>
  <c r="R238"/>
  <c r="R243"/>
  <c r="R245"/>
  <c r="R246"/>
  <c r="R249"/>
  <c r="R250"/>
  <c r="R257"/>
  <c r="R258"/>
  <c r="U196"/>
  <c r="U206"/>
  <c r="U232"/>
  <c r="M248"/>
  <c r="Q248" s="1"/>
  <c r="J266"/>
  <c r="T266"/>
  <c r="U266" s="1"/>
  <c r="Q269"/>
  <c r="P270"/>
  <c r="P274"/>
  <c r="U277"/>
  <c r="U279"/>
  <c r="U281"/>
  <c r="U283"/>
  <c r="U285"/>
  <c r="R290"/>
  <c r="R291"/>
  <c r="R299"/>
  <c r="R307"/>
  <c r="P313"/>
  <c r="R321"/>
  <c r="P327"/>
  <c r="R337"/>
  <c r="R345"/>
  <c r="R347"/>
  <c r="R355"/>
  <c r="R357"/>
  <c r="R385"/>
  <c r="J176"/>
  <c r="Q176" s="1"/>
  <c r="D195"/>
  <c r="P195" s="1"/>
  <c r="J198"/>
  <c r="Q198" s="1"/>
  <c r="D205"/>
  <c r="P205" s="1"/>
  <c r="D231"/>
  <c r="P231" s="1"/>
  <c r="D266"/>
  <c r="H266"/>
  <c r="H755" s="1"/>
  <c r="L266"/>
  <c r="P267"/>
  <c r="P278"/>
  <c r="Q278"/>
  <c r="Q279"/>
  <c r="P280"/>
  <c r="Q281"/>
  <c r="P282"/>
  <c r="Q283"/>
  <c r="P284"/>
  <c r="R285"/>
  <c r="P286"/>
  <c r="P279"/>
  <c r="R294"/>
  <c r="R302"/>
  <c r="R310"/>
  <c r="R314"/>
  <c r="R324"/>
  <c r="R328"/>
  <c r="R340"/>
  <c r="R350"/>
  <c r="R360"/>
  <c r="R361"/>
  <c r="R370"/>
  <c r="R371"/>
  <c r="R387"/>
  <c r="Q277"/>
  <c r="R286"/>
  <c r="R287"/>
  <c r="R289"/>
  <c r="R296"/>
  <c r="R297"/>
  <c r="R304"/>
  <c r="R305"/>
  <c r="R312"/>
  <c r="R316"/>
  <c r="R317"/>
  <c r="R319"/>
  <c r="R326"/>
  <c r="R330"/>
  <c r="R331"/>
  <c r="R334"/>
  <c r="R335"/>
  <c r="R342"/>
  <c r="R343"/>
  <c r="R352"/>
  <c r="R353"/>
  <c r="R362"/>
  <c r="R363"/>
  <c r="P367"/>
  <c r="R372"/>
  <c r="R373"/>
  <c r="R375"/>
  <c r="R378"/>
  <c r="R379"/>
  <c r="R381"/>
  <c r="R382"/>
  <c r="D288"/>
  <c r="P288" s="1"/>
  <c r="T288"/>
  <c r="U288" s="1"/>
  <c r="J313"/>
  <c r="Q313" s="1"/>
  <c r="D318"/>
  <c r="P318" s="1"/>
  <c r="T318"/>
  <c r="U318" s="1"/>
  <c r="J327"/>
  <c r="Q327" s="1"/>
  <c r="J333"/>
  <c r="Q333" s="1"/>
  <c r="D346"/>
  <c r="P346" s="1"/>
  <c r="T346"/>
  <c r="U346" s="1"/>
  <c r="D356"/>
  <c r="P356" s="1"/>
  <c r="T356"/>
  <c r="U356" s="1"/>
  <c r="J367"/>
  <c r="Q367" s="1"/>
  <c r="D374"/>
  <c r="P374" s="1"/>
  <c r="T374"/>
  <c r="U374" s="1"/>
  <c r="J377"/>
  <c r="Q377" s="1"/>
  <c r="D380"/>
  <c r="P380" s="1"/>
  <c r="L380"/>
  <c r="Q380" s="1"/>
  <c r="T380"/>
  <c r="U380" s="1"/>
  <c r="Q384"/>
  <c r="Q388"/>
  <c r="U388"/>
  <c r="Q390"/>
  <c r="U390"/>
  <c r="J391"/>
  <c r="Q391" s="1"/>
  <c r="Q392"/>
  <c r="T391"/>
  <c r="U391" s="1"/>
  <c r="U392"/>
  <c r="Q394"/>
  <c r="U394"/>
  <c r="Q396"/>
  <c r="R400"/>
  <c r="R405"/>
  <c r="R409"/>
  <c r="R412"/>
  <c r="R414"/>
  <c r="R419"/>
  <c r="R422"/>
  <c r="R427"/>
  <c r="R430"/>
  <c r="R435"/>
  <c r="R438"/>
  <c r="R443"/>
  <c r="R478"/>
  <c r="P389"/>
  <c r="P393"/>
  <c r="P395"/>
  <c r="R472"/>
  <c r="R480"/>
  <c r="P391"/>
  <c r="P392"/>
  <c r="R447"/>
  <c r="R450"/>
  <c r="R455"/>
  <c r="R458"/>
  <c r="R474"/>
  <c r="R482"/>
  <c r="K288"/>
  <c r="Q288" s="1"/>
  <c r="K318"/>
  <c r="Q318" s="1"/>
  <c r="K346"/>
  <c r="Q346" s="1"/>
  <c r="K356"/>
  <c r="Q356" s="1"/>
  <c r="K374"/>
  <c r="Q374" s="1"/>
  <c r="U382"/>
  <c r="U386"/>
  <c r="Q398"/>
  <c r="R403"/>
  <c r="R407"/>
  <c r="R410"/>
  <c r="Q413"/>
  <c r="U413"/>
  <c r="R417"/>
  <c r="R420"/>
  <c r="R425"/>
  <c r="R428"/>
  <c r="R433"/>
  <c r="R436"/>
  <c r="R441"/>
  <c r="R444"/>
  <c r="R449"/>
  <c r="R452"/>
  <c r="R457"/>
  <c r="R466"/>
  <c r="R476"/>
  <c r="U414"/>
  <c r="D462"/>
  <c r="F462"/>
  <c r="F755" s="1"/>
  <c r="J462"/>
  <c r="N462"/>
  <c r="N755" s="1"/>
  <c r="Q464"/>
  <c r="P465"/>
  <c r="P469"/>
  <c r="P473"/>
  <c r="P475"/>
  <c r="P477"/>
  <c r="P479"/>
  <c r="P481"/>
  <c r="P483"/>
  <c r="R492"/>
  <c r="R508"/>
  <c r="R518"/>
  <c r="R534"/>
  <c r="R536"/>
  <c r="R560"/>
  <c r="R562"/>
  <c r="R564"/>
  <c r="R570"/>
  <c r="J406"/>
  <c r="Q406" s="1"/>
  <c r="D413"/>
  <c r="P413" s="1"/>
  <c r="P459"/>
  <c r="R487"/>
  <c r="R495"/>
  <c r="R503"/>
  <c r="R510"/>
  <c r="R511"/>
  <c r="R521"/>
  <c r="R528"/>
  <c r="R529"/>
  <c r="P530"/>
  <c r="R537"/>
  <c r="P538"/>
  <c r="R545"/>
  <c r="P546"/>
  <c r="R575"/>
  <c r="P463"/>
  <c r="P467"/>
  <c r="P471"/>
  <c r="Q473"/>
  <c r="Q475"/>
  <c r="Q477"/>
  <c r="Q479"/>
  <c r="Q481"/>
  <c r="Q483"/>
  <c r="P484"/>
  <c r="R488"/>
  <c r="R489"/>
  <c r="R496"/>
  <c r="R497"/>
  <c r="R504"/>
  <c r="R505"/>
  <c r="R512"/>
  <c r="R522"/>
  <c r="R523"/>
  <c r="R531"/>
  <c r="R539"/>
  <c r="R540"/>
  <c r="R547"/>
  <c r="R548"/>
  <c r="R549"/>
  <c r="R550"/>
  <c r="R566"/>
  <c r="R491"/>
  <c r="R499"/>
  <c r="P500"/>
  <c r="R542"/>
  <c r="R552"/>
  <c r="R554"/>
  <c r="R556"/>
  <c r="R557"/>
  <c r="R558"/>
  <c r="R574"/>
  <c r="J500"/>
  <c r="Q500" s="1"/>
  <c r="D517"/>
  <c r="P517" s="1"/>
  <c r="J526"/>
  <c r="Q526" s="1"/>
  <c r="J530"/>
  <c r="Q530" s="1"/>
  <c r="J538"/>
  <c r="Q538" s="1"/>
  <c r="D541"/>
  <c r="P541" s="1"/>
  <c r="L541"/>
  <c r="Q541" s="1"/>
  <c r="J546"/>
  <c r="Q546" s="1"/>
  <c r="D551"/>
  <c r="P551" s="1"/>
  <c r="L551"/>
  <c r="Q551" s="1"/>
  <c r="T551"/>
  <c r="U551" s="1"/>
  <c r="D559"/>
  <c r="P559" s="1"/>
  <c r="L559"/>
  <c r="Q559" s="1"/>
  <c r="T559"/>
  <c r="U559" s="1"/>
  <c r="D565"/>
  <c r="P565" s="1"/>
  <c r="L565"/>
  <c r="Q565" s="1"/>
  <c r="D568"/>
  <c r="D573"/>
  <c r="P573" s="1"/>
  <c r="J573"/>
  <c r="Q573" s="1"/>
  <c r="Q579"/>
  <c r="T578"/>
  <c r="U578" s="1"/>
  <c r="U579"/>
  <c r="Q596"/>
  <c r="Q604"/>
  <c r="R614"/>
  <c r="R616"/>
  <c r="P617"/>
  <c r="R619"/>
  <c r="R622"/>
  <c r="R624"/>
  <c r="P625"/>
  <c r="R627"/>
  <c r="R630"/>
  <c r="R632"/>
  <c r="R637"/>
  <c r="R639"/>
  <c r="R641"/>
  <c r="R643"/>
  <c r="R645"/>
  <c r="P648"/>
  <c r="S500"/>
  <c r="M517"/>
  <c r="Q517" s="1"/>
  <c r="S526"/>
  <c r="S530"/>
  <c r="S538"/>
  <c r="J568"/>
  <c r="G568"/>
  <c r="G755" s="1"/>
  <c r="K568"/>
  <c r="O568"/>
  <c r="U569"/>
  <c r="P576"/>
  <c r="P613"/>
  <c r="Q567"/>
  <c r="Q571"/>
  <c r="Q572"/>
  <c r="R577"/>
  <c r="P579"/>
  <c r="R580"/>
  <c r="R582"/>
  <c r="P583"/>
  <c r="R585"/>
  <c r="R587"/>
  <c r="R589"/>
  <c r="R592"/>
  <c r="R594"/>
  <c r="R598"/>
  <c r="R600"/>
  <c r="R602"/>
  <c r="R606"/>
  <c r="R608"/>
  <c r="P609"/>
  <c r="R611"/>
  <c r="U597"/>
  <c r="U605"/>
  <c r="U636"/>
  <c r="M648"/>
  <c r="Q649"/>
  <c r="P650"/>
  <c r="P651"/>
  <c r="P653"/>
  <c r="U653"/>
  <c r="S652"/>
  <c r="R661"/>
  <c r="R673"/>
  <c r="R683"/>
  <c r="R688"/>
  <c r="R693"/>
  <c r="R694"/>
  <c r="R695"/>
  <c r="R696"/>
  <c r="R701"/>
  <c r="P706"/>
  <c r="J583"/>
  <c r="Q583" s="1"/>
  <c r="J591"/>
  <c r="Q591" s="1"/>
  <c r="D596"/>
  <c r="P596" s="1"/>
  <c r="D604"/>
  <c r="P604" s="1"/>
  <c r="J609"/>
  <c r="Q609" s="1"/>
  <c r="J613"/>
  <c r="Q613" s="1"/>
  <c r="J617"/>
  <c r="Q617" s="1"/>
  <c r="J621"/>
  <c r="Q621" s="1"/>
  <c r="J625"/>
  <c r="Q625" s="1"/>
  <c r="J629"/>
  <c r="Q629" s="1"/>
  <c r="D635"/>
  <c r="P635" s="1"/>
  <c r="P647"/>
  <c r="K648"/>
  <c r="O648"/>
  <c r="U651"/>
  <c r="R662"/>
  <c r="R686"/>
  <c r="R690"/>
  <c r="P649"/>
  <c r="U649"/>
  <c r="S648"/>
  <c r="Q651"/>
  <c r="P652"/>
  <c r="Q653"/>
  <c r="P654"/>
  <c r="P656"/>
  <c r="R670"/>
  <c r="R671"/>
  <c r="P679"/>
  <c r="R698"/>
  <c r="J648"/>
  <c r="J652"/>
  <c r="Q652" s="1"/>
  <c r="J656"/>
  <c r="Q656" s="1"/>
  <c r="J660"/>
  <c r="Q660" s="1"/>
  <c r="P680"/>
  <c r="P692"/>
  <c r="Q703"/>
  <c r="U703"/>
  <c r="Q707"/>
  <c r="J706"/>
  <c r="Q706" s="1"/>
  <c r="P717"/>
  <c r="R719"/>
  <c r="R721"/>
  <c r="R723"/>
  <c r="R752"/>
  <c r="S656"/>
  <c r="S660"/>
  <c r="S666"/>
  <c r="S679"/>
  <c r="U692"/>
  <c r="U698"/>
  <c r="Q700"/>
  <c r="D702"/>
  <c r="P702" s="1"/>
  <c r="P707"/>
  <c r="Q704"/>
  <c r="Q705"/>
  <c r="R708"/>
  <c r="R710"/>
  <c r="R712"/>
  <c r="R714"/>
  <c r="R727"/>
  <c r="R729"/>
  <c r="R731"/>
  <c r="R734"/>
  <c r="R736"/>
  <c r="R738"/>
  <c r="R740"/>
  <c r="P741"/>
  <c r="R743"/>
  <c r="R745"/>
  <c r="R747"/>
  <c r="U712"/>
  <c r="D711"/>
  <c r="P711" s="1"/>
  <c r="J717"/>
  <c r="Q717" s="1"/>
  <c r="J725"/>
  <c r="Q725" s="1"/>
  <c r="D732"/>
  <c r="P732" s="1"/>
  <c r="P742"/>
  <c r="P751"/>
  <c r="T92" i="2"/>
  <c r="T91"/>
  <c r="T90"/>
  <c r="O89"/>
  <c r="T88"/>
  <c r="T87"/>
  <c r="T86"/>
  <c r="O86"/>
  <c r="P85"/>
  <c r="T84"/>
  <c r="P84"/>
  <c r="T82"/>
  <c r="O81"/>
  <c r="T80"/>
  <c r="T79"/>
  <c r="T78"/>
  <c r="O78"/>
  <c r="T76"/>
  <c r="P76"/>
  <c r="T74"/>
  <c r="T73"/>
  <c r="O73"/>
  <c r="T72"/>
  <c r="T70"/>
  <c r="O70"/>
  <c r="T68"/>
  <c r="P68"/>
  <c r="T67"/>
  <c r="T66"/>
  <c r="T65"/>
  <c r="O65"/>
  <c r="T64"/>
  <c r="T62"/>
  <c r="O62"/>
  <c r="T60"/>
  <c r="P60"/>
  <c r="T59"/>
  <c r="P59"/>
  <c r="T58"/>
  <c r="T57"/>
  <c r="T56"/>
  <c r="P56"/>
  <c r="O56"/>
  <c r="T54"/>
  <c r="P54"/>
  <c r="T53"/>
  <c r="P53"/>
  <c r="T52"/>
  <c r="T51"/>
  <c r="T46"/>
  <c r="T45"/>
  <c r="P44"/>
  <c r="T43"/>
  <c r="T42"/>
  <c r="P42"/>
  <c r="T38"/>
  <c r="O37"/>
  <c r="T34"/>
  <c r="P34"/>
  <c r="T33"/>
  <c r="P33"/>
  <c r="T32"/>
  <c r="T31"/>
  <c r="T30"/>
  <c r="P30"/>
  <c r="T26"/>
  <c r="P26"/>
  <c r="T25"/>
  <c r="T24"/>
  <c r="P24"/>
  <c r="T23"/>
  <c r="T22"/>
  <c r="T21"/>
  <c r="P21"/>
  <c r="T20"/>
  <c r="P20"/>
  <c r="T18"/>
  <c r="O17"/>
  <c r="P16"/>
  <c r="A16"/>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T15"/>
  <c r="T13"/>
  <c r="T11"/>
  <c r="T9"/>
  <c r="L93"/>
  <c r="H93"/>
  <c r="D93"/>
  <c r="E755" i="3" l="1"/>
  <c r="R654"/>
  <c r="R732"/>
  <c r="R741"/>
  <c r="R546"/>
  <c r="R393"/>
  <c r="R284"/>
  <c r="R270"/>
  <c r="R171"/>
  <c r="R163"/>
  <c r="R162"/>
  <c r="R39"/>
  <c r="R751"/>
  <c r="R742"/>
  <c r="R711"/>
  <c r="U679"/>
  <c r="R703"/>
  <c r="R697"/>
  <c r="U648"/>
  <c r="R567"/>
  <c r="U538"/>
  <c r="U500"/>
  <c r="R469"/>
  <c r="R318"/>
  <c r="R395"/>
  <c r="R396"/>
  <c r="R390"/>
  <c r="R327"/>
  <c r="R277"/>
  <c r="R281"/>
  <c r="R195"/>
  <c r="R274"/>
  <c r="R166"/>
  <c r="R8"/>
  <c r="R154"/>
  <c r="R700"/>
  <c r="R652"/>
  <c r="R380"/>
  <c r="R173"/>
  <c r="R706"/>
  <c r="U530"/>
  <c r="R565"/>
  <c r="R471"/>
  <c r="R280"/>
  <c r="R267"/>
  <c r="R176"/>
  <c r="R248"/>
  <c r="R156"/>
  <c r="R133"/>
  <c r="R725"/>
  <c r="R704"/>
  <c r="U660"/>
  <c r="R680"/>
  <c r="R674"/>
  <c r="R635"/>
  <c r="R617"/>
  <c r="R572"/>
  <c r="R576"/>
  <c r="U526"/>
  <c r="R526"/>
  <c r="R559"/>
  <c r="R484"/>
  <c r="R477"/>
  <c r="R467"/>
  <c r="R459"/>
  <c r="R464"/>
  <c r="R398"/>
  <c r="R356"/>
  <c r="R389"/>
  <c r="R394"/>
  <c r="R388"/>
  <c r="R283"/>
  <c r="R269"/>
  <c r="R161"/>
  <c r="R152"/>
  <c r="R160"/>
  <c r="R111"/>
  <c r="R175"/>
  <c r="R58"/>
  <c r="R57"/>
  <c r="R705"/>
  <c r="U666"/>
  <c r="R692"/>
  <c r="R679"/>
  <c r="R647"/>
  <c r="R530"/>
  <c r="R479"/>
  <c r="R465"/>
  <c r="R62"/>
  <c r="U656"/>
  <c r="R666"/>
  <c r="R629"/>
  <c r="R591"/>
  <c r="U652"/>
  <c r="R650"/>
  <c r="R571"/>
  <c r="R517"/>
  <c r="R551"/>
  <c r="R475"/>
  <c r="R463"/>
  <c r="R346"/>
  <c r="R384"/>
  <c r="R313"/>
  <c r="R282"/>
  <c r="R198"/>
  <c r="R177"/>
  <c r="R102"/>
  <c r="R169"/>
  <c r="R157"/>
  <c r="R40"/>
  <c r="R750"/>
  <c r="R660"/>
  <c r="R54"/>
  <c r="R656"/>
  <c r="R377"/>
  <c r="R333"/>
  <c r="R168"/>
  <c r="R50"/>
  <c r="R150"/>
  <c r="R44"/>
  <c r="R702"/>
  <c r="R406"/>
  <c r="R288"/>
  <c r="R625"/>
  <c r="R205"/>
  <c r="K755"/>
  <c r="R621"/>
  <c r="R538"/>
  <c r="R473"/>
  <c r="Q266"/>
  <c r="R707"/>
  <c r="R75"/>
  <c r="R578"/>
  <c r="R651"/>
  <c r="R613"/>
  <c r="P462"/>
  <c r="R374"/>
  <c r="L755"/>
  <c r="R691"/>
  <c r="R483"/>
  <c r="R717"/>
  <c r="O755"/>
  <c r="P568"/>
  <c r="R481"/>
  <c r="P266"/>
  <c r="Q648"/>
  <c r="R653"/>
  <c r="R609"/>
  <c r="R583"/>
  <c r="R500"/>
  <c r="Q462"/>
  <c r="R413"/>
  <c r="R392"/>
  <c r="R231"/>
  <c r="R159"/>
  <c r="M755"/>
  <c r="R167"/>
  <c r="T755"/>
  <c r="D755"/>
  <c r="R61"/>
  <c r="R7"/>
  <c r="R649"/>
  <c r="R604"/>
  <c r="R579"/>
  <c r="R391"/>
  <c r="R367"/>
  <c r="R279"/>
  <c r="Q144"/>
  <c r="Q568"/>
  <c r="R596"/>
  <c r="R573"/>
  <c r="R278"/>
  <c r="R158"/>
  <c r="S755"/>
  <c r="R541"/>
  <c r="J755"/>
  <c r="R72"/>
  <c r="E93" i="2"/>
  <c r="I93"/>
  <c r="M93"/>
  <c r="O8"/>
  <c r="P9"/>
  <c r="O10"/>
  <c r="P11"/>
  <c r="O12"/>
  <c r="P13"/>
  <c r="O14"/>
  <c r="P15"/>
  <c r="T17"/>
  <c r="P18"/>
  <c r="Q18" s="1"/>
  <c r="O19"/>
  <c r="P22"/>
  <c r="P23"/>
  <c r="O26"/>
  <c r="Q26" s="1"/>
  <c r="O29"/>
  <c r="T35"/>
  <c r="P36"/>
  <c r="T37"/>
  <c r="O41"/>
  <c r="P43"/>
  <c r="O44"/>
  <c r="T44"/>
  <c r="P55"/>
  <c r="P61"/>
  <c r="P62"/>
  <c r="Q62" s="1"/>
  <c r="O64"/>
  <c r="O67"/>
  <c r="P69"/>
  <c r="P70"/>
  <c r="Q70" s="1"/>
  <c r="O72"/>
  <c r="O75"/>
  <c r="P77"/>
  <c r="P78"/>
  <c r="Q78" s="1"/>
  <c r="P79"/>
  <c r="O80"/>
  <c r="T81"/>
  <c r="O83"/>
  <c r="P86"/>
  <c r="Q86" s="1"/>
  <c r="P87"/>
  <c r="O88"/>
  <c r="T89"/>
  <c r="O91"/>
  <c r="Q91" s="1"/>
  <c r="P31"/>
  <c r="O34"/>
  <c r="Q34" s="1"/>
  <c r="T8"/>
  <c r="T10"/>
  <c r="T12"/>
  <c r="T14"/>
  <c r="T16"/>
  <c r="O18"/>
  <c r="T19"/>
  <c r="O21"/>
  <c r="Q21" s="1"/>
  <c r="T27"/>
  <c r="P28"/>
  <c r="T29"/>
  <c r="O31"/>
  <c r="Q31" s="1"/>
  <c r="O33"/>
  <c r="Q33" s="1"/>
  <c r="P35"/>
  <c r="O36"/>
  <c r="T36"/>
  <c r="P37"/>
  <c r="T39"/>
  <c r="P40"/>
  <c r="T41"/>
  <c r="P46"/>
  <c r="T55"/>
  <c r="O61"/>
  <c r="T61"/>
  <c r="P63"/>
  <c r="P64"/>
  <c r="O66"/>
  <c r="O69"/>
  <c r="T69"/>
  <c r="P71"/>
  <c r="P72"/>
  <c r="O74"/>
  <c r="Q74" s="1"/>
  <c r="T75"/>
  <c r="O77"/>
  <c r="P80"/>
  <c r="O82"/>
  <c r="T83"/>
  <c r="O85"/>
  <c r="Q85" s="1"/>
  <c r="P88"/>
  <c r="P89"/>
  <c r="Q89" s="1"/>
  <c r="O90"/>
  <c r="O35"/>
  <c r="P8"/>
  <c r="O9"/>
  <c r="P10"/>
  <c r="O11"/>
  <c r="P12"/>
  <c r="Q12" s="1"/>
  <c r="O13"/>
  <c r="P14"/>
  <c r="O15"/>
  <c r="P19"/>
  <c r="O20"/>
  <c r="O25"/>
  <c r="P27"/>
  <c r="O28"/>
  <c r="Q28" s="1"/>
  <c r="T28"/>
  <c r="P32"/>
  <c r="P38"/>
  <c r="P39"/>
  <c r="T40"/>
  <c r="O42"/>
  <c r="Q42" s="1"/>
  <c r="O45"/>
  <c r="P51"/>
  <c r="P52"/>
  <c r="P57"/>
  <c r="P58"/>
  <c r="O60"/>
  <c r="O63"/>
  <c r="T63"/>
  <c r="P65"/>
  <c r="Q65" s="1"/>
  <c r="P66"/>
  <c r="Q66" s="1"/>
  <c r="P67"/>
  <c r="Q67" s="1"/>
  <c r="O68"/>
  <c r="O71"/>
  <c r="T71"/>
  <c r="P73"/>
  <c r="Q73" s="1"/>
  <c r="P74"/>
  <c r="P75"/>
  <c r="Q75" s="1"/>
  <c r="O76"/>
  <c r="Q76" s="1"/>
  <c r="T77"/>
  <c r="O79"/>
  <c r="P81"/>
  <c r="Q81" s="1"/>
  <c r="P82"/>
  <c r="P83"/>
  <c r="Q83" s="1"/>
  <c r="O84"/>
  <c r="Q84" s="1"/>
  <c r="T85"/>
  <c r="O87"/>
  <c r="P90"/>
  <c r="P91"/>
  <c r="Q14"/>
  <c r="C93"/>
  <c r="G93"/>
  <c r="K93"/>
  <c r="O7"/>
  <c r="S93"/>
  <c r="Q20"/>
  <c r="O27"/>
  <c r="P29"/>
  <c r="Q29" s="1"/>
  <c r="O43"/>
  <c r="P45"/>
  <c r="Q60"/>
  <c r="Q68"/>
  <c r="P7"/>
  <c r="T7"/>
  <c r="O30"/>
  <c r="Q30" s="1"/>
  <c r="O32"/>
  <c r="O46"/>
  <c r="O51"/>
  <c r="Q51" s="1"/>
  <c r="O54"/>
  <c r="Q54" s="1"/>
  <c r="O55"/>
  <c r="Q55" s="1"/>
  <c r="O58"/>
  <c r="O59"/>
  <c r="Q59" s="1"/>
  <c r="Q37"/>
  <c r="Q72"/>
  <c r="Q80"/>
  <c r="F93"/>
  <c r="J93"/>
  <c r="N93"/>
  <c r="R93"/>
  <c r="O16"/>
  <c r="Q16" s="1"/>
  <c r="P17"/>
  <c r="Q17" s="1"/>
  <c r="O22"/>
  <c r="O23"/>
  <c r="Q23" s="1"/>
  <c r="O24"/>
  <c r="Q24" s="1"/>
  <c r="P25"/>
  <c r="O38"/>
  <c r="O39"/>
  <c r="O40"/>
  <c r="Q40" s="1"/>
  <c r="P41"/>
  <c r="Q41" s="1"/>
  <c r="Q44"/>
  <c r="O52"/>
  <c r="O53"/>
  <c r="Q53" s="1"/>
  <c r="Q56"/>
  <c r="O57"/>
  <c r="Q57" s="1"/>
  <c r="Q82"/>
  <c r="Q90"/>
  <c r="Q22" l="1"/>
  <c r="Q32"/>
  <c r="Q43"/>
  <c r="Q10"/>
  <c r="Q69"/>
  <c r="Q64"/>
  <c r="Q27"/>
  <c r="Q77"/>
  <c r="Q15"/>
  <c r="Q38"/>
  <c r="Q58"/>
  <c r="Q45"/>
  <c r="Q36"/>
  <c r="R462" i="3"/>
  <c r="R648"/>
  <c r="U755"/>
  <c r="P755"/>
  <c r="R144"/>
  <c r="R266"/>
  <c r="Q39" i="2"/>
  <c r="Q8"/>
  <c r="T93"/>
  <c r="Q35"/>
  <c r="Q46"/>
  <c r="Q25"/>
  <c r="Q52"/>
  <c r="Q11"/>
  <c r="Q88"/>
  <c r="R568" i="3"/>
  <c r="Q755"/>
  <c r="Q63" i="2"/>
  <c r="Q61"/>
  <c r="Q87"/>
  <c r="Q19"/>
  <c r="Q71"/>
  <c r="Q79"/>
  <c r="Q13"/>
  <c r="Q9"/>
  <c r="P93"/>
  <c r="Q7"/>
  <c r="O93"/>
  <c r="Q93" l="1"/>
  <c r="R755" i="3"/>
</calcChain>
</file>

<file path=xl/sharedStrings.xml><?xml version="1.0" encoding="utf-8"?>
<sst xmlns="http://schemas.openxmlformats.org/spreadsheetml/2006/main" count="9194" uniqueCount="3322">
  <si>
    <t>Tablo 3.1 - 5510 Sayılı Kanunun 4-1/a Maddesi Kapsamındaki Sigortalılardan  İş Kazası Geçiren ve Meslek Hastalığına Tutulan Sigortalı Sayılarının Ekonomik Faaliyet Sınıflamasına ve Cinsiyete Göre Dağılımı, 2016</t>
  </si>
  <si>
    <t>Table 3.1 - Distribution of the Number of Insured Having Work Accident and Exposure to Occupational Disease by Classification of Economic Activity and Gender (Under Article 4-1/a of Act 5510), 2016</t>
  </si>
  <si>
    <t>Tablo:3.1/1</t>
  </si>
  <si>
    <r>
      <t xml:space="preserve"> Ekonomik Faaliyet Sınıflaması (NACE Rev. 2)*
</t>
    </r>
    <r>
      <rPr>
        <sz val="8"/>
        <rFont val="Times New Roman"/>
        <family val="1"/>
        <charset val="162"/>
      </rPr>
      <t>Classification of Economic Activity (NACE Rev.2)</t>
    </r>
  </si>
  <si>
    <r>
      <t xml:space="preserve">İş göremezlik sürelerine (gün) göre iş kazası geçiren sigortalı sayıları
</t>
    </r>
    <r>
      <rPr>
        <sz val="9"/>
        <rFont val="Times New Roman"/>
        <family val="1"/>
        <charset val="162"/>
      </rPr>
      <t>Number of insured having work accident by incapacity days</t>
    </r>
  </si>
  <si>
    <r>
      <t xml:space="preserve">Meslek hastalığına tutulan sigortalı sayısı
</t>
    </r>
    <r>
      <rPr>
        <sz val="9"/>
        <rFont val="Times New Roman"/>
        <family val="1"/>
        <charset val="162"/>
      </rPr>
      <t xml:space="preserve">Number of insured having occupational disease </t>
    </r>
  </si>
  <si>
    <r>
      <t xml:space="preserve">Erkek
</t>
    </r>
    <r>
      <rPr>
        <sz val="9"/>
        <rFont val="Times New Roman"/>
        <family val="1"/>
        <charset val="162"/>
      </rPr>
      <t>Male</t>
    </r>
  </si>
  <si>
    <r>
      <t xml:space="preserve">Kadın
</t>
    </r>
    <r>
      <rPr>
        <sz val="9"/>
        <rFont val="Times New Roman"/>
        <family val="1"/>
        <charset val="162"/>
      </rPr>
      <t>Female</t>
    </r>
  </si>
  <si>
    <r>
      <t xml:space="preserve">Toplam
</t>
    </r>
    <r>
      <rPr>
        <sz val="9"/>
        <rFont val="Times New Roman"/>
        <family val="1"/>
        <charset val="162"/>
      </rPr>
      <t>Total</t>
    </r>
  </si>
  <si>
    <r>
      <t xml:space="preserve">Kaza günü (çalışır)
</t>
    </r>
    <r>
      <rPr>
        <sz val="8"/>
        <rFont val="Times New Roman"/>
        <family val="1"/>
        <charset val="162"/>
      </rPr>
      <t>Accident day (at work)</t>
    </r>
  </si>
  <si>
    <r>
      <t xml:space="preserve">Kaza günü (işgöremez)
</t>
    </r>
    <r>
      <rPr>
        <sz val="8"/>
        <rFont val="Times New Roman"/>
        <family val="1"/>
        <charset val="162"/>
      </rPr>
      <t>Accident day (incapacity)</t>
    </r>
  </si>
  <si>
    <t>2</t>
  </si>
  <si>
    <t>3</t>
  </si>
  <si>
    <t>4</t>
  </si>
  <si>
    <r>
      <t>5+</t>
    </r>
    <r>
      <rPr>
        <b/>
        <vertAlign val="superscript"/>
        <sz val="8"/>
        <rFont val="Times New Roman"/>
        <family val="1"/>
        <charset val="162"/>
      </rPr>
      <t>(1)</t>
    </r>
  </si>
  <si>
    <t>01-Bitkisel ve hayvansal üretim ile avcılık ve ilgili hizmet faaliyetleri</t>
  </si>
  <si>
    <t>1-Tek yıllık (uzun ömürlü olmayan) bitkisel ürünlerin yetiştirilmesi</t>
  </si>
  <si>
    <t>1-Tahılların (pirinç hariç). baklagillerin ve yağlı tohumların yetiştirilmesi</t>
  </si>
  <si>
    <t>2-Çeltik (kabuklu pirinç) yetiştirilmesi</t>
  </si>
  <si>
    <t>3-Sebze, kavun-karpuz. kök ve yumru sebzelerin yetiştirilmesi</t>
  </si>
  <si>
    <t>4-Şeker kamışı yetiştirilmesi</t>
  </si>
  <si>
    <t>5-Tütün yetiştirilmesi</t>
  </si>
  <si>
    <t>6-Lifli bitkilerin yetiştirilmesi</t>
  </si>
  <si>
    <t>9-Tek yıllık (uzun ömürlü olmayan) diğer bitkisel ürünlerin yetiştirilmesi</t>
  </si>
  <si>
    <t>2-Çok yıllık (uzun ömürlü) bitkisel ürünlerin yetiştirilmesi</t>
  </si>
  <si>
    <t>1-Üzüm yetiştirilmesi</t>
  </si>
  <si>
    <t>2-Tropikal ve subtropikal meyvelerin yetiştirilmesi</t>
  </si>
  <si>
    <t>3-Turunçgillerin yetiştirilmesi</t>
  </si>
  <si>
    <t>4-Yumuşak çekirdekli meyvelerin ve sert çekirdekli meyvelerin yetiştirilmesi</t>
  </si>
  <si>
    <t>5-Diğer ağaç ve çalı meyvelerinin ve sert kabuklu meyvelerin yetiştirilmesi</t>
  </si>
  <si>
    <t>6-Yağlı meyvelerin yetiştirilmesi</t>
  </si>
  <si>
    <t>7-İçecek üretiminde kullanılan bitkisel ürünlerin yetiştirilmesi</t>
  </si>
  <si>
    <t>8-Baharatlık. aromatik (ıtırlı). uyuşturucu nitelikte ve eczacılıkla ilgili bitkisel ürünlerin yetiştirilmesi</t>
  </si>
  <si>
    <t>9-Diğer çok yıllık (uzun ömürlü) bitkisel ürünlerin yetiştirilmesi</t>
  </si>
  <si>
    <t>3-Dikim için bitki yetiştirilmesi</t>
  </si>
  <si>
    <t>0-DIKIM IçIN BITKI YETIşTIRILMESI</t>
  </si>
  <si>
    <t>4-Hayvansal üretim</t>
  </si>
  <si>
    <t>1-Sütü sağılan büyük baş hayvan yetiştiriciliği</t>
  </si>
  <si>
    <t>2-Diğer sığır ve manda yetiştiriciliği</t>
  </si>
  <si>
    <t>3-At ve at benzeri diğer hayvan yetiştiriciliği</t>
  </si>
  <si>
    <t>4-Deve ve devegillerin yetiştiriciliği</t>
  </si>
  <si>
    <t>5-Koyun ve keçi yetiştiriciliği</t>
  </si>
  <si>
    <t>6-Domuz yetiştiriciliği</t>
  </si>
  <si>
    <t>7-Kümes hayvanları yetiştiriciliği</t>
  </si>
  <si>
    <t>9-Diğer hayvan yetiştiriciliği</t>
  </si>
  <si>
    <t>5-Karma çiftçilik</t>
  </si>
  <si>
    <t>0-Karma çiftçilik</t>
  </si>
  <si>
    <t>6-Tarımı destekleyici faaliyetler ve hasat sonrası bitkisel ürünler ile ilgili faaliyetler</t>
  </si>
  <si>
    <t>1-Bitkisel üretimi destekleyici faaliyetler</t>
  </si>
  <si>
    <t>2-Hayvan üretimini destekleyici faaliyetler</t>
  </si>
  <si>
    <t>3-Hasat sonrası bitkisel ürünler ile ilgili faaliyetler</t>
  </si>
  <si>
    <t>4-Bitkisel üretim için tohumun işlenmesi</t>
  </si>
  <si>
    <t>7-Avcılık. tuzakla avlanma ve ilgili hizmet faaliyetleri</t>
  </si>
  <si>
    <t>0-Avcılık. tuzakla avlanma ve ilgili hizmet faaliyetleri</t>
  </si>
  <si>
    <t>02-Ormancılık ve tomrukçuluk</t>
  </si>
  <si>
    <t>1-Orman yetiştirme (silvikültür ) ve diğer ormancılık faaliyetleri</t>
  </si>
  <si>
    <t>0-Orman yetiştirme (silvikültür ) ve diğer ormancılık faaliyetleri</t>
  </si>
  <si>
    <t>2-Tomrukçuluk</t>
  </si>
  <si>
    <t>0-Tomrukçuluk</t>
  </si>
  <si>
    <t>3-Ağaç dışındaki yabani olarak yetişen ürünlerin toplanması</t>
  </si>
  <si>
    <t>0-Ağaç dışındaki yabani olarak yetişen ürünlerin toplanması</t>
  </si>
  <si>
    <t>4-Ormancılık için destekleyici faaliyetler</t>
  </si>
  <si>
    <t>0-Ormancılık için destekleyici faaliyetler</t>
  </si>
  <si>
    <t>03-Balıkçılık ve su ürünleri yetiştiriciliği</t>
  </si>
  <si>
    <t>1-Balıkçılık</t>
  </si>
  <si>
    <t>1-Deniz balıkçılığı</t>
  </si>
  <si>
    <t>2-Tatlı su balıkçılığı</t>
  </si>
  <si>
    <t>9-Sünger avcılığı</t>
  </si>
  <si>
    <t>2-Su ürünleri yetiştiriciliği</t>
  </si>
  <si>
    <t>1-Deniz ürünleri yetiştiriciliği</t>
  </si>
  <si>
    <t>2-Tatlı su ürünleri yetiştiriciliği</t>
  </si>
  <si>
    <t>05-Kömür ve Linyit Çıkartılması</t>
  </si>
  <si>
    <t>1-Taşkömürü madenciliği</t>
  </si>
  <si>
    <t>0-Taşkömürü madenciliği</t>
  </si>
  <si>
    <t>2-Linyit madenciliği</t>
  </si>
  <si>
    <t>0-Linyit madenciliği</t>
  </si>
  <si>
    <t>1-Diğer kömürlerin işletmeciliği</t>
  </si>
  <si>
    <t>06-Ham Petrol ve Doğalgaz çıkarımı</t>
  </si>
  <si>
    <t>1-Ham Petrol çıkarımı</t>
  </si>
  <si>
    <t>0-Ham Petrol çıkarımı</t>
  </si>
  <si>
    <t>2-Doğalgaz çıkarımı</t>
  </si>
  <si>
    <t>0-Doğalgaz çıkarımı</t>
  </si>
  <si>
    <t>07-Metal Cevheri Madenciliği</t>
  </si>
  <si>
    <t>1-Demir cevheri madenciliği</t>
  </si>
  <si>
    <t>0-Demir cevheri madenciliği</t>
  </si>
  <si>
    <t>2-Demir dışı metal cevherlerin madenciliği</t>
  </si>
  <si>
    <t>1-Uranyum ve toryum cevherlerinin madenciliği</t>
  </si>
  <si>
    <t>9-Diğer demir dışı metal cevherlerin madenciliği</t>
  </si>
  <si>
    <t>08-Diğer Madencilik ve Taşocakçılığı</t>
  </si>
  <si>
    <t>1-Kum. kil ve taş ocakçılığı</t>
  </si>
  <si>
    <t>1-Süsleme ve yapı taşlarının. kireç taşı. alçı taşı. tebeşir ve kayağan taşı (bileği taşı) ocakçılığı</t>
  </si>
  <si>
    <t>2-Çakıl ve kum ocaklarının faaliyetleri, kil ve kaolin (arı kil) çıkarımı</t>
  </si>
  <si>
    <t>9-Başka yerde sınıflandırılmamış diğer madencilik ve taşocakçılığı</t>
  </si>
  <si>
    <t>1-Kimyasal ve gübreleme amaçlı mineral madenciliği</t>
  </si>
  <si>
    <t>2-Turba çıkarımı ve briketlenmesi</t>
  </si>
  <si>
    <t>3-Tuz çıkarımı</t>
  </si>
  <si>
    <t>4-Deniz ve göllerde tuz çıkarımı</t>
  </si>
  <si>
    <t>5-Kaya tuzu ve diğer tuzların çıkarımı</t>
  </si>
  <si>
    <t>6-Alelümum maden arama işleri (Petrol ve tabii gaz arama işleri hariç)</t>
  </si>
  <si>
    <t>7-Müstakilen yapılan maden ve curuf temizleme. ayıklama işleri.</t>
  </si>
  <si>
    <t>9-Başka yerde sınıflandırılmamış diğer madencilik ve taşocakcılığı</t>
  </si>
  <si>
    <t>09-Madenciliği destekleyici hizmet faaliyetleri</t>
  </si>
  <si>
    <t>1-Petrol ve doğal gaz çıkarımını destekleyici faaliyetler</t>
  </si>
  <si>
    <t>0-Petrol ve doğal gaz çıkarımını destekleyici faaliyetler</t>
  </si>
  <si>
    <t>9-Madencilik ve taş ocakçılığını destekleyici diğer faaliyetler</t>
  </si>
  <si>
    <t>0-Madencilik ve taş ocakçılığını destekleyici diğer faaliyetler</t>
  </si>
  <si>
    <t>10-Gıda ürünlerinin imalatı</t>
  </si>
  <si>
    <t>1-Etin işlenmesi ve saklanması ile et ürünlerinin imalatı</t>
  </si>
  <si>
    <t>1-Etin işlenmesi ve saklanması</t>
  </si>
  <si>
    <t>2-Kümes hayvanları etlerinin işlenmesi ve saklanması</t>
  </si>
  <si>
    <t>3-Et ve kümes hayvanları etlerinden üretilen ürünlerin imalatı</t>
  </si>
  <si>
    <t>2-Balık. kabuklu deniz hayvanları ve yumuşakçaların işlenmesi ve saklanması</t>
  </si>
  <si>
    <t>0-Balık. kabuklu deniz hayvanları ve yumuşakçaların işlenmesi ve saklanması</t>
  </si>
  <si>
    <t>3-Sebze ve meyvelerin işlenmesi ve saklanması</t>
  </si>
  <si>
    <t>1-Patatesin işlenmesi ve saklanması</t>
  </si>
  <si>
    <t>2-Sebze ve meyve suyu imalatı</t>
  </si>
  <si>
    <t>9-Başka yerde sınıflandırılmamış meyve ve sebzelerin işlenmesi ve saklanması</t>
  </si>
  <si>
    <t>4-Bitkisel ve hayvansal sıvı ve katı yağların imalatı</t>
  </si>
  <si>
    <t>1-Sıvı ve katı yağ imalatı</t>
  </si>
  <si>
    <t>2-Margarin ve benzeri yenebilir yağların imalatı</t>
  </si>
  <si>
    <t>5-Süt ürünleri imalatı</t>
  </si>
  <si>
    <t>1-Süthane işletmeciliği ve peynir imalatı</t>
  </si>
  <si>
    <t>2-Dondurma imalatı</t>
  </si>
  <si>
    <t>6-Öğütülmüş tahıl ürünleri. nişasta ve nişastalı ürünlerin imalatı</t>
  </si>
  <si>
    <t>1-Öğütülmüş hububat ve sebze ürünleri imalatı</t>
  </si>
  <si>
    <t>2-Nişasta ve nişastalı ürünlerin imalatı</t>
  </si>
  <si>
    <t>3-Bulgur. bakliyat ve sebze unları ve bunlara benzeyen diğer gıda maddeleri imalatı</t>
  </si>
  <si>
    <t>7-Fırın ve unlu mamuller imalatı</t>
  </si>
  <si>
    <t>1-Ekmek. taze pastane ürünleri ve taze kek imalatı</t>
  </si>
  <si>
    <t>2-Peksimet ve bisküvi imalatı, dayanıklı pastane ürünleri ve dayanıklı kek imalatı</t>
  </si>
  <si>
    <t>3-Makarna. şehriye. kuskus ve benzeri unlu mamullerin imalatı</t>
  </si>
  <si>
    <t>8-Diğer gıda maddelerinin imalatı</t>
  </si>
  <si>
    <t>1-Şeker imalatı</t>
  </si>
  <si>
    <t>2-Kakao. çikolata ve şekerleme imalatı</t>
  </si>
  <si>
    <t>3-Kahve ve çayın işlenmesi</t>
  </si>
  <si>
    <t>4-Baharat. sos. sirke ve diğer çeşni maddelerinin imalatı</t>
  </si>
  <si>
    <t>5-Hazır yemeklerin ve yiyeceklerin imalatı</t>
  </si>
  <si>
    <t>6-Hazır. homojenize gıda maddeleri ile diyet yiyecekleri imalatı</t>
  </si>
  <si>
    <t>9-Başka yerde sınıflandırılmamış diğer gıda maddelerinin imalatı</t>
  </si>
  <si>
    <t>9-Hazır hayvan yemleri imalatı</t>
  </si>
  <si>
    <t>1-Çiftlik hayvanları için hazır yem imalatı</t>
  </si>
  <si>
    <t>2-Ev hayvanları için hazır yem imalatı</t>
  </si>
  <si>
    <t>11-İçeceklerin imalatı</t>
  </si>
  <si>
    <t>0-İçecek imalatı</t>
  </si>
  <si>
    <t>1-Alkollü içeceklerin damıtılması. arıtılması ve harmanlanması</t>
  </si>
  <si>
    <t>2-Üzümden şarap imalatı</t>
  </si>
  <si>
    <t>3-Elma şarabı ve diğer meyve şaraplarının imalatı</t>
  </si>
  <si>
    <t>4-Diğer damıtılmamış mayalı içeceklerin imalatı</t>
  </si>
  <si>
    <t>5-Bira imalatı</t>
  </si>
  <si>
    <t>6-Malt imalatı</t>
  </si>
  <si>
    <t>7-Alkolsüz içeceklerin imalatı, maden sularının ve diğer şişelenmiş suların üretimi</t>
  </si>
  <si>
    <t>12-Tütün ürünleri imalatı</t>
  </si>
  <si>
    <t>13-Tekstil ürünlerinin imalatı</t>
  </si>
  <si>
    <t>1-Tekstil elyafın hazırlanması ve bükülmesi</t>
  </si>
  <si>
    <t>0-Doğal ve sentetik pamuk elyafının hazırlanması ve eğrilmesi</t>
  </si>
  <si>
    <t>1-Doğal ve sentetik yün elyafının hazırlanması ve eğrilmesi</t>
  </si>
  <si>
    <t>2-Doğal ve sentetik kamgarn elyafının hazırlanması ve eğrilmesi</t>
  </si>
  <si>
    <t>3-Doğal ve sentetik keten elyafının hazırlanması ve eğrilmesi</t>
  </si>
  <si>
    <t>4-Tarak döküntüsü dahil. ipek atılması ve işlenmesi, sentetik ya da yapay iplik elyafının atılması ve işlenmesi</t>
  </si>
  <si>
    <t>5-Dikiş ipliği imalatı</t>
  </si>
  <si>
    <t>9-Diğer tekstil elyaflarının hazırlanması ve eğrilmesi</t>
  </si>
  <si>
    <t>2-Dokuma</t>
  </si>
  <si>
    <t>0-Pamuklu dokuma</t>
  </si>
  <si>
    <t>1-Yünlü dokuma</t>
  </si>
  <si>
    <t>2-Kamgarn dokuma</t>
  </si>
  <si>
    <t>3-İpekli dokuma</t>
  </si>
  <si>
    <t>4-Karışık iplik ve dokuma fabrikaları (herhangi bir maddeden %75 veya daha fazla nispette ihtiva eden dokumalar kendi gruplarında tasnif olunur.)</t>
  </si>
  <si>
    <t>9-Diğer dokumalar</t>
  </si>
  <si>
    <t>3-Tekstil ürünlerinin bitirilmesi</t>
  </si>
  <si>
    <t>0-Tekstil ürünlerinin bitirilmesi</t>
  </si>
  <si>
    <t>9-Diğer tekstil ürünlerinin imalatı</t>
  </si>
  <si>
    <t>1-Örgü ve tığ işi kumaşların imalatı</t>
  </si>
  <si>
    <t>2-Giyim eşyası dışındaki tamamlanmış tekstil ürünlerinin imalatı</t>
  </si>
  <si>
    <t>3-Halı ve kilim imalatı</t>
  </si>
  <si>
    <t>4-Halat. ip. sicim ve ağ imalatı</t>
  </si>
  <si>
    <t>5-Dokuma olmayan kumaşlar ile dokuma olmayan kumaştan yapılan ürünlerin imalatı. giyim eşyası hariç</t>
  </si>
  <si>
    <t>6-Diğer teknik ve endüstriyel tekstillerin imalatı</t>
  </si>
  <si>
    <t>9-Başka yerde sınıflandırılmamış diğer tekstillerin imalatı</t>
  </si>
  <si>
    <t>14-Giyim eşyalarının imalatı</t>
  </si>
  <si>
    <t>1-Kürk hariç giyim eşyası imalatı</t>
  </si>
  <si>
    <t>1-Deri giyim eşyası imalatı</t>
  </si>
  <si>
    <t>2-İş giysisi imalatı</t>
  </si>
  <si>
    <t>3-Diğer dış giyim eşyaları imalatı</t>
  </si>
  <si>
    <t>4-İç giyim eşyası imalatı</t>
  </si>
  <si>
    <t>5-Şapka ve kasket imalatı</t>
  </si>
  <si>
    <t>6-Terziler (hususi dikişler)</t>
  </si>
  <si>
    <t>9-Diğer giyim eşyalarının ve aksesuarlarının imalatı</t>
  </si>
  <si>
    <t>2-Kürkten eşya imalatı</t>
  </si>
  <si>
    <t>0-Kürkten eşya imalatı</t>
  </si>
  <si>
    <t>3-Örme (Trikotaj) ve tığ işi ürünlerinin imalatı</t>
  </si>
  <si>
    <t>1-Örme (Trikotaj) ve tığ işi çorap imalatı</t>
  </si>
  <si>
    <t>9-Örme (Trikotaj) ve tığ işi diğer giyim eşyası imalatı</t>
  </si>
  <si>
    <t>15-Deri ve ilgili ürünlerin imalatı</t>
  </si>
  <si>
    <t>1-Derinin tabaklanması ve işlenmesi, bavul. el çantası. saraçlık ve koşum takımı imalatı,kürkün işlenmesi ve boyanması</t>
  </si>
  <si>
    <t>1-Derinin tabaklanması ve işlenmesi</t>
  </si>
  <si>
    <t>2-Bavul. el çantası ve benzerleri ile saraçlık ve koşum takımı imalatı (deri giyim eşyası hariç)</t>
  </si>
  <si>
    <t>3-Kürkün işlenmesi ve boyanması</t>
  </si>
  <si>
    <t>9-Çiğ deri kurutma ve bağırsak işleme yerleri ( sucuk bumbar hariç)</t>
  </si>
  <si>
    <t>2-Ayakkabı. terlik vb imalatı</t>
  </si>
  <si>
    <t>0-Ayakkabı. terlik vb imalatı</t>
  </si>
  <si>
    <t>16-Ağaç. ağaç ürünleri ve mantar ürünleri imalatı (mobilya hariç), saz. saman ve benzeri malzemelerden örülerek eşyaların imalatı</t>
  </si>
  <si>
    <t>1-Ağaçların biçilmesi ve planyalanması</t>
  </si>
  <si>
    <t>0-Ağaçların biçilmesi ve planyalanması</t>
  </si>
  <si>
    <t>2-Ağaç. mantar. kamış ve örgü malzeme ürünü imalatı</t>
  </si>
  <si>
    <t>1-Ahşap plaka ve levha imalatı</t>
  </si>
  <si>
    <t>2-Birleştirilmiş parke yer döşemelerinin imalatı</t>
  </si>
  <si>
    <t>3-Diğer bina doğramacılığı ve marangozluk ürünlerinin imalatı</t>
  </si>
  <si>
    <t>4-Ahşap konteyner imalatı</t>
  </si>
  <si>
    <t>5-Ağaç mantarı ürünleri imalatı, saz. saman ve benzeri malzemelerden örülerek yapılan ürünlerin imalatı</t>
  </si>
  <si>
    <t>9-Diğer ağaç ürünleri imalatı,</t>
  </si>
  <si>
    <t>17-Kağıt ve kağıt ürünlerinin imalatı</t>
  </si>
  <si>
    <t>1-Kağıt hamuru. kağıt ve mukavva imalatı</t>
  </si>
  <si>
    <t>1-Kağıt hamuru imalatı</t>
  </si>
  <si>
    <t>2-Kağıt ve mukavva imalatı</t>
  </si>
  <si>
    <t>2-Kağıt ve mukavva ürünleri imalatı</t>
  </si>
  <si>
    <t>1-Oluklu kağıt ve oluklu mukavva imalatı ile kağıt ve mukavvadan yapılan ambalaj kutuları imalatı</t>
  </si>
  <si>
    <t>2-Kağıttan yapılan ev eşyası. sıhhi ve tuvalet malzemeleri imalatı</t>
  </si>
  <si>
    <t>3-Kağıt kırtasiye ürünleri imalatı</t>
  </si>
  <si>
    <t>4-Duvar kağıdı imalatı</t>
  </si>
  <si>
    <t>9-Kağıt ve mukavvadan diğer ürünlerin imalatı</t>
  </si>
  <si>
    <t>18-Kayıtlı medyanın basılması ve çoğaltılması</t>
  </si>
  <si>
    <t>1-Basım ve basım ile ilgili hizmet faaliyetleri</t>
  </si>
  <si>
    <t>1-Gazetelerin basımı</t>
  </si>
  <si>
    <t>2-Diğer matbaacılık</t>
  </si>
  <si>
    <t>3-Basım ve yayım öncesi hizmetler</t>
  </si>
  <si>
    <t>4-Ciltçilik ve ilgili hizmetler</t>
  </si>
  <si>
    <t>5-Diğer baskı ve hakkaklık işleri (tabaklar ve diğer eşya üzerine baskı. hakkaklık ve işleme yapılması gibi)</t>
  </si>
  <si>
    <t>2-Kayıtlı medyanın çoğaltılması</t>
  </si>
  <si>
    <t>0-Kayıtlı medyanın çoğaltılması (ses. görüntü ve bilgisayar kaydı)</t>
  </si>
  <si>
    <t>19-Kok kömürü ve rafine edilmiş petrol ürünleri imalatı</t>
  </si>
  <si>
    <t>1-Kok fırını ürünlerinin imalatı</t>
  </si>
  <si>
    <t>0-Kok fırını ürünlerinin imalatı</t>
  </si>
  <si>
    <t>2-Rafine edilmiş petrol ürünleri imalatı</t>
  </si>
  <si>
    <t>0-Rafine edilmiş petrol ürünleri imalatı</t>
  </si>
  <si>
    <t>20-Kimyasalların ve kimyasal ürünlerin imalatı</t>
  </si>
  <si>
    <t>1-Temel kimyasal maddelerin. kimyasal gübre ve azot bileşikleri. birincil formda plastik ve sentetik kauçuk imalatı</t>
  </si>
  <si>
    <t>1-Sanayi gazları imalatı</t>
  </si>
  <si>
    <t>2-Boya maddeleri ve pigment imalatı</t>
  </si>
  <si>
    <t>3-Diğer inorganik temel kimyasal maddelerin imalatı</t>
  </si>
  <si>
    <t>4-Diğer organik temel kimyasalların imalatı</t>
  </si>
  <si>
    <t>5-Kimyasal gübre ve azot bileşiklerin imalatı</t>
  </si>
  <si>
    <t>6-Birincil formda plastik hammaddelerin imalatı</t>
  </si>
  <si>
    <t>7-Birincil formda sentetik kauçuk imalatı</t>
  </si>
  <si>
    <t>2-Haşere ilaçları ve diğer zirai-kimyasal ürünlerin imalatı</t>
  </si>
  <si>
    <t>0-Haşere ilaçları ve diğer zirai-kimyasal ürünlerin imalatı</t>
  </si>
  <si>
    <t>3-Boya. vernik ve benzeri kaplayıcı maddeler ile matbaa mürekkebi ve macun imalatı</t>
  </si>
  <si>
    <t>0-Boya. vernik ve benzeri kaplayıcı maddeler ile matbaa mürekkebi ve macun imalatı</t>
  </si>
  <si>
    <t>4-Sabun ve deterjan. temizlik ve parlatıcı maddeleri, parfüm, kozmetik ve tuvalet malzemeleri imalatı</t>
  </si>
  <si>
    <t>1-Sabun ve deterjan. temizlik ve parlatıcı maddeleri imalatı</t>
  </si>
  <si>
    <t>2-Parfüm kozmetik ve bakım malzemelerinin imalatı</t>
  </si>
  <si>
    <t>5-Diğer kimyasal ürünlerin imalatı</t>
  </si>
  <si>
    <t>1-Patlayıcı madde imalatı</t>
  </si>
  <si>
    <t>2-Tutkal imalatı</t>
  </si>
  <si>
    <t>3-Uçucu yağların imalatı</t>
  </si>
  <si>
    <t>4-Her nevi mum imali</t>
  </si>
  <si>
    <t>5-Kibrit imali</t>
  </si>
  <si>
    <t>9-Başka yerde sınıflandırılmamış diğer kimyasal ürünlerin imalatı</t>
  </si>
  <si>
    <t>6-Suni veya sentetik elyaf imalatı</t>
  </si>
  <si>
    <t>0-Suni veya sentetik elyaf imalatı</t>
  </si>
  <si>
    <t>21-Temel eczacılık ürünlerinin ve eczacılığa ilişkin malzemelerin imalatı</t>
  </si>
  <si>
    <t>1-Temel eczacılık ürünleri imalatı</t>
  </si>
  <si>
    <t>0-Temel eczacılık ürünleri imalatı</t>
  </si>
  <si>
    <t>2-Eczacılığa ilişkin ilaçların imalatı</t>
  </si>
  <si>
    <t>0-Eczacılığa ilişkin ilaçların imalatı</t>
  </si>
  <si>
    <t>22-Kauçuk ve plastik ürünlerin imalatı</t>
  </si>
  <si>
    <t>1-Kauçuk ürünlerin imalatı</t>
  </si>
  <si>
    <t>1-İç ve dış lastik imalatı, lastiğe sırt geçirilmesi ve yeniden işlenmesi</t>
  </si>
  <si>
    <t>9-Diğer kauçuk ürünleri imalatı</t>
  </si>
  <si>
    <t>2-Plastik ürünlerin imalatı</t>
  </si>
  <si>
    <t>1-Plastik tabaka. levha. tüp ve profil imalatı</t>
  </si>
  <si>
    <t>2-Plastik torba. çanta. poşet. çuval. kutu. damacana. şişe. makara vb. paketleme malzemelerinin imalatı</t>
  </si>
  <si>
    <t>3-Plastik inşaat malzemesi imalatı</t>
  </si>
  <si>
    <t>9-Diğer plastik ürünlerin imalatı</t>
  </si>
  <si>
    <t>23-Diğer metalik olmayan mineral ürünlerin imalatı</t>
  </si>
  <si>
    <t>1-Cam ve cam ürünleri imalatı</t>
  </si>
  <si>
    <t>1-Düz cam imalatı</t>
  </si>
  <si>
    <t>2-Düz camın şekillendirilmesi ve işlenmesi</t>
  </si>
  <si>
    <t>3-Çukur cam imalatı</t>
  </si>
  <si>
    <t>4-Cam elyafı imalatı</t>
  </si>
  <si>
    <t>9-Diğer camların imalatı ve işlenmesi (teknik amaçlı cam eşyalar dahil)</t>
  </si>
  <si>
    <t>2-Ateşe dayanıklı ürünlerin imalatı</t>
  </si>
  <si>
    <t>0-Ateşe dayanıklı ürünlerin imalatı</t>
  </si>
  <si>
    <t>3-Kilden inşaat malzemeleri imalatı</t>
  </si>
  <si>
    <t>1-Seramikten karo ve kaldırım taşları imalatı</t>
  </si>
  <si>
    <t>2-Fırınlanmış kilden tuğla. karo ve inşaat malzemeleri imalatı</t>
  </si>
  <si>
    <t>4-Diğer porselen ve seramik ürünlerin imalatı</t>
  </si>
  <si>
    <t>1-Seramik ev ve süs eşyası imalatı</t>
  </si>
  <si>
    <t>2-Seramikten yapılan sıhhi ürünlerin imalatı</t>
  </si>
  <si>
    <t>3-Seramik izolatörlerin ve izolasyon bağlantı parçalarının imalatı</t>
  </si>
  <si>
    <t>4-Diğer teknik seramik ürünlerin imalatı</t>
  </si>
  <si>
    <t>9-Başka yerde sınıflandırılmamış diğer seramik ürünlerin imalatı</t>
  </si>
  <si>
    <t>5-Çimento. kireç ve alçı imalatı</t>
  </si>
  <si>
    <t>1-Çimento imalatı</t>
  </si>
  <si>
    <t>2-Kireç ve alçı imalatı</t>
  </si>
  <si>
    <t>3-Alçı taşı istihracından ayrı olarak işletilen alçı tozu ve alçıdan eşya imali.</t>
  </si>
  <si>
    <t>6-Beton. çimento ve alçıdan yapılmış eşyaların imalatı</t>
  </si>
  <si>
    <t>1-İnşaat amaçlı beton ürünlerin imalatı</t>
  </si>
  <si>
    <t>2-İnşaat amaçlı alçı ürünlerinin imalatı</t>
  </si>
  <si>
    <t>3-Hazır karma beton imalatı</t>
  </si>
  <si>
    <t>4-Toz harç imalatı</t>
  </si>
  <si>
    <t>5-Lif ve çimento karışımlı ürünlerin imalatı</t>
  </si>
  <si>
    <t>9-Beton. alçı ve çimentodan yapılmış diğer ürünlerin imalatı</t>
  </si>
  <si>
    <t>7-Taş ve mermerin kesilmesi. şekil verilmesi ve kullanılabilir hale getirilmesi</t>
  </si>
  <si>
    <t>0-Taş ve mermerin kesilmesi. şekil verilmesi ve kullanılabilir hale getirilmesi</t>
  </si>
  <si>
    <t>9-Aşındırıcı ürünlerin ve başka yerde sınıflandırılmamış metalik olmayan mineral ürünlerin imalatı</t>
  </si>
  <si>
    <t>1-Aşındırıcı ürünlerin imalatı</t>
  </si>
  <si>
    <t>9-Başka yerde sınıflandırılmamış metalik olmayan diğer mineral ürünlerin imalatı</t>
  </si>
  <si>
    <t>24-Ana metal sanayii</t>
  </si>
  <si>
    <t>1-Ana demir ve çelik ürünleri ile demir alaşımları imalatı</t>
  </si>
  <si>
    <t>0-Ana demir ve çelik ürünleri ile demir alaşımları imalatı</t>
  </si>
  <si>
    <t>2-Çelikten tüpler. borular. içi boş profiller ve benzeri bağlantı parçalarının imalatı</t>
  </si>
  <si>
    <t>0-Çelikten tüpler. borular. içi boş profiller ve benzeri bağlantı parçalarının imalatı</t>
  </si>
  <si>
    <t>3-Çeliğin ilk işlenmesinde elde edilen diğer ürünlerin imalatı</t>
  </si>
  <si>
    <t>1-Barların soğuk çekilmesi</t>
  </si>
  <si>
    <t>2-Dar şeritlerin soğuk haddelenmesi</t>
  </si>
  <si>
    <t>3-Soğuk şekillendirme veya katlama</t>
  </si>
  <si>
    <t>4-Tellerin soğuk çekilmesi</t>
  </si>
  <si>
    <t>4-Değerli ana metaller ve diğer demir dışı metallerin imalatı</t>
  </si>
  <si>
    <t>1-Değerli metal üretimi</t>
  </si>
  <si>
    <t>2-Alüminyum üretilmesi</t>
  </si>
  <si>
    <t>3-Kurşun. çinko ve kalay üretimi</t>
  </si>
  <si>
    <t>4-Bakır üretilmesi</t>
  </si>
  <si>
    <t>5-Demir dışı diğer metallerin üretimi</t>
  </si>
  <si>
    <t>6-Nükleer yakıtların işlenmesi</t>
  </si>
  <si>
    <t>5-Metal döküm sanayii</t>
  </si>
  <si>
    <t>1-Demir döküm</t>
  </si>
  <si>
    <t>2-Çelik dökümü</t>
  </si>
  <si>
    <t>3-Hafif metallerin dökümü</t>
  </si>
  <si>
    <t>4-Diğer demir dışı metallerin dökümü</t>
  </si>
  <si>
    <t>25-Makine ve teçhizat hariç. fabrikasyon metal ürünleri imalatı</t>
  </si>
  <si>
    <t>1-Metal yapı malzemeleri imalatı</t>
  </si>
  <si>
    <t>1-Metal yapı ve yapı parçaları imalatı</t>
  </si>
  <si>
    <t>2-Metal kapı ve pencere imalatı</t>
  </si>
  <si>
    <t>2-Metal tank. rezervuar ve muhafaza kapları imalatı</t>
  </si>
  <si>
    <t>1-Merkezi ısıtma radyatörleri (elektrikli radyatörler hariç). sıcak su kazanları (boyler) ve kombi imalatı</t>
  </si>
  <si>
    <t>9-Metalden diğer tank. rezervuar ve büyük muhafaza kapları (kapasitesi &amp;gt,=300 litre) imalatı</t>
  </si>
  <si>
    <t>3-Buhar jeneratörü imalatı (merkezi ısıtma sıcak su kazanları hariç)</t>
  </si>
  <si>
    <t>0-Buhar jeneratörü imalatı (merkezi ısıtma sıcak su kazanları hariç)</t>
  </si>
  <si>
    <t>4-Silah ve mühimmat (cephane) imalatı</t>
  </si>
  <si>
    <t>0-Silah ve mühimmat (cephane) imalatı</t>
  </si>
  <si>
    <t>5-Metallerin dövülmesi. preslenmesi. baskılanması ve yuvarlanması, toz metalürjisi</t>
  </si>
  <si>
    <t>0-Metallerin dövülmesi. preslenmesi. baskılanması ve yuvarlanması, toz metalürjisi</t>
  </si>
  <si>
    <t>6-Metallerin işlenmesi ve kaplanması, makinede işleme</t>
  </si>
  <si>
    <t>1-Metallerin işlenmesi ve kaplanması</t>
  </si>
  <si>
    <t>2-Metallerin makinede işlenmesi ve şekil verilmesi</t>
  </si>
  <si>
    <t>7-Çatal-bıçak takımı ve diğer kesici aletler ile el aletleri ve genel hırdavat malzemeleri imalatı</t>
  </si>
  <si>
    <t>1-Çatal-bıçak takımları ve diğer kesici aletlerin imalatı</t>
  </si>
  <si>
    <t>2-Kilit ve menteşe imalatı</t>
  </si>
  <si>
    <t>3-El aletleri. takım tezgahları uçları. testere ağızları vb. imalatı</t>
  </si>
  <si>
    <t>9-Diğer fabrikasyon metal ürünlerin imalatı</t>
  </si>
  <si>
    <t>1-Çelik varil ve benzer muhafazaların imalatı</t>
  </si>
  <si>
    <t>2-Hafif metalden paketleme malzemeleri imalatı</t>
  </si>
  <si>
    <t>3-Tel ürünleri. zincirler ve yayların imalatı</t>
  </si>
  <si>
    <t>4-Bağlantı malzemelerinin ve vida makinesi ürünlerinin imalatı</t>
  </si>
  <si>
    <t>9-Başka yerde sınıflandırılmamış diğer fabrikasyon metal ürünlerin imalatı</t>
  </si>
  <si>
    <t>26-Bilgisayarların. elektronik ve optik ürünlerin imalatı</t>
  </si>
  <si>
    <t>1-Elektronik bileşenlerin ve devre kartlarının imalatı</t>
  </si>
  <si>
    <t>1-Elektronik bileşenlerin imalatı</t>
  </si>
  <si>
    <t>2-Yüklü elektronik kart imalatı</t>
  </si>
  <si>
    <t>2-Bilgisayar ve bilgisayar çevre birimleri imalatı</t>
  </si>
  <si>
    <t>0-Bilgisayar ve bilgisayar çevre birimleri imalatı</t>
  </si>
  <si>
    <t>3-İletişim ekipmanlarının imalatı</t>
  </si>
  <si>
    <t>0-İletişim ekipmanlarının imalatı</t>
  </si>
  <si>
    <t>4-Tüketici elektroniği ürünlerinin imalatı</t>
  </si>
  <si>
    <t>0-Tüketici elektroniği ürünlerinin imalatı</t>
  </si>
  <si>
    <t>5-Ölçme. test ve seyrüsefer amaçlı alet ve cihazlar ile saat imalatı</t>
  </si>
  <si>
    <t>1-Ölçme. test ve seyrüsefer amaçlı alet ve cihazların imalatı</t>
  </si>
  <si>
    <t>2-Kol saatleri. masa ve duvar saatlerinin imalatı</t>
  </si>
  <si>
    <t>6-Işınlama. elektro medikal ve elektro terapi ile ilgili cihazların imalatı</t>
  </si>
  <si>
    <t>0-Işınlama. elektro medikal ve elektro terapi ile ilgili cihazların imalatı</t>
  </si>
  <si>
    <t>7-Optik aletlerin ve fotoğrafçılıkla ilgili ekipmanların imalatı</t>
  </si>
  <si>
    <t>0-Optik aletlerin ve fotoğrafçılıkla ilgili ekipmanların imalatı</t>
  </si>
  <si>
    <t>8-Manyetik ve optik kaset. bant. CD vb. ortamların imalatı</t>
  </si>
  <si>
    <t>0-Manyetik ve optik kaset. bant. CD vb. ortamların imalatı</t>
  </si>
  <si>
    <t>27-Elektrikli teçhizat imalatı</t>
  </si>
  <si>
    <t>1-Elektrik motoru. jeneratör. transformatör ile elektrik dağıtım ve kontrol cihazlarının imalatı</t>
  </si>
  <si>
    <t>1-Elektrik motorlarının. jeneratörlerin ve transformatörlerin imalatı</t>
  </si>
  <si>
    <t>2-Elektrik dağıtım ve kontrol cihazları imalatı</t>
  </si>
  <si>
    <t>2-Akümülatör ve pil imalatı</t>
  </si>
  <si>
    <t>0-Akümülatör ve pil imalatı</t>
  </si>
  <si>
    <t>3-Kablolamada kullanılan teller ve kablolar ile gereçlerin imalatı</t>
  </si>
  <si>
    <t>1-Fiber optik kabloların imalatı</t>
  </si>
  <si>
    <t>2-Diğer elektronik ve elektrik telleri ve kablolarının imalatı</t>
  </si>
  <si>
    <t>3-Kablolamada kullanılan gereçlerin imalatı</t>
  </si>
  <si>
    <t>4-Elektrikli aydınlatma ekipmanlarının imalatı</t>
  </si>
  <si>
    <t>0-Elektrikli aydınlatma ekipmanlarının imalatı</t>
  </si>
  <si>
    <t>5-Ev aletleri imalatı</t>
  </si>
  <si>
    <t>1-Elektrikli ev aletlerinin imalatı</t>
  </si>
  <si>
    <t>2-Elektiriksiz ev aletlerinin imalatı</t>
  </si>
  <si>
    <t>9-Diğer elektrikli donanımların imalatı</t>
  </si>
  <si>
    <t>0-Diğer elektrikli donanımların imalatı</t>
  </si>
  <si>
    <t>28-Başka yerde sınıflandırılmamış makine ve ekipman imalatı</t>
  </si>
  <si>
    <t>1-Genel amaçlı makinelerin imalatı</t>
  </si>
  <si>
    <t>1-Motor ve türbin imalatı, uçak. motorlu taşıt ve motosiklet motorları hariç</t>
  </si>
  <si>
    <t>2-Akışkan gücü ile çalışan ekipmanların imalatı ( pompa ve kompresör imalatı)</t>
  </si>
  <si>
    <t>3-Akışkan gücü ile çalışan ekipmanların imalatı( Musluk ve vana imalatı)</t>
  </si>
  <si>
    <t>4-Diğer pompaların ve kompresörlerin imalatı</t>
  </si>
  <si>
    <t>5-Diğer musluk ve vana imalatı</t>
  </si>
  <si>
    <t>6-Rulman. dişli/dişli takımı. şanzıman ve tahrik elemanlarının imalatı</t>
  </si>
  <si>
    <t>2-Genel amaçlı diğer makinelerin imalatı</t>
  </si>
  <si>
    <t>1-Fırın. ocak. soba ve brülör (ocak ateşleyicileri) imalatı</t>
  </si>
  <si>
    <t>2-Kaldırma ve taşıma ekipmanları imalatı</t>
  </si>
  <si>
    <t>3-Büro makineleri ve ekipmanları imalatı (bilgisayarlar ve çevre birimleri hariç)</t>
  </si>
  <si>
    <t>4-Motorlu veya pnömatik (hava basınçlı) el aletlerinin imalatı</t>
  </si>
  <si>
    <t>5-Soğutma ve havalandırma donanımlarının imalatı. evde kullanılanlar hariç</t>
  </si>
  <si>
    <t>6-Montaj işleri ( imalat yapmaksızın makine ve tesisat montajı)</t>
  </si>
  <si>
    <t>7-Tornacılık ve tesviyecilik</t>
  </si>
  <si>
    <t>9-Başka yerde sınıflandırılmamış diğer genel amaçlı makinelerin imalatı</t>
  </si>
  <si>
    <t>3-Tarım ve ormancılık makineleri imalatı</t>
  </si>
  <si>
    <t>0-Tarım ve ormancılık makineleri imalatı</t>
  </si>
  <si>
    <t>4-Metal işleme makineleri ve takım tezgahları imalatı</t>
  </si>
  <si>
    <t>1-Metal işleme makinelerinin imalatı</t>
  </si>
  <si>
    <t>9-Diğer takım tezgahlarının imalatı</t>
  </si>
  <si>
    <t>9-Diğer özel amaçlı makinelerin imalatı</t>
  </si>
  <si>
    <t>1-Metalürji makineleri imalatı</t>
  </si>
  <si>
    <t>2-Maden. taş ocağı ve inşaat makineleri imalatı</t>
  </si>
  <si>
    <t>3-Gıda. içecek ve tütün işleme makineleri imalatı</t>
  </si>
  <si>
    <t>4-Tekstil. giyim eşyası ve deri üretiminde kullanılan makinelerin imalatı</t>
  </si>
  <si>
    <t>5-Kağıt ve mukavva üretiminde kullanılan makinelerin imalatı</t>
  </si>
  <si>
    <t>6-Plastik ve kauçuk makinelerinin imalatı</t>
  </si>
  <si>
    <t>9-Başka yerde sınıflandırılmamış diğer özel amaçlı makinelerin imalatı</t>
  </si>
  <si>
    <t>29-Motorlu kara taşıtı. treyler (römork) ve yarı treyler (yarı römork) imalatı</t>
  </si>
  <si>
    <t>1-Motorlu kara taşıtlarının imalatı</t>
  </si>
  <si>
    <t>0-Motorlu kara taşıtlarının imalatı</t>
  </si>
  <si>
    <t>2-Motorlu kara taşıtları karoseri (kaporta) imalatı, treyler(römork) ve yarı treyler (yarı römork ) imalatı</t>
  </si>
  <si>
    <t>0-Motorlu kara taşıtları karoseri (kaporta) imalatı, treyler (römork) ve yarı treyler (yarı römork) imalatı</t>
  </si>
  <si>
    <t>3-Motorlu kara taşıtları için parça ve aksesuar imalatı</t>
  </si>
  <si>
    <t>1-Motorlu kara taşıtları için elektrik ve elektronik donanımlarının imalatı</t>
  </si>
  <si>
    <t>2-Motorlu kara taşıtları için diğer parça ve aksesuarların imalatı</t>
  </si>
  <si>
    <t>30-Diğer ulaşım araçlarının imalatı</t>
  </si>
  <si>
    <t>1-Gemi ve tekne yapımı</t>
  </si>
  <si>
    <t>1-Gemilerin ve yüzen yapıların inşası</t>
  </si>
  <si>
    <t>2-Eğlence ve spor amaçlı teknelerin yapımı</t>
  </si>
  <si>
    <t>2-Demiryolu lokomotifleri ve vagonlarının imalatı</t>
  </si>
  <si>
    <t>0-Demiryolu lokomotifleri ve vagonlarının imalatı</t>
  </si>
  <si>
    <t>3-Hava ve uzay araçları ve ilgili makinelerin imalatı</t>
  </si>
  <si>
    <t>0-Hava ve uzay araçları ve ilgili makinelerin imalatı</t>
  </si>
  <si>
    <t>4-Askeri savaş araçlarının imalatı</t>
  </si>
  <si>
    <t>0-Askeri savaş araçlarının imalatı</t>
  </si>
  <si>
    <t>9-Başka yerde sınıflandırılmamış ulaşım araçlarının imalatı</t>
  </si>
  <si>
    <t>1-Motosiklet imalatı</t>
  </si>
  <si>
    <t>2-Bisiklet ve engelli aracı imalatı</t>
  </si>
  <si>
    <t>9-Başka yerde sınıflandırılmamış diğer ulaşım araçlarının imalatı</t>
  </si>
  <si>
    <t>31-Mobilya imalatı</t>
  </si>
  <si>
    <t>0-Mobilya imalatı</t>
  </si>
  <si>
    <t>1-Büro ve mağaza mobilyaları imalatı</t>
  </si>
  <si>
    <t>2-Mutfak mobilyalarının imalatı</t>
  </si>
  <si>
    <t>3-Yatak imalatı</t>
  </si>
  <si>
    <t>4-Döşemecilik</t>
  </si>
  <si>
    <t>9-Diğer mobilyaların imalatı</t>
  </si>
  <si>
    <t>32-Diğer imalatlar</t>
  </si>
  <si>
    <t>1-Mücevherat. bijuteri eşyaları ve ilgili ürünlerin imalatı</t>
  </si>
  <si>
    <t>1-Madeni para basımı</t>
  </si>
  <si>
    <t>2-Mücevherat ve ilgili eşyaların imalatı</t>
  </si>
  <si>
    <t>3-İmitasyon takıların ve ilgili eşyaların imalatı</t>
  </si>
  <si>
    <t>9-Süs eşyaları imalatı</t>
  </si>
  <si>
    <t>2-Müzik aletleri imalatı</t>
  </si>
  <si>
    <t>0-Müzik aletleri imalatı</t>
  </si>
  <si>
    <t>3-Spor malzemeleri imalatı</t>
  </si>
  <si>
    <t>0-Spor malzemeleri imalatı</t>
  </si>
  <si>
    <t>4-Oyun ve oyuncak imalatı</t>
  </si>
  <si>
    <t>0-Oyun ve oyuncak imalatı</t>
  </si>
  <si>
    <t>5-Tıbbi ve dişçiliğe ait araç ve gereçlerin imalatı</t>
  </si>
  <si>
    <t>0-Tıbbi ve dişçiliğe ait araç ve gereçlerin imalatı</t>
  </si>
  <si>
    <t>9-Başka yerde sınıflandırılmamış imalatlar</t>
  </si>
  <si>
    <t>1-Süpürge ve fırça imalatı</t>
  </si>
  <si>
    <t>2-Mürekkepli ve kurşun kalemler. cetvel tahtası. tampon vesair büro eşyası imalatı.</t>
  </si>
  <si>
    <t>3-Suni çiçekçilik. işlemecilik. sırmacılık ve bunlara benzer tezyini mahiyette diğer el işleri.</t>
  </si>
  <si>
    <t>9-Başka yerde sınıflandırılmamış diğer imalatlar</t>
  </si>
  <si>
    <t>33-Makine ve ekipmanların kurulumu ve onarımı</t>
  </si>
  <si>
    <t>1-Fabrikasyon metal ürünlerin. makinelerin ve ekipmanların onarımı</t>
  </si>
  <si>
    <t>1-Fabrikasyon metal ürünlerin onarımı</t>
  </si>
  <si>
    <t>2-Makinelerin onarımı</t>
  </si>
  <si>
    <t>3-Elektronik veya optik ekipmanların onarımı</t>
  </si>
  <si>
    <t>4-Elektrikli donanımların onarımı</t>
  </si>
  <si>
    <t>5-Gemi ve teknelerin bakım ve onarımı</t>
  </si>
  <si>
    <t>6-Hava ve uzay araçlarının bakım ve onarımı</t>
  </si>
  <si>
    <t>7-Diğer ulaşım araçlarının bakım ve onarımı</t>
  </si>
  <si>
    <t>9-Diğer ekipmanların onarımı</t>
  </si>
  <si>
    <t>2-Sanai makine ve ekipmanlarının kurulumu</t>
  </si>
  <si>
    <t>0-Sanayi makine ve ekipmanlarının kurulumu</t>
  </si>
  <si>
    <t>35-Elektrik. gaz. buhar ve havalandırma sistemi üretim ve dağıtımı</t>
  </si>
  <si>
    <t>1-Elektirk enerjisinin üretimi. iletimi ve dağıtımı</t>
  </si>
  <si>
    <t>1-Elektrik enerjisi üretimi</t>
  </si>
  <si>
    <t>2-Elektrik enerjisinin iletimi</t>
  </si>
  <si>
    <t>3-Elektrik enerjisinin dağıtımı</t>
  </si>
  <si>
    <t>4-Elektrik enerjisinin ticareti</t>
  </si>
  <si>
    <t>2-Gaz imalatı, ana şebeke üzerinden gaz yakıtların dağıtımı</t>
  </si>
  <si>
    <t>1-Gaz imalatı</t>
  </si>
  <si>
    <t>2-Ana şebeke üzerinden gaz yakıtların dağıtımı</t>
  </si>
  <si>
    <t>3-Ana şebeke üzerinden gaz ticareti</t>
  </si>
  <si>
    <t>3-Buhar ve iklimlendirme temini</t>
  </si>
  <si>
    <t>0-Buhar ve iklimlendirme temini</t>
  </si>
  <si>
    <t>36-Suyun toplanması. arıtılması ve dağıtılması</t>
  </si>
  <si>
    <t>37-Kanalizasyon</t>
  </si>
  <si>
    <t>38-Atığın toplanması. ıslahı ve bertarafı faaliyetleri, maddelerin geri kazanımı</t>
  </si>
  <si>
    <t>1-Atıkların toplanması</t>
  </si>
  <si>
    <t>1-Tehlikesiz atıkların toplanması</t>
  </si>
  <si>
    <t>2-Tehlikeli atıkların toplanması</t>
  </si>
  <si>
    <t>2-Atıkların ıslahı ve bertarafı</t>
  </si>
  <si>
    <t>1-Tehlikesiz atıkların ıslahı ve bertaraf edilmesi</t>
  </si>
  <si>
    <t>2-Tehlikeli atıkların ıslahı ve bertaraf edilmesi</t>
  </si>
  <si>
    <t>3-Materyallerin geri kazanımı</t>
  </si>
  <si>
    <t>1-Hurdaların parçalara ayrılması</t>
  </si>
  <si>
    <t>2-Tasnif edilmiş materyallerin geri kazanımı</t>
  </si>
  <si>
    <t>39-İyileştirme faaliyetleri ve diğer atık yönetimi hizmetleri</t>
  </si>
  <si>
    <t>0-İyileştirme faaliyetleri ve diğer atık yönetimi hizmetleri</t>
  </si>
  <si>
    <t>1-Bataklık kurutma işleri</t>
  </si>
  <si>
    <t>41-Bina inşaatı</t>
  </si>
  <si>
    <t>1-İnşaat projelerinin geliştirilmesi</t>
  </si>
  <si>
    <t>0-İnşaat projelerinin geliştirilmesi</t>
  </si>
  <si>
    <t>2-İkamet veya ikamet amaçlı olmayan binaların inşaatı</t>
  </si>
  <si>
    <t>0-İkamet veya ikamet amaçlı olmayan binaların inşaatı</t>
  </si>
  <si>
    <t>42-Bina dışı yapıların inşaatı</t>
  </si>
  <si>
    <t>1-Kara ve demir yollarının inşaatı</t>
  </si>
  <si>
    <t>1-Kara yolları ve otoyolların inşaatı</t>
  </si>
  <si>
    <t>2-Demir yolları ve metroların inşaatı (demiryolu tünel ve yer altı inşaatı)</t>
  </si>
  <si>
    <t>3-Köprüler ve tünellerin inşaatı</t>
  </si>
  <si>
    <t>4-Demir yolu. tünel ve yer altı tamiratı</t>
  </si>
  <si>
    <t>2-Hizmet projelerinin inşaatı</t>
  </si>
  <si>
    <t>1-Sıvılar için hizmet projelerinin inşaatı</t>
  </si>
  <si>
    <t>2-Elektrik ve telekomünikasyon için hizmet projelerinin inşaatı</t>
  </si>
  <si>
    <t>3-Dekovil ve tranvay yolu inşaat ve tamiratı</t>
  </si>
  <si>
    <t>9-Bina dışı diğer yapılara ait projelerin inşaatı</t>
  </si>
  <si>
    <t>1-Su projeleri inşaatı</t>
  </si>
  <si>
    <t>2-İskele. liman.mendirek inşaat ve tamiratı</t>
  </si>
  <si>
    <t>9-Başka yerde sınıflandırılmamış bina dışı diğer yapılara ait projelerin inşaatı</t>
  </si>
  <si>
    <t>43-Özel inşaat faaliyetleri</t>
  </si>
  <si>
    <t>1-Yıkım ve şantiyenin hazırlanması</t>
  </si>
  <si>
    <t>1-Yıkım</t>
  </si>
  <si>
    <t>2-Şantiyenin hazırlanması</t>
  </si>
  <si>
    <t>3-Test sondajı ve delme</t>
  </si>
  <si>
    <t>2-Elektrik tesisatı. sıhhi tesisat ve diğer inşaat tesisatı faaliyetleri</t>
  </si>
  <si>
    <t>1-Elektrik tesisatı</t>
  </si>
  <si>
    <t>2-Sıhhi tesisat. ısıtma ve iklimlendirme tesisatı</t>
  </si>
  <si>
    <t>3-Bina dışı elektrik. gaz. telgraf. telefon tesisatı ve havai hat payplan inşaat. tamirat ve bakım işleri</t>
  </si>
  <si>
    <t>9-Diğer inşaat tesisatı</t>
  </si>
  <si>
    <t>3-Binanın tamamlanması ve bitirilmesi</t>
  </si>
  <si>
    <t>1-Sıva işleri</t>
  </si>
  <si>
    <t>2-Doğrama tesisatı</t>
  </si>
  <si>
    <t>3-Yer ve duvar kaplama</t>
  </si>
  <si>
    <t>4-Boya ve cam işleri</t>
  </si>
  <si>
    <t>9-İnşaatlardaki diğer bütünleyici ve tamamlayıcı işler</t>
  </si>
  <si>
    <t>9-Diğer özel inşaat faaliyetleri</t>
  </si>
  <si>
    <t>1-Çatı işleri</t>
  </si>
  <si>
    <t>9-Başka yerde sınıflandırılmamış diğer özel inşaat faaliyetleri</t>
  </si>
  <si>
    <t>45-Toptan ve perakende ticaret ve motorlu kara taşıtlarının ve motosikletlerin onarımı</t>
  </si>
  <si>
    <t>1-Motorlu kara taşıtlarının ticareti</t>
  </si>
  <si>
    <t>1-Otomobillerin ve hafif motorlu kara taşıtlarının ticareti</t>
  </si>
  <si>
    <t>9-Diğer motorlu kara taşıtlarının ticareti</t>
  </si>
  <si>
    <t>2-Motorlu kara taşıtlarının bakım ve onarımı</t>
  </si>
  <si>
    <t>0-Motorlu kara taşıtlarının bakım ve onarımı</t>
  </si>
  <si>
    <t>3-Motorlu kara taşıtlarının parça ve aksesuarlarının ticareti</t>
  </si>
  <si>
    <t>1-Motorlu kara taşıtlarının parça ve aksesuarlarının toptan ticareti</t>
  </si>
  <si>
    <t>2-Motorlu kara taşıtlarının parça ve aksesuarlarının perakende ticareti</t>
  </si>
  <si>
    <t>4-Motosiklet ve ilgili parça ve aksesuarların ticareti. bakımı ve onarımı</t>
  </si>
  <si>
    <t>0-Motosiklet ve ilgili parça ve aksesuarların ticareti. bakımı ve onarımı</t>
  </si>
  <si>
    <t>46-Toptan ticaret. motorlu kara taşıtları ve motosikletler hariç</t>
  </si>
  <si>
    <t>1-Bir ücret veya sözleşmeye dayalı olarak yapılan toptan ticaret</t>
  </si>
  <si>
    <t>1-Tarımsal hammaddelerin. canlı hayvanların. tekstil hammaddelerinin ve yarı mamul malların satışı ile ilgili aracılar</t>
  </si>
  <si>
    <t>2-Yakıtların. maden cevherlerinin. metallerin ve endüstriyel kimyasalların satışı ile ilgili aracılar</t>
  </si>
  <si>
    <t>3-Kereste ve inşaat malzemelerinin satışı ile ilgili aracılar</t>
  </si>
  <si>
    <t>4-Makine. sanayi araç ve gereçleri ile deniz ve hava taşıtlarının satışı ile ilgili aracılar</t>
  </si>
  <si>
    <t>5-Mobilya. ev eşyaları. madeni eşyalar ve hırdavatların satışı ile ilgili aracılar</t>
  </si>
  <si>
    <t>6-Tekstil. giysi. kürk. ayakkabı ve deri eşyaların satışı ile ilgili aracılar</t>
  </si>
  <si>
    <t>7-Gıda. içecek ve tütün satışı ile ilgili aracılar</t>
  </si>
  <si>
    <t>8-Belirli diğer ürünlerin satışı ile ilgili uzmanlaşmış aracılar</t>
  </si>
  <si>
    <t>9-Çeşitli malların satışı ile ilgili aracılar</t>
  </si>
  <si>
    <t>2-Tarımsal hammadde ve canlı hayvanların toptan ticareti</t>
  </si>
  <si>
    <t>1-Tahıl. işlenmemiş tütün. tohum ve hayvan yemi toptan ticareti</t>
  </si>
  <si>
    <t>2-Çiçeklerin ve bitkilerin toptan ticareti</t>
  </si>
  <si>
    <t>3-Canlı hayvanların toptan ticareti</t>
  </si>
  <si>
    <t>4-Ham deri. post ve deri toptan ticareti</t>
  </si>
  <si>
    <t>3-Gıda. içecek ve tütün toptan ticareti</t>
  </si>
  <si>
    <t>1-Meyve ve sebzelerin toptan ticareti</t>
  </si>
  <si>
    <t>2-Et ve et ürünlerinin toptan ticareti</t>
  </si>
  <si>
    <t>3-Süt ürünleri. yumurta ve yenilebilir sıvı ve katı yağların toptan ticareti</t>
  </si>
  <si>
    <t>4-İçecek toptan ticareti</t>
  </si>
  <si>
    <t>5-Tütün ürünlerinin toptan ticaretı</t>
  </si>
  <si>
    <t>6-Şeker. çikolata ve şekerleme toptan ticareti</t>
  </si>
  <si>
    <t>7-Kahve. çay. kakao ve baharat toptan ticareti</t>
  </si>
  <si>
    <t>8-Balık. kabuklular ve yumuşakçalar da dahil diğer gıda maddelerinin toptan ticareti</t>
  </si>
  <si>
    <t>9-Belirli bir mala tahsis edilmemiş mağazalardaki gıda. içecek ve tütün toptan ticareti</t>
  </si>
  <si>
    <t>4-Ev eşyalarının toptan ticareti</t>
  </si>
  <si>
    <t>1-Tekstil ürünlerinin toptan ticareti</t>
  </si>
  <si>
    <t>2-Giysi ve ayakkabı toptan ticareti</t>
  </si>
  <si>
    <t>3-Elektrikli ev aletleri toptan ticareti</t>
  </si>
  <si>
    <t>4-Porselen ve cam eşya ile temizlik maddelerinin toptan ticareti</t>
  </si>
  <si>
    <t>5-Parfüm ve kozmetik ürünlerinin toptan ticareti</t>
  </si>
  <si>
    <t>6-Eczacılık ürünlerinin toptan ticareti</t>
  </si>
  <si>
    <t>7-Mobilya. halı ve aydınlatma ekipmanlarının toptan ticareti</t>
  </si>
  <si>
    <t>8-Saat ve mücevher toptan ticareti</t>
  </si>
  <si>
    <t>9-Diğer ev eşyalarının toptan ticareti</t>
  </si>
  <si>
    <t>5-Bilgi ve iletişim teknolojisi ekipmanlarının toptan ticareti</t>
  </si>
  <si>
    <t>1-Bilgisayar. bilgisayar çevre birimleri ve yazılım toptan ticareti</t>
  </si>
  <si>
    <t>2-Elektronik ve telekomünikasyon ekipmanlarının ve parçalarının toptan ticareti</t>
  </si>
  <si>
    <t>6-Belirli bir mala tahsis edilmiş mağazalardaki diğer toptan ticaret</t>
  </si>
  <si>
    <t>1-Tarımsal amaçlı makine ve ekipmanlar ile aksam ve parçalarının toptan ticareti</t>
  </si>
  <si>
    <t>2-Takım tezgahlarının toptan ticareti</t>
  </si>
  <si>
    <t>3-Madencilik. bina ve bina dışı inşaat makinelerinin toptan ticareti</t>
  </si>
  <si>
    <t>4-Tekstil endüstrisi makineleri ile dikiş ve örgü makinelerinin toptan ticareti</t>
  </si>
  <si>
    <t>5-Büro mobilyalarının toptan ticareti</t>
  </si>
  <si>
    <t>6-Diğer büro makine ve ekipmanlarının toptan ticareti</t>
  </si>
  <si>
    <t>9-Diğer makine ve ekipmanların toptan ticareti</t>
  </si>
  <si>
    <t>7-Belirli bir mala tahsis edilmemiş mağazalardaki toptan ticaret</t>
  </si>
  <si>
    <t>1-Katı. sıvı ve gazlı yakıtlar ile bunlarla ilgili ürünlerin toptan ticareti</t>
  </si>
  <si>
    <t>2-Madenler ve maden cevherlerinin toptan ticareti</t>
  </si>
  <si>
    <t>3-Ağaç. inşaat malzemesi ve sıhhi teçhizat toptan ticareti</t>
  </si>
  <si>
    <t>4-Hırdavat. sıhhi tesisat ve ısıtma tesisatı malzemelerinin toptan ticareti</t>
  </si>
  <si>
    <t>5-Kimyasal ürünlerin toptan ticareti</t>
  </si>
  <si>
    <t>6-Diğer ara ürünlerin toptan ticareti</t>
  </si>
  <si>
    <t>7-Atık ve hurda toptan ticareti</t>
  </si>
  <si>
    <t>9-Diğer makine. ekipman. aksam ve parçaları ile büro mobilyalarının toptan ticareti</t>
  </si>
  <si>
    <t>0-Belirli bir mala tahsis edilmemiş mağazalardaki toptan ticaret</t>
  </si>
  <si>
    <t>47-Perakende ticaret ( Motorlu kara taşıtları ve motosikletler hariç)</t>
  </si>
  <si>
    <t>1-Belirli bir mala tahsis edilmemiş mağazalardaki perakende ticaret</t>
  </si>
  <si>
    <t>1-Belirli bir mala tahsis edilmemiş mağazalarda gıda. içecek veya tütün ağırlıklı perakende ticaret</t>
  </si>
  <si>
    <t>9-Belirli bir mala tahsis edilmemiş mağazalarda yapılan diğer perakende ticaret</t>
  </si>
  <si>
    <t>2-Belirli bir mala tahsis edilmiş mağazalarda gıda. içecek ve tütün perakende ticareti</t>
  </si>
  <si>
    <t>1-Belirli bir mala tahsis edilmiş Meyve ve sebze perakende ticareti</t>
  </si>
  <si>
    <t>2-Belirli bir mala tahsis edilmiş Et ve et ürünlerinin perakende ticareti</t>
  </si>
  <si>
    <t>3-Belirli bir mala tahsis edilmiş balık. kabuklu hayvanlar ve yumuşakçaların perakende ticareti</t>
  </si>
  <si>
    <t>4-Belirli bir mala tahsis edilmiş ekmek. pastalar. unlu mamuller ve şekerli ürünlerin perakende ticareti</t>
  </si>
  <si>
    <t>5-Belirli bir mala tahsis edilmiş içeceklerin perakende ticareti</t>
  </si>
  <si>
    <t>6-Belirli bir mala tahsis edilmiş tütün ürünlerinin perakende ticareti</t>
  </si>
  <si>
    <t>9-Belirli bir mala tahsis edilmiş mağazalardaki diğer gıda ürünlerinin perakende ticareti</t>
  </si>
  <si>
    <t>3-Belirli bir mala tahsis edilmiş mağazalarda otomotiv yakıtının perakende ticareti</t>
  </si>
  <si>
    <t>0-Belirli bir mala tahsis edilmiş mağazalarda otomotiv yakıtının perakende ticareti</t>
  </si>
  <si>
    <t>4-Belirli bir mala tahsis edilmiş mağazalarda bilgi ve iletişim teknolojisi (ICT) teçhizatının perakende ticareti</t>
  </si>
  <si>
    <t>1-Belirli bir mala tahsis edilmiş mağazalarda bilgisayarların. çevre donanımlarının ve yazılım programlarının perakende ticareti</t>
  </si>
  <si>
    <t>2-Belirli bir mala tahsis edilmiş mağazalarda telekomünikasyon teçhizatının perakende ticareti</t>
  </si>
  <si>
    <t>3-Belirli bir mala tahsis edilmiş mağazalarda ses ve görüntü cihazlarının perakende ticareti</t>
  </si>
  <si>
    <t>5-Belirli bir mala tahsis edilmiş mağazalarda diğer ev eşyalarının perakende ticareti</t>
  </si>
  <si>
    <t>1-Belirli bir mala tahsis edilmiş mağazalarda tekstil ürünleri perakende ticareti</t>
  </si>
  <si>
    <t>2-Belirli bir mala tahsis edilmiş mağazalarda hırdavat. boya ve cam perakende ticareti</t>
  </si>
  <si>
    <t>3-Belirli bir mala tahsis edilmiş mağazalarda halı. kilim. duvar ve yer kaplamalarının perakende ticareti</t>
  </si>
  <si>
    <t>4-Belirli bir mala tahsis edilmiş mağazalarda elektrikli ev aletlerinin perakende ticareti</t>
  </si>
  <si>
    <t>9-Belirli bir mala tahsis edilmiş mağazalarda mobilya. aydınlatma teçhizatı ve diğer ev eşyalarının perakende ticareti</t>
  </si>
  <si>
    <t>6-Belirli bir mala tahsis edilmiş mağazalarda kültür ve eğlence mallarının perakende ticareti</t>
  </si>
  <si>
    <t>1-Belirli bir mala tahsis edilmiş mağazalarda kitapların perakende ticareti</t>
  </si>
  <si>
    <t>2-Belirli bir mala tahsis edilmiş mağazalarda gazeteler ve kırtasiye ürünlerinin perakende ticareti</t>
  </si>
  <si>
    <t>3-Belirli bir mala tahsis edilmiş mağazalarda müzik ve video kayıtlarının perakende ticareti</t>
  </si>
  <si>
    <t>4-Belirli bir mala tahsis edilmiş mağazalarda spor malzemelerinin perakende ticareti</t>
  </si>
  <si>
    <t>5-Belirli bir mala tahsis edilmiş mağazalarda oyunlar ve oyuncakların perakende ticareti</t>
  </si>
  <si>
    <t>7-Belirli bir mala tahsis edilmiş mağazalarda diğer malların perakende ticareti</t>
  </si>
  <si>
    <t>1-Belirli bir mala tahsis edilmiş mağazalarda giyim eşyalarının perakende ticareti</t>
  </si>
  <si>
    <t>2-Belirli bir mala tahsis edilmiş mağazalarda ayakkabı ve deri eşyaların perakende ticareti</t>
  </si>
  <si>
    <t>3-Belirli bir mala tahsis edilmiş mağazalarda eczacılık ürünlerinin veya optik aletlerinin perakende ticareti</t>
  </si>
  <si>
    <t>4-Belirli bir mala tahsis edilmiş mağazalarda tıbbi ve ortopedik ürünlerin perakende ticareti</t>
  </si>
  <si>
    <t>5-Belirli bir mala tahsis edilmiş mağazalarda kozmetik ve kişisel bakım malzemelerinin perakende ticareti</t>
  </si>
  <si>
    <t>6-Belirli bir mala tahsis edilmiş mağazalarda çiçek. bitki. tohum. gübre. ev hayvanları ve ev hayvanları yemleri perakende ticareti</t>
  </si>
  <si>
    <t>7-Belirli bir mala tahsis edilmiş mağazalarda saat ve mücevher perakende ticareti</t>
  </si>
  <si>
    <t>8-Belirli bir mala tahsis edilmiş mağazalarda diğer yeni malların perakende ticareti</t>
  </si>
  <si>
    <t>9-Kullanılmış malların satıldığı mağazalardaki perakende ticaret</t>
  </si>
  <si>
    <t>8-Tezgtahlar ve Pazar yerleri vasıtası ile yapılan perakende ticaret</t>
  </si>
  <si>
    <t>1-Tezgahlar ve pazar yerleri vasıtasıyla gıda. içecek ve tütün ürünleri perakende ticareti</t>
  </si>
  <si>
    <t>2-Tezgahlar ve pazar yerleri vasıtasıyla tekstil. giyim eşyası ve ayakkabı perakende ticareti</t>
  </si>
  <si>
    <t>9-Tezgahlar ve pazar yerleri vasıtasıyla diğer malların perakende ticareti</t>
  </si>
  <si>
    <t>9-Mağazalar. tezgahlar ve pazar yerleri dışında yapılan perakende ticaret</t>
  </si>
  <si>
    <t>1-Posta yoluyla veya internet üzerinden yapılan perakende ticaret</t>
  </si>
  <si>
    <t>9-Mağazalar. tezgahlar ve pazar yerleri dışında yapılan diğer perakende ticaret</t>
  </si>
  <si>
    <t>49-Kara taşımacılığı ve boru hattı taşımacılığı</t>
  </si>
  <si>
    <t>1-Demiryolu ile şehirlerarası yolcu taşımacılığı</t>
  </si>
  <si>
    <t>0-Demiryolu ile şehirlerarası yolcu taşımacılığı</t>
  </si>
  <si>
    <t>2-Demiryolu ile yük taşımacılığı</t>
  </si>
  <si>
    <t>0-Demiryolu ile yük taşımacılığı</t>
  </si>
  <si>
    <t>3-Kara taşımacılığı ile yapılan diğer yolcu taşımacılığı</t>
  </si>
  <si>
    <t>1-Kara taşımacılığı ile yapılan ve banliyö yolcu taşımacılığı</t>
  </si>
  <si>
    <t>2-Taksi taşımacılığı</t>
  </si>
  <si>
    <t>3-Tünel işletmesi</t>
  </si>
  <si>
    <t>4-Hayvan arabaları ve hayvanlarla yapılan yük nakliyatı</t>
  </si>
  <si>
    <t>5-Teleferik işletmesi</t>
  </si>
  <si>
    <t>6-Şehir içi otobüs ve dolmuş taşımacışığı</t>
  </si>
  <si>
    <t>9-Başka yerde sınıflandırılmamış kara taşımacılığı ile yapılan diğer yolcu taşımacılığı</t>
  </si>
  <si>
    <t>4-Karayolu ile yük taşımacılığı ve taşımacılık hizmetleri</t>
  </si>
  <si>
    <t>1-Karayolu ile yük taşımacılığı</t>
  </si>
  <si>
    <t>2-Ev ve iş yerlerine verilen taşımacılık hizmetleri</t>
  </si>
  <si>
    <t>5-Boru hattı taşımacılığı</t>
  </si>
  <si>
    <t>0-Boru hattı taşımacılığı</t>
  </si>
  <si>
    <t>Tablo:3.1/2</t>
  </si>
  <si>
    <t>50-Su yolu taşımacılığı</t>
  </si>
  <si>
    <t>1-Deniz ve kıyı sularında yolcu taşımacılığı</t>
  </si>
  <si>
    <t>0-Deniz ve kıyı sularında yolcu taşımacılığı</t>
  </si>
  <si>
    <t>1-Gemi tahmil ve tahliye işleri (su üzerinde. iskele veya rıhtımda)</t>
  </si>
  <si>
    <t>2-Kurtarma gemilerinde yapılan bütün işler.</t>
  </si>
  <si>
    <t>3-Dalgıç gemilerinde yapılan bütün işler.</t>
  </si>
  <si>
    <t>9-Motorlu ve motorsuz küçük deniz vasıtaları ile yüzer vinçlerde yapılan diğer bütün işler</t>
  </si>
  <si>
    <t>2-Deniz ve kıyı sularında yük taşımacılığı</t>
  </si>
  <si>
    <t>0-Deniz ve kıyı sularında yük taşımacılığı</t>
  </si>
  <si>
    <t>3-İç sularda yolcu taşımacılığı</t>
  </si>
  <si>
    <t>0-İç sularda yolcu taşımacılığı</t>
  </si>
  <si>
    <t>4-İç sularda yük taşımacılığı</t>
  </si>
  <si>
    <t>0-İç sularda yük taşımacılığı</t>
  </si>
  <si>
    <t>51-Havayolu taşımacılığı</t>
  </si>
  <si>
    <t>1-Havayolu ile yolcu taşımacılığı</t>
  </si>
  <si>
    <t>0-Havayolu ile yolcu taşımacılığı</t>
  </si>
  <si>
    <t>2-Havayolu ile yük taşımacılığı ve uzay taşımacılığı</t>
  </si>
  <si>
    <t>1-Hava yolu ile yük taşımacılığı</t>
  </si>
  <si>
    <t>2-Uzay taşımacılığı</t>
  </si>
  <si>
    <t>52-Taşımacılık için depolama ve destekleyici faaliyetler</t>
  </si>
  <si>
    <t>1-Depolama ve ambarlama</t>
  </si>
  <si>
    <t>0-Depolama ve ambarlama</t>
  </si>
  <si>
    <t>1-Uçaklarda yapılan bütün işler ( Havacılık kulüpleri dahil)</t>
  </si>
  <si>
    <t>2-Taşımacılık için destekleyici faaliyetler</t>
  </si>
  <si>
    <t>1-Kara taşımacılığını destekleyici hizmet faaliyetleri</t>
  </si>
  <si>
    <t>2-Suyolu taşımacılığını destekleyici hizmet faaliyetleri</t>
  </si>
  <si>
    <t>3-Havayolu taşımacılığını destekleyici hizmet faaliyetleri</t>
  </si>
  <si>
    <t>4-Kargo yükleme boşaltma hizmetleri</t>
  </si>
  <si>
    <t>9-Taşımacılığı destekleyici diğer faaliyetler</t>
  </si>
  <si>
    <t>53-Posta ve kurye faaliyetleri</t>
  </si>
  <si>
    <t>1-Evrensel hizmet yükümlülüğü altında postacılık faaliyetleri</t>
  </si>
  <si>
    <t>0-Evrensel hizmet yükümlülüğü altında postacılık faaliyetleri</t>
  </si>
  <si>
    <t>2-Diğer posta ve kurye faaliyetleri</t>
  </si>
  <si>
    <t>0-Diğer posta ve kurye faaliyetleri</t>
  </si>
  <si>
    <t>55-Konaklama</t>
  </si>
  <si>
    <t>1-Oteller vb. konaklama yerleri</t>
  </si>
  <si>
    <t>0-Oteller ve benzer konaklama yerleri</t>
  </si>
  <si>
    <t>2-Tatil ve diğer kısa süreli konaklama yerleri</t>
  </si>
  <si>
    <t>0-Tatil ve diğer kısa süreli konaklama yerleri</t>
  </si>
  <si>
    <t>3-Kamp alanları. motorlu karavan ve karavan tipi treyler park hizmetleri</t>
  </si>
  <si>
    <t>0-Kamp alanları. motorlu karavan ve karavan tipi treyler park hizmetleri</t>
  </si>
  <si>
    <t>9-Diğer konaklama yerleri</t>
  </si>
  <si>
    <t>0-Diğer konaklama yerleri</t>
  </si>
  <si>
    <t>56-Yiyecek ve içecek hizmeti faaliyetleri</t>
  </si>
  <si>
    <t>1-Lokantalar ve seyyar yemek hizmeti faaliyetleri</t>
  </si>
  <si>
    <t>0-Lokantalar ve seyyar yemek hizmeti faaliyetleri</t>
  </si>
  <si>
    <t>2-Dışarıya yemek hizmeti sunan işletmelerin (catering) faaliyetleri ve diğer yiyecek hizmetleri faaliyetleri</t>
  </si>
  <si>
    <t>1-Özel günlerde dışarıya yemek hizmeti sunan işletmelerin faaliyetleri</t>
  </si>
  <si>
    <t>9-Diğer yiyecek hizmeti faaliyetleri</t>
  </si>
  <si>
    <t>3-İçecek sunum hizmetleri</t>
  </si>
  <si>
    <t>0-İçecek sunum hizmetleri ve bilardo. bezik salonu işletenler</t>
  </si>
  <si>
    <t>58-Yayımcılık faaliyetleri</t>
  </si>
  <si>
    <t>1-Kitapların. süreli yayınların yayımlanması ve diğer yayımlama faaliyetleri</t>
  </si>
  <si>
    <t>1-Kitap yayımı</t>
  </si>
  <si>
    <t>2-Rehberlerin ve posta adres listelerinin yayımlanması</t>
  </si>
  <si>
    <t>3-Gazetelerin yayımlanması</t>
  </si>
  <si>
    <t>4-Dergi ve süreli yayınların yayımlanması</t>
  </si>
  <si>
    <t>9-Diğer yayıncılık faaliyetleri</t>
  </si>
  <si>
    <t>2-Yazılım programlarının yayımlanması</t>
  </si>
  <si>
    <t>1-Bilgisayar oyunlarının yayımlanması</t>
  </si>
  <si>
    <t>9-Diğer yazılım programlarının yayımlanması</t>
  </si>
  <si>
    <t>59-Sinema filmi. video ve televizyon programları yapımcılığı. ses kaydı ve müzik yayımlama faaliyetleri</t>
  </si>
  <si>
    <t>1-Sinema filmi. video ve televizyon programı faaliyetleri</t>
  </si>
  <si>
    <t>1-Sinema filmi. video ve televizyon programları yapım faaliyetleri</t>
  </si>
  <si>
    <t>2-Sinema filmi. video ve televizyon programları çekim sonrası faaliyetleri</t>
  </si>
  <si>
    <t>3-Sinema filmi. video ve televizyon programları dağıtım faaliyetleri</t>
  </si>
  <si>
    <t>4-Sinema filmi gösterim faaliyetleri</t>
  </si>
  <si>
    <t>2-Ses kaydı ve müzik yayıncılığı faaliyetleri</t>
  </si>
  <si>
    <t>0-Ses kaydı ve müzik yayıncılığı faaliyetleri</t>
  </si>
  <si>
    <t>60-Programcılık ve yayıncılık faaliyetleri</t>
  </si>
  <si>
    <t>1-Radyo yayıncılığı</t>
  </si>
  <si>
    <t>0-Radyo yayıncılığı</t>
  </si>
  <si>
    <t>2-Televizyon programcılığı ve yayıncılığı</t>
  </si>
  <si>
    <t>0-Televizyon programcılığı ve yayıncılığı faaliyetleri</t>
  </si>
  <si>
    <t>61-Telekomünikasyon</t>
  </si>
  <si>
    <t>1-Kablolu telekomünikasyon faaliyetleri</t>
  </si>
  <si>
    <t>0-Kablolu telekomünikasyon faaliyetleri</t>
  </si>
  <si>
    <t>2-Kablosuz (telsiz) telekomünikasyon faaliyetleri</t>
  </si>
  <si>
    <t>0-Kablosuz (telsiz) telekomünikasyon faaliyetleri</t>
  </si>
  <si>
    <t>3-Uydu üzerinden telekomünikasyon faaliyetleri</t>
  </si>
  <si>
    <t>0-Uydu üzerinden telekomünikasyon faaliyetleri</t>
  </si>
  <si>
    <t>9-Diğer telekomünikasyon faaliyetleri</t>
  </si>
  <si>
    <t>0-Diğer telekomünikasyon faaliyetleri</t>
  </si>
  <si>
    <t>62-Bilgisayar programlama. danışmanlık ve ilgili faaliyetler</t>
  </si>
  <si>
    <t>0-Bilgisayar programlama. danışmanlık ve ilgili faaliyetler</t>
  </si>
  <si>
    <t>1-Bilgisayar programlama faaliyetleri</t>
  </si>
  <si>
    <t>2-Bilgisayar danışmanlık faaliyetleri</t>
  </si>
  <si>
    <t>3-Bilgisayar tesisleri yönetim faaliyetleri</t>
  </si>
  <si>
    <t>9-Diğer bilgi teknolojisi ve bilgisayar hizmet faaliyetleri</t>
  </si>
  <si>
    <t>63-Bilgi hizmet faaliyetleri</t>
  </si>
  <si>
    <t>1-Veri işleme. barındırma ve ilgili faaliyetler, web portalları</t>
  </si>
  <si>
    <t>1-Veri işleme. barındırma (hosting) ve ilgili faaliyetler</t>
  </si>
  <si>
    <t>2-Web portalları</t>
  </si>
  <si>
    <t>9-Diğer bilgi hizmet faaliyetleri</t>
  </si>
  <si>
    <t>1-Haber ajanslarının faaliyetleri</t>
  </si>
  <si>
    <t>9-Başka yerde sınıflandırılmamış diğer bilgi hizmet faaliyetleri</t>
  </si>
  <si>
    <t>64-Sigorta ve emeklilik fonları hariç finansal hizmet faaliyetleri</t>
  </si>
  <si>
    <t>1-Parasal aracı kuruluşların faaliyetleri</t>
  </si>
  <si>
    <t>1-Merkez bankası faaliyetleri</t>
  </si>
  <si>
    <t>9-Diğer parasal aracılık faaliyetleri</t>
  </si>
  <si>
    <t>2-Holding şirketlerinin faaliyetleri</t>
  </si>
  <si>
    <t>0-Holding şirketlerinin faaliyetleri</t>
  </si>
  <si>
    <t>3-Tröstler. fonlar ve diğer mali varlıklar</t>
  </si>
  <si>
    <t>0-Tröstler. fonlar ve diğer mali varlıklar</t>
  </si>
  <si>
    <t>9-Sigorta ve emeklilik fonları hariç finansal hizmet faaliyetleri</t>
  </si>
  <si>
    <t>1-Finansal kiralama</t>
  </si>
  <si>
    <t>2-Diğer kredi verme faaliyetleri</t>
  </si>
  <si>
    <t>9-Sigorta ve emeklilik fonları hariç başka yerde sınıflandırılmamış diğer finansal hizmet faaliyetleri</t>
  </si>
  <si>
    <t>65-Zorunlu sosyal güvenlik hariç sigorta reasürans ve emeklilik fonları</t>
  </si>
  <si>
    <t>65-Zorunlu sosyal güvenlik hariç. sigorta. reasürans ve emeklilik fonları</t>
  </si>
  <si>
    <t>1-Sigorta</t>
  </si>
  <si>
    <t>1-Hayat sigortası</t>
  </si>
  <si>
    <t>2-Hayat sigortası dışındaki sigortalar</t>
  </si>
  <si>
    <t>2-Reasürans</t>
  </si>
  <si>
    <t>0-Reasürans</t>
  </si>
  <si>
    <t>3-Emeklilik fonları</t>
  </si>
  <si>
    <t>0-Emeklilik fonları</t>
  </si>
  <si>
    <t>66-Finansal hizmetler ile sigorta faaliyetleri için yardımcı faaliyetler</t>
  </si>
  <si>
    <t>1-Sigorta ve emeklilik fonları hariç finansal hizmetler için yardımcı faaliyetler</t>
  </si>
  <si>
    <t>1-Finansal piyasaların yönetimi</t>
  </si>
  <si>
    <t>2-Menkul kıymetler ve emtia sözleşmeleri simsarlığı</t>
  </si>
  <si>
    <t>9-Sigorta ve emeklilik fonları hariç. finansal hizmetler için yardımcı diğer faaliyetler</t>
  </si>
  <si>
    <t>2-Sigorta ve emeklilik onuna yardımcı faaliyetler</t>
  </si>
  <si>
    <t>1-Risk ve hasar değerlemesi</t>
  </si>
  <si>
    <t>2-Sigorta acentelerinin ve brokerların faaliyetleri</t>
  </si>
  <si>
    <t>9-Sigorta ve emeklilik fonuna yardımcı diğer faaliyetler</t>
  </si>
  <si>
    <t>3-Fon yönetimi faaliyetleri</t>
  </si>
  <si>
    <t>0-Fon yönetimi faaliyetleri</t>
  </si>
  <si>
    <t>68-Gayrimenkul faaliyetleri</t>
  </si>
  <si>
    <t>1-Kendine ait gayrimenkulün alınıp satılması</t>
  </si>
  <si>
    <t>0-Kendine ait gayrimenkulün alınıp satılması</t>
  </si>
  <si>
    <t>2-Kendine ait gayrimenkulün alınıp satılması</t>
  </si>
  <si>
    <t>0-Kendine ait veya kiralanan gayrimenkulün kiraya verilmesi veya işletilmesi</t>
  </si>
  <si>
    <t>3-Kendine ait veya kiralanan gayrimenkulün kiraya verilmesi veya işletilmesi</t>
  </si>
  <si>
    <t>1-Gayrimenkul acenteleri</t>
  </si>
  <si>
    <t>2-Bir ücret veya sözleşme temeline dayalı olarak gayrimenkulün yönetilmesi</t>
  </si>
  <si>
    <t>69-Hukuki ve muhasebe faaliyetleri</t>
  </si>
  <si>
    <t>1-Hukuk faaliyetleri</t>
  </si>
  <si>
    <t>0-Hukuk faaliyetleri</t>
  </si>
  <si>
    <t>1-Noterler</t>
  </si>
  <si>
    <t>2-Muhasebe. defter tutma ve denetim faaliyetleri, vergi müşavirliği</t>
  </si>
  <si>
    <t>0-Muhasebe. defter tutma ve denetim faaliyetleri, vergi müşavirliği</t>
  </si>
  <si>
    <t>70-İdare merkezi faaliyetleri, idari danışmanlık faaliyetleri</t>
  </si>
  <si>
    <t>1-İdare merkezi faaliyetleri</t>
  </si>
  <si>
    <t>0-İdare merkezi faaliyetleri</t>
  </si>
  <si>
    <t>2-İdari danışmanlık faaliyetleri</t>
  </si>
  <si>
    <t>1-Halkla ilişkiler ve iletişim faaliyetleri</t>
  </si>
  <si>
    <t>2-İşletme ve diğer idari danışmanlık faaliyetleri</t>
  </si>
  <si>
    <t>71-Mimarlık ve mühendislik faaliyetleri, teknik muayene ve analiz</t>
  </si>
  <si>
    <t>1-Mimarlık ve mühendislik faaliyetleri ve ilgili teknik danışmanlık</t>
  </si>
  <si>
    <t>1-Mimarlık faaliyetleri</t>
  </si>
  <si>
    <t>2-Mühendislik faaliyetleri ve ilgili teknik danışmanlık</t>
  </si>
  <si>
    <t>2-Teknik test ve analiz faaliyetleri</t>
  </si>
  <si>
    <t>0-Teknik test ve analiz faaliyetleri</t>
  </si>
  <si>
    <t>72-Bilimsel araştırma ve geliştirme faaliyetleri</t>
  </si>
  <si>
    <t>1-Doğal bilimler ve mühendislikle ilgili araştırma ve deneysel geliştirme faaliyetleri</t>
  </si>
  <si>
    <t>1-Biyoteknolojiyle ilgili araştırma ve deneysel geliştirme faaliyetleri</t>
  </si>
  <si>
    <t>9-Doğal bilimlerle ve mühendislikle ilgili diğer araştırma ve deneysel geliştirme faaliyetleri</t>
  </si>
  <si>
    <t>2-Sosyal bilimler ve beşeri bilimlerle ilgili araştırma ve deneysel geliştirme faaliyetleri</t>
  </si>
  <si>
    <t>0-Sosyal bilimlerle ve beşeri bilimlerle ilgili araştırma ve deneysel geliştirme faaliyetleri</t>
  </si>
  <si>
    <t>73-Reklamcılık ve pazar araştırması</t>
  </si>
  <si>
    <t>1-Reklamcılık</t>
  </si>
  <si>
    <t>1-Reklam ajanslarının faaliyetleri</t>
  </si>
  <si>
    <t>2-Çeşitli medya reklamları için alan ve zamanın bir ücret veya sözleşmeye dayalı olarak satışı</t>
  </si>
  <si>
    <t>2-Piyasa ve kamuoyu araştırma faaliyetleri</t>
  </si>
  <si>
    <t>0-Piyasa ve kamuoyu araştırma faaliyetleri</t>
  </si>
  <si>
    <t>74-Diğer mesleki. bilimsel ve teknik faaliyetler</t>
  </si>
  <si>
    <t>1-Uzmanlaşmış tasarım faaliyetleri</t>
  </si>
  <si>
    <t>0-Uzmanlaşmış tasarım faaliyetleri</t>
  </si>
  <si>
    <t>2-Fotoğrafçılık faaliyetleri</t>
  </si>
  <si>
    <t>0-Fotoğrafçılık faaliyetleri</t>
  </si>
  <si>
    <t>3-Tercüme ve sözlü tercüme faaliyetleri</t>
  </si>
  <si>
    <t>0-Tercüme ve sözlü tercüme faaliyetleri</t>
  </si>
  <si>
    <t>9-Başka yerde sınıflandırılmamış diğer mesleki. bilimsel ve teknik faaliyetler</t>
  </si>
  <si>
    <t>0-Başka yerde sınıflandırılmamış diğer mesleki. bilimsel ve teknik faaliyetler</t>
  </si>
  <si>
    <t>75-Veterinerlik hizmetleri</t>
  </si>
  <si>
    <t>77-Kiralama ve leasing faaliyetleri</t>
  </si>
  <si>
    <t>1-Motorlu taşıtların kiralanması ve leasingi</t>
  </si>
  <si>
    <t>1-Hafif motorlu taşıtların ve arabaların kiralanması ve leasingi</t>
  </si>
  <si>
    <t>2-Kamyonların kiralanması ve leasingi</t>
  </si>
  <si>
    <t>2-Kişisel ve ev eşyalarının kiralanması ve leasingi</t>
  </si>
  <si>
    <t>1-Eğlence ve spor eşyalarının kiralanması ve leasingi</t>
  </si>
  <si>
    <t>2-Video kasetlerin ve disklerin kiralanması</t>
  </si>
  <si>
    <t>9-Başka yerde sınıflandırılmamış diğer kişisel ve ev eşyalarının kiralanması ve leasingi</t>
  </si>
  <si>
    <t>3-Diğer makine. ekipman ve maddi malların kiralanması ve leasingi</t>
  </si>
  <si>
    <t>1-Tarımsal makine ve ekipmanların kiralanması ve leasingi</t>
  </si>
  <si>
    <t>2-Bina ve bina dışı inşaatlarda kullanılan makine ve teçhizatın kiralanması ve leasingi</t>
  </si>
  <si>
    <t>3-Büro makine ve ekipmanın (bilgisayarlar dahil) kiralanması ve leasingi</t>
  </si>
  <si>
    <t>4-Su taşımacılığı ekipmanının kiralanması ve leasingi</t>
  </si>
  <si>
    <t>5-Hava taşımacığı araçlarının kiralanması ve leasingi</t>
  </si>
  <si>
    <t>9-Başka yerde sınıflandırılmamış diğer makine. teçhizat ve eşyaların kiralanması ve leasingi</t>
  </si>
  <si>
    <t>4-Telif hakkı alınmış olan çalışmalar dışında. fikri mülkiyet haklarının ve benzer ürünlerin leasingi</t>
  </si>
  <si>
    <t>0-Telif hakkı alınmış olan çalışmalar dışında. fikri mülkiyet haklarının ve benzer ürünlerin leasingi</t>
  </si>
  <si>
    <t>78-İstihdam faaliyetleri</t>
  </si>
  <si>
    <t>1-İş bulma acentelerinin faaliyetleri</t>
  </si>
  <si>
    <t>0-İş bulma acentelerinin faaliyetleri</t>
  </si>
  <si>
    <t>2-Geçici iş bulma acentelerinin faaliyetleri</t>
  </si>
  <si>
    <t>0-Geçici iş bulma acentelerinin faaliyetleri</t>
  </si>
  <si>
    <t>3-Diğer insan kaynaklarının sağlanması</t>
  </si>
  <si>
    <t>0-Diğer insan kaynaklarının sağlanması</t>
  </si>
  <si>
    <t>79-Seyahat acentesi. tur operatörü ve diğer rezervasyon hizmetleri ile ilgili faaliyetler</t>
  </si>
  <si>
    <t>1-Seyahat acentesi ve tur operatörlerinin faaliyetleri</t>
  </si>
  <si>
    <t>1-Seyahat acentesi faaliyetleri</t>
  </si>
  <si>
    <t>2-Tur operatörü faaliyetleri</t>
  </si>
  <si>
    <t>9-Diğer rezarvasyon hizmetleri ve ilgili faaliyetler</t>
  </si>
  <si>
    <t>0-Diğer rezervasyon hizmetleri ve ilgili faaliyetler</t>
  </si>
  <si>
    <t>80-Güvenlik ve soruşturma faaliyetleri</t>
  </si>
  <si>
    <t>1-Özel güvenlik faaliyetleri</t>
  </si>
  <si>
    <t>0-Özel güvenlik faaliyetleri</t>
  </si>
  <si>
    <t>2-Güvenlik sistemleri hizmet faaliyetleri</t>
  </si>
  <si>
    <t>0-Güvenlik sistemleri hizmet faaliyetleri</t>
  </si>
  <si>
    <t>3-Soruşturma faaliyetleri</t>
  </si>
  <si>
    <t>0-Soruşturma faaliyetleri</t>
  </si>
  <si>
    <t>81-Binalar ve çevre düzenlemesi faaliyetleri</t>
  </si>
  <si>
    <t>1-Tesis bünyesindeki ortak destek hizmetleri</t>
  </si>
  <si>
    <t>0-Tesis bünyesindeki ortak destek hizmetleri</t>
  </si>
  <si>
    <t>2-Temizlik faaliyetleri</t>
  </si>
  <si>
    <t>1-Binaların genel temizliği</t>
  </si>
  <si>
    <t>2-Diğer bina ve endüstriyel temizlik faaliyetleri</t>
  </si>
  <si>
    <t>9-Diğer temizlik faaliyetleri</t>
  </si>
  <si>
    <t>3-Çevre düzenlemesi ve bakım faaliyetleri</t>
  </si>
  <si>
    <t>0-Çevre düzenlemesi ve bakım faaliyetleri</t>
  </si>
  <si>
    <t>82-Büro yönetimi. büro desteği ve iş destek faaliyetleri</t>
  </si>
  <si>
    <t>1-Büro yönetimi ve destek faaliyetleri</t>
  </si>
  <si>
    <t>1-Ortak büro yönetim hizmeti faaliyetleri</t>
  </si>
  <si>
    <t>9-Fotokopi. doküman hazırlama ve diğer özel büro destek hizmetleri</t>
  </si>
  <si>
    <t>2-Çağrı merkezlerinin faaliyetleri</t>
  </si>
  <si>
    <t>0-Çağrı merkezlerinin faaliyetleri</t>
  </si>
  <si>
    <t>3-Kongre ve ticari fuar organizasyonu</t>
  </si>
  <si>
    <t>0-Kongre ve ticari fuar organizasyonu</t>
  </si>
  <si>
    <t>9-Başka yerde sınıflandırılmamış şirket destek hizmet faaliyetleri</t>
  </si>
  <si>
    <t>1-Tahsilat daireleri ve kredi kayıt bürolarının faaliyetleri</t>
  </si>
  <si>
    <t>2-Paketleme faaliyetleri</t>
  </si>
  <si>
    <t>9-Başka yerde sınıflandırılmamış diğer şirket destek hizmet faaliyetleri</t>
  </si>
  <si>
    <t>84-Kamu yönetimi ve savunma; zorunlu sosyal güvenlik</t>
  </si>
  <si>
    <t>85-Eğitim</t>
  </si>
  <si>
    <t>1-Okul öncesi eğitim</t>
  </si>
  <si>
    <t>0-Okul öncesi eğitim</t>
  </si>
  <si>
    <t>2-İlköğretim</t>
  </si>
  <si>
    <t>0-İlköğretim</t>
  </si>
  <si>
    <t>3-Ortaöğretim</t>
  </si>
  <si>
    <t>1-Genel ortaöğretim</t>
  </si>
  <si>
    <t>2-Teknik ve mesleki orta öğretim</t>
  </si>
  <si>
    <t>4-Yükseköğretim hizmetleri</t>
  </si>
  <si>
    <t>1-Ortaöğretim sonrası üniversite derecesinde olmayan eğitim</t>
  </si>
  <si>
    <t>2-Yükseköğretim</t>
  </si>
  <si>
    <t>5-Diğer eğitim</t>
  </si>
  <si>
    <t>1-Sporlar ve eğlence eğitimi</t>
  </si>
  <si>
    <t>2-Kültürel eğitim</t>
  </si>
  <si>
    <t>3-Sürücü kursu faaliyetleri</t>
  </si>
  <si>
    <t>9-Başka yerde sınıflandırılmamış diğer eğitim</t>
  </si>
  <si>
    <t>6-Eğitimi destekleyici faaliyetler</t>
  </si>
  <si>
    <t>0-Eğitimi destekleyici faaliyetler</t>
  </si>
  <si>
    <t>86-İnsan sağlığı hizmetleri</t>
  </si>
  <si>
    <t>1-Hastahane hizmetleri</t>
  </si>
  <si>
    <t>0-Hastahane hizmetleri</t>
  </si>
  <si>
    <t>2-Tıp ve dişçilik ile ilgili uygulama faaliyetleri</t>
  </si>
  <si>
    <t>1-Genel hekimlik uygulama faaliyetleri</t>
  </si>
  <si>
    <t>2-Uzman hekimlik ile ilgili uygulama faaliyetleri</t>
  </si>
  <si>
    <t>3-Dişçilik ile ilgili uygulama faaliyetleri</t>
  </si>
  <si>
    <t>9-İnsan sağlığı ile ilgili diğer hizmetler</t>
  </si>
  <si>
    <t>0-İnsan sağlığı ile ilgili diğer hizmetler</t>
  </si>
  <si>
    <t>87-Yatılı bakım faaliyetleri</t>
  </si>
  <si>
    <t>1-Hemşireli yatılı bakım faaliyetleri</t>
  </si>
  <si>
    <t>0-Hemşireli yatılı bakım faaliyetleri</t>
  </si>
  <si>
    <t>2-Zihinsel engellilere. ruh hastalarına ve madde bağımlılarına yönelik yatılı bakım faaliyetleri</t>
  </si>
  <si>
    <t>0-Zihinsel engellilere. ruh hastalarına ve madde bağımlılarına yönelik yatılı bakım faaliyetleri</t>
  </si>
  <si>
    <t>3-Yaşlılar ve bedensel engellilere yönelik yatılı bakım faaliyetleri</t>
  </si>
  <si>
    <t>0-Yaşlılar ve bedensel engellilere yönelik yatılı bakım faaliyetleri</t>
  </si>
  <si>
    <t>9-Diğer yatılı bakım faaliyetleri</t>
  </si>
  <si>
    <t>0-Diğer yatılı bakım faaliyetleri</t>
  </si>
  <si>
    <t>88-Barınacak yer sağlanmaksızın verilen sosyal hizmetler</t>
  </si>
  <si>
    <t>1-Yaşlılar ve bedensel engelliler için barınacak yer sağlanmaksızın verilen sosyal hizmetler</t>
  </si>
  <si>
    <t>0-Yaşlılar ve bedensel engelliler için barınacak yer sağlanmaksızın verilen sosyal hizmetler</t>
  </si>
  <si>
    <t>9-Barınacak yer sağlanmaksızın verilen diğer sosyal hizmetler</t>
  </si>
  <si>
    <t>1-Çocuk bakım (kreş. vb.) faaliyetleri</t>
  </si>
  <si>
    <t>9-Başka yerde sınıflandırılmamış barınacak yer sağlanmaksızın verilen diğer sosyal yardım hizmetleri</t>
  </si>
  <si>
    <t>90-Yaratıcı sanatlar. gösteri sanatları ve eğlence faaliyetleri</t>
  </si>
  <si>
    <t>0-Yaratıcı sanatlar. gösteri sanatları ve eğlence faaliyetleri</t>
  </si>
  <si>
    <t>1-Gösteri sanatları ( Tiyatro. opera gösterimi ve konserler)</t>
  </si>
  <si>
    <t>2-Gösteri sanatlarını destekleyici faaliyetler</t>
  </si>
  <si>
    <t>3-Sanatsal yaratıcılık faaliyetleri</t>
  </si>
  <si>
    <t>4-Sanat tesislerinin işletilmesi</t>
  </si>
  <si>
    <t>91-Kütüphaneler. arşivler. müzeler ve diğer kültürel faaliyetler</t>
  </si>
  <si>
    <t>0-Kütüphaneler. arşivler. müzeler ve diğer kültürel faaliyetler</t>
  </si>
  <si>
    <t>1-Kütüphane ve arşivlerin faaliyetleri</t>
  </si>
  <si>
    <t>2-Müzelerin faaliyetleri</t>
  </si>
  <si>
    <t>3-Tarihi alanlar ve yapılar ile turistik yerlerin işletilmesi</t>
  </si>
  <si>
    <t>4-Botanik ve hayvanat bahçeleri ile koruma altındaki alanlarla ilgili faaliyetler</t>
  </si>
  <si>
    <t>92-Kumar ve müşterek bahis faaliyetleri</t>
  </si>
  <si>
    <t>93-Spor faaliyetleri. eğlence ve dinlence faaliyetleri</t>
  </si>
  <si>
    <t>1-Spor faaliyetleri</t>
  </si>
  <si>
    <t>1-Spor tesislerinin işletilmesi</t>
  </si>
  <si>
    <t>2-Spor klüplerinin faaliyetleri</t>
  </si>
  <si>
    <t>3-Form tutma salonları ile vücut geliştirme salonları</t>
  </si>
  <si>
    <t>9-Diğer spor faaliyetleri</t>
  </si>
  <si>
    <t>2-Eğlence ve dinlence faaliyetleri</t>
  </si>
  <si>
    <t>1-Eğlence parkları ve lunaparkların faaliyetleri</t>
  </si>
  <si>
    <t>2-Pavyon. bar. gazino. dansing. diskotek. kulüp. çay bahçesi işletme faaliyetleri</t>
  </si>
  <si>
    <t>9-Diğer eğlence ve dinlence faaliyetleri</t>
  </si>
  <si>
    <t>94-Üye olunan kuruluşların faaliyetleri</t>
  </si>
  <si>
    <t>1-İş . işveren ve meslek kuruluşlarının faaliyetleri</t>
  </si>
  <si>
    <t>1-İş ve işveren kuruluşlarının faaliyetleri</t>
  </si>
  <si>
    <t>2-Profesyonel meslek kuruluşlarının faaliyetleri</t>
  </si>
  <si>
    <t>2-Sendika faaliyetleri</t>
  </si>
  <si>
    <t>0-Sendika faaliyetleri</t>
  </si>
  <si>
    <t>9-Diğer üyelik organizasyonlarının faaliyetleri</t>
  </si>
  <si>
    <t>1-Dini kuruluşların faaliyetleri</t>
  </si>
  <si>
    <t>2-Siyasi kuruluşların faaliyetleri</t>
  </si>
  <si>
    <t>9-Başka yerde sınıflandırılmamış diğer üye olunan kuruluşların faaliyetleri</t>
  </si>
  <si>
    <t>95-Bilgisayarların ve kişisel ve ev eşyalarının onarımı</t>
  </si>
  <si>
    <t>1-Bilgisayarların iletişim araç ve gereçlerinin onarımı</t>
  </si>
  <si>
    <t>1-Bilgisayarların ve bilgisayar çevre birimlerinin onarımı</t>
  </si>
  <si>
    <t>2-İletişim araç ve gereçlerinin onarımı</t>
  </si>
  <si>
    <t>2-Kişisel eşyalar ile ev eşyalarının onarımı</t>
  </si>
  <si>
    <t>1-Tüketici elektronik eşyalarının onarımı</t>
  </si>
  <si>
    <t>2-Evde kullanılan cihazlar ile ev ve bahçe gereçlerinin onarımı</t>
  </si>
  <si>
    <t>3-Ayakkabı ve deri eşyaların onarımı</t>
  </si>
  <si>
    <t>4-Mobilyaların ve ev döşemelerinin onarımı</t>
  </si>
  <si>
    <t>5-Saatlerin ve mücevherlerin onarımı</t>
  </si>
  <si>
    <t>9-Başka yerde sınıflandırılmamış diğer kişisel ve ev eşyalarının onarımı</t>
  </si>
  <si>
    <t>96-Diğer hizmet faaliyetleri</t>
  </si>
  <si>
    <t>0-Diğer hizmet faaliyetleri</t>
  </si>
  <si>
    <t>1-Tekstil ve kürk ürünlerinin yıkanması.kuru temizlenmesi</t>
  </si>
  <si>
    <t>2-Kuaförlük ve diğer güzellik salonlarının faaliyetleri</t>
  </si>
  <si>
    <t>3-Cenaze işleri ile ilgili faaliyetler</t>
  </si>
  <si>
    <t>4-Hamam. sauna. solaryum salonu. masaj salonu ve benzeri yerlerin faaliyetleri</t>
  </si>
  <si>
    <t>5-Baca ve cam temizleyicileri. haşerat. itlaf ve dezenfeksiyon işleri )</t>
  </si>
  <si>
    <t>6-Halı yıkama ve temizleme işleri</t>
  </si>
  <si>
    <t>9-Başka yerde sınıflandırılmamış diğer hizmet faaliyetleri</t>
  </si>
  <si>
    <t>97-Ev içi çalışan personelin işverenleri olarak hane halklarının faaliyetleri</t>
  </si>
  <si>
    <t>98-Hane halkları tarafından kendi kullanımlarına yönelik olarak üretilen ayrım yapılmamış mal ve hizmetler</t>
  </si>
  <si>
    <t>1-Hane halkları tarafından kendi kullanımlarına yönelik olarak üretilen ayrım yapılmamış mallar</t>
  </si>
  <si>
    <t>0-Hanehalkları tarafından kendi kullanımlarına yönelik olarak üretilen ayrım yapılmamış mallar ( Yurt dışında çalışanların eşleri)</t>
  </si>
  <si>
    <t>2-Hane halkları tarafından kendi kullanımlarına yönelik olarak üretilen ayrım yapılmamış hizmetler</t>
  </si>
  <si>
    <t>0-Hanehalkları tarafından kendi kullanımlarına yönelik olarak üretilen ayrım yapılmamış hizmetler</t>
  </si>
  <si>
    <t>99-Uluslar arası örgütler ve temsilciliklerinin faaliyetleri</t>
  </si>
  <si>
    <r>
      <t xml:space="preserve">Sigortalılığı sona erdikten sonra meslek hastalığı teşhisi konulan sigortalı sayısı
</t>
    </r>
    <r>
      <rPr>
        <sz val="8"/>
        <rFont val="Times New Roman"/>
        <family val="1"/>
        <charset val="162"/>
      </rPr>
      <t>Number of insured diagnosed occupational disease after the end of the insurance</t>
    </r>
  </si>
  <si>
    <r>
      <t>Toplam</t>
    </r>
    <r>
      <rPr>
        <sz val="8"/>
        <rFont val="Times New Roman"/>
        <family val="1"/>
        <charset val="162"/>
      </rPr>
      <t xml:space="preserve"> Total</t>
    </r>
  </si>
  <si>
    <r>
      <rPr>
        <b/>
        <sz val="9"/>
        <rFont val="Times New Roman"/>
        <family val="1"/>
        <charset val="162"/>
      </rPr>
      <t>* Ekonomik faaliyet sınıflarının ingilizceleri ektedir.</t>
    </r>
    <r>
      <rPr>
        <sz val="9"/>
        <rFont val="Times New Roman"/>
        <family val="1"/>
        <charset val="162"/>
      </rPr>
      <t xml:space="preserve">  For english names of classification of activities see appendix.</t>
    </r>
  </si>
  <si>
    <r>
      <rPr>
        <b/>
        <vertAlign val="superscript"/>
        <sz val="9"/>
        <rFont val="Times New Roman"/>
        <family val="1"/>
        <charset val="162"/>
      </rPr>
      <t>(1)</t>
    </r>
    <r>
      <rPr>
        <b/>
        <sz val="9"/>
        <rFont val="Times New Roman"/>
        <family val="1"/>
        <charset val="162"/>
      </rPr>
      <t xml:space="preserve"> Ayrıntılı bilgi için Metaveri sayfasına bakınız. </t>
    </r>
    <r>
      <rPr>
        <vertAlign val="superscript"/>
        <sz val="9"/>
        <rFont val="Times New Roman"/>
        <family val="1"/>
        <charset val="162"/>
      </rPr>
      <t>(1)</t>
    </r>
    <r>
      <rPr>
        <sz val="9"/>
        <rFont val="Times New Roman"/>
        <family val="1"/>
        <charset val="162"/>
      </rPr>
      <t xml:space="preserve"> For more information refer to Metadata page.</t>
    </r>
  </si>
  <si>
    <t>Tablo 3.2  - 5510 Sayılı Kanunun 4-1/a Maddesi Kapsamındaki Sigortalılardan  İş Kazası Geçiren ve Meslek Hastalığına Tutulan Sigortalı Sayılarının İllere ve Cinsiyete Göre Dağılımı, 2016</t>
  </si>
  <si>
    <t>Table 3.2 -Distribution of the Number of  Insured Having Work Accident and  Exposure to Occupational Disease by Province and Gender (Under Article 4-1/a of Act 5510), 2016</t>
  </si>
  <si>
    <t>Tablo:3.2/1</t>
  </si>
  <si>
    <r>
      <t xml:space="preserve">İl kodları
</t>
    </r>
    <r>
      <rPr>
        <sz val="9"/>
        <rFont val="Times New Roman"/>
        <family val="1"/>
        <charset val="162"/>
      </rPr>
      <t>Province codes</t>
    </r>
  </si>
  <si>
    <r>
      <t>İller</t>
    </r>
    <r>
      <rPr>
        <sz val="9"/>
        <rFont val="Times New Roman"/>
        <family val="1"/>
        <charset val="162"/>
      </rPr>
      <t xml:space="preserve">                      Provinces</t>
    </r>
  </si>
  <si>
    <r>
      <t xml:space="preserve">Kaza günü (iş göremez)
</t>
    </r>
    <r>
      <rPr>
        <sz val="8"/>
        <rFont val="Times New Roman"/>
        <family val="1"/>
        <charset val="162"/>
      </rPr>
      <t>Accident day (incapacity)</t>
    </r>
  </si>
  <si>
    <t>01</t>
  </si>
  <si>
    <t>Adana</t>
  </si>
  <si>
    <t>02</t>
  </si>
  <si>
    <t>Adıyaman</t>
  </si>
  <si>
    <t>03</t>
  </si>
  <si>
    <t>Afyonkarahisar</t>
  </si>
  <si>
    <t>04</t>
  </si>
  <si>
    <t>Ağrı</t>
  </si>
  <si>
    <t>05</t>
  </si>
  <si>
    <t>Amasya</t>
  </si>
  <si>
    <t>06</t>
  </si>
  <si>
    <t>Ankara</t>
  </si>
  <si>
    <t>07</t>
  </si>
  <si>
    <t>Antalya</t>
  </si>
  <si>
    <t>08</t>
  </si>
  <si>
    <t>Artvin</t>
  </si>
  <si>
    <t>09</t>
  </si>
  <si>
    <t>Aydın</t>
  </si>
  <si>
    <t>Balıkesir</t>
  </si>
  <si>
    <t>Bilecik</t>
  </si>
  <si>
    <t>Bingöl</t>
  </si>
  <si>
    <t>Bitlis</t>
  </si>
  <si>
    <t>Bolu</t>
  </si>
  <si>
    <t>Burdur</t>
  </si>
  <si>
    <t>Bursa</t>
  </si>
  <si>
    <t>Çanakkale</t>
  </si>
  <si>
    <t>Çankırı</t>
  </si>
  <si>
    <t>Çorum</t>
  </si>
  <si>
    <t>Denizli</t>
  </si>
  <si>
    <t>Diyarbakır</t>
  </si>
  <si>
    <t>Edirne</t>
  </si>
  <si>
    <t>Elazığ</t>
  </si>
  <si>
    <t>Erzincan</t>
  </si>
  <si>
    <t>Erzurum</t>
  </si>
  <si>
    <t>Eskişehir</t>
  </si>
  <si>
    <t>Gaziantep</t>
  </si>
  <si>
    <t>Giresun</t>
  </si>
  <si>
    <t>Gümüşhane</t>
  </si>
  <si>
    <t>Hakkari</t>
  </si>
  <si>
    <t>Hatay</t>
  </si>
  <si>
    <t>Isparta</t>
  </si>
  <si>
    <t>Mersin</t>
  </si>
  <si>
    <t>İstanbul</t>
  </si>
  <si>
    <t>İzmir</t>
  </si>
  <si>
    <t>Kars</t>
  </si>
  <si>
    <t>Kastamonu</t>
  </si>
  <si>
    <t>Kayseri</t>
  </si>
  <si>
    <t>Kırklareli</t>
  </si>
  <si>
    <t>Kırşehir</t>
  </si>
  <si>
    <t>Tablo:3.2/2</t>
  </si>
  <si>
    <t>Kocaeli</t>
  </si>
  <si>
    <t>Konya</t>
  </si>
  <si>
    <t>Kütahya</t>
  </si>
  <si>
    <t>Malatya</t>
  </si>
  <si>
    <t>Manisa</t>
  </si>
  <si>
    <t>Kahramanmaraş</t>
  </si>
  <si>
    <t>Mardin</t>
  </si>
  <si>
    <t>Muğla</t>
  </si>
  <si>
    <t>Muş</t>
  </si>
  <si>
    <t>Nevşehir</t>
  </si>
  <si>
    <t>Niğde</t>
  </si>
  <si>
    <t>Ordu</t>
  </si>
  <si>
    <t>Rize</t>
  </si>
  <si>
    <t>Sakarya</t>
  </si>
  <si>
    <t>Samsun</t>
  </si>
  <si>
    <t>Siirt</t>
  </si>
  <si>
    <t>Sinop</t>
  </si>
  <si>
    <t>Sivas</t>
  </si>
  <si>
    <t>Tekirdağ</t>
  </si>
  <si>
    <t>Tokat</t>
  </si>
  <si>
    <t>Trabzon</t>
  </si>
  <si>
    <t>Tunceli</t>
  </si>
  <si>
    <t>Şanlıurfa</t>
  </si>
  <si>
    <t>Uşak</t>
  </si>
  <si>
    <t>Van</t>
  </si>
  <si>
    <t>Yozgat</t>
  </si>
  <si>
    <t>Zonguldak</t>
  </si>
  <si>
    <t>Aksaray</t>
  </si>
  <si>
    <t>Bayburt</t>
  </si>
  <si>
    <t>Karaman</t>
  </si>
  <si>
    <t>Kırıkkale</t>
  </si>
  <si>
    <t>Batman</t>
  </si>
  <si>
    <t>Şırnak</t>
  </si>
  <si>
    <t>Bartın</t>
  </si>
  <si>
    <t>Ardahan</t>
  </si>
  <si>
    <t>Iğdır</t>
  </si>
  <si>
    <t>Yalova</t>
  </si>
  <si>
    <t>Karabük</t>
  </si>
  <si>
    <t>Kilis</t>
  </si>
  <si>
    <t>Osmaniye</t>
  </si>
  <si>
    <t>Düzce</t>
  </si>
  <si>
    <r>
      <t xml:space="preserve">Sigortalılığı sona erdikten sonra meslek hastalığı teşhisi konulan sigortalı sayısı
</t>
    </r>
    <r>
      <rPr>
        <sz val="10"/>
        <color theme="1"/>
        <rFont val="Times New Roman"/>
        <family val="1"/>
        <charset val="162"/>
      </rPr>
      <t>Number of insured diagnosed occupational disease after the end of the insurance</t>
    </r>
  </si>
  <si>
    <r>
      <t>Toplam-</t>
    </r>
    <r>
      <rPr>
        <sz val="10"/>
        <rFont val="Times New Roman"/>
        <family val="1"/>
        <charset val="162"/>
      </rPr>
      <t>Total</t>
    </r>
  </si>
  <si>
    <r>
      <rPr>
        <b/>
        <vertAlign val="superscript"/>
        <sz val="9"/>
        <color theme="1"/>
        <rFont val="Times New Roman"/>
        <family val="1"/>
        <charset val="162"/>
      </rPr>
      <t>(1)</t>
    </r>
    <r>
      <rPr>
        <b/>
        <sz val="9"/>
        <color theme="1"/>
        <rFont val="Times New Roman"/>
        <family val="1"/>
        <charset val="162"/>
      </rPr>
      <t xml:space="preserve"> Ayrıntılı bilgi için Metaveri sayfasına bakınız.</t>
    </r>
    <r>
      <rPr>
        <sz val="9"/>
        <color theme="1"/>
        <rFont val="Times New Roman"/>
        <family val="1"/>
        <charset val="162"/>
      </rPr>
      <t xml:space="preserve"> </t>
    </r>
    <r>
      <rPr>
        <vertAlign val="superscript"/>
        <sz val="9"/>
        <color theme="1"/>
        <rFont val="Times New Roman"/>
        <family val="1"/>
        <charset val="162"/>
      </rPr>
      <t xml:space="preserve">(1) </t>
    </r>
    <r>
      <rPr>
        <sz val="9"/>
        <color theme="1"/>
        <rFont val="Times New Roman"/>
        <family val="1"/>
        <charset val="162"/>
      </rPr>
      <t xml:space="preserve"> For more information refer to Metadata page.</t>
    </r>
  </si>
  <si>
    <t>84- Kamu yönetimi ve savunma; zorunlu sosyal güvenlik</t>
  </si>
  <si>
    <t>1- Ülke yönetimi ve toplumun ekonomik ve sosyal politikalarının yönetimi</t>
  </si>
  <si>
    <t>1-Genel kamu idaresi faaliyetleri</t>
  </si>
  <si>
    <t>2-Sağlık, eğitim, kültürel hizmetler ve diğer sosyal hizmetleri sağlayan kuruluşların faaliyetlerinin düzenlenmesi (Sosyal güvenlik hariç)</t>
  </si>
  <si>
    <t>2-Bir bütün olarak topluma hizmetlerin sağlanması</t>
  </si>
  <si>
    <t>4- Kamu düzeni ve güvenliği ile ilgili faaliyetler</t>
  </si>
  <si>
    <t>5-İtfaiye hizmetleri</t>
  </si>
  <si>
    <t>Tablo 3.3 - 5510 Sayılı Kanunun 4-1/a Maddesi Kapsamındaki Sigortalılardan  İş Kazası Geçiren ve Meslek Hastalığına Tutulan Sigortalıların Yaşlarına ve Cinsiyete Göre Dağılımı, 2016</t>
  </si>
  <si>
    <t>Table 3.3 - Distribution of the Number of Insured Having Work Accident and Exposure to Occupational Disease by Age and Gender (Under Article 4-1/a of Act 5510), 2016</t>
  </si>
  <si>
    <r>
      <t xml:space="preserve">Yaşlar
</t>
    </r>
    <r>
      <rPr>
        <sz val="10"/>
        <rFont val="Times New Roman"/>
        <family val="1"/>
        <charset val="162"/>
      </rPr>
      <t>Ages</t>
    </r>
  </si>
  <si>
    <r>
      <t xml:space="preserve">İş göremezlik sürelerine (gün) göre iş kazası geçiren sigortalı sayıları
</t>
    </r>
    <r>
      <rPr>
        <sz val="10"/>
        <rFont val="Times New Roman"/>
        <family val="1"/>
        <charset val="162"/>
      </rPr>
      <t>Number of insured having work accident by incapacity days</t>
    </r>
  </si>
  <si>
    <r>
      <t>Erkek-</t>
    </r>
    <r>
      <rPr>
        <sz val="10"/>
        <rFont val="Times New Roman"/>
        <family val="1"/>
        <charset val="162"/>
      </rPr>
      <t xml:space="preserve"> Male</t>
    </r>
  </si>
  <si>
    <r>
      <t>Kadın-</t>
    </r>
    <r>
      <rPr>
        <sz val="10"/>
        <rFont val="Times New Roman"/>
        <family val="1"/>
        <charset val="162"/>
      </rPr>
      <t>Female</t>
    </r>
  </si>
  <si>
    <r>
      <t xml:space="preserve">Erkek
</t>
    </r>
    <r>
      <rPr>
        <sz val="10"/>
        <rFont val="Times New Roman"/>
        <family val="1"/>
        <charset val="162"/>
      </rPr>
      <t>Male</t>
    </r>
  </si>
  <si>
    <r>
      <t xml:space="preserve">Kadın
</t>
    </r>
    <r>
      <rPr>
        <sz val="10"/>
        <rFont val="Times New Roman"/>
        <family val="1"/>
        <charset val="162"/>
      </rPr>
      <t>Female</t>
    </r>
  </si>
  <si>
    <r>
      <t xml:space="preserve">Toplam
</t>
    </r>
    <r>
      <rPr>
        <sz val="10"/>
        <rFont val="Times New Roman"/>
        <family val="1"/>
        <charset val="162"/>
      </rPr>
      <t>Total</t>
    </r>
  </si>
  <si>
    <r>
      <t xml:space="preserve">Sigortalılığı sona erdikten sonra meslek hastalığı teşhisi konulan sigortalı sayısı
</t>
    </r>
    <r>
      <rPr>
        <sz val="9"/>
        <color theme="1"/>
        <rFont val="Times New Roman"/>
        <family val="1"/>
        <charset val="162"/>
      </rPr>
      <t>Number of insured diagnosed occupational disease after the end of the insurance</t>
    </r>
  </si>
  <si>
    <r>
      <rPr>
        <b/>
        <vertAlign val="superscript"/>
        <sz val="9"/>
        <color theme="1"/>
        <rFont val="Times New Roman"/>
        <family val="1"/>
        <charset val="162"/>
      </rPr>
      <t>(1)</t>
    </r>
    <r>
      <rPr>
        <b/>
        <sz val="9"/>
        <color theme="1"/>
        <rFont val="Times New Roman"/>
        <family val="1"/>
        <charset val="162"/>
      </rPr>
      <t xml:space="preserve"> Ayrıntılı bilgi için Metaveri sayfasına bakınız.</t>
    </r>
    <r>
      <rPr>
        <sz val="9"/>
        <color theme="1"/>
        <rFont val="Times New Roman"/>
        <family val="1"/>
        <charset val="162"/>
      </rPr>
      <t xml:space="preserve"> </t>
    </r>
    <r>
      <rPr>
        <vertAlign val="superscript"/>
        <sz val="9"/>
        <color theme="1"/>
        <rFont val="Times New Roman"/>
        <family val="1"/>
        <charset val="162"/>
      </rPr>
      <t>(1)</t>
    </r>
    <r>
      <rPr>
        <sz val="9"/>
        <color theme="1"/>
        <rFont val="Times New Roman"/>
        <family val="1"/>
        <charset val="162"/>
      </rPr>
      <t xml:space="preserve">  For more information refer to Metadata page.</t>
    </r>
  </si>
  <si>
    <t>Tablo 3.4 - 5510 Sayılı Kanunun 4-1/a Maddesi Kapsamındaki Sigortalılardan İş Kazası Geçirenlerin Geçici İş Göremezlik Süreleri İle Hastanede Geçen Günlerinin Ekonomik Faaliyet Sınıflamasına Ve Cinsiyete Göre Dağılımı (Gün), 2016</t>
  </si>
  <si>
    <t>Table 3.4 - Distribution of Temporary Incapacity (Outpatient) and Inpatient Days of Insured Having Work Accident By Classification of Economic Activity and Gender (Under Article 4-1/a of Act 5510), 2016</t>
  </si>
  <si>
    <t>Tablo: 3.4/1</t>
  </si>
  <si>
    <r>
      <t xml:space="preserve"> Ekonomik Faaliyet Sınıflaması (NACE Rev. 2)*
</t>
    </r>
    <r>
      <rPr>
        <sz val="10"/>
        <rFont val="Times New Roman"/>
        <family val="1"/>
        <charset val="162"/>
      </rPr>
      <t>Classification of Economic Activity (NACE Rev.2)</t>
    </r>
  </si>
  <si>
    <r>
      <t xml:space="preserve">Geçici İş Göremezlik Süresi (Gün) (Ayakta)
</t>
    </r>
    <r>
      <rPr>
        <sz val="10"/>
        <rFont val="Times New Roman"/>
        <family val="1"/>
        <charset val="162"/>
      </rPr>
      <t>Days of temporary incapacity (Outpatient)</t>
    </r>
  </si>
  <si>
    <r>
      <t xml:space="preserve">Geçici İş Göremezlik Süresi (Gün) (Hastanede yatarak)
</t>
    </r>
    <r>
      <rPr>
        <sz val="10"/>
        <rFont val="Times New Roman"/>
        <family val="1"/>
        <charset val="162"/>
      </rPr>
      <t>Days of temporary incapacity (Inpatient)</t>
    </r>
  </si>
  <si>
    <r>
      <t xml:space="preserve">Toplam Geçici İş Göremezlik Süresi (Ayakta+ Yatarak)
</t>
    </r>
    <r>
      <rPr>
        <sz val="10"/>
        <rFont val="Times New Roman"/>
        <family val="1"/>
        <charset val="162"/>
      </rPr>
      <t>Total Days of Temporary Incapacity (Outpatient+Inpatient)</t>
    </r>
  </si>
  <si>
    <t>1</t>
  </si>
  <si>
    <r>
      <t>5+</t>
    </r>
    <r>
      <rPr>
        <b/>
        <vertAlign val="superscript"/>
        <sz val="10"/>
        <rFont val="Times New Roman"/>
        <family val="1"/>
        <charset val="162"/>
      </rPr>
      <t>(1)</t>
    </r>
  </si>
  <si>
    <t>Tablo:3.4/2</t>
  </si>
  <si>
    <t>82-Büro yönetimi büro desteği ve iş destek faal.</t>
  </si>
  <si>
    <t>88-Barınacak yer sağlanmaksızın verilen sosyal hizm.</t>
  </si>
  <si>
    <t>99-Uluslar arası örgütler ve temsilciliklerinin faal.</t>
  </si>
  <si>
    <r>
      <t xml:space="preserve">Toplam </t>
    </r>
    <r>
      <rPr>
        <sz val="10"/>
        <rFont val="Times New Roman"/>
        <family val="1"/>
        <charset val="162"/>
      </rPr>
      <t>Total</t>
    </r>
  </si>
  <si>
    <r>
      <rPr>
        <b/>
        <sz val="10"/>
        <rFont val="Times New Roman"/>
        <family val="1"/>
        <charset val="162"/>
      </rPr>
      <t>* Ekonomik faaliyet sınıflarının ingilizceleri ektedir.</t>
    </r>
    <r>
      <rPr>
        <sz val="10"/>
        <rFont val="Times New Roman"/>
        <family val="1"/>
        <charset val="162"/>
      </rPr>
      <t xml:space="preserve">  For english names of classification of activities see appendix.</t>
    </r>
  </si>
  <si>
    <r>
      <rPr>
        <b/>
        <vertAlign val="superscript"/>
        <sz val="10"/>
        <color theme="1"/>
        <rFont val="Times New Roman"/>
        <family val="1"/>
        <charset val="162"/>
      </rPr>
      <t>(1)</t>
    </r>
    <r>
      <rPr>
        <b/>
        <sz val="10"/>
        <color theme="1"/>
        <rFont val="Times New Roman"/>
        <family val="1"/>
        <charset val="162"/>
      </rPr>
      <t xml:space="preserve"> Ayrıntılı bilgi için Metaveri sayfasına bakınız. </t>
    </r>
    <r>
      <rPr>
        <b/>
        <vertAlign val="superscript"/>
        <sz val="10"/>
        <color theme="1"/>
        <rFont val="Times New Roman"/>
        <family val="1"/>
        <charset val="162"/>
      </rPr>
      <t>(1)</t>
    </r>
    <r>
      <rPr>
        <sz val="10"/>
        <color theme="1"/>
        <rFont val="Times New Roman"/>
        <family val="1"/>
        <charset val="162"/>
      </rPr>
      <t xml:space="preserve"> For more information refer to  Metadata page.</t>
    </r>
  </si>
  <si>
    <t xml:space="preserve">Not:İş kazası geçiren sigortalı sayılarının, iş göremezlik sürelerine göre ayakta/ yatarak tedavi ayrımı yapılmadığından; ayakta/ yatarak tedaviye göre geçici iş göremezlik süreleri (gün) ile karşılaştırma yapılmamalıdır.
</t>
  </si>
  <si>
    <t>Note: Due to the there is no distinction made the numbers for outpatient/ inpatient treatments for insured having work accident according to incapacity days, the temporary incapacity days given for outpatient/ inpatient treatments should not be compared.</t>
  </si>
  <si>
    <t>Tablo 3.5 - 5510 Sayılı Kanunun 4-1/a Maddesi Kapsamındaki Sigortalılardan Meslek Hastalığına Tutulanların Geçici İş Göremezlik Süreleri İle Hastanede Geçen Günlerinin Ekonomik Faaliyet Sınıflamasına ve Cinsiyete Göre Dağılımı (Gün), 2016</t>
  </si>
  <si>
    <t>Table 3.5 - Distribution of Temporary Incapacity (Outpatient) and Inpatient Days of Insured Exposure to Occupational Disease by Classification of Economic Activity and Gender (Under Article 4-1/a of Act 5510), 2016</t>
  </si>
  <si>
    <t>Tablo:3.5/1</t>
  </si>
  <si>
    <r>
      <t xml:space="preserve"> Ekonomik Faaliyet Sınıflaması (NACE Rev. 2)*
</t>
    </r>
    <r>
      <rPr>
        <sz val="9"/>
        <rFont val="Times New Roman"/>
        <family val="1"/>
        <charset val="162"/>
      </rPr>
      <t>Classification of Economic Activity (NACE Rev.2)</t>
    </r>
  </si>
  <si>
    <r>
      <t xml:space="preserve">Geçici İş Göremezlik Süresi (Gün) (Ayakta)
</t>
    </r>
    <r>
      <rPr>
        <sz val="9"/>
        <rFont val="Times New Roman"/>
        <family val="1"/>
        <charset val="162"/>
      </rPr>
      <t>Days of temporary incapacity (Outpatient)</t>
    </r>
  </si>
  <si>
    <r>
      <t xml:space="preserve">Geçici İş Göremezlik Süresi (Gün) (Hastanede yatarak)
</t>
    </r>
    <r>
      <rPr>
        <sz val="9"/>
        <rFont val="Times New Roman"/>
        <family val="1"/>
        <charset val="162"/>
      </rPr>
      <t>Days of temporary incapacity (Inpatient)</t>
    </r>
  </si>
  <si>
    <r>
      <t xml:space="preserve">Toplam Geçici İş Göremezlik Süresi (Ayakta+ Yatarak)
</t>
    </r>
    <r>
      <rPr>
        <sz val="9"/>
        <rFont val="Times New Roman"/>
        <family val="1"/>
        <charset val="162"/>
      </rPr>
      <t>Total Days of Temporary Incapacity (Outpatient+Inpatient)</t>
    </r>
  </si>
  <si>
    <t>Tablo:3.5/2</t>
  </si>
  <si>
    <r>
      <t xml:space="preserve">Toplam </t>
    </r>
    <r>
      <rPr>
        <sz val="9"/>
        <rFont val="Times New Roman"/>
        <family val="1"/>
        <charset val="162"/>
      </rPr>
      <t>Total</t>
    </r>
  </si>
  <si>
    <t>Tablo 3.6 - 5510 Sayılı Kanunun 4-1/a Maddesi Kapsamındaki Sigortalılardan İş Kazası Geçirenlerin Geçici İş Göremezlik Süreleri İle Hastanede Geçen Günlerinin  İllere ve Cinsiyete Göre Dağılımı (Gün), 2016</t>
  </si>
  <si>
    <t>Table 3.6 - Distribution of Temporary Incapacity (Outpatient) and Inpatient Days of Insured Having Work Accident By Province and Gender (Under Article 4-1/a of Act 5510), 2016</t>
  </si>
  <si>
    <t>Tablo:3.6/1</t>
  </si>
  <si>
    <r>
      <t xml:space="preserve">İl kodları
</t>
    </r>
    <r>
      <rPr>
        <sz val="10"/>
        <rFont val="Times New Roman"/>
        <family val="1"/>
        <charset val="162"/>
      </rPr>
      <t>Province codes</t>
    </r>
  </si>
  <si>
    <r>
      <t>İller</t>
    </r>
    <r>
      <rPr>
        <sz val="10"/>
        <rFont val="Times New Roman"/>
        <family val="1"/>
        <charset val="162"/>
      </rPr>
      <t xml:space="preserve">                      Provinces</t>
    </r>
  </si>
  <si>
    <r>
      <t>5+</t>
    </r>
    <r>
      <rPr>
        <b/>
        <vertAlign val="superscript"/>
        <sz val="9"/>
        <rFont val="Times New Roman"/>
        <family val="1"/>
        <charset val="162"/>
      </rPr>
      <t>(1)</t>
    </r>
  </si>
  <si>
    <r>
      <t>Toplam
T</t>
    </r>
    <r>
      <rPr>
        <sz val="9"/>
        <rFont val="Times New Roman"/>
        <family val="1"/>
        <charset val="162"/>
      </rPr>
      <t>otal</t>
    </r>
  </si>
  <si>
    <t>Tablo:3.6/2</t>
  </si>
  <si>
    <t>5+</t>
  </si>
  <si>
    <r>
      <rPr>
        <b/>
        <vertAlign val="superscript"/>
        <sz val="9"/>
        <rFont val="Times New Roman"/>
        <family val="1"/>
        <charset val="162"/>
      </rPr>
      <t>(1)</t>
    </r>
    <r>
      <rPr>
        <b/>
        <sz val="9"/>
        <rFont val="Times New Roman"/>
        <family val="1"/>
        <charset val="162"/>
      </rPr>
      <t xml:space="preserve"> Ayrıntılı bilgi için Metaveri sayfasına bakınız.</t>
    </r>
    <r>
      <rPr>
        <sz val="9"/>
        <rFont val="Times New Roman"/>
        <family val="1"/>
        <charset val="162"/>
      </rPr>
      <t xml:space="preserve"> </t>
    </r>
    <r>
      <rPr>
        <vertAlign val="superscript"/>
        <sz val="9"/>
        <rFont val="Times New Roman"/>
        <family val="1"/>
        <charset val="162"/>
      </rPr>
      <t>(1)</t>
    </r>
    <r>
      <rPr>
        <sz val="9"/>
        <rFont val="Times New Roman"/>
        <family val="1"/>
        <charset val="162"/>
      </rPr>
      <t xml:space="preserve"> For more information refer to Metadata page.</t>
    </r>
  </si>
  <si>
    <t>Tablo 3.10 - 5510 Sayılı Kanunun 4-1/a Maddesi Kapsamındaki Sigortalılardan Yıl İçinde İş Kazası ve Meslek Hastalığı Sonucu Sürekli  İş Göremezlik Geliri Bağlananların Ekonomik Faaliyet Sınıflamasına Ve Cinsiyete Göre Dağılımı, 2016</t>
  </si>
  <si>
    <t>Table 3.10 - Distribution of Insured Awarded Permanent Incapacity Income Within Year Due To Work Accident and Occupational Disease by Classification of Economic Activity and Gender (Under Article 4-1/a of Act 5510), 2016</t>
  </si>
  <si>
    <t>Tablo:3.10/1</t>
  </si>
  <si>
    <r>
      <t xml:space="preserve">Kod No
</t>
    </r>
    <r>
      <rPr>
        <sz val="10"/>
        <rFont val="Times New Roman"/>
        <family val="1"/>
        <charset val="162"/>
      </rPr>
      <t>Code No</t>
    </r>
  </si>
  <si>
    <r>
      <t xml:space="preserve">2016 yılı içinde geçirdiği iş kazası veya meslek hastalığı sonucu gelir bağlanan sigortalılar
</t>
    </r>
    <r>
      <rPr>
        <sz val="10"/>
        <rFont val="Times New Roman"/>
        <family val="1"/>
        <charset val="162"/>
      </rPr>
      <t>Number of Insured  Awarded Income in 2016 due to work accident/occupational disease in 2016</t>
    </r>
  </si>
  <si>
    <r>
      <t xml:space="preserve">Geçmiş yıllarda iş kazası veya meslek hastalığı geçiren sigortalılardan 2016 yılı içinde gelir bağlananlar
</t>
    </r>
    <r>
      <rPr>
        <sz val="10"/>
        <rFont val="Times New Roman"/>
        <family val="1"/>
        <charset val="162"/>
      </rPr>
      <t>Number of Insured awarded income in 2016 due to work accident/occupational disease in previous years</t>
    </r>
  </si>
  <si>
    <r>
      <t xml:space="preserve">İş kazası
</t>
    </r>
    <r>
      <rPr>
        <sz val="10"/>
        <rFont val="Times New Roman"/>
        <family val="1"/>
        <charset val="162"/>
      </rPr>
      <t>Work Accident</t>
    </r>
  </si>
  <si>
    <r>
      <t xml:space="preserve">Meslek hastalığı
</t>
    </r>
    <r>
      <rPr>
        <sz val="10"/>
        <rFont val="Times New Roman"/>
        <family val="1"/>
        <charset val="162"/>
      </rPr>
      <t>Occupational Disease</t>
    </r>
  </si>
  <si>
    <t xml:space="preserve">Bitkisel Ve Hayvansal Üretim        </t>
  </si>
  <si>
    <t xml:space="preserve">Ormancılık Ve Tomrukçuluk           </t>
  </si>
  <si>
    <t xml:space="preserve">Balıkçılık Ve Su Ürünleri Yetiş.    </t>
  </si>
  <si>
    <t xml:space="preserve">Kömür Ve Linyit Çıkartılması        </t>
  </si>
  <si>
    <t xml:space="preserve">Ham Petrol Ve Doğalgaz Çıkarımı     </t>
  </si>
  <si>
    <t xml:space="preserve">Metal Cevheri Madenciliği           </t>
  </si>
  <si>
    <t xml:space="preserve">Diğer Madencilik Ve Taş Ocak.  </t>
  </si>
  <si>
    <t xml:space="preserve">Madenciliği Destekleyici Hizmet     </t>
  </si>
  <si>
    <t xml:space="preserve">Gıda Ürünleri İmalatı               </t>
  </si>
  <si>
    <t xml:space="preserve">İçecek İmalatı                      </t>
  </si>
  <si>
    <t xml:space="preserve">Tütün Ürünleri İmalatı              </t>
  </si>
  <si>
    <t xml:space="preserve">Tekstil Ürünleri İmalatı            </t>
  </si>
  <si>
    <t xml:space="preserve">Giyim Eşyaları İmalatı              </t>
  </si>
  <si>
    <t xml:space="preserve">Deri Ve İlgili Ürünler İmalatı      </t>
  </si>
  <si>
    <t xml:space="preserve">Ağaç,Ağaç Ürünleri Ve Mantar Ür.  </t>
  </si>
  <si>
    <t xml:space="preserve">Kağıt Ve Kağıt Ürünleri İmalatı     </t>
  </si>
  <si>
    <t>Kayıtlı Medyanın Basılması Ve Çoğ.</t>
  </si>
  <si>
    <t xml:space="preserve">Kok Kömürü Ve Petrol Ürün. İm. </t>
  </si>
  <si>
    <t xml:space="preserve">Kimyasal Ürünleri İmalatı           </t>
  </si>
  <si>
    <t xml:space="preserve">Eczacılık Ve Ecz.İlişkin Mal.İm.. </t>
  </si>
  <si>
    <t xml:space="preserve">Kauçuk Ve Plastik Ürünler İm.  </t>
  </si>
  <si>
    <t xml:space="preserve">Metalik Olmayan Ürünler İma.   </t>
  </si>
  <si>
    <t xml:space="preserve">Ana Metal Sanayi                    </t>
  </si>
  <si>
    <t>Fabrik.Metal Ürün.(Mak.Tec.Har)</t>
  </si>
  <si>
    <t>Bilgisayar, Elekronik Ve Optik Ür.</t>
  </si>
  <si>
    <t xml:space="preserve">Elektrikli Techizat İmalatı         </t>
  </si>
  <si>
    <t xml:space="preserve">Makine Ve Ekipman İmalatı           </t>
  </si>
  <si>
    <t xml:space="preserve">Motorlu Kara Taşıtı Ve Römork İm. </t>
  </si>
  <si>
    <t xml:space="preserve">Diğer Ulaşım Araçları İmalatı       </t>
  </si>
  <si>
    <t xml:space="preserve">Mobilya İmalatı                     </t>
  </si>
  <si>
    <t xml:space="preserve">Diğer İmalatlar                     </t>
  </si>
  <si>
    <t xml:space="preserve">Makine Ve Ekipman.Kurulumu Ve On. </t>
  </si>
  <si>
    <t>Elk.Gaz,Buhar Ve Hava.Sis.Üret.Da.</t>
  </si>
  <si>
    <t>Suyun Toplanması Arıtılması Ve Dağt.</t>
  </si>
  <si>
    <t xml:space="preserve">Kanalizasyon                        </t>
  </si>
  <si>
    <t xml:space="preserve">Atık Maddelerin Değerlendirilmesi   </t>
  </si>
  <si>
    <t xml:space="preserve">İyileştirme Ve Diğer Atık Yön.Hiz.  </t>
  </si>
  <si>
    <t xml:space="preserve">Bina İnşaatı                        </t>
  </si>
  <si>
    <t xml:space="preserve">Bina Dışı Yapıların İnşaatı         </t>
  </si>
  <si>
    <t xml:space="preserve">Özel İnşaat Faaliyetleri            </t>
  </si>
  <si>
    <t>Toptan Ve Per.Tic.Ve Mot.Taşıt.On.</t>
  </si>
  <si>
    <t xml:space="preserve">Toptan Tic.(Mot.Taşıt.Onar.Hariç)   </t>
  </si>
  <si>
    <t>Perakende Tic.(Mot.Taşıt.Onar.Har)</t>
  </si>
  <si>
    <t xml:space="preserve">Kara Taşıma.Ve Boru Hattı Taşıma.   </t>
  </si>
  <si>
    <t xml:space="preserve">            Tablo:3.10/2</t>
  </si>
  <si>
    <t xml:space="preserve">Su Yolu Taşımacılığı                </t>
  </si>
  <si>
    <t xml:space="preserve">Havayolu Taşımacılığı               </t>
  </si>
  <si>
    <t>Taşıma.İçin Depolama Ve Destek.Fa.</t>
  </si>
  <si>
    <t xml:space="preserve">Posta Ve Kurye Faaliyetleri         </t>
  </si>
  <si>
    <t xml:space="preserve">Konaklama                           </t>
  </si>
  <si>
    <t xml:space="preserve">Yiyecek Ve İçecek Hizmeti Faal.     </t>
  </si>
  <si>
    <t xml:space="preserve">Yayımcılık Faaliyetleri             </t>
  </si>
  <si>
    <t>Sinema Filmi Ve Ses Kaydı Yayımcılı.</t>
  </si>
  <si>
    <t xml:space="preserve">Programcılık Ve Yayıncılık Faal.    </t>
  </si>
  <si>
    <t xml:space="preserve">Telekominikasyon                    </t>
  </si>
  <si>
    <t xml:space="preserve">Bilgisayar Programlama Ve Danış.    </t>
  </si>
  <si>
    <t xml:space="preserve">Bilgi Hizmet Faaliyetleri           </t>
  </si>
  <si>
    <t xml:space="preserve">Finansal Hizmet.(Sig.Ve Emek.Har.) </t>
  </si>
  <si>
    <t>Sigorta Reas.Emek.Fonl(Zor.S.G.Hariç)</t>
  </si>
  <si>
    <t xml:space="preserve">Finans.Ve Sig.Hiz.İçin Yard.Faal.   </t>
  </si>
  <si>
    <t xml:space="preserve">Gayrimenkul Faaliyetleri            </t>
  </si>
  <si>
    <t xml:space="preserve">Hukuki Ve Muhasebe Faaliyetleri     </t>
  </si>
  <si>
    <t xml:space="preserve">İdari Danışmanlık Faaliyetleri      </t>
  </si>
  <si>
    <t xml:space="preserve">Mimarlık Ve Mühendislik Faaliyeti   </t>
  </si>
  <si>
    <t xml:space="preserve">Bilimsel Araştırma Ve Geliş.Faal.   </t>
  </si>
  <si>
    <t xml:space="preserve">Reklamcılık Ve Pazar Araştırması    </t>
  </si>
  <si>
    <t xml:space="preserve">Diğer Mesleki,Bilim.Ve Tek.Faal.    </t>
  </si>
  <si>
    <t xml:space="preserve">Veterinerlik Hizmetleri             </t>
  </si>
  <si>
    <t xml:space="preserve">Kiralama Ve Leasıng Faaliyetleri    </t>
  </si>
  <si>
    <t xml:space="preserve">İstihdam Faaliyetleri               </t>
  </si>
  <si>
    <t xml:space="preserve">Seyahat Acentesi,Tur Oper.Rez.Hiz   </t>
  </si>
  <si>
    <t xml:space="preserve">Güvenlik Ve Soruşturma Faaliyet.    </t>
  </si>
  <si>
    <t xml:space="preserve">Bina Ve Çevre Düzenleme Faaliyet.   </t>
  </si>
  <si>
    <t xml:space="preserve">Büro Yönetimi,Büro Desteği Faal.    </t>
  </si>
  <si>
    <t xml:space="preserve">Kamu Yön.Ve Savunma,Zor.Sos.Güv.    </t>
  </si>
  <si>
    <t xml:space="preserve">Eğitim                              </t>
  </si>
  <si>
    <t xml:space="preserve">İnsan Sağlığı Hizmetleri            </t>
  </si>
  <si>
    <t xml:space="preserve">Yatılı Bakım Faaliyetleri           </t>
  </si>
  <si>
    <t xml:space="preserve">Sosyal Hizmetler                    </t>
  </si>
  <si>
    <t xml:space="preserve">Yaratıcı Sanatlar,Eğlence Faal.     </t>
  </si>
  <si>
    <t xml:space="preserve">Kütüphane,Arşiv Ve Müzeler          </t>
  </si>
  <si>
    <t xml:space="preserve">Kumar Ve Müşterek Bahis Faal        </t>
  </si>
  <si>
    <t xml:space="preserve">Spor, Eğlence Ve Dinlence Faal.     </t>
  </si>
  <si>
    <t xml:space="preserve">Üye Olunan Kuruluş Faaliyetleri     </t>
  </si>
  <si>
    <t xml:space="preserve">Bilgisayar Ve Kişisel Ev Eşya.Onar. </t>
  </si>
  <si>
    <t xml:space="preserve">Diğer Hizmet Faaliyetleri           </t>
  </si>
  <si>
    <t xml:space="preserve">Ev İçi Çalışanların Faaliyetleri    </t>
  </si>
  <si>
    <t xml:space="preserve">Hanehalkları Tar.Kendi İht.Faal.    </t>
  </si>
  <si>
    <t xml:space="preserve">Uluslararası Örgüt Ve Tems.Faal.    </t>
  </si>
  <si>
    <r>
      <t xml:space="preserve">            Toplam-</t>
    </r>
    <r>
      <rPr>
        <sz val="10"/>
        <rFont val="Times New Roman"/>
        <family val="1"/>
        <charset val="162"/>
      </rPr>
      <t>Total</t>
    </r>
  </si>
  <si>
    <r>
      <t xml:space="preserve">* Ekonomik faaliyet sınıflarının ingilizceleri ektedir.  </t>
    </r>
    <r>
      <rPr>
        <sz val="8"/>
        <rFont val="Times New Roman"/>
        <family val="1"/>
        <charset val="162"/>
      </rPr>
      <t>For english names of classification of activities see appendix.</t>
    </r>
  </si>
  <si>
    <t>Tablo 3.11- 5510 Sayılı Kanunun 4-1/a Maddesi Kapsamındaki Sigortalılardan Yıl İçinde İş Kazası ve Meslek Hastalığı Sonucu Sürekli  İş Göremezlik Geliri Bağlananların İllere Ve Cinsiyete Göre Dağılımı, 2016</t>
  </si>
  <si>
    <t>Table 3.11 - Distribution of  Insured Awarded Permanent Incapacity Within Year Due To Work Accident and Occupational Disease By Province and Gender (Under Article 4-1/a of Act 5510), 2016</t>
  </si>
  <si>
    <t>Tablo:3.11/1</t>
  </si>
  <si>
    <r>
      <t xml:space="preserve">2016 yılı içinde geçirdiği iş kazası veya meslek hastalığı sonucu gelir bağlanan sigortalılar
</t>
    </r>
    <r>
      <rPr>
        <sz val="10"/>
        <rFont val="Times New Roman"/>
        <family val="1"/>
        <charset val="162"/>
      </rPr>
      <t>Number of insured awarded income in 2016 due to work accident/occupational disease in 2016</t>
    </r>
  </si>
  <si>
    <r>
      <t xml:space="preserve">Geçmiş yıllarda iş kazası veya meslek hastalığı geçiren sigortalılardan 2016 yılı içinde gelir bağlananlar
</t>
    </r>
    <r>
      <rPr>
        <sz val="10"/>
        <rFont val="Times New Roman"/>
        <family val="1"/>
        <charset val="162"/>
      </rPr>
      <t>Number of insured awarded income in 2016 due to work accident/occupational disease in previous years</t>
    </r>
  </si>
  <si>
    <t>Tablo:3.11/2</t>
  </si>
  <si>
    <t>Tablo 3.12 - 5510 Sayılı Kanunun 4-1/a Maddesi Kapsamındaki Sigortalılardan Yıl İçinde İş Kazası ve Meslek Hastalığı Sonucu Sürekli İş Göremezlik Geliri Bağlananların Yaş Ve Cinsiyete Göre Dağılımı, 2016</t>
  </si>
  <si>
    <t>Table 3.12 - Distribution of Insured Awarded Permanent Incapacity Due To Work Accident and Occupational Disease Within Year by Age and Gender (Under Article 4-1/a of Act 5510), 2016</t>
  </si>
  <si>
    <r>
      <t>Yaşlar</t>
    </r>
    <r>
      <rPr>
        <sz val="9"/>
        <rFont val="Times New Roman"/>
        <family val="1"/>
        <charset val="162"/>
      </rPr>
      <t xml:space="preserve">
Ages</t>
    </r>
  </si>
  <si>
    <r>
      <t xml:space="preserve">2016 yılı içinde geçirdiği iş kazası veya meslek hastalığı sonucu gelir bağlanan sigortalılar
</t>
    </r>
    <r>
      <rPr>
        <sz val="8"/>
        <rFont val="Times New Roman"/>
        <family val="1"/>
        <charset val="162"/>
      </rPr>
      <t>Number of Insured Awarded Income in 2016 due to work accident/occupational disease in 2016</t>
    </r>
  </si>
  <si>
    <r>
      <t xml:space="preserve">Geçmiş yıllarda iş kazası veya meslek hastalığı geçiren sigortalılardan 2016 yılı içinde gelir bağlananlar
</t>
    </r>
    <r>
      <rPr>
        <sz val="8"/>
        <rFont val="Times New Roman"/>
        <family val="1"/>
        <charset val="162"/>
      </rPr>
      <t>Number of Insured awarded income in 2016 due to work accident/occupational disease in previous years</t>
    </r>
  </si>
  <si>
    <r>
      <t xml:space="preserve">İş kazası
</t>
    </r>
    <r>
      <rPr>
        <sz val="9"/>
        <rFont val="Times New Roman"/>
        <family val="1"/>
        <charset val="162"/>
      </rPr>
      <t>Work Accident</t>
    </r>
  </si>
  <si>
    <r>
      <t xml:space="preserve">Meslek hastalığı
</t>
    </r>
    <r>
      <rPr>
        <sz val="9"/>
        <rFont val="Times New Roman"/>
        <family val="1"/>
        <charset val="162"/>
      </rPr>
      <t>Occupational disease</t>
    </r>
  </si>
  <si>
    <r>
      <t xml:space="preserve">Meslek hastalığı
</t>
    </r>
    <r>
      <rPr>
        <sz val="9"/>
        <rFont val="Times New Roman"/>
        <family val="1"/>
        <charset val="162"/>
      </rPr>
      <t>Occupational Disease</t>
    </r>
  </si>
  <si>
    <t>Tablo 3.13 - 5510 Sayılı Kanunun 4-1/a Maddesi Kapsamındaki Sigortalılardan Yıl İçinde İş Kazası ve Meslek Hastalığı Sonucu Sürekli İş Göremezlik Geliri Bağlananların İş Göremezlik Derecelerine ve Cinsiyetlerine Göre Dağılımı, 2016</t>
  </si>
  <si>
    <t>Table 3.13- Distribution of Insured Awarded Permanent Incapacity Due To Work Accident and Occupational Disease Within Year by Their Incapacity Level and Gender (Under Article 4-1/a of Act 5510), 2016</t>
  </si>
  <si>
    <r>
      <t xml:space="preserve">Kod no
</t>
    </r>
    <r>
      <rPr>
        <sz val="10"/>
        <color theme="1"/>
        <rFont val="Times New Roman"/>
        <family val="1"/>
        <charset val="162"/>
      </rPr>
      <t>Code no</t>
    </r>
  </si>
  <si>
    <r>
      <t xml:space="preserve">İş göremezlik dereceleri
</t>
    </r>
    <r>
      <rPr>
        <sz val="10"/>
        <rFont val="Times New Roman"/>
        <family val="1"/>
        <charset val="162"/>
      </rPr>
      <t>Incapacity levels</t>
    </r>
  </si>
  <si>
    <r>
      <t xml:space="preserve">Geçmiş yıllarda iş kazası veya meslek hastalığı geçiren sigortalılardan 2016 yılı içinde gelir bağlananlar
</t>
    </r>
    <r>
      <rPr>
        <sz val="9"/>
        <rFont val="Times New Roman"/>
        <family val="1"/>
        <charset val="162"/>
      </rPr>
      <t>Number of insured awarded income in 2016 due to work accident/occupational disease in previous years</t>
    </r>
  </si>
  <si>
    <t>B00</t>
  </si>
  <si>
    <r>
      <t xml:space="preserve">İş Göremezlik Oranı tanımlanmamış
</t>
    </r>
    <r>
      <rPr>
        <sz val="10"/>
        <rFont val="Times New Roman"/>
        <family val="1"/>
        <charset val="162"/>
      </rPr>
      <t>level of disability not specified</t>
    </r>
  </si>
  <si>
    <t>B01</t>
  </si>
  <si>
    <r>
      <t xml:space="preserve">%10' dan az (*)
</t>
    </r>
    <r>
      <rPr>
        <sz val="10"/>
        <rFont val="Times New Roman"/>
        <family val="1"/>
        <charset val="162"/>
      </rPr>
      <t>level of disability, 9% or less (permanent mild cases)</t>
    </r>
  </si>
  <si>
    <t>B02</t>
  </si>
  <si>
    <r>
      <rPr>
        <b/>
        <sz val="10"/>
        <rFont val="Times New Roman"/>
        <family val="1"/>
        <charset val="162"/>
      </rPr>
      <t>%10 ile %14</t>
    </r>
    <r>
      <rPr>
        <sz val="10"/>
        <rFont val="Times New Roman"/>
        <family val="1"/>
        <charset val="162"/>
      </rPr>
      <t xml:space="preserve">
level of disability, from 10 % to 14%</t>
    </r>
  </si>
  <si>
    <t>B03</t>
  </si>
  <si>
    <r>
      <t xml:space="preserve">%15 ile %19
</t>
    </r>
    <r>
      <rPr>
        <sz val="10"/>
        <rFont val="Times New Roman"/>
        <family val="1"/>
        <charset val="162"/>
      </rPr>
      <t>level of disability, from 15 % to 19%</t>
    </r>
  </si>
  <si>
    <t>B04</t>
  </si>
  <si>
    <r>
      <t xml:space="preserve">%20 ile %29
</t>
    </r>
    <r>
      <rPr>
        <sz val="10"/>
        <rFont val="Times New Roman"/>
        <family val="1"/>
        <charset val="162"/>
      </rPr>
      <t>level of disability, from 20 % to 29%</t>
    </r>
  </si>
  <si>
    <t>B05</t>
  </si>
  <si>
    <r>
      <t xml:space="preserve">%30 ile %39
</t>
    </r>
    <r>
      <rPr>
        <sz val="10"/>
        <rFont val="Times New Roman"/>
        <family val="1"/>
        <charset val="162"/>
      </rPr>
      <t>level of disability, from 30 % to 39%</t>
    </r>
  </si>
  <si>
    <r>
      <t xml:space="preserve">%40 ile %49
</t>
    </r>
    <r>
      <rPr>
        <sz val="10"/>
        <rFont val="Times New Roman"/>
        <family val="1"/>
        <charset val="162"/>
      </rPr>
      <t>level of disability, from 40 % to 49%</t>
    </r>
  </si>
  <si>
    <t>B06</t>
  </si>
  <si>
    <r>
      <t xml:space="preserve">%50 ile %100
</t>
    </r>
    <r>
      <rPr>
        <sz val="10"/>
        <rFont val="Times New Roman"/>
        <family val="1"/>
        <charset val="162"/>
      </rPr>
      <t>level of disability, 50 % or more (including &gt; 100%) or pension</t>
    </r>
  </si>
  <si>
    <r>
      <t xml:space="preserve">Başka bir yerde belirtilmemiş
</t>
    </r>
    <r>
      <rPr>
        <sz val="10"/>
        <rFont val="Times New Roman"/>
        <family val="1"/>
        <charset val="162"/>
      </rPr>
      <t>Severity of disease, not elsewhere mentioned</t>
    </r>
  </si>
  <si>
    <r>
      <t xml:space="preserve">Toplam </t>
    </r>
    <r>
      <rPr>
        <sz val="10"/>
        <rFont val="Times New Roman"/>
        <family val="1"/>
        <charset val="162"/>
      </rPr>
      <t>- Total</t>
    </r>
  </si>
  <si>
    <t>(*) Meslekte kazanma gücünün en az %10 azaldığı Kurumca tespit edilen sigortalı, sürekli iş göremezlik gelirine hak kazanır (5510/19 md.).</t>
  </si>
  <si>
    <t>(*) Insured person losing his/her capacity to work by at least 10% is entitled to permanent incapacitiy income (Act 5510/19.).</t>
  </si>
  <si>
    <t>Tablo 3.14 - 5510 Sayılı Kanunun 4-1/a Maddesi Kapsamındaki Sigortalılardan İş Kazası ve Meslek Hastalığı Sonucu Sürekli İş Göremezlik Geliri Alanların İllere Ve Cinsiyete Göre Birikimli Dağılımı,  2016</t>
  </si>
  <si>
    <t>Table 3.14 - Cumulative Distribution of  Insured Awarded Permanent Incapacity Due To Work Accident and Occupational Disease By Provinces and Gender (Under Article 4-1/a of Act 5510), 2016</t>
  </si>
  <si>
    <r>
      <t xml:space="preserve">Erkek </t>
    </r>
    <r>
      <rPr>
        <sz val="10"/>
        <rFont val="Times New Roman"/>
        <family val="1"/>
        <charset val="162"/>
      </rPr>
      <t>Male</t>
    </r>
  </si>
  <si>
    <r>
      <t xml:space="preserve">Kadın </t>
    </r>
    <r>
      <rPr>
        <sz val="10"/>
        <rFont val="Times New Roman"/>
        <family val="1"/>
        <charset val="162"/>
      </rPr>
      <t>Female</t>
    </r>
  </si>
  <si>
    <t>Kıbrıs</t>
  </si>
  <si>
    <t>Tablo 3.15 - 5510 Sayılı Kanunun 4-1/a Maddesi Kapsamındaki Sigortalılardan İş Kazası ve Meslek Hastalığı Sonucu Sürekli İş Göremezlik Geliri Alanların Yaş Ve Cinsiyete Göre Birikimli Dağılımı,  2016</t>
  </si>
  <si>
    <t>Table 3.15 - Cumulative Distribution of Insured Awarded Permanent Incapacity Due To Work Accident and Occupational Disease by Age and Gender (Under Article 4-1/a of Act 5510), 2016</t>
  </si>
  <si>
    <r>
      <t xml:space="preserve">Meslek hastalığı
</t>
    </r>
    <r>
      <rPr>
        <sz val="10"/>
        <rFont val="Times New Roman"/>
        <family val="1"/>
        <charset val="162"/>
      </rPr>
      <t>Occupational disease</t>
    </r>
  </si>
  <si>
    <t>81+</t>
  </si>
  <si>
    <t>Tablo 3.16 - 5510 Sayılı Kanunun 4-1/a Maddesi Kapsamındaki Sigortalılardan İş Kazası ve Meslek Hastalığı Sonucu Sürekli İş Göremezlik Geliri Alanların İş Göremezlik Derecelerine Göre Birikimli Dağılımı, 2016</t>
  </si>
  <si>
    <t>Table 3.16 - Cumulative Distribution of Insured Awarded Permanent Incapacity Due To Work Accident and Occupational Disease by Their Incapacity Level and Gender (Under Article 4-1/a of Act 5510), 2016</t>
  </si>
  <si>
    <r>
      <rPr>
        <b/>
        <sz val="10"/>
        <rFont val="Times New Roman"/>
        <family val="1"/>
        <charset val="162"/>
      </rPr>
      <t>%10 ile %14</t>
    </r>
    <r>
      <rPr>
        <sz val="10"/>
        <rFont val="Times New Roman"/>
        <family val="1"/>
        <charset val="162"/>
      </rPr>
      <t xml:space="preserve">
level of disability, from 10% to 14%</t>
    </r>
  </si>
  <si>
    <r>
      <t xml:space="preserve">%20 ile %29
</t>
    </r>
    <r>
      <rPr>
        <sz val="10"/>
        <rFont val="Times New Roman"/>
        <family val="1"/>
        <charset val="162"/>
      </rPr>
      <t>level of disability, from 20% to 29%</t>
    </r>
  </si>
  <si>
    <r>
      <t xml:space="preserve">%30 ile %39
</t>
    </r>
    <r>
      <rPr>
        <sz val="10"/>
        <rFont val="Times New Roman"/>
        <family val="1"/>
        <charset val="162"/>
      </rPr>
      <t>level of disability, from 30% to 39%</t>
    </r>
  </si>
  <si>
    <r>
      <t xml:space="preserve">%40 ile %49
</t>
    </r>
    <r>
      <rPr>
        <sz val="10"/>
        <rFont val="Times New Roman"/>
        <family val="1"/>
        <charset val="162"/>
      </rPr>
      <t>level of disability, from 40% to 49%</t>
    </r>
  </si>
  <si>
    <r>
      <t xml:space="preserve">%50 ile %100
</t>
    </r>
    <r>
      <rPr>
        <sz val="10"/>
        <rFont val="Times New Roman"/>
        <family val="1"/>
        <charset val="162"/>
      </rPr>
      <t>level of disability, 50% or more (including &gt; 100%) or pension</t>
    </r>
  </si>
  <si>
    <t>(*) Insured person losing his/her capacity to work by at least 10% is entitled to permanent incapacitiy income (Act 5510/19.)</t>
  </si>
  <si>
    <t>Tablo 3.17 - 5510 Sayılı Kanunun 4-1/a Maddesi Kapsamındaki Sigortalılardan İş Kazası ve Meslek Hastalığı Sonucu Sürekli İş Göremezlik Geliri Alanların Çalışma, Gelir ve Aylık Alma Durumlarına Göre Birikimli Dağılımı, 2016</t>
  </si>
  <si>
    <t>Table 3.17 - Distribution of  Cumulative Number of Insured Receiving Permanent Incapacity Due To Work Accident and Occupational Disease by Persons Active Insured, Receiving Income and Pension (Under Article 4-1/a of Act 5510), 2016</t>
  </si>
  <si>
    <r>
      <t xml:space="preserve">Gelir Grubu
</t>
    </r>
    <r>
      <rPr>
        <sz val="9"/>
        <rFont val="Times New Roman"/>
        <family val="1"/>
        <charset val="162"/>
      </rPr>
      <t>Group of receiving permanent incapacity income</t>
    </r>
  </si>
  <si>
    <r>
      <t xml:space="preserve">Sürekli işgöremezlik geliri alırken aktif sigortalı olarak çalışanlar 
</t>
    </r>
    <r>
      <rPr>
        <sz val="10"/>
        <rFont val="Times New Roman"/>
        <family val="1"/>
        <charset val="162"/>
      </rPr>
      <t>While receiving permanent incapacity income who is working as an active insured persons</t>
    </r>
  </si>
  <si>
    <r>
      <t xml:space="preserve">Sürekli işgöremezlik geliri alırken malullük ve yaşlılık aylığı alanlar                                                                                                                                            </t>
    </r>
    <r>
      <rPr>
        <sz val="10"/>
        <rFont val="Times New Roman"/>
        <family val="1"/>
        <charset val="162"/>
      </rPr>
      <t xml:space="preserve"> While receiving permanent incapacity income Invalidity and old-age pensioners</t>
    </r>
    <r>
      <rPr>
        <b/>
        <sz val="10"/>
        <rFont val="Times New Roman"/>
        <family val="1"/>
        <charset val="162"/>
      </rPr>
      <t xml:space="preserve">          </t>
    </r>
  </si>
  <si>
    <r>
      <t xml:space="preserve">Sürekli işgöremezlik geliri alanlardan çalışmayan ve malullük, yaşlılık aylığı almayanların sayısı 
</t>
    </r>
    <r>
      <rPr>
        <sz val="10"/>
        <rFont val="Times New Roman"/>
        <family val="1"/>
        <charset val="162"/>
      </rPr>
      <t>Those who don't work and are not invalidity and old age pensioners while receiving permanent incapacity income</t>
    </r>
  </si>
  <si>
    <r>
      <t xml:space="preserve">Sürekli işgöremezlik geliri alanların toplam sayısı
</t>
    </r>
    <r>
      <rPr>
        <sz val="10"/>
        <rFont val="Times New Roman"/>
        <family val="1"/>
        <charset val="162"/>
      </rPr>
      <t>Total permanent incapacity income receivers</t>
    </r>
  </si>
  <si>
    <r>
      <t>Malullük-</t>
    </r>
    <r>
      <rPr>
        <sz val="10"/>
        <rFont val="Times New Roman"/>
        <family val="1"/>
        <charset val="162"/>
      </rPr>
      <t>Invalidity</t>
    </r>
  </si>
  <si>
    <r>
      <t>Yaşlılık-</t>
    </r>
    <r>
      <rPr>
        <sz val="10"/>
        <rFont val="Times New Roman"/>
        <family val="1"/>
        <charset val="162"/>
      </rPr>
      <t>Old-Age</t>
    </r>
  </si>
  <si>
    <r>
      <t xml:space="preserve">İş Kazası
</t>
    </r>
    <r>
      <rPr>
        <sz val="10"/>
        <rFont val="Times New Roman"/>
        <family val="1"/>
        <charset val="162"/>
      </rPr>
      <t>Work Accident</t>
    </r>
  </si>
  <si>
    <r>
      <t xml:space="preserve">Meslek Hastalığı
</t>
    </r>
    <r>
      <rPr>
        <sz val="10"/>
        <rFont val="Times New Roman"/>
        <family val="1"/>
        <charset val="162"/>
      </rPr>
      <t>Occupational Disease</t>
    </r>
  </si>
  <si>
    <t>Tablo 3.19 - 5510 Sayılı Kanunun 4-1/a Maddesi Kapsamındaki Sigortalılardan Yıl İçinde İş Kazası ve Meslek Hastalığı Sonucu Ölenlerin İllere ve Cinsiyete Göre Dağılımı, 2016</t>
  </si>
  <si>
    <t>Table 3.19 - Distribution of The Deceased Persons Due To Work Accident and Occupational Disease By Province and Gender (Under Article 4-1/a of Act 5510), 2016</t>
  </si>
  <si>
    <r>
      <t>İş kazası sonucu ölen sigortalı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 xml:space="preserve">Number of fatal accident at work </t>
    </r>
    <r>
      <rPr>
        <vertAlign val="superscript"/>
        <sz val="10"/>
        <rFont val="Times New Roman"/>
        <family val="1"/>
        <charset val="162"/>
      </rPr>
      <t>(1)</t>
    </r>
  </si>
  <si>
    <r>
      <t xml:space="preserve">Meslek hastalığı sonucu ölen sigortalı sayısı
</t>
    </r>
    <r>
      <rPr>
        <sz val="10"/>
        <rFont val="Times New Roman"/>
        <family val="1"/>
        <charset val="162"/>
      </rPr>
      <t>Number of fatal occupational diseases</t>
    </r>
  </si>
  <si>
    <r>
      <t xml:space="preserve">Erkek </t>
    </r>
    <r>
      <rPr>
        <sz val="9"/>
        <rFont val="Times New Roman"/>
        <family val="1"/>
        <charset val="162"/>
      </rPr>
      <t>Male</t>
    </r>
  </si>
  <si>
    <r>
      <t xml:space="preserve">Kadın </t>
    </r>
    <r>
      <rPr>
        <sz val="9"/>
        <rFont val="Times New Roman"/>
        <family val="1"/>
        <charset val="162"/>
      </rPr>
      <t>Female</t>
    </r>
  </si>
  <si>
    <r>
      <rPr>
        <b/>
        <vertAlign val="superscript"/>
        <sz val="8"/>
        <rFont val="Times New Roman"/>
        <family val="1"/>
        <charset val="162"/>
      </rPr>
      <t>(1)</t>
    </r>
    <r>
      <rPr>
        <b/>
        <sz val="8"/>
        <rFont val="Times New Roman"/>
        <family val="1"/>
        <charset val="162"/>
      </rPr>
      <t xml:space="preserve"> Ayrıntılı bilgi için Metaveri sayfasına bakınız. </t>
    </r>
    <r>
      <rPr>
        <vertAlign val="superscript"/>
        <sz val="8"/>
        <rFont val="Times New Roman"/>
        <family val="1"/>
        <charset val="162"/>
      </rPr>
      <t>(1)</t>
    </r>
    <r>
      <rPr>
        <sz val="8"/>
        <rFont val="Times New Roman"/>
        <family val="1"/>
        <charset val="162"/>
      </rPr>
      <t xml:space="preserve"> For more information refer to Metadata page.</t>
    </r>
  </si>
  <si>
    <t>Tablo 3.20 - 5510 Sayılı Kanunun 4-1/a Maddesi Kapsamındaki Sigortalılardan Yıl İçinde İş Kazası ve Meslek Hastalığı Sonucu Ölenlerin Yaşlara ve Cinsiyete Göre Dağılımı, 2016</t>
  </si>
  <si>
    <t>Table 3.20 - Distribution of The Deceased Persons Due To Work Accident and Occupational Disease Within Year by Age and Gender (Under Article 4-1/a of Act 5510), 2016</t>
  </si>
  <si>
    <r>
      <t xml:space="preserve">Yaşlar
</t>
    </r>
    <r>
      <rPr>
        <sz val="9"/>
        <rFont val="Times New Roman"/>
        <family val="1"/>
        <charset val="162"/>
      </rPr>
      <t>Ages</t>
    </r>
  </si>
  <si>
    <t>Tablo 3.22 - 5510 Sayılı Kanunun 4-1/a Maddesi Kapsamındaki Sigortalılardan İş Kazası ve Meslek Hastalığı Sonucu Ölenlerin, Yıl İçinde Ölüm Geliri Bağlanan Hak Sahiplerinin (Geçmiş yıllarda ölenlerin bu yıl gelir bağlanan hak sahipleri dahil)  İllere ve Cinsiyete Göre Dağılımı, 2016</t>
  </si>
  <si>
    <t>Table 3.22 - Distribution of Survivors Awarded Death Income in 2014 Due To Work Accident and Occupational Disease Within Year and previous years by Province and Gender (Under Article 4-1/a of Act 5510), 2016</t>
  </si>
  <si>
    <t>Tablo:3.22/1</t>
  </si>
  <si>
    <r>
      <t xml:space="preserve">İş Kazası </t>
    </r>
    <r>
      <rPr>
        <sz val="10"/>
        <rFont val="Times New Roman"/>
        <family val="1"/>
        <charset val="162"/>
      </rPr>
      <t xml:space="preserve">- Work accident </t>
    </r>
  </si>
  <si>
    <r>
      <t xml:space="preserve">Meslek Hastalığı - </t>
    </r>
    <r>
      <rPr>
        <sz val="10"/>
        <rFont val="Times New Roman"/>
        <family val="1"/>
        <charset val="162"/>
      </rPr>
      <t>Occupational Disease</t>
    </r>
  </si>
  <si>
    <r>
      <rPr>
        <b/>
        <sz val="10"/>
        <rFont val="Times New Roman"/>
        <family val="1"/>
        <charset val="162"/>
      </rPr>
      <t>Toplam-</t>
    </r>
    <r>
      <rPr>
        <sz val="10"/>
        <rFont val="Times New Roman"/>
        <family val="1"/>
        <charset val="162"/>
      </rPr>
      <t>Total</t>
    </r>
  </si>
  <si>
    <r>
      <t xml:space="preserve">Dosya
</t>
    </r>
    <r>
      <rPr>
        <sz val="10"/>
        <rFont val="Times New Roman"/>
        <family val="1"/>
        <charset val="162"/>
      </rPr>
      <t>File</t>
    </r>
  </si>
  <si>
    <r>
      <t xml:space="preserve">Kadın eş
</t>
    </r>
    <r>
      <rPr>
        <sz val="10"/>
        <rFont val="Times New Roman"/>
        <family val="1"/>
        <charset val="162"/>
      </rPr>
      <t>Wife</t>
    </r>
  </si>
  <si>
    <r>
      <t xml:space="preserve">Erkek eş </t>
    </r>
    <r>
      <rPr>
        <sz val="10"/>
        <rFont val="Times New Roman"/>
        <family val="1"/>
        <charset val="162"/>
      </rPr>
      <t>Husband</t>
    </r>
  </si>
  <si>
    <r>
      <t xml:space="preserve">Kız çocuk </t>
    </r>
    <r>
      <rPr>
        <sz val="10"/>
        <rFont val="Times New Roman"/>
        <family val="1"/>
        <charset val="162"/>
      </rPr>
      <t>Daughter</t>
    </r>
  </si>
  <si>
    <r>
      <t xml:space="preserve">Erkek çocuk        </t>
    </r>
    <r>
      <rPr>
        <sz val="10"/>
        <rFont val="Times New Roman"/>
        <family val="1"/>
        <charset val="162"/>
      </rPr>
      <t>Son</t>
    </r>
  </si>
  <si>
    <r>
      <t xml:space="preserve">Ana         </t>
    </r>
    <r>
      <rPr>
        <sz val="10"/>
        <rFont val="Times New Roman"/>
        <family val="1"/>
        <charset val="162"/>
      </rPr>
      <t>Mother</t>
    </r>
  </si>
  <si>
    <r>
      <t xml:space="preserve">Baba
</t>
    </r>
    <r>
      <rPr>
        <sz val="10"/>
        <rFont val="Times New Roman"/>
        <family val="1"/>
        <charset val="162"/>
      </rPr>
      <t>Father</t>
    </r>
  </si>
  <si>
    <r>
      <t xml:space="preserve">Toplam Kişi
</t>
    </r>
    <r>
      <rPr>
        <sz val="10"/>
        <rFont val="Times New Roman"/>
        <family val="1"/>
        <charset val="162"/>
      </rPr>
      <t>Total Person</t>
    </r>
  </si>
  <si>
    <r>
      <rPr>
        <b/>
        <sz val="10"/>
        <rFont val="Times New Roman"/>
        <family val="1"/>
        <charset val="162"/>
      </rPr>
      <t>Dosya</t>
    </r>
    <r>
      <rPr>
        <sz val="10"/>
        <rFont val="Times New Roman"/>
        <family val="1"/>
        <charset val="162"/>
      </rPr>
      <t xml:space="preserve">
File</t>
    </r>
  </si>
  <si>
    <r>
      <rPr>
        <b/>
        <sz val="10"/>
        <rFont val="Times New Roman"/>
        <family val="1"/>
        <charset val="162"/>
      </rPr>
      <t>Kişi</t>
    </r>
    <r>
      <rPr>
        <sz val="10"/>
        <rFont val="Times New Roman"/>
        <family val="1"/>
        <charset val="162"/>
      </rPr>
      <t xml:space="preserve">
Person</t>
    </r>
  </si>
  <si>
    <t>Tablo:3.22/2</t>
  </si>
  <si>
    <t>Tablo 3.23 - 5510 Sayılı Kanunun 4-1/a Maddesi Kapsamındaki Sigortalılardan İş Kazası Sonucu Ölenlerin, Yıl İçinde Ölüm Geliri Bağlanan Hak Sahiplerinin Yaş ve Cinsiyete Göre Dağılımı, 2016</t>
  </si>
  <si>
    <t>Table 3.23 - Distribution of Survivors Awarded Death Income Due To Work Accident Within Year by Age and Gender (Under Article 4-1/a of Act 5510), 2016</t>
  </si>
  <si>
    <r>
      <t xml:space="preserve">2016 yılı içinde iş kazası sonucu ölenlerin, ölüm geliri bağlanan haksahipleri
</t>
    </r>
    <r>
      <rPr>
        <sz val="9"/>
        <rFont val="Times New Roman"/>
        <family val="1"/>
        <charset val="162"/>
      </rPr>
      <t>Survivors awarded death income in  2016 due to work accident in 2016</t>
    </r>
  </si>
  <si>
    <r>
      <t xml:space="preserve">Geçmiş yıllarda iş kazası sonucu ölenlerin, 2016 yılı içinde ölüm geliri bağlanan haksahipleri
</t>
    </r>
    <r>
      <rPr>
        <sz val="8.5"/>
        <rFont val="Times New Roman"/>
        <family val="1"/>
        <charset val="162"/>
      </rPr>
      <t>Survivors awarded death income in 2016 due to work accident in previous years</t>
    </r>
  </si>
  <si>
    <r>
      <rPr>
        <b/>
        <sz val="10"/>
        <rFont val="Times New Roman"/>
        <family val="1"/>
        <charset val="162"/>
      </rPr>
      <t>Genel Toplam</t>
    </r>
    <r>
      <rPr>
        <sz val="10"/>
        <rFont val="Times New Roman"/>
        <family val="1"/>
        <charset val="162"/>
      </rPr>
      <t xml:space="preserve">
General total</t>
    </r>
  </si>
  <si>
    <t>80+</t>
  </si>
  <si>
    <t>Tablo 3.24 - 5510 Sayılı Kanunun 4-1/a Maddesi Kapsamındaki Sigortalılardan Meslek Hastalığı Sonucu Ölenlerin, Yıl İçinde Ölüm Geliri Bağlanan Hak Sahiplerinin Yaş ve Cinsiyete Göre Dağılımı, 2016</t>
  </si>
  <si>
    <t>Table 3.24 - Distribution of Survivors Awarded Death Income Due To Occupational Disease Within Year by Age and Gender (Under Article 4-1/a of Act 5510), 2016</t>
  </si>
  <si>
    <r>
      <t xml:space="preserve">2016 yılı içinde meslek hastalığı sonucu ölenlerin,
ölüm geliri bağlanan haksahipleri
</t>
    </r>
    <r>
      <rPr>
        <sz val="9"/>
        <rFont val="Times New Roman"/>
        <family val="1"/>
        <charset val="162"/>
      </rPr>
      <t>Survivors awarded death income in 2016 due to occupational disease in 2016</t>
    </r>
  </si>
  <si>
    <r>
      <t xml:space="preserve">Geçmiş yıllarda meslek hastalığı sonucu ölenlerin, 2016 yılı içinde ölüm geliri bağlanan haksahipleri
</t>
    </r>
    <r>
      <rPr>
        <sz val="8.5"/>
        <rFont val="Times New Roman"/>
        <family val="1"/>
        <charset val="162"/>
      </rPr>
      <t>Survivors awarded death income in 2016 due to occupa. disease in previous years</t>
    </r>
  </si>
  <si>
    <t>Tablo 3.25 - 5510 Sayılı Kanunun 4-1/a Maddesi Kapsamındaki Sigortalılardan İş Kazası ve Meslek Hastalığı Sonucu Ölenlerin, Ölüm Geliri Alan Hak Sahiplerinin İl ve Cinsiyete Göre Birikimli Dağılımı, 2016</t>
  </si>
  <si>
    <t>Table 3.25 - Cumulative  Distribution of  Survivors Awarded Death Income Due To Work Accident and Occupational Disease Within Year by Province and Gender (Under Article 4-1/a of Act 5510), 2016</t>
  </si>
  <si>
    <t>Tablo:3.25/1</t>
  </si>
  <si>
    <t>Tablo:3.25/2</t>
  </si>
  <si>
    <r>
      <t xml:space="preserve">Kişi
</t>
    </r>
    <r>
      <rPr>
        <sz val="10"/>
        <rFont val="Times New Roman"/>
        <family val="1"/>
        <charset val="162"/>
      </rPr>
      <t>Person</t>
    </r>
  </si>
  <si>
    <t>Tablo 3.26 - 5510 Sayılı Kanunun 4-1/a Maddesi Kapsamındaki Sigortalılardan İş Kazası ve Meslek Hastalığı Sonucu Ölenlerin, Ölüm Geliri Alan Hak Sahiplerinin Yaş ve Cinsiyete Göre Birikimli Dağılımı, 2016</t>
  </si>
  <si>
    <t>Table 3.26 - Cumulative  Distribution of  Survivors Awarded Death Income Due To Work Accident and Occupational Disease by Age and Gender (Under Article 4-1/a of Act 5510), 2016</t>
  </si>
  <si>
    <r>
      <t>İş Kazası</t>
    </r>
    <r>
      <rPr>
        <sz val="10"/>
        <rFont val="Times New Roman"/>
        <family val="1"/>
        <charset val="162"/>
      </rPr>
      <t>-Work Accident</t>
    </r>
  </si>
  <si>
    <r>
      <t>Meslek Hastalığı-</t>
    </r>
    <r>
      <rPr>
        <sz val="10"/>
        <rFont val="Times New Roman"/>
        <family val="1"/>
        <charset val="162"/>
      </rPr>
      <t>Occupational Disease</t>
    </r>
  </si>
  <si>
    <t>85+</t>
  </si>
  <si>
    <r>
      <t xml:space="preserve">Toplam
</t>
    </r>
    <r>
      <rPr>
        <sz val="8"/>
        <rFont val="Times New Roman"/>
        <family val="1"/>
        <charset val="162"/>
      </rPr>
      <t>Total</t>
    </r>
  </si>
  <si>
    <t>Tablo 3.8 - 5510 Sayılı Kanunun 4-1/a Maddesi  Kapsamındaki Sigortalılardan  İş Kazası Geçiren ve Meslek Hastalığına Tutulan Sigortalı Sayılarının Aylara ve Cinsiyete Göre Dağılımı, 2016</t>
  </si>
  <si>
    <t>Table 3.8 - Distribution of the Number of Insured Having Work Accident and Exposure to Occupational Disease by Months and Gender (Under Article 4-1/a of Act 5510), 2016</t>
  </si>
  <si>
    <r>
      <t xml:space="preserve">Aylar
</t>
    </r>
    <r>
      <rPr>
        <sz val="10"/>
        <rFont val="Times New Roman"/>
        <family val="1"/>
        <charset val="162"/>
      </rPr>
      <t>Months</t>
    </r>
  </si>
  <si>
    <r>
      <rPr>
        <b/>
        <sz val="10"/>
        <color theme="1"/>
        <rFont val="Times New Roman"/>
        <family val="1"/>
        <charset val="162"/>
      </rPr>
      <t>Ocak</t>
    </r>
    <r>
      <rPr>
        <sz val="10"/>
        <color theme="1"/>
        <rFont val="Times New Roman"/>
        <family val="1"/>
        <charset val="162"/>
      </rPr>
      <t>-January</t>
    </r>
  </si>
  <si>
    <r>
      <rPr>
        <b/>
        <sz val="10"/>
        <color theme="1"/>
        <rFont val="Times New Roman"/>
        <family val="1"/>
        <charset val="162"/>
      </rPr>
      <t>Şubat</t>
    </r>
    <r>
      <rPr>
        <sz val="10"/>
        <color theme="1"/>
        <rFont val="Times New Roman"/>
        <family val="1"/>
        <charset val="162"/>
      </rPr>
      <t>-February</t>
    </r>
  </si>
  <si>
    <r>
      <rPr>
        <b/>
        <sz val="10"/>
        <color theme="1"/>
        <rFont val="Times New Roman"/>
        <family val="1"/>
        <charset val="162"/>
      </rPr>
      <t>Mart</t>
    </r>
    <r>
      <rPr>
        <sz val="10"/>
        <color theme="1"/>
        <rFont val="Times New Roman"/>
        <family val="1"/>
        <charset val="162"/>
      </rPr>
      <t>-March</t>
    </r>
  </si>
  <si>
    <r>
      <rPr>
        <b/>
        <sz val="10"/>
        <color theme="1"/>
        <rFont val="Times New Roman"/>
        <family val="1"/>
        <charset val="162"/>
      </rPr>
      <t>Nisan</t>
    </r>
    <r>
      <rPr>
        <sz val="10"/>
        <color theme="1"/>
        <rFont val="Times New Roman"/>
        <family val="1"/>
        <charset val="162"/>
      </rPr>
      <t>-April</t>
    </r>
  </si>
  <si>
    <r>
      <rPr>
        <b/>
        <sz val="10"/>
        <color theme="1"/>
        <rFont val="Times New Roman"/>
        <family val="1"/>
        <charset val="162"/>
      </rPr>
      <t>Mayıs</t>
    </r>
    <r>
      <rPr>
        <sz val="10"/>
        <color theme="1"/>
        <rFont val="Times New Roman"/>
        <family val="1"/>
        <charset val="162"/>
      </rPr>
      <t>-May</t>
    </r>
  </si>
  <si>
    <r>
      <rPr>
        <b/>
        <sz val="10"/>
        <color theme="1"/>
        <rFont val="Times New Roman"/>
        <family val="1"/>
        <charset val="162"/>
      </rPr>
      <t>Haziran</t>
    </r>
    <r>
      <rPr>
        <sz val="10"/>
        <color theme="1"/>
        <rFont val="Times New Roman"/>
        <family val="1"/>
        <charset val="162"/>
      </rPr>
      <t>-June</t>
    </r>
  </si>
  <si>
    <r>
      <rPr>
        <b/>
        <sz val="10"/>
        <color theme="1"/>
        <rFont val="Times New Roman"/>
        <family val="1"/>
        <charset val="162"/>
      </rPr>
      <t>Temmuz</t>
    </r>
    <r>
      <rPr>
        <sz val="10"/>
        <color theme="1"/>
        <rFont val="Times New Roman"/>
        <family val="1"/>
        <charset val="162"/>
      </rPr>
      <t>-July</t>
    </r>
  </si>
  <si>
    <r>
      <rPr>
        <b/>
        <sz val="10"/>
        <color theme="1"/>
        <rFont val="Times New Roman"/>
        <family val="1"/>
        <charset val="162"/>
      </rPr>
      <t>Ağustos</t>
    </r>
    <r>
      <rPr>
        <sz val="10"/>
        <color theme="1"/>
        <rFont val="Times New Roman"/>
        <family val="1"/>
        <charset val="162"/>
      </rPr>
      <t>-August</t>
    </r>
  </si>
  <si>
    <r>
      <rPr>
        <b/>
        <sz val="10"/>
        <color theme="1"/>
        <rFont val="Times New Roman"/>
        <family val="1"/>
        <charset val="162"/>
      </rPr>
      <t>Eylül</t>
    </r>
    <r>
      <rPr>
        <sz val="10"/>
        <color theme="1"/>
        <rFont val="Times New Roman"/>
        <family val="1"/>
        <charset val="162"/>
      </rPr>
      <t>-September</t>
    </r>
  </si>
  <si>
    <t>10</t>
  </si>
  <si>
    <r>
      <rPr>
        <b/>
        <sz val="10"/>
        <color theme="1"/>
        <rFont val="Times New Roman"/>
        <family val="1"/>
        <charset val="162"/>
      </rPr>
      <t>Ekim</t>
    </r>
    <r>
      <rPr>
        <sz val="10"/>
        <color theme="1"/>
        <rFont val="Times New Roman"/>
        <family val="1"/>
        <charset val="162"/>
      </rPr>
      <t>-October</t>
    </r>
  </si>
  <si>
    <t>11</t>
  </si>
  <si>
    <r>
      <rPr>
        <b/>
        <sz val="10"/>
        <color theme="1"/>
        <rFont val="Times New Roman"/>
        <family val="1"/>
        <charset val="162"/>
      </rPr>
      <t>Kasım</t>
    </r>
    <r>
      <rPr>
        <sz val="10"/>
        <color theme="1"/>
        <rFont val="Times New Roman"/>
        <family val="1"/>
        <charset val="162"/>
      </rPr>
      <t>-November</t>
    </r>
  </si>
  <si>
    <t>12</t>
  </si>
  <si>
    <r>
      <rPr>
        <b/>
        <sz val="10"/>
        <color theme="1"/>
        <rFont val="Times New Roman"/>
        <family val="1"/>
        <charset val="162"/>
      </rPr>
      <t>Aralık</t>
    </r>
    <r>
      <rPr>
        <sz val="10"/>
        <color theme="1"/>
        <rFont val="Times New Roman"/>
        <family val="1"/>
        <charset val="162"/>
      </rPr>
      <t>-December</t>
    </r>
  </si>
  <si>
    <t>00</t>
  </si>
  <si>
    <r>
      <rPr>
        <b/>
        <sz val="10"/>
        <color theme="1"/>
        <rFont val="Times New Roman"/>
        <family val="1"/>
        <charset val="162"/>
      </rPr>
      <t xml:space="preserve">Bilinmeyen </t>
    </r>
    <r>
      <rPr>
        <sz val="8"/>
        <color theme="1"/>
        <rFont val="Times New Roman"/>
        <family val="1"/>
        <charset val="162"/>
      </rPr>
      <t>unknown</t>
    </r>
  </si>
  <si>
    <r>
      <rPr>
        <b/>
        <vertAlign val="superscript"/>
        <sz val="9"/>
        <color theme="1"/>
        <rFont val="Times New Roman"/>
        <family val="1"/>
        <charset val="162"/>
      </rPr>
      <t>(1)</t>
    </r>
    <r>
      <rPr>
        <b/>
        <sz val="9"/>
        <color theme="1"/>
        <rFont val="Times New Roman"/>
        <family val="1"/>
        <charset val="162"/>
      </rPr>
      <t xml:space="preserve">  Ayrıntılı bilgi için Metaveri sayfasına bakınız. </t>
    </r>
    <r>
      <rPr>
        <b/>
        <vertAlign val="superscript"/>
        <sz val="9"/>
        <color theme="1"/>
        <rFont val="Times New Roman"/>
        <family val="1"/>
        <charset val="162"/>
      </rPr>
      <t>(1)</t>
    </r>
    <r>
      <rPr>
        <sz val="9"/>
        <color theme="1"/>
        <rFont val="Times New Roman"/>
        <family val="1"/>
        <charset val="162"/>
      </rPr>
      <t xml:space="preserve"> For more information refer to Metadata page.</t>
    </r>
  </si>
  <si>
    <t>Tablo 3.9 - 5510 Sayılı Kanunun 4-1/a Maddesi  Kapsamındaki Sigortalılardan  İş Kazası Geçiren ve Meslek Hastalığına Tutulanların Geçici İşgöremezlik Gün Sayılarının Aylara ve Cinsiyete Göre Dağılımı (Gün), 2016</t>
  </si>
  <si>
    <t>Table 3.9 - Distribution of Number of Temporary Incapacity Days of Insured Having Work Accident and Exposure to Occupational Disease By Months and Gender (Under Article 4-1/a of Act 5510), 2016</t>
  </si>
  <si>
    <r>
      <t xml:space="preserve">İş Kazası sonucu kaybedilen gün sayısı
</t>
    </r>
    <r>
      <rPr>
        <sz val="10"/>
        <rFont val="Times New Roman"/>
        <family val="1"/>
        <charset val="162"/>
      </rPr>
      <t>Number of days lost after work accident</t>
    </r>
  </si>
  <si>
    <t>Tablo 3.27 - 5510 Sayılı Kanunun 4-1/a Maddesi Kapsamındaki Sigortalılardan İş Kazası Geçirenler ile İş Kazası Sonucu Ölenlerin Meslek Gruplarına ve Cinsiyete Göre Dağılımı, 2016</t>
  </si>
  <si>
    <t>Table 3.27 - Distribution of  Persons Having Work Accident and Deceased Persons Due To Work Accident By Occupation Groups and Gender (Under Article 4-1/a of Act 5510), 2016</t>
  </si>
  <si>
    <t>Tablo:3.27/1</t>
  </si>
  <si>
    <r>
      <t xml:space="preserve">Meslek grupları (ISCO 08)
</t>
    </r>
    <r>
      <rPr>
        <sz val="10"/>
        <rFont val="Times New Roman"/>
        <family val="1"/>
        <charset val="162"/>
      </rPr>
      <t>Occupation groups (ISCO 08)</t>
    </r>
  </si>
  <si>
    <r>
      <t xml:space="preserve"> İş kazası sonucu ölen
sigortalı sayısı</t>
    </r>
    <r>
      <rPr>
        <b/>
        <vertAlign val="superscript"/>
        <sz val="9"/>
        <rFont val="Times New Roman"/>
        <family val="1"/>
        <charset val="162"/>
      </rPr>
      <t>(1)</t>
    </r>
    <r>
      <rPr>
        <b/>
        <sz val="9"/>
        <rFont val="Times New Roman"/>
        <family val="1"/>
        <charset val="162"/>
      </rPr>
      <t xml:space="preserve">
</t>
    </r>
    <r>
      <rPr>
        <sz val="9"/>
        <rFont val="Times New Roman"/>
        <family val="1"/>
        <charset val="162"/>
      </rPr>
      <t xml:space="preserve">Number of fatal accident at work </t>
    </r>
    <r>
      <rPr>
        <vertAlign val="superscript"/>
        <sz val="9"/>
        <rFont val="Times New Roman"/>
        <family val="1"/>
        <charset val="162"/>
      </rPr>
      <t>(1)</t>
    </r>
  </si>
  <si>
    <r>
      <t xml:space="preserve">Erkek - </t>
    </r>
    <r>
      <rPr>
        <sz val="10"/>
        <rFont val="Times New Roman"/>
        <family val="1"/>
        <charset val="162"/>
      </rPr>
      <t>Male</t>
    </r>
  </si>
  <si>
    <r>
      <t xml:space="preserve">Kadın - </t>
    </r>
    <r>
      <rPr>
        <sz val="10"/>
        <rFont val="Times New Roman"/>
        <family val="1"/>
        <charset val="162"/>
      </rPr>
      <t>Female</t>
    </r>
  </si>
  <si>
    <r>
      <t xml:space="preserve">Toplam - </t>
    </r>
    <r>
      <rPr>
        <sz val="10"/>
        <rFont val="Times New Roman"/>
        <family val="1"/>
        <charset val="162"/>
      </rPr>
      <t>Total</t>
    </r>
  </si>
  <si>
    <r>
      <t xml:space="preserve">Kaza günü (çalışır)
</t>
    </r>
    <r>
      <rPr>
        <sz val="10"/>
        <rFont val="Times New Roman"/>
        <family val="1"/>
        <charset val="162"/>
      </rPr>
      <t>Accident day (at work)</t>
    </r>
  </si>
  <si>
    <r>
      <t xml:space="preserve">Kaza günü (iş göremez)
</t>
    </r>
    <r>
      <rPr>
        <sz val="10"/>
        <rFont val="Times New Roman"/>
        <family val="1"/>
        <charset val="162"/>
      </rPr>
      <t>Accident day (incapacity)</t>
    </r>
  </si>
  <si>
    <r>
      <t xml:space="preserve">Erkek 
</t>
    </r>
    <r>
      <rPr>
        <sz val="10"/>
        <rFont val="Times New Roman"/>
        <family val="1"/>
        <charset val="162"/>
      </rPr>
      <t>Male</t>
    </r>
  </si>
  <si>
    <r>
      <t xml:space="preserve">Kadın 
</t>
    </r>
    <r>
      <rPr>
        <sz val="10"/>
        <rFont val="Times New Roman"/>
        <family val="1"/>
        <charset val="162"/>
      </rPr>
      <t>Female</t>
    </r>
  </si>
  <si>
    <r>
      <rPr>
        <b/>
        <sz val="9"/>
        <color theme="1"/>
        <rFont val="Times New Roman"/>
        <family val="1"/>
        <charset val="162"/>
      </rPr>
      <t>Erkek</t>
    </r>
    <r>
      <rPr>
        <sz val="9"/>
        <color theme="1"/>
        <rFont val="Times New Roman"/>
        <family val="1"/>
        <charset val="162"/>
      </rPr>
      <t xml:space="preserve">
</t>
    </r>
    <r>
      <rPr>
        <sz val="9"/>
        <rFont val="Times New Roman"/>
        <family val="1"/>
        <charset val="162"/>
      </rPr>
      <t>Male</t>
    </r>
  </si>
  <si>
    <r>
      <rPr>
        <b/>
        <sz val="9"/>
        <color theme="1"/>
        <rFont val="Times New Roman"/>
        <family val="1"/>
        <charset val="162"/>
      </rPr>
      <t>Kadın</t>
    </r>
    <r>
      <rPr>
        <sz val="9"/>
        <color theme="1"/>
        <rFont val="Times New Roman"/>
        <family val="1"/>
        <charset val="162"/>
      </rPr>
      <t xml:space="preserve">
</t>
    </r>
    <r>
      <rPr>
        <sz val="9"/>
        <rFont val="Times New Roman"/>
        <family val="1"/>
        <charset val="162"/>
      </rPr>
      <t>Female</t>
    </r>
  </si>
  <si>
    <r>
      <rPr>
        <b/>
        <sz val="9"/>
        <color theme="1"/>
        <rFont val="Times New Roman"/>
        <family val="1"/>
        <charset val="162"/>
      </rPr>
      <t>Toplam</t>
    </r>
    <r>
      <rPr>
        <sz val="9"/>
        <color theme="1"/>
        <rFont val="Times New Roman"/>
        <family val="1"/>
        <charset val="162"/>
      </rPr>
      <t xml:space="preserve">
</t>
    </r>
    <r>
      <rPr>
        <sz val="9"/>
        <rFont val="Times New Roman"/>
        <family val="1"/>
        <charset val="162"/>
      </rPr>
      <t>Total</t>
    </r>
  </si>
  <si>
    <t>0-Silahlı kuvvetlerle ilgili meslekler</t>
  </si>
  <si>
    <t>01-Subaylar</t>
  </si>
  <si>
    <t>11-Subaylar</t>
  </si>
  <si>
    <t>110-Subaylar</t>
  </si>
  <si>
    <t>02-Subay olmayan silahlı kuvvetlerin daimi mensupları</t>
  </si>
  <si>
    <t>21-Subay olmayan silahlı kuvvetlerin daimi mensupları</t>
  </si>
  <si>
    <t>210-Subay olmayan silahlı kuvvetlerin daimi mensupları</t>
  </si>
  <si>
    <t>03-Silahlı kuvvetlerde diğer rütbelerdeki meslekler</t>
  </si>
  <si>
    <t>31-Silahlı kuvvetlerde diğer rütbelerdeki meslekler</t>
  </si>
  <si>
    <t>310-Silahlı kuvvetlerde diğer rütbelerdeki meslekler</t>
  </si>
  <si>
    <t>1-Yöneticiler</t>
  </si>
  <si>
    <t>11-Başkanlar, üst düzey yöneticiler ve kanun yapıcılar</t>
  </si>
  <si>
    <t>111-Kanun yapıcılar ve üst düzey yöneticiler</t>
  </si>
  <si>
    <t>1111-Kanun yapıcılar</t>
  </si>
  <si>
    <t>1112-Üst düzey devlet yöneticileri</t>
  </si>
  <si>
    <t>1113-Muhtarlar ve ihtiyar heyeti</t>
  </si>
  <si>
    <t>1114-Özel amaçlı kuruluşların üst düzey yöneticileri</t>
  </si>
  <si>
    <t>112-Genel müdürler ve başkanlar</t>
  </si>
  <si>
    <t>1120-Genel müdürler ve başkanlar</t>
  </si>
  <si>
    <t>12-Ticari ve idari müdürler</t>
  </si>
  <si>
    <t>121-İş hizmetleri ve idaresi ile ilgili müdürler</t>
  </si>
  <si>
    <t>1211-Finans müdürleri</t>
  </si>
  <si>
    <t>1212-İnsan kaynakları müdürleri</t>
  </si>
  <si>
    <t>1213-Politika ve planlama müdürleri</t>
  </si>
  <si>
    <t>1219-Başka yerde sınıflandırılmamış iş hizmetleri ve idaresi ile ilgili müdürler</t>
  </si>
  <si>
    <t>122-Satış, pazarlama ve iş geliştirme ile ilgili müdürler</t>
  </si>
  <si>
    <t>1221-Satış ve pazarlama müdürleri</t>
  </si>
  <si>
    <t>1222-Reklam ve halka ilişkiler müdürleri</t>
  </si>
  <si>
    <t>1223-Araştırma ve geliştirme müdürleri</t>
  </si>
  <si>
    <t>13-Üretim ve uzmanlaşmış hizmet müdürleri</t>
  </si>
  <si>
    <t>131-Tarım, ormancılık ve balıkçılık ile ilgili üretim müdürleri</t>
  </si>
  <si>
    <t>1311-Tarım ve ormancılık ile ilgili üretim müdürleri</t>
  </si>
  <si>
    <t>1312-Su ürünleri ve balıkçılık ile ilgili üretim müdürleri</t>
  </si>
  <si>
    <t>132-İmalat, madencilik, inşaat ve dağıtım müdürleri</t>
  </si>
  <si>
    <t>1321-İmalat müdürleri</t>
  </si>
  <si>
    <t>1322-Maden işletme müdürleri</t>
  </si>
  <si>
    <t>1323-İnşaat müdürleri</t>
  </si>
  <si>
    <t>1324-Tedarik, dağıtım müdürleri ve benzeri müdürler</t>
  </si>
  <si>
    <t>133-Bilgi ve iletişim teknolojisi hizmet müdürleri</t>
  </si>
  <si>
    <t>1330-Bilgi ve iletişim teknolojisi hizmet müdürleri</t>
  </si>
  <si>
    <t>134-Profesyonel hizmet müdürleri</t>
  </si>
  <si>
    <t>1341-Çocuk bakım hizmet müdürleri</t>
  </si>
  <si>
    <t>1342-Sağlık hizmetleri müdürleri</t>
  </si>
  <si>
    <t>1343-Yaşlı bakım hizmetleri müdürleri</t>
  </si>
  <si>
    <t>1344-Sosyal yardım müdürleri</t>
  </si>
  <si>
    <t>1345-Eğitim müdürleri</t>
  </si>
  <si>
    <t>1346-Mali ve sigorta hizmet şube müdürleri</t>
  </si>
  <si>
    <t>1349-Başka yerde sınıflandırılmamış profesyonel hizmet müdürleri</t>
  </si>
  <si>
    <t>14-Ağırlama, perakende ve diğer hizmet müdürleri</t>
  </si>
  <si>
    <t>141-Otel, lokanta ve restoran müdürleri</t>
  </si>
  <si>
    <t>1411-Otel müdürleri</t>
  </si>
  <si>
    <t>1412-Lokanta ve restoran müdürleri</t>
  </si>
  <si>
    <t>142-Perakende ve toptan ticaret müdürleri</t>
  </si>
  <si>
    <t>1420-Perakende ve toptan ticaret müdürleri</t>
  </si>
  <si>
    <t>143-Diğer hizmet müdürleri</t>
  </si>
  <si>
    <t>1431-Spor, eğlence ve dinlenme ile kültür merkezi müdürleri</t>
  </si>
  <si>
    <t>1439-Başka yerde sınıflandırılmamış hizmet müdürleri</t>
  </si>
  <si>
    <t>2-Profesyonel meslek mensupları</t>
  </si>
  <si>
    <t>21-Bilim ve mühendislik alanlarındaki profesyonel meslek mensupları</t>
  </si>
  <si>
    <t>211-Fiziki ve yer bilimleri ile ilgili profesyonel meslek mensupları</t>
  </si>
  <si>
    <t>2111-Fizikçiler ve astronomlar</t>
  </si>
  <si>
    <t>2112-Meteorologlar</t>
  </si>
  <si>
    <t>2113-Kimyacılar</t>
  </si>
  <si>
    <t>2114-Jeologlar ve jeofizikçiler</t>
  </si>
  <si>
    <t>212-Matematikçiler, istatistikçiler ve aktüerler</t>
  </si>
  <si>
    <t>2120-Matematikçiler, istatistikçiler ve aktüerler</t>
  </si>
  <si>
    <t>213-Yaşam bilimleri ile ilgili profesyonel meslek mensupları</t>
  </si>
  <si>
    <t>2131-Biyologlar, botanikçiler, zoologlar ve ilgili profesyonel meslek mensupları</t>
  </si>
  <si>
    <t>2132-Çiftçilik, ormancılık ve su ürünleri danışmanları</t>
  </si>
  <si>
    <t>2133-Çevre koruma profesyonel meslekleri</t>
  </si>
  <si>
    <t>214-Mühendislik ile ilgili profesyonel meslek mensupları (elektroteknoloji mühendisleri hariç)</t>
  </si>
  <si>
    <t>2141-Endüstri ve üretim mühendisleri</t>
  </si>
  <si>
    <t>2142-İnşaat mühendisleri</t>
  </si>
  <si>
    <t>2143-Çevre mühendisleri</t>
  </si>
  <si>
    <t>2144-Makine mühendisleri</t>
  </si>
  <si>
    <t>2145-Kimya mühendisleri</t>
  </si>
  <si>
    <t>2146-Maden mühendisleri, metalürji mühendisleri ve ilgili profesyonel meslek mensupları</t>
  </si>
  <si>
    <t>2149-Başka yerde sınıflandırılmamış mühendislik ile ilgili profesyonel meslek mensupları</t>
  </si>
  <si>
    <t>215-Elektroteknoloji mühendisleri</t>
  </si>
  <si>
    <t>2151-Elektrik mühendisleri</t>
  </si>
  <si>
    <t>2152-Elektronik mühendisleri</t>
  </si>
  <si>
    <t>2153-Telekomünikasyon mühendisleri</t>
  </si>
  <si>
    <t>216-Mimarlar, planlamacılar, harita mühendisleri ve tasarımcılar</t>
  </si>
  <si>
    <t>2161-Mimarlar</t>
  </si>
  <si>
    <t>2162-Peyzaj mimarları</t>
  </si>
  <si>
    <t>2163-Ürün ve giysi tasarımcıları</t>
  </si>
  <si>
    <t>2164-Şehir ve trafik planlamacıları</t>
  </si>
  <si>
    <t>2165-Haritacılar ve harita mühendisleri</t>
  </si>
  <si>
    <t>2166-Grafik ve multimedya tasarımcıları</t>
  </si>
  <si>
    <t>22-Sağlık ile ilgili profesyonel meslek mensupları</t>
  </si>
  <si>
    <t>221-Tıp doktorları</t>
  </si>
  <si>
    <t>2211-Genel tıp doktorları</t>
  </si>
  <si>
    <t>2212-Uzman tıp doktorları</t>
  </si>
  <si>
    <t>222-Hemşirelik ve ebelik ile ilgili profesyonel meslek mensupları</t>
  </si>
  <si>
    <t>2221-Hemşirelik ile ilgili profesyonel meslek mensupları</t>
  </si>
  <si>
    <t>2222-Ebelik ile ilgili profesyonel meslek mensupları</t>
  </si>
  <si>
    <t>223-Geleneksel ve tamamlayıcı tıp ile ilgili profesyonel meslek mensupları</t>
  </si>
  <si>
    <t>2230-Geleneksel ve tamamlayıcı tıp ile ilgili profesyonel meslek mensupları</t>
  </si>
  <si>
    <t>224-Paramedikal pratisyenler</t>
  </si>
  <si>
    <t>2240-Paramedikal pratisyenler</t>
  </si>
  <si>
    <t>225-Veterinerler</t>
  </si>
  <si>
    <t>2250-Veterinerler</t>
  </si>
  <si>
    <t>226-Sağlık ile ilgili diğer profesyonel meslek mensupları</t>
  </si>
  <si>
    <t>2261-Diş hekimleri</t>
  </si>
  <si>
    <t>2262-Eczacılar</t>
  </si>
  <si>
    <t>2263-Çevre, iş sağlığı ve hijyen ile ilgili profesyonel meslek mensupları</t>
  </si>
  <si>
    <t>2264-Fizyoterapistler</t>
  </si>
  <si>
    <t>2265-Diyetisyenler ve beslenme uzmanları</t>
  </si>
  <si>
    <t>2266-İşitme ve konuşma terapistleri</t>
  </si>
  <si>
    <t>2267-Optometrisler ve optalmik optisyenler</t>
  </si>
  <si>
    <t>2269-Başka yerde sınıflandırılmamış sağlık ile ilgili diğer profesyonel meslek mensupları</t>
  </si>
  <si>
    <t>23-Eğitim ile ilgili profesyonel meslek mensupları</t>
  </si>
  <si>
    <t>231-Üniversite ve yükseköğretim öğretim elemanları</t>
  </si>
  <si>
    <t>2310-Üniversite ve yükseköğretim öğretim elemanları</t>
  </si>
  <si>
    <t>232-Mesleki eğitim öğretmenleri</t>
  </si>
  <si>
    <t>2320-Mesleki eğitim öğretmenleri</t>
  </si>
  <si>
    <t>233-Ortaöğretim öğretmenleri</t>
  </si>
  <si>
    <t>2330-Ortaöğretim öğretmenleri</t>
  </si>
  <si>
    <t>234-Sınıf öğretmenleri ve okul öncesi öğretmenleri</t>
  </si>
  <si>
    <t>2341-Sınıf öğretmenleri</t>
  </si>
  <si>
    <t>2342-Okul öncesi öğretmenleri</t>
  </si>
  <si>
    <t>235-Eğitim ile ilgili diğer profesyonel meslek mensupları</t>
  </si>
  <si>
    <t>2351-Eğitim yöntemleri uzmanları</t>
  </si>
  <si>
    <t>2352-Özel eğitim öğretmenleri</t>
  </si>
  <si>
    <t>2353-Diğer dil öğretmenleri</t>
  </si>
  <si>
    <t>2354-Diğer müzik öğretmenleri</t>
  </si>
  <si>
    <t>2355-Diğer sanat öğretmenleri</t>
  </si>
  <si>
    <t>2356-Bilgi teknolojisi eğiticileri</t>
  </si>
  <si>
    <t>2359-Başka yerde sınıflandırılmamış eğitim ile ilgili profesyonel meslek mensupları</t>
  </si>
  <si>
    <t>24-İş ve yönetim ile ilgili profesyonel meslek mensupları</t>
  </si>
  <si>
    <t>241-Finans ile ilgili profesyonel meslek mensupları</t>
  </si>
  <si>
    <t>2411-Muhasebeciler</t>
  </si>
  <si>
    <t>2412-Finans ve yatırım danışmanları</t>
  </si>
  <si>
    <t>2413-Finans analistleri</t>
  </si>
  <si>
    <t>242-Yönetim ile ilgili profesyonel meslek mensupları</t>
  </si>
  <si>
    <t>2421-Yönetim ve organizasyon analistleri</t>
  </si>
  <si>
    <t>2422-Politika yönetimi ile ilgili profesyonel meslek mensupları</t>
  </si>
  <si>
    <t>2423-Personel ve kariyer ile ilgili profesyonel meslek mensupları</t>
  </si>
  <si>
    <t>2424-Personel eğitimi ve eleman yetiştirme ile ilgili profesyonel meslek mensupları</t>
  </si>
  <si>
    <t>243-Satış, pazarlama ve halkla ilişkiler ile ilgili profesyonel meslek mensupları</t>
  </si>
  <si>
    <t>2431-Reklam ve pazarlama ile ilgili profesyonel meslek mensupları</t>
  </si>
  <si>
    <t>2432-Halkla ilişkiler ile ilgili profesyonel meslek mensupları</t>
  </si>
  <si>
    <t>2433-Teknik ve medikal satışlar ile ilgili profesyonel meslek mensupları (bit hariç)</t>
  </si>
  <si>
    <t>2434-Bilgi ve iletişim teknolojileri satışı ile ilgili profesyonel meslek mensupları</t>
  </si>
  <si>
    <t>25-Bilgi ve iletişim teknolojisi ile ilgili profesyonel meslek mensupları</t>
  </si>
  <si>
    <t>251-Yazılım ve uygulama geliştiricileri ve analistleri</t>
  </si>
  <si>
    <t>2511-Sistem analistleri</t>
  </si>
  <si>
    <t>2512-Yazılım geliştiricileri</t>
  </si>
  <si>
    <t>2513-Web ve çoklu ortam geliştiricileri</t>
  </si>
  <si>
    <t>2514-Uygulama programcıları</t>
  </si>
  <si>
    <t>2519-Başka yerde sınıflandırılmamış yazılım ve uygulama geliştiricileri ve analistleri</t>
  </si>
  <si>
    <t>252-Veritabanı ve bilgisayar ağları ile ilgili profesyonel meslek mensupları</t>
  </si>
  <si>
    <t>2521-Veritabanı tasarımcıları ve yöneticileri</t>
  </si>
  <si>
    <t>2522-Sistem yöneticileri</t>
  </si>
  <si>
    <t>2523-Bilgisayar ağları ile ilgili profesyonel meslek mensupları</t>
  </si>
  <si>
    <t>2529-Başka yerde sınıflandırılmamış veritabanı ve bilgisayar ağları ile ilgili profesyonel meslek mensupları</t>
  </si>
  <si>
    <t>26-Hukuk, sosyal ve kültür ile ilgili profesyonel meslek mensupları</t>
  </si>
  <si>
    <t>261-Hukuk ile ilgili profesyonel meslek mensupları</t>
  </si>
  <si>
    <t>2611-Avukatlar ve savcılar</t>
  </si>
  <si>
    <t>2612-Hakimler</t>
  </si>
  <si>
    <t>2619-Başka yerde sınıflandırılmamış hukuk ile ilgili profesyonel meslek mensupları</t>
  </si>
  <si>
    <t>262-Kütüphaneciler, arşivciler ve küratörler</t>
  </si>
  <si>
    <t>2621-Arşivciler ve küratörler</t>
  </si>
  <si>
    <t>2622-Kütüphaneciler ve benzer profesyonel meslek mensupları</t>
  </si>
  <si>
    <t>263-Sosyal ve din ile ilgili profesyonel meslek mensupları</t>
  </si>
  <si>
    <t>2631-Ekonomistler</t>
  </si>
  <si>
    <t>2632-Sosyologlar, antropologlar ve ilgili profesyonel meslek mensupları</t>
  </si>
  <si>
    <t>2633-Felsefeciler, tarihçiler ve siyaset bilimciler</t>
  </si>
  <si>
    <t>2634-Psikologlar</t>
  </si>
  <si>
    <t>2635-Sosyal hizmet ve danışmanlık ile ilgili profesyonel meslek mensupları</t>
  </si>
  <si>
    <t>2636-Din ile ilgili profesyonel meslek mensupları</t>
  </si>
  <si>
    <t>264-Yazarlar, gazeteciler ve dilbilimciler</t>
  </si>
  <si>
    <t>2641-Yazarlar</t>
  </si>
  <si>
    <t>2642-Gazeteciler</t>
  </si>
  <si>
    <t>2643-Çevirmenler (yazılı ve sözlü), yorumcular ve diğer dilbilimciler</t>
  </si>
  <si>
    <t>265-Yaratıcı sanatçılar ve sahne sanatçıları</t>
  </si>
  <si>
    <t>2651-Görsel sanatçılar</t>
  </si>
  <si>
    <t>2652-Müzisyenler, şarkıcılar ve besteciler</t>
  </si>
  <si>
    <t>2653-Dansçılar ve koreograflar</t>
  </si>
  <si>
    <t>2654-Film, sahne vb. yönetmenleri ve yapımcıları</t>
  </si>
  <si>
    <t>2655-Aktörler</t>
  </si>
  <si>
    <t>2656-Radyo, televizyon ve diğer medya sunucuları</t>
  </si>
  <si>
    <t>2659-Palyaçolar, sihirbazlar, akrobatlar ve ilgili meslek mensupları</t>
  </si>
  <si>
    <t>3-Teknisyenler, teknikerler ve yardımcı profesyonel meslek mensupları</t>
  </si>
  <si>
    <t>31-Bilim ve mühendislik ile ilgili yardımcı profesyonel meslek mensupları</t>
  </si>
  <si>
    <t>311-Fizik ve mühendislik bilimleri teknisyenleri</t>
  </si>
  <si>
    <t>3111-Kimya ve fizik bilimleri teknisyenleri</t>
  </si>
  <si>
    <t>3112-İnşaat mühendisliği teknisyenleri</t>
  </si>
  <si>
    <t>3113-Elektrik mühendisliği teknisyenleri</t>
  </si>
  <si>
    <t>3114-Elektronik mühendisliği teknisyenleri</t>
  </si>
  <si>
    <t>3115-Makine mühendisliği teknisyenleri</t>
  </si>
  <si>
    <t>3116-Kimya mühendisliği teknisyenleri</t>
  </si>
  <si>
    <t>3117-Maden ve metalürji teknisyenleri</t>
  </si>
  <si>
    <t>3118-Teknik ressamlar</t>
  </si>
  <si>
    <t>3119-Başka yerde sınıflandırılmamış fizik ve mühendislik bilimleri teknisyenleri</t>
  </si>
  <si>
    <t>312-Maden, imalat ve inşaat süpervizörleri</t>
  </si>
  <si>
    <t>3121-Maden süpervizörleri</t>
  </si>
  <si>
    <t>3122-İmalat süpervizörleri</t>
  </si>
  <si>
    <t>3123-İnşaat süpervizörleri</t>
  </si>
  <si>
    <t>313-İşlem kontrol teknikerleri</t>
  </si>
  <si>
    <t>3131-Enerji üretim tesisi operatörleri</t>
  </si>
  <si>
    <t>3132-Çöp yakma fırını ve su arıtma tesisi operatörleri</t>
  </si>
  <si>
    <t>3133-Kimyasal işleme tesisi kontrolörleri</t>
  </si>
  <si>
    <t>3134-Petrol ve doğal gaz rafine tesisi operatörleri</t>
  </si>
  <si>
    <t>3135-Metal üretim işlem kontrolörleri</t>
  </si>
  <si>
    <t>3139-Başka yerde sınıflandırılmamış işlem kontrol teknisyenleri</t>
  </si>
  <si>
    <t>314-Yaşam bilimleri teknisyenleri ve ilgili yardımcı profesyonel meslek mensupları</t>
  </si>
  <si>
    <t>3141-Yaşam bilimleri teknisyenleri (tıp hariç)</t>
  </si>
  <si>
    <t>3142-Tarım teknisyenleri</t>
  </si>
  <si>
    <t>3143-Orman teknisyenleri</t>
  </si>
  <si>
    <t>315-Gemi ve hava taşıtı kontrolörleri ve teknisyenleri</t>
  </si>
  <si>
    <t>3151-Gemi makinistleri</t>
  </si>
  <si>
    <t>3152-Güverte görevlileri ve dümenciler</t>
  </si>
  <si>
    <t>3153-Hava taşıtı pilotları ve ilgili yardımcı profesyonel meslek mensupları</t>
  </si>
  <si>
    <t>3154-Hava trafik kontrolörleri</t>
  </si>
  <si>
    <t>3155-Hava trafik emniyet elektronik teknisyenleri</t>
  </si>
  <si>
    <t>32-Sağlık ile ilgili yardımcı profesyonel meslek mensupları</t>
  </si>
  <si>
    <t>321-Tıp teknisyenleri ve eczacılık teknisyenleri</t>
  </si>
  <si>
    <t>3211-Tıbbi görüntüleme ve tedavi edici cihaz teknisyenleri</t>
  </si>
  <si>
    <t>3212-Tıbbi laboratuvar ve patoloji laboratuvarı teknisyenleri</t>
  </si>
  <si>
    <t>3213-Eczacılık teknisyenleri ve yardımcı elemanları</t>
  </si>
  <si>
    <t>3214-Tıbbi protez ve diş protez teknisyenleri</t>
  </si>
  <si>
    <t>322-Hemşirelik ve ebelik ile ilgili yardımcı profesyonel meslek mensupları</t>
  </si>
  <si>
    <t>3221-Hemşirelik ile ilgili yardımcı profesyonel meslek mensupları</t>
  </si>
  <si>
    <t>3222-Ebelik ile ilgili yardımcı profesyonel meslek mensupları</t>
  </si>
  <si>
    <t>323-Geleneksel ve tamamlayıcı tıp ile ilgili yardımcı profesyonel meslek mensupları</t>
  </si>
  <si>
    <t>3230-Geleneksel ve tamamlayıcı tıp ile ilgili yardımcı profesyonel meslek mensupları</t>
  </si>
  <si>
    <t>324-Veteriner teknisyenleri ve yardımcı elemanları</t>
  </si>
  <si>
    <t>3240-Veteriner teknisyenleri ve yardımcı elemanları</t>
  </si>
  <si>
    <t>325-Sağlık ile ilgili diğer yardımcı profesyonel meslek mensupları</t>
  </si>
  <si>
    <t>3251-Diş hekimi yardımcıları ve terapistleri</t>
  </si>
  <si>
    <t>3252-Tıbbi kayıt ve sağlık bilgisi teknisyenleri</t>
  </si>
  <si>
    <t>3253-Toplum sağlığı çalışanları</t>
  </si>
  <si>
    <t>3254-Optisyenler</t>
  </si>
  <si>
    <t>3255-Fizyoterapi teknisyenleri ve yardımcıları</t>
  </si>
  <si>
    <t>3256-Tıp yardımcıları</t>
  </si>
  <si>
    <t>3257-Çevresel ve mesleki sağlık kontrolörleri ve ilgili yardımcı profesyonel meslek mensupları</t>
  </si>
  <si>
    <t>3258-Ambulans çalışanları</t>
  </si>
  <si>
    <t>3259-Başka yerde sınıflandırılmamış sağlıkla ilgili yardımcı profesyonel meslek mensupları</t>
  </si>
  <si>
    <t>33-İş ve idare ile ilgili yardımcı profesyonel meslek mensupları</t>
  </si>
  <si>
    <t>331-Finans ve matematiksel işler ile ilgili yardımcı profesyonel meslek mensupları</t>
  </si>
  <si>
    <t>3311-Menkul kıymetler ve finans alım satımcıları ve aracıları (brokerler)</t>
  </si>
  <si>
    <t>3312-Kredi ve borç verme görevlileri</t>
  </si>
  <si>
    <t>3313-Muhasebe ile ilgili yardımcı profesyonel meslek mensupları</t>
  </si>
  <si>
    <t>3314-İstatistik, matematik ve benzeri yardımcı profesyonel meslek mensupları</t>
  </si>
  <si>
    <t>3315-Değer ve hasar tespit eksperleri</t>
  </si>
  <si>
    <t>332-Satış ve satın alma temsilcileri ve aracıları (brokerler)</t>
  </si>
  <si>
    <t>3321-Sigorta temsilcileri</t>
  </si>
  <si>
    <t>3322-Ticari satış temsilcileri</t>
  </si>
  <si>
    <t>3323-Satın alma görevlileri</t>
  </si>
  <si>
    <t>3324-Ticari aracılar (brokerler)</t>
  </si>
  <si>
    <t>333-İş hizmetleri aracıları</t>
  </si>
  <si>
    <t>3331-Gümrükleme ve sevkiyat aracıları</t>
  </si>
  <si>
    <t>3332-Konferans ve etkinlik düzenleyiciler</t>
  </si>
  <si>
    <t>3333-İş ve işçi bulma aracıları</t>
  </si>
  <si>
    <t>3334-Emlakçılar ve gayrimenkul yöneticileri</t>
  </si>
  <si>
    <t>3339-Başka yerde sınıflandırılmamış iş hizmetleri aracıları</t>
  </si>
  <si>
    <t>334-İdari ve uzman sekreterler</t>
  </si>
  <si>
    <t>3341-Büro süpervizörleri</t>
  </si>
  <si>
    <t>3342-Hukuk sekreterleri</t>
  </si>
  <si>
    <t>3343-İdari sekreterler ve yönetici sekreterleri</t>
  </si>
  <si>
    <t>3344-Tıbbi sekreterler</t>
  </si>
  <si>
    <t>335-Düzenleyici devlet ile ilgili alanlardaki yardımcı profesyonel meslek mensupları</t>
  </si>
  <si>
    <t>3351-Gümrük ve sınır kontrolörleri</t>
  </si>
  <si>
    <t>3352-Vergi memurları</t>
  </si>
  <si>
    <t>3353-Devlet sosyal yardım memurları</t>
  </si>
  <si>
    <t>3354-Devlet ruhsat memurları</t>
  </si>
  <si>
    <t>3355-Polis müfettişleri ve dedektifler</t>
  </si>
  <si>
    <t>3359-Başka yerde sınıflandırılmamış düzenleyici devlet ile ilgili alanlardaki yardımcı profesyonel meslek mensupları</t>
  </si>
  <si>
    <t>34-Hukuk, sosyal, kültür ve benzeri alanlar ile ilgili yardımcı profesyonel meslek mensupları</t>
  </si>
  <si>
    <t>341-Hukuk, sosyal ve din ile ilgili yardımcı profesyonel meslek mensupları</t>
  </si>
  <si>
    <t>3411-Hukuk ve ilgili alanlardaki yardımcı profesyonel meslek mensupları</t>
  </si>
  <si>
    <t>3412-Sosyal hizmetler ile ilgili yardımcı profesyonel meslek mensupları</t>
  </si>
  <si>
    <t>3413-Din ile ilgili yardımcı profesyonel meslek mensupları</t>
  </si>
  <si>
    <t>342-Spor ve fitnes çalışanları</t>
  </si>
  <si>
    <t>3421-Atletler ve sporcular</t>
  </si>
  <si>
    <t>3422-Spor antrenörleri, eğiticileri ve hakemleri</t>
  </si>
  <si>
    <t>3423-Fitnes ve rekreasyon eğiticileri ve program liderleri</t>
  </si>
  <si>
    <t>343-Sanat, kültür ve mutfak ile ilgili yardımcı profesyonel meslek mensupları</t>
  </si>
  <si>
    <t>3431-Fotoğrafçılar</t>
  </si>
  <si>
    <t>3432-İç tasarımcılar ve dekoratörler</t>
  </si>
  <si>
    <t>3433-Galeri, müze ve kütüphane teknisyenleri</t>
  </si>
  <si>
    <t>3434-Şefler (yiyecek hazırlama ve sunum hizmetleri)</t>
  </si>
  <si>
    <t>3435-Diğer sanat ve kültür ile ilgili yardımcı profesyonel meslek mensupları</t>
  </si>
  <si>
    <t>351-Bilgi ve iletişim teknolojileri işletim ve kullanıcı destek teknisyenleri</t>
  </si>
  <si>
    <t>3511-Bilgi ve iletişim teknolojisi işletim teknisyenleri</t>
  </si>
  <si>
    <t>3512-Bilgi ve iletişim teknolojisi kullanıcı destek teknisyenleri</t>
  </si>
  <si>
    <t>3513-Bilgisayar ağ ve sistem teknisyenleri</t>
  </si>
  <si>
    <t>3514-Web teknisyenleri</t>
  </si>
  <si>
    <t>35-Bilgi ve iletişim teknisyenleri</t>
  </si>
  <si>
    <t>352-Telekomünikasyon ve yayın teknisyenleri</t>
  </si>
  <si>
    <t>3521-Yayın ve ses-görüntü teknisyenleri</t>
  </si>
  <si>
    <t>3522-Telekomünikasyon mühendisliği teknisyenleri</t>
  </si>
  <si>
    <t>4-Büro hizmetlerinde çalışan elemanlar</t>
  </si>
  <si>
    <t>41-Genel büro elemanları ile klavye kullanan büro elemanları</t>
  </si>
  <si>
    <t>411-Genel büro elemanları</t>
  </si>
  <si>
    <t>4110-Genel büro elemanları</t>
  </si>
  <si>
    <t>412-Sekreterler (genel)</t>
  </si>
  <si>
    <t>4120-Sekreterler (genel)</t>
  </si>
  <si>
    <t>413-Klavye kullanan operatörler</t>
  </si>
  <si>
    <t>4131-Daktilograflar ve kelime işlem operatörleri</t>
  </si>
  <si>
    <t>4132-Veri giriş elemanları</t>
  </si>
  <si>
    <t>42-Müşteri hizmetlerinde çalışan elemanlar</t>
  </si>
  <si>
    <t>421-Veznedarlar, tahsilatçılar ve benzer elemanlar</t>
  </si>
  <si>
    <t>4211-Banka veznedarları ve ilgili büro elemanları</t>
  </si>
  <si>
    <t>4212-Bahisçiler, krupiyeler ve kumar oyunları ile ilgili çalışanlar</t>
  </si>
  <si>
    <t>4213-Borç para verenler</t>
  </si>
  <si>
    <t>4214-Tahsilatçılar ve benzer elemanlar</t>
  </si>
  <si>
    <t>422-Müşteri danışma elemanları</t>
  </si>
  <si>
    <t>4221-Seyahat ile ilgili danışmanlar ve seyahat büro elemanları</t>
  </si>
  <si>
    <t>4222-İletişim merkezi danışma elemanları</t>
  </si>
  <si>
    <t>4223-Telefon santrali operatörleri</t>
  </si>
  <si>
    <t>4224-Otel resepsiyonistleri</t>
  </si>
  <si>
    <t>4225-Danışma elemanları</t>
  </si>
  <si>
    <t>4226-Resepsiyonistler (genel)</t>
  </si>
  <si>
    <t>4227-Araştırma ve piyasa araştırma anketörleri</t>
  </si>
  <si>
    <t>4229-Başka yerde sınıflandırılmamış müşteri danışma elemanları</t>
  </si>
  <si>
    <t>43-Sayısal işlemler yapan ve malzeme kayıtları tutan büro elemanları</t>
  </si>
  <si>
    <t>431-Sayısal işlemler yapan büro elemanları</t>
  </si>
  <si>
    <t>4311-Muhasebe kayıtları ve defter tutan büro elemanları</t>
  </si>
  <si>
    <t>4312-İstatistik, finans ve sigortacılıkla ilgili büro elemanları</t>
  </si>
  <si>
    <t>4313-Bordro hazırlayan büro elemanları</t>
  </si>
  <si>
    <t>432-Malzeme kayıtları ve taşımacılık ile ilgili büro elemanları</t>
  </si>
  <si>
    <t>4321-Stok büro elemanları</t>
  </si>
  <si>
    <t>4322-Üretim büro elemanları</t>
  </si>
  <si>
    <t>4323-Ulaştırma ile ilgili büro elemanları</t>
  </si>
  <si>
    <t>44-Diğer büro hizmetlerinde çalışan elemanlar</t>
  </si>
  <si>
    <t>441-Diğer büro hizmetlerinde çalışan elemanlar</t>
  </si>
  <si>
    <t>4411-Kütüphane büro elemanları</t>
  </si>
  <si>
    <t>4412-Postacılar ve tasnifleme büro elemanları</t>
  </si>
  <si>
    <t>4413-Kodlama, redaksiyon ve benzeri işler yapan büro elemanları</t>
  </si>
  <si>
    <t>4414-Arzuhalciler ve benzeri çalışanlar</t>
  </si>
  <si>
    <t>4415-Dosyalama ve kopyalama büro elemanları</t>
  </si>
  <si>
    <t>4416-Personel işleri ile ilgili büro elemanları</t>
  </si>
  <si>
    <t>4419-Başka yerde sınıflandırılmamış büro destek elemanları</t>
  </si>
  <si>
    <t>Tablo:3.27/2</t>
  </si>
  <si>
    <t>5-Hizmet ve satış elemanları</t>
  </si>
  <si>
    <t>51-Kişisel hizmetler veren elemanlar</t>
  </si>
  <si>
    <t>511-Seyahatlerde hizmet veren elemanlar, kondüktörler ve otobüs muavinleri ile rehberler</t>
  </si>
  <si>
    <t>5111-Seyahatlerde hizmet veren elemanlar</t>
  </si>
  <si>
    <t>5112-Ulaştırma hizmetlerindeki kondüktörler ve otobüs muavinleri</t>
  </si>
  <si>
    <t>5113-Seyahat rehberleri</t>
  </si>
  <si>
    <t>512-Aşçılar</t>
  </si>
  <si>
    <t>5120-Aşçılar</t>
  </si>
  <si>
    <t>513-Garsonlar ve barmenler</t>
  </si>
  <si>
    <t>5131-Garsonlar</t>
  </si>
  <si>
    <t>5132-Barmenler</t>
  </si>
  <si>
    <t>514-Kuaförler, güzellik uzmanları ve ilgili çalışanlar</t>
  </si>
  <si>
    <t>5141-Kuaförler</t>
  </si>
  <si>
    <t>5142-Güzellik uzmanları ve ilgili çalışanlar</t>
  </si>
  <si>
    <t>515-Bina sorumluları ile temizlik ve bakım işleri sorumluları</t>
  </si>
  <si>
    <t>5151-Büro, otel ve diğer işyerlerindeki temizlik ve bina bakımı sorumluları</t>
  </si>
  <si>
    <t>5152-Evlerdeki temizlik ve bakım elemanları</t>
  </si>
  <si>
    <t>5153-Bina temizlik ve bakım sorumluları</t>
  </si>
  <si>
    <t>516-Diğer kişisel hizmetlerde çalışanlar</t>
  </si>
  <si>
    <t>5161-Astrologlar, falcılar ve ilgili çalışanlar</t>
  </si>
  <si>
    <t>5162-Refakatçiler ve kişisel yardımcılar</t>
  </si>
  <si>
    <t>5163-Cenaze hizmetlerinde çalışanlar ve mumyacılar</t>
  </si>
  <si>
    <t>5164-Ev hayvanları yetiştiricileri ve hayvan bakıcıları</t>
  </si>
  <si>
    <t>5165-Sürücü eğitimi öğretmenleri</t>
  </si>
  <si>
    <t>5169-Başka yerde sınıflandırılmamış kişisel hizmetlerde çalışanlar</t>
  </si>
  <si>
    <t>52-Satışlar ile ilgili elemanları</t>
  </si>
  <si>
    <t>521-Sokak, tezgah ve pazar satış elemanları</t>
  </si>
  <si>
    <t>5211-Büfe, baraka türü dükkan, sabit tezgah, stant vb. yerlerdeki satış elemanları ile pazarcılar</t>
  </si>
  <si>
    <t>5212-Cadde ve sokak yiyecek satış elemanları</t>
  </si>
  <si>
    <t>522-Mağaza, dükkan vb. satış elemanları</t>
  </si>
  <si>
    <t>5221-Perakende ticaret ile ilgili küçük işyeri sahipleri</t>
  </si>
  <si>
    <t>5222-Mağaza vb. bölüm sorumluları (şefleri)</t>
  </si>
  <si>
    <t>5223-Mağaza, dükkan vb. yerlerde çalışan satış elemanları</t>
  </si>
  <si>
    <t>523-Kasiyerler ve bilet satıcıları</t>
  </si>
  <si>
    <t>5230-Kasiyerler ve bilet satıcıları</t>
  </si>
  <si>
    <t>524-Diğer satış elemanları</t>
  </si>
  <si>
    <t>5241-Mankenler ve diğer modeller</t>
  </si>
  <si>
    <t>5242-Satış tanıtım elemanları</t>
  </si>
  <si>
    <t>5243-Kapı kapı dolaşarak satış yapan satış elemanları</t>
  </si>
  <si>
    <t>5244-İletişim merkezi satış elemanları</t>
  </si>
  <si>
    <t>5245-Servis istasyonu hizmet elemanları</t>
  </si>
  <si>
    <t>5246-Yiyecek servis tezgahı çalışanları</t>
  </si>
  <si>
    <t>5249-Başka yerde sınıflandırılmamış satış elemanları</t>
  </si>
  <si>
    <t>53-Kişisel bakım hizmetleri veren elemanlar</t>
  </si>
  <si>
    <t>531-Çocuk bakım hizmeti veren elemanlar ve öğretmen yardımcıları</t>
  </si>
  <si>
    <t>5311-Çocuk bakım hizmeti veren elemanlar</t>
  </si>
  <si>
    <t>5312-Öğretmen yardımcıları</t>
  </si>
  <si>
    <t>532-Sağlık hizmetlerinde kişisel bakım hizmeti veren elemanlar</t>
  </si>
  <si>
    <t>5321-Sağlık hizmetleri yardımcıları</t>
  </si>
  <si>
    <t>5322-Evlerde kişisel bakım hizmeti veren çalışanlar (tedavi hariç)</t>
  </si>
  <si>
    <t>5329-Başka yerde sınıflandırılmamış sağlık hizmetlerinde kişisel bakım hizmeti veren elemanlar</t>
  </si>
  <si>
    <t>54-Koruma hizmetleri veren elemanlar</t>
  </si>
  <si>
    <t>541-Koruma hizmetleri veren elemanlar</t>
  </si>
  <si>
    <t>5411-İtfaiyeciler</t>
  </si>
  <si>
    <t>5412-Polis memurları</t>
  </si>
  <si>
    <t>5413-Gardiyanlar</t>
  </si>
  <si>
    <t>5414-Güvenlik görevlileri</t>
  </si>
  <si>
    <t>5419-Başka yerde sınıflandırılmamış koruma hizmetleri veren elemanlar</t>
  </si>
  <si>
    <t>6-Nitelikli tarım, ormancılık ve su ürünleri çalışanları</t>
  </si>
  <si>
    <t>61-Pazara yönelik nitelikli tarım çalışanları</t>
  </si>
  <si>
    <t>611-Bahçıvanlar ve bitkisel ürün yetiştiricileri</t>
  </si>
  <si>
    <t>6111-Tarla ürünleri ve sebze yetiştiricileri</t>
  </si>
  <si>
    <t>6112-Ağaç ve çalı ürünleri yetiştiricileri</t>
  </si>
  <si>
    <t>6113-Bahçıvanlar, bahçe bitkileri ve fidan yetiştiricileri</t>
  </si>
  <si>
    <t>6114-Karma bitkisel ürün yetiştiricileri</t>
  </si>
  <si>
    <t>612-Hayvan yetiştiricileri</t>
  </si>
  <si>
    <t>6121-Çiftlik ve süt hayvanları yetiştiricileri</t>
  </si>
  <si>
    <t>6122-Kümes hayvanları yetiştiricileri</t>
  </si>
  <si>
    <t>6123-Arı ve ipekböceği yetiştiricileri</t>
  </si>
  <si>
    <t>6129-Başka yerde sınıflandırılmamış hayvan yetiştiricileri</t>
  </si>
  <si>
    <t>613-Karma bitki ve hayvan yetiştiricileri</t>
  </si>
  <si>
    <t>6130-Karma bitki ve hayvan yetiştiricileri</t>
  </si>
  <si>
    <t>62-Pazara yönelik nitelikli ormancılık, su ürünleri ve avcılık çalışanları</t>
  </si>
  <si>
    <t>621-Ormancılık ve ormancılıkla ilgili işlerde çalışanlar</t>
  </si>
  <si>
    <t>6210-Ormancılık ve ormancılıkla ilgili işlerde çalışanlar</t>
  </si>
  <si>
    <t>622-Su ürünleri çalışanları, avcılar ve tuzakçılar</t>
  </si>
  <si>
    <t>6221-Su ürünleri (kültür) çalışanları</t>
  </si>
  <si>
    <t>6222-İç sular ve kıyılardaki balıkçılık çalışanları</t>
  </si>
  <si>
    <t>6223-Açık deniz balıkçılığı çalışanları</t>
  </si>
  <si>
    <t>6224-Avcılar ve tuzakçılar</t>
  </si>
  <si>
    <t>63-Kendi geçimine yönelik çiftçiler, balıkçılar, avcılar ve toplayıcılar</t>
  </si>
  <si>
    <t>631-Kendi geçimine yönelik bitkisel ürün yetiştiricileri</t>
  </si>
  <si>
    <t>6310-Kendi geçimine yönelik bitkisel ürün yetiştiricileri</t>
  </si>
  <si>
    <t>632-Kendi geçimine yönelik çiftlik hayvanları yetiştiricileri</t>
  </si>
  <si>
    <t>6320-Kendi geçimine yönelik çiftlik hayvanları yetiştiricileri</t>
  </si>
  <si>
    <t>633-Kendi geçimine yönelik karma bitkisel ürün ve hayvan yetiştiricileri</t>
  </si>
  <si>
    <t>6330-Kendi geçimine yönelik karma bitki ve çiftlik hayvanları yetiştiricileri</t>
  </si>
  <si>
    <t>634-Kendi geçimine yönelik balıkçılar, avcılar, tuzakçılar ve toplayıcılar</t>
  </si>
  <si>
    <t>6340-Kendi geçimine yönelik balıkçılar, avcılar, tuzakçılar ve toplayıcılar</t>
  </si>
  <si>
    <t>7-Sanatkarlar ve ilgili işlerde çalışanlar</t>
  </si>
  <si>
    <t>71-İnşaat ve ilgili işlerde çalışan sanatkarlar (elektrikçiler hariç)</t>
  </si>
  <si>
    <t>711-Kaba inşaat ve ilgili işlerde çalışan sanatkarlar</t>
  </si>
  <si>
    <t>7111-Ev inşaatçıları (ev ve benzeri küçük yapılar)</t>
  </si>
  <si>
    <t>7112-Tuğla örme ustaları ve ilgili işlerde çalışanlar</t>
  </si>
  <si>
    <t>7113-Taş ustaları ile taş kesme, yarma ve oyma işlerinde çalışanlar</t>
  </si>
  <si>
    <t>7114-Beton dökme, beton perdahlama ve ilgili işlerde çalışanlar</t>
  </si>
  <si>
    <t>7115-Marangozlar ve doğramacılar</t>
  </si>
  <si>
    <t>7119-Başka yerde sınıflandırılmamış kaba inşaat ve ilgili işlerde çalışan sanatkarlar</t>
  </si>
  <si>
    <t>712-İnşaatı tamamlayıcı işler ve benzer işlerde çalışan sanatkarlar</t>
  </si>
  <si>
    <t>7121-Çatı kaplayıcılar</t>
  </si>
  <si>
    <t>7122-Yer ve duvar döşemecileri</t>
  </si>
  <si>
    <t>7123-Sıvacılar</t>
  </si>
  <si>
    <t>7124-Yalıtım işlerinde çalışanlar</t>
  </si>
  <si>
    <t>7125-Camcılar</t>
  </si>
  <si>
    <t>7126-Su ve boru tesisatçıları</t>
  </si>
  <si>
    <t>7127-Havalandırma/klima ve soğutma tesisatı bakım ve onarım işlerinde çalışanlar</t>
  </si>
  <si>
    <t>713-Badana, boya ve bina dış yüzey temizliği ve ilgili işlerde çalışan sanatkarlar</t>
  </si>
  <si>
    <t>7131-Boyacılar ve ilgili işlerde çalışanlar</t>
  </si>
  <si>
    <t>7132-Sprey boyacılar ve cilalama işlerinde çalışanlar</t>
  </si>
  <si>
    <t>7133-Bina dış yüzeyi temizleyicileri</t>
  </si>
  <si>
    <t>72-Metal işleme, makine ve ilgili işlerde çalışan sanatkarlar</t>
  </si>
  <si>
    <t>721-Metal levha ve metal inşaat malzemesi çalışanları, kalıpçılar ve kaynakçılar ve ilgili işlerde çalışanlar</t>
  </si>
  <si>
    <t>7211-Metal kalıpçılar ve maça hazırlayıcılar</t>
  </si>
  <si>
    <t>7212-Kaynakçılar ve oksi-gaz alevli kesimciler</t>
  </si>
  <si>
    <t>7213-Metal levha işlerinde çalışanlar</t>
  </si>
  <si>
    <t>7214-Metal inşaat malzemesi hazırlayıcıları ve kurucuları</t>
  </si>
  <si>
    <t>7215-Taşıma ve kaldırma tertibatı kurucuları ve kablo bağlayıcılar</t>
  </si>
  <si>
    <t>722-Demirciler, alet yapımcıları ve ilgili işlerde çalışanlar</t>
  </si>
  <si>
    <t>7221-Demirciler, dövme ve hadde işlerinde çalışanlar</t>
  </si>
  <si>
    <t>7222-Alet yapımcıları ve ilgili işlerde çalışanlar</t>
  </si>
  <si>
    <t>7223-Metal işleme takım tezgahı kurucuları ve operatörleri</t>
  </si>
  <si>
    <t>7224-Metal parlatıcıları, taşlamacılar ve alet bileyiciler</t>
  </si>
  <si>
    <t>723-Makine bakım ve onarım işlerinde çalışanlar</t>
  </si>
  <si>
    <t>7231-Motorlu taşıt bakım ve onarım işlerinde çalışanlar</t>
  </si>
  <si>
    <t>7232-Hava taşıtı motoru bakım ve onarım işlerinde çalışanlar</t>
  </si>
  <si>
    <t>7233-Tarımsal ve endüstriyel makinelerin bakım ve onarım işlerinde çalışanlar</t>
  </si>
  <si>
    <t>7234-Bisiklet ve ilgili tamirciler</t>
  </si>
  <si>
    <t>73-El sanatları ve basım ile ilgili işlerde çalışanlar</t>
  </si>
  <si>
    <t>731-El sanatları çalışanları</t>
  </si>
  <si>
    <t>7311-Hassas alet yapımcıları ve tamircileri</t>
  </si>
  <si>
    <t>7312-Müzik aleti yapımcıları ve akortçuları</t>
  </si>
  <si>
    <t>7313-Mücevher ve değerli metaller ile ilgili işlerde çalışanlar</t>
  </si>
  <si>
    <t>7314-Çanak-çömlekçiler ve ilgili işlerde çalışanlar</t>
  </si>
  <si>
    <t>7315-Cam eşya yapımcıları, kesicileri, taşlayıcıları ve cilalayıcıları</t>
  </si>
  <si>
    <t>7316-Tabela yazıcılar, dekoratif boyacılar, gravürcüler ve oymacılar (asitle)</t>
  </si>
  <si>
    <t>7317-Ağaç, sepetçilik ve benzer malzemeleri kullanan elişi çalışanları</t>
  </si>
  <si>
    <t>7318-Tekstil, deri ve benzer malzemeleri kullanan elişi çalışanları</t>
  </si>
  <si>
    <t>7319-Başka yerde sınıflandırılmamış elişi çalışanları</t>
  </si>
  <si>
    <t>732-Basım ile ilgili işlerde çalışanlar</t>
  </si>
  <si>
    <t>7321-Baskı öncesi teknisyenleri</t>
  </si>
  <si>
    <t>7322-Basımcılar</t>
  </si>
  <si>
    <t>7323-Baskı tamamlama ve ciltleme işlerinde çalışanlar</t>
  </si>
  <si>
    <t>74-Elektrik ve elektronik işlerde çalışanlar</t>
  </si>
  <si>
    <t>741-Elektrikli ekipman kurulumcuları ve tamircileri</t>
  </si>
  <si>
    <t>7411-Bina ve ilgili elektrik tesisatçıları</t>
  </si>
  <si>
    <t>7412-Elektrik mekanikeri ve montajcıları</t>
  </si>
  <si>
    <t>7413-Elektrik hattı döşeyicileri ve tamircileri</t>
  </si>
  <si>
    <t>742-Elektronik ve telekomünikasyon kurulumcuları ve tamircileri</t>
  </si>
  <si>
    <t>7421-Elektronik mekanikerleri ve servis elemanları</t>
  </si>
  <si>
    <t>7422-Bilgi ve iletişim teknolojisi kurulumcuları ve servis elemanları</t>
  </si>
  <si>
    <t>75-Gıda işleme, ağaç işleri, giyim eşyası ve diğer sanatkarlar ve ilgili işlerde çalışanlar</t>
  </si>
  <si>
    <t>751-Gıda işleme ve ilgili işlerde çalışanlar</t>
  </si>
  <si>
    <t>7511-Kasaplar, balık satıcıları ve benzer gıda hazırlama işlerinde çalışanlar</t>
  </si>
  <si>
    <t>7512-Fırıncılar, pastacılar ve şekerleme imalatçıları</t>
  </si>
  <si>
    <t>7513-Süt ürünleri imalatçıları</t>
  </si>
  <si>
    <t>7514-Meyve ve sebze işleyiciler</t>
  </si>
  <si>
    <t>7515-Gıda ve içecek tadıcıları ve sınıflandırıcıları</t>
  </si>
  <si>
    <t>7516-Tütün hazırlayıcılar ve tütün ürünleri yapımcıları</t>
  </si>
  <si>
    <t>752-Ağaç işlemcileri, ahşap mobilya imalatçıları ve ilgili işlerde çalışanlar</t>
  </si>
  <si>
    <t>7521-Ağaç işlemcileri</t>
  </si>
  <si>
    <t>7522-Ahşap mobilya imalatçıları ve ilgili işlerde çalışanlar</t>
  </si>
  <si>
    <t>7523-Ağaç işleme takım tezgahı kurucuları ve operatörleri</t>
  </si>
  <si>
    <t>753-Tekstil ve giyim eşyası ile ilgili işlerde çalışanlar</t>
  </si>
  <si>
    <t>7531-Terziler, elbise yapımcıları, kürk ve şapka yapımcıları</t>
  </si>
  <si>
    <t>7532-Giyim eşyası ve ilgili kalıp yapımcıları ve kesimcileri</t>
  </si>
  <si>
    <t>7533-Dikişçiler, nakışçılar ve ilgili işlerde çalışanlar</t>
  </si>
  <si>
    <t>7534-Döşemeciler ve ilgili işlerde çalışanlar</t>
  </si>
  <si>
    <t>7535-Ham deri işleyiciler, tabakçılar ve postçular</t>
  </si>
  <si>
    <t>7536-Ayakkabı yapımcıları ve ilgili işlerde çalışanlar</t>
  </si>
  <si>
    <t>754-Diğer sanatkarlar ve ilgili işlerde çalışanlar</t>
  </si>
  <si>
    <t>7541-Su altında çalışanlar (dalgıçlar ve balıkadamlar)</t>
  </si>
  <si>
    <t>7542-Ateşleyiciler ve patlatma işlerinde çalışanlar</t>
  </si>
  <si>
    <t>7543-Ürün sınıflandırıcıları ve test edicileri (gıda ve içecekler hariç)</t>
  </si>
  <si>
    <t>7544-Dezenfekte edenler ve diğer zararlı böcek veya yabani ot kontrolörleri</t>
  </si>
  <si>
    <t>7549-Başka yerde sınıflandırılmamış sanatkarlar ve ilgili işlerde çalışanlar</t>
  </si>
  <si>
    <t>8-Tesis ve makine operatörleri ve montajcılar</t>
  </si>
  <si>
    <t>81-Sabit tesis ve makine operatörleri</t>
  </si>
  <si>
    <t>811-Madencilik ve mineral işleme tesisi operatörleri</t>
  </si>
  <si>
    <t>8111-Maden ve taşocağı makine ve tesis operatörleri</t>
  </si>
  <si>
    <t>8112-Mineral ve taş işleme tesisi operatörleri</t>
  </si>
  <si>
    <t>8113-Kuyu açma ve sondaj makineleri operatörleri ve ilgili çalışanlar</t>
  </si>
  <si>
    <t>8114-Çimento, taş ve diğer mineral ürünler ile ilgili makine operatörleri</t>
  </si>
  <si>
    <t>812-Metal işleme ve perdahlama tesisi operatörleri</t>
  </si>
  <si>
    <t>8121-Metal işleme tesisi operatörleri</t>
  </si>
  <si>
    <t>8122-Metal perdahlama, astarlama ve kaplama makinesi operatörleri</t>
  </si>
  <si>
    <t>813-Kimyasal ve fotoğrafik ürünler tesis ve makine operatörleri</t>
  </si>
  <si>
    <t>8131-Kimyasal ürünler tesis ve makine operatörleri</t>
  </si>
  <si>
    <t>8132-Fotoğrafik ürünler makine operatörleri</t>
  </si>
  <si>
    <t>814-Kauçuk, plastik ve kağıt ürünleri makine operatörleri</t>
  </si>
  <si>
    <t>8141-Kauçuk ürünleri makine operatörleri</t>
  </si>
  <si>
    <t>8142-Plastik ürünleri makine operatörleri</t>
  </si>
  <si>
    <t>8143-Kağıt ürünleri makine operatörleri</t>
  </si>
  <si>
    <t>815-Tekstil, kürk ve deri ürünleri makine operatörleri</t>
  </si>
  <si>
    <t>8151-Elyaf hazırlama, bükme ve sarma makineleri operatörleri</t>
  </si>
  <si>
    <t>8152-Dokuma ve örme makineleri operatörleri</t>
  </si>
  <si>
    <t>8153-Dikiş makinesi operatörleri</t>
  </si>
  <si>
    <t>8154-Ağartma, boyama ve kumaş temizleme makineleri operatörleri</t>
  </si>
  <si>
    <t>8155-Kürk ve deri hazırlama makineleri operatörleri</t>
  </si>
  <si>
    <t>8156-Ayakkabı, çanta, kemer vb. yapımı ile ilgili makine operatörleri</t>
  </si>
  <si>
    <t>8157-Çamaşırhane ve kuru temizleme makineleri operatörleri</t>
  </si>
  <si>
    <t>8159-Başka yerde sınıflandırılmamış tekstil, kürk ve deri ürünleri makine operatörleri</t>
  </si>
  <si>
    <t>816-Gıda ve ilgili ürünlerin makine operatörleri</t>
  </si>
  <si>
    <t>8160-Gıda ve ilgili ürünlerin makine operatörleri</t>
  </si>
  <si>
    <t>817-Ağaç işleme ve kağıt yapım tesis operatörleri</t>
  </si>
  <si>
    <t>8171-Kağıt hamuru ve kağıt imalat tesisi operatörleri</t>
  </si>
  <si>
    <t>8172-Ağaç işleme tesisi operatörleri</t>
  </si>
  <si>
    <t>818-Diğer sabit tesis ve makine operatörleri</t>
  </si>
  <si>
    <t>8181-Cam ve seramik tesis operatörleri</t>
  </si>
  <si>
    <t>8182-Buhar makinesi ve kazan (boyler) operatörleri</t>
  </si>
  <si>
    <t>8183-Paketleme, şişeleme ve etiketleme makine operatörleri</t>
  </si>
  <si>
    <t>8189-Başka yerde sınıflandırılmamış sabit tesis ve makine operatörleri</t>
  </si>
  <si>
    <t>82-Montajcılar</t>
  </si>
  <si>
    <t>821-Montajcılar</t>
  </si>
  <si>
    <t>8211-Mekanik makine montajcıları</t>
  </si>
  <si>
    <t>8212-Elektrikli ve elektronik ekipman montajcıları</t>
  </si>
  <si>
    <t>8219-Başka yerde sınıflandırılmamış montajcılar</t>
  </si>
  <si>
    <t>83-Sürücüler ve hareketli tesis operatörleri</t>
  </si>
  <si>
    <t>831-Lokomotif motoru sürücüleri ve ilgili çalışanlar</t>
  </si>
  <si>
    <t>8311-Lokomotif motoru sürücüleri</t>
  </si>
  <si>
    <t>8312-Demiryolu frencileri, sinyalizasyon ve makas operatörleri</t>
  </si>
  <si>
    <t>832-Araba, kamyonet ve motosiklet sürücüleri</t>
  </si>
  <si>
    <t>8321-Motosiklet sürücüleri</t>
  </si>
  <si>
    <t>8322-Otomobil, taksi ve kamyonet sürücüleri</t>
  </si>
  <si>
    <t>833-Ağır yük kamyonu ve otobüs sürücüleri</t>
  </si>
  <si>
    <t>8331-Otobüs ve tramvay sürücüleri</t>
  </si>
  <si>
    <t>8332-Ağır yük taşıtları ve kamyon sürücüleri</t>
  </si>
  <si>
    <t>834-Hareketli tesis operatörleri</t>
  </si>
  <si>
    <t>8341-Motorlu tarım ve ormancılık tesisi operatörleri</t>
  </si>
  <si>
    <t>8342-Hafriyat makineleri ve benzer makinelerin operatörleri</t>
  </si>
  <si>
    <t>8343-Vinç, yük asansörü ve ilgili tesis operatörleri</t>
  </si>
  <si>
    <t>8344-Forklift vb. yükleme-boşaltma yapan araçların operatörleri</t>
  </si>
  <si>
    <t>835-Gemi güverte tayfaları ve ilgili çalışanlar</t>
  </si>
  <si>
    <t>8350-Gemi güverte tayfaları ve ilgili çalışanlar</t>
  </si>
  <si>
    <t>9-Nitelik gerektirmeyen meslekler</t>
  </si>
  <si>
    <t>91-Temizlikçiler ve yardımcılar</t>
  </si>
  <si>
    <t>911-Ev, otel ve bürolarda çalışan temizlikçiler ve yardımcılar</t>
  </si>
  <si>
    <t>9111-Evlerde çalışan temizlikçiler ve ev işleri yardımcıları</t>
  </si>
  <si>
    <t>9112-Büro, otel ve diğer işyerlerinde çalışan temizlikçiler ve yardımcılar</t>
  </si>
  <si>
    <t>912-Taşıt ve pencere temizleme ile çamaşır yıkama ve diğer elle yapılan temizlik işlerinde çalışanlar</t>
  </si>
  <si>
    <t>9121-Çamaşırcılar ve ütücüler</t>
  </si>
  <si>
    <t>9122-Taşıt temizleyicileri</t>
  </si>
  <si>
    <t>9123-Pencere temizleyicileri</t>
  </si>
  <si>
    <t>9129-Diğer temizlik işlerinde çalışanlar</t>
  </si>
  <si>
    <t>92-Tarım, ormancılık ve balıkçılık sektörlerinde nitelik gerektirmeyen işlerde çalışanlar</t>
  </si>
  <si>
    <t>921-Tarım, ormancılık ve balıkçılık sektörlerinde nitelik gerektirmeyen işlerde çalışanlar</t>
  </si>
  <si>
    <t>9211-Bitkisel üretim yapan çiftliklerde nitelik gerektirmeyen işlerde çalışanlar</t>
  </si>
  <si>
    <t>9212-Çiftlik hayvanları yetiştiriciliği yapan çiftliklerde nitelik gerektirmeyen işlerde çalışanlar</t>
  </si>
  <si>
    <t>9213-Karma çiftçilik (bitkisel üretim ve çiftlik hayvanları yetiştiriciliği) yapılan çiftliklerde nitelik gerektirmeyen işlerde çalışanlar</t>
  </si>
  <si>
    <t>9214-Bahçe ve bahçe bitkileri işlerinde nitelik gerektirmeyen işlerde çalışanlar</t>
  </si>
  <si>
    <t>9215-Ormancılıkla ilgili nitelik gerektirmeyen işlerde çalışanlar</t>
  </si>
  <si>
    <t>9216-Balıkçılık ve su ürünleri işlerinde nitelik gerektirmeyen işlerde çalışanlar</t>
  </si>
  <si>
    <t>93-Madencilik, inşaat, imalat ve ulaştırma sektörlerinde nitelik gerektirmeyen işlerde çalışanlar</t>
  </si>
  <si>
    <t>931-Madencilik ve inşaat sektörlerinde nitelik gerektirmeyen işlerde çalışanlar</t>
  </si>
  <si>
    <t>9311-Madencilik ve taşocakçılığı sektörlerinde nitelik gerektirmeyen işlerde çalışanlar</t>
  </si>
  <si>
    <t>9312-Bina dışı inşaat sektöründe nitelik gerektirmeyen işlerde çalışanlar</t>
  </si>
  <si>
    <t>9313-Bina inşaatı sektöründe nitelik gerektirmeyen işlerde çalışanlar</t>
  </si>
  <si>
    <t>932-İmalat sektöründe nitelik gerektirmeyen işlerde çalışanlar</t>
  </si>
  <si>
    <t>9321-Elle paketleme işlerinde çalışanlar</t>
  </si>
  <si>
    <t>9329-Başka yerde sınıflandırılmamış imalat sektöründe nitelik gerektirmeyen işlerde çalışanlar</t>
  </si>
  <si>
    <t>933-Ulaştırma ve depolama sektörlerinde nitelik gerektirmeyen işlerde çalışanlar</t>
  </si>
  <si>
    <t>9331-El ve pedal ile sürülen taşıtların sürücüleri</t>
  </si>
  <si>
    <t>9332-Hayvanlar tarafından çekilen taşıtların ve makinelerin sürücüleri</t>
  </si>
  <si>
    <t>9333-Yükleme-boşaltma işlerinde nitelik gerektirmeyen işlerde çalışanlar</t>
  </si>
  <si>
    <t>9334-Raf istifleme işlerinde nitelik gerektirmeyen işlerde çalışanlar</t>
  </si>
  <si>
    <t>94-Yiyecek hazırlama yardımcıları</t>
  </si>
  <si>
    <t>941-Yiyecek hazırlama yardımcıları</t>
  </si>
  <si>
    <t>9411-Fast food hazırlayıcıları</t>
  </si>
  <si>
    <t>9412-Mutfak yardımcıları</t>
  </si>
  <si>
    <t>95-Cadde/sokak ve ilgili satış ve hizmet çalışanları</t>
  </si>
  <si>
    <t>951-Cadde/sokak ve ilgili hizmet çalışanları</t>
  </si>
  <si>
    <t>9510-Cadde/Sokak ve ilgili hizmet çalışanları</t>
  </si>
  <si>
    <t>952-Sokak satıcıları (gıda hariç)</t>
  </si>
  <si>
    <t>9520-Sokak satıcıları (gıda hariç)</t>
  </si>
  <si>
    <t>96-Çöpçüler ve diğer nitelik gerektirmeyen işlerde çalışanlar</t>
  </si>
  <si>
    <t>961-Çöpçüler</t>
  </si>
  <si>
    <t>9611-Çöp ve geri dönüşüm atıkları toplayıcıları</t>
  </si>
  <si>
    <t>9612-Çöp tasnif ediciler</t>
  </si>
  <si>
    <t>9613-Sokak, park ve benzeri halka açık yerleri süpürenler ve ilgili işçiler</t>
  </si>
  <si>
    <t>962-Diğer nitelik gerektirmeyen işlerde çalışanlar</t>
  </si>
  <si>
    <t>9621-Kuryeler, paket dağıtıcıları ve bavul taşıyıcıları</t>
  </si>
  <si>
    <t>9622-Düzensiz işlerde çalışanlar</t>
  </si>
  <si>
    <t>9623-Sayaç okuyucular ve otomatik satış yapan makinelerden para toplayanlar</t>
  </si>
  <si>
    <t>9624-Su taşıyıcılar ve yakacak odun toplayıcılar</t>
  </si>
  <si>
    <t>9629-Başka yerde sınıflandırılmamış nitelik gerektirmeyen işlerde çalışanlar</t>
  </si>
  <si>
    <r>
      <t xml:space="preserve">Bilinmeyen </t>
    </r>
    <r>
      <rPr>
        <sz val="10"/>
        <rFont val="Times New Roman"/>
        <family val="1"/>
        <charset val="162"/>
      </rPr>
      <t>Unknown</t>
    </r>
  </si>
  <si>
    <r>
      <rPr>
        <b/>
        <sz val="10"/>
        <rFont val="Times New Roman"/>
        <family val="1"/>
        <charset val="162"/>
      </rPr>
      <t>* Meslek sınıflarının ingilizceleri ektedir.</t>
    </r>
    <r>
      <rPr>
        <sz val="10"/>
        <rFont val="Times New Roman"/>
        <family val="1"/>
        <charset val="162"/>
      </rPr>
      <t xml:space="preserve">  For english names of classification of occupations see appendix.</t>
    </r>
  </si>
  <si>
    <r>
      <rPr>
        <b/>
        <vertAlign val="superscript"/>
        <sz val="10"/>
        <rFont val="Times New Roman"/>
        <family val="1"/>
        <charset val="162"/>
      </rPr>
      <t>(1)</t>
    </r>
    <r>
      <rPr>
        <b/>
        <sz val="10"/>
        <rFont val="Times New Roman"/>
        <family val="1"/>
        <charset val="162"/>
      </rPr>
      <t xml:space="preserve"> Ayrıntılı bilgi için Metaveri sayfasına bakınız.</t>
    </r>
    <r>
      <rPr>
        <vertAlign val="superscript"/>
        <sz val="10"/>
        <rFont val="Times New Roman"/>
        <family val="1"/>
        <charset val="162"/>
      </rPr>
      <t xml:space="preserve"> (1)</t>
    </r>
    <r>
      <rPr>
        <sz val="10"/>
        <rFont val="Times New Roman"/>
        <family val="1"/>
        <charset val="162"/>
      </rPr>
      <t xml:space="preserve"> For more information refer to Metadata page.</t>
    </r>
  </si>
  <si>
    <t>Tablo 3.28 - 5510 Sayılı Kanunun 4-1/a Maddesi Kapsamındaki Sigortalılardan Meslek Hastalığına Tutulanlar ile Meslek Hastalığı Sonucu Ölenlerin Meslek Gruplarına ve Cinsiyete Göre Dağılımı, 2016</t>
  </si>
  <si>
    <t>Table 3.28 - Distribution of  Persons Having Occupational Disease and Deceased Persons Due To Occupational Disease By Occupation Groups and Gender (Under Article 4-1/a of Act 5510), 2016</t>
  </si>
  <si>
    <r>
      <t xml:space="preserve">Meslek hastalığına tutulan sigortalı sayısı
</t>
    </r>
    <r>
      <rPr>
        <sz val="10"/>
        <rFont val="Times New Roman"/>
        <family val="1"/>
        <charset val="162"/>
      </rPr>
      <t>Number of insured having occupational disease</t>
    </r>
    <r>
      <rPr>
        <b/>
        <sz val="10"/>
        <rFont val="Times New Roman"/>
        <family val="1"/>
        <charset val="162"/>
      </rPr>
      <t xml:space="preserve"> </t>
    </r>
  </si>
  <si>
    <t>1-Subaylar</t>
  </si>
  <si>
    <t>2-Subay olmayan silahlı kuvvetlerin daimi mensupları</t>
  </si>
  <si>
    <t>3-Silahlı kuvvetlerde diğer rütbelerdeki meslekler</t>
  </si>
  <si>
    <r>
      <t xml:space="preserve">Sigortalılığı sona erdikten sonra meslek hastalığı teşhisi konulan sigortalı sayısı
</t>
    </r>
    <r>
      <rPr>
        <sz val="9"/>
        <rFont val="Times New Roman"/>
        <family val="1"/>
        <charset val="162"/>
      </rPr>
      <t>Number of insured diagnosed occupational disease after the end of the insurance</t>
    </r>
  </si>
  <si>
    <r>
      <t>Toplam-</t>
    </r>
    <r>
      <rPr>
        <sz val="8"/>
        <rFont val="Times New Roman"/>
        <family val="1"/>
        <charset val="162"/>
      </rPr>
      <t>Total</t>
    </r>
  </si>
  <si>
    <r>
      <rPr>
        <b/>
        <sz val="8"/>
        <rFont val="Times New Roman"/>
        <family val="1"/>
        <charset val="162"/>
      </rPr>
      <t>* Meslek sınıflarının ingilizceleri ektedir.</t>
    </r>
    <r>
      <rPr>
        <sz val="8"/>
        <rFont val="Times New Roman"/>
        <family val="1"/>
        <charset val="162"/>
      </rPr>
      <t xml:space="preserve">  For english names of classification of occupations see appendix.</t>
    </r>
  </si>
  <si>
    <t>Tablo 3.29 - 5510 Sayılı Kanunun 4-1/a Maddesi Kapsamındaki Sigortalılardan İş Kazası Geçirenler ile  İş Kazası Sonucu Ölenlerin Son İşveren Nezdindeki Çalışma Süresi ve Cinsiyete Göre Dağılımı, 2016</t>
  </si>
  <si>
    <t>Table 3.29 - Distribution of  Persons Having Work Accident and Deceased Persons Due To Work Accident By Working Period of the Insured at the Last Work Place and Gender (Under Article 4-1/a of Act 5510), 2016</t>
  </si>
  <si>
    <r>
      <t xml:space="preserve">Sigortalının son işveren nezdindeki çalışma süresi
</t>
    </r>
    <r>
      <rPr>
        <sz val="10"/>
        <rFont val="Times New Roman"/>
        <family val="1"/>
        <charset val="162"/>
      </rPr>
      <t xml:space="preserve">Working period of the insured at the last work place
</t>
    </r>
  </si>
  <si>
    <r>
      <t xml:space="preserve"> İş kazası sonucu ölen
sigortalı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 xml:space="preserve">Number of fatal accident at work </t>
    </r>
    <r>
      <rPr>
        <vertAlign val="superscript"/>
        <sz val="10"/>
        <rFont val="Times New Roman"/>
        <family val="1"/>
        <charset val="162"/>
      </rPr>
      <t>(1)</t>
    </r>
  </si>
  <si>
    <r>
      <rPr>
        <b/>
        <sz val="10"/>
        <color theme="1"/>
        <rFont val="Times New Roman"/>
        <family val="1"/>
        <charset val="162"/>
      </rPr>
      <t>Erkek</t>
    </r>
    <r>
      <rPr>
        <sz val="10"/>
        <color theme="1"/>
        <rFont val="Times New Roman"/>
        <family val="1"/>
        <charset val="162"/>
      </rPr>
      <t xml:space="preserve">
</t>
    </r>
    <r>
      <rPr>
        <sz val="10"/>
        <rFont val="Times New Roman"/>
        <family val="1"/>
        <charset val="162"/>
      </rPr>
      <t>Male</t>
    </r>
  </si>
  <si>
    <r>
      <rPr>
        <b/>
        <sz val="10"/>
        <color theme="1"/>
        <rFont val="Times New Roman"/>
        <family val="1"/>
        <charset val="162"/>
      </rPr>
      <t>Kadın</t>
    </r>
    <r>
      <rPr>
        <sz val="10"/>
        <color theme="1"/>
        <rFont val="Times New Roman"/>
        <family val="1"/>
        <charset val="162"/>
      </rPr>
      <t xml:space="preserve">
</t>
    </r>
    <r>
      <rPr>
        <sz val="10"/>
        <rFont val="Times New Roman"/>
        <family val="1"/>
        <charset val="162"/>
      </rPr>
      <t>Female</t>
    </r>
  </si>
  <si>
    <r>
      <rPr>
        <b/>
        <sz val="10"/>
        <color theme="1"/>
        <rFont val="Times New Roman"/>
        <family val="1"/>
        <charset val="162"/>
      </rPr>
      <t>Toplam</t>
    </r>
    <r>
      <rPr>
        <sz val="10"/>
        <color theme="1"/>
        <rFont val="Times New Roman"/>
        <family val="1"/>
        <charset val="162"/>
      </rPr>
      <t xml:space="preserve">
</t>
    </r>
    <r>
      <rPr>
        <sz val="10"/>
        <rFont val="Times New Roman"/>
        <family val="1"/>
        <charset val="162"/>
      </rPr>
      <t>Total</t>
    </r>
  </si>
  <si>
    <r>
      <t xml:space="preserve">  1 Gün
  </t>
    </r>
    <r>
      <rPr>
        <sz val="10"/>
        <rFont val="Times New Roman"/>
        <family val="1"/>
        <charset val="162"/>
      </rPr>
      <t>1 Day</t>
    </r>
  </si>
  <si>
    <r>
      <t xml:space="preserve">  2-7 Gün
  </t>
    </r>
    <r>
      <rPr>
        <sz val="10"/>
        <rFont val="Times New Roman"/>
        <family val="1"/>
        <charset val="162"/>
      </rPr>
      <t>2-7 Day</t>
    </r>
  </si>
  <si>
    <r>
      <t xml:space="preserve">  8-30 Gün
  </t>
    </r>
    <r>
      <rPr>
        <sz val="10"/>
        <rFont val="Times New Roman"/>
        <family val="1"/>
        <charset val="162"/>
      </rPr>
      <t>8 - 30 Days</t>
    </r>
  </si>
  <si>
    <r>
      <t xml:space="preserve">1 Aydan fazla - 3 Ay (Dahil)
</t>
    </r>
    <r>
      <rPr>
        <sz val="10"/>
        <rFont val="Times New Roman"/>
        <family val="1"/>
        <charset val="162"/>
      </rPr>
      <t>More than a month-3 months</t>
    </r>
  </si>
  <si>
    <r>
      <t xml:space="preserve">3 Aydan fazla -  1Yıl (Dahil)
</t>
    </r>
    <r>
      <rPr>
        <sz val="10"/>
        <rFont val="Times New Roman"/>
        <family val="1"/>
        <charset val="162"/>
      </rPr>
      <t>More than 3 Months - 1 Year</t>
    </r>
  </si>
  <si>
    <r>
      <t xml:space="preserve">1 Yıldan fazla-  2 Yıl (Dahil)
</t>
    </r>
    <r>
      <rPr>
        <sz val="10"/>
        <rFont val="Times New Roman"/>
        <family val="1"/>
        <charset val="162"/>
      </rPr>
      <t>More than a year- 2 Years</t>
    </r>
  </si>
  <si>
    <r>
      <t xml:space="preserve">2 Yıldan fazla-  5 Yıl  (Dahil)
</t>
    </r>
    <r>
      <rPr>
        <sz val="10"/>
        <rFont val="Times New Roman"/>
        <family val="1"/>
        <charset val="162"/>
      </rPr>
      <t>More than 2 years-5 Years</t>
    </r>
  </si>
  <si>
    <r>
      <t xml:space="preserve">5 Yıldan fazla-  10 Yıl (Dahil)
</t>
    </r>
    <r>
      <rPr>
        <sz val="10"/>
        <rFont val="Times New Roman"/>
        <family val="1"/>
        <charset val="162"/>
      </rPr>
      <t>More than 5 years-10 Years</t>
    </r>
  </si>
  <si>
    <r>
      <t xml:space="preserve">10+  Yıl 
</t>
    </r>
    <r>
      <rPr>
        <sz val="10"/>
        <rFont val="Times New Roman"/>
        <family val="1"/>
        <charset val="162"/>
      </rPr>
      <t>10+ Years</t>
    </r>
  </si>
  <si>
    <r>
      <t xml:space="preserve">Bilinmeyen
</t>
    </r>
    <r>
      <rPr>
        <sz val="10"/>
        <rFont val="Times New Roman"/>
        <family val="1"/>
        <charset val="162"/>
      </rPr>
      <t>Unknown</t>
    </r>
  </si>
  <si>
    <r>
      <t>Toplam -</t>
    </r>
    <r>
      <rPr>
        <sz val="10"/>
        <rFont val="Times New Roman"/>
        <family val="1"/>
        <charset val="162"/>
      </rPr>
      <t xml:space="preserve"> Total</t>
    </r>
  </si>
  <si>
    <t>Tablo 3.30 - 5510 Sayılı Kanunun 4-1/a Maddesi Kapsamındaki Sigortalılardan Meslek Hastalığına Tutulanlar ile Meslek Hastalığı Sonucu Ölenlerin Son İşveren Nezdindeki Çalışma Süresi ve Cinsiyete Göre Dağılımı, 2016</t>
  </si>
  <si>
    <t>Table 3.30 - Distribution of  Persons Exposure to Occupational Disease and Deceased Persons Due To Occupational Disease By Working Period of the Insured at the Last Work Place and Gender (Under Article 4-1/a of Act 5510), 2016</t>
  </si>
  <si>
    <r>
      <t xml:space="preserve">Sigortalının son işveren nezdindeki çalışma süresi
</t>
    </r>
    <r>
      <rPr>
        <sz val="10"/>
        <rFont val="Times New Roman"/>
        <family val="1"/>
        <charset val="162"/>
      </rPr>
      <t>Working period of the insured at the last work place</t>
    </r>
  </si>
  <si>
    <r>
      <t xml:space="preserve">Sigortalılığı sona erdikten sonra meslek hastalığı teşhisi konulan sigortalı sayısı
</t>
    </r>
    <r>
      <rPr>
        <sz val="10"/>
        <rFont val="Times New Roman"/>
        <family val="1"/>
        <charset val="162"/>
      </rPr>
      <t>Number of insured diagnosed occupational disease after the end of the insurance</t>
    </r>
  </si>
  <si>
    <t>Tablo 3.31 - 5510 Sayılı Kanunun 4-1/a Maddesi Kapsamındaki Sigortalılardan İş Kazası Geçirenler ile İş Kazası Sonucu Ölenlerin Yaranın Türüne ve Cinsiyete Göre Dağılımı, 2016</t>
  </si>
  <si>
    <t>Table 3.31 - Distribution of  Persons Having Work Accident and Deceased Persons Due To Work Accident By Type of Injury and Gender (Under Article 4-1/a of Act 5510), 2016</t>
  </si>
  <si>
    <r>
      <t xml:space="preserve">Yaranın türü
</t>
    </r>
    <r>
      <rPr>
        <sz val="10"/>
        <color theme="1"/>
        <rFont val="Times New Roman"/>
        <family val="1"/>
        <charset val="162"/>
      </rPr>
      <t>Type of Injury</t>
    </r>
  </si>
  <si>
    <t>000</t>
  </si>
  <si>
    <r>
      <rPr>
        <b/>
        <sz val="10"/>
        <color theme="1"/>
        <rFont val="Times New Roman"/>
        <family val="1"/>
        <charset val="162"/>
      </rPr>
      <t>Yaranın türü bilinmeyen veya belirtilmemiş</t>
    </r>
    <r>
      <rPr>
        <sz val="10"/>
        <color theme="1"/>
        <rFont val="Times New Roman"/>
        <family val="1"/>
        <charset val="162"/>
      </rPr>
      <t xml:space="preserve">
Type of injury unknown or unspecified</t>
    </r>
  </si>
  <si>
    <t>010</t>
  </si>
  <si>
    <r>
      <t>Yaralar ve yüzeysel yaralanmalar</t>
    </r>
    <r>
      <rPr>
        <sz val="10"/>
        <color theme="1"/>
        <rFont val="Times New Roman"/>
        <family val="1"/>
        <charset val="162"/>
      </rPr>
      <t xml:space="preserve">
Wounds and superficial injuries</t>
    </r>
  </si>
  <si>
    <t>011</t>
  </si>
  <si>
    <t>Yüzeysel yaralanmalar
Superficial injuries</t>
  </si>
  <si>
    <t>012</t>
  </si>
  <si>
    <t>Açık yaralar
Open wounds</t>
  </si>
  <si>
    <t>019</t>
  </si>
  <si>
    <t>Diğer tür yaralar ve yüzeysel yaralanmalar
Other types of wounds and superficial injuries</t>
  </si>
  <si>
    <t>020</t>
  </si>
  <si>
    <r>
      <t>Kemik kırıkları</t>
    </r>
    <r>
      <rPr>
        <sz val="10"/>
        <color theme="1"/>
        <rFont val="Times New Roman"/>
        <family val="1"/>
        <charset val="162"/>
      </rPr>
      <t xml:space="preserve">
Bone fractures</t>
    </r>
  </si>
  <si>
    <t>021</t>
  </si>
  <si>
    <t>Kapalı kırıklar
Closed fractures</t>
  </si>
  <si>
    <t>022</t>
  </si>
  <si>
    <t>Açık kırıklar
Open fractures</t>
  </si>
  <si>
    <t>029</t>
  </si>
  <si>
    <t>Diğer tür kemik kırıkları
Other types of bone fractures</t>
  </si>
  <si>
    <t>030</t>
  </si>
  <si>
    <r>
      <t xml:space="preserve">Çıkıklar, burkulmalar ve incinmeler
</t>
    </r>
    <r>
      <rPr>
        <sz val="10"/>
        <color theme="1"/>
        <rFont val="Times New Roman"/>
        <family val="1"/>
        <charset val="162"/>
      </rPr>
      <t>Dislocations, sprains and strains</t>
    </r>
  </si>
  <si>
    <t>031</t>
  </si>
  <si>
    <t>Çıkıklar ve yarı çıkıklar
Dislocations and subluxations</t>
  </si>
  <si>
    <t>032</t>
  </si>
  <si>
    <t>Burkulmalar ve incinmeler
Sprains and strains</t>
  </si>
  <si>
    <t>039</t>
  </si>
  <si>
    <t>Diğer tür çıkık, burkulma ve incinmeler
Other types of dislocations, sprains and strains</t>
  </si>
  <si>
    <t>040</t>
  </si>
  <si>
    <r>
      <t xml:space="preserve">Travma sonucu organ kaybı (bedenin bir parçasının kaybı)
</t>
    </r>
    <r>
      <rPr>
        <sz val="10"/>
        <color theme="1"/>
        <rFont val="Times New Roman"/>
        <family val="1"/>
        <charset val="162"/>
      </rPr>
      <t>Traumatic amputations (Loss of body parts)</t>
    </r>
  </si>
  <si>
    <t>050</t>
  </si>
  <si>
    <r>
      <t xml:space="preserve">Beyin sarsıntısı ve iç yaralanmalar
</t>
    </r>
    <r>
      <rPr>
        <sz val="10"/>
        <color theme="1"/>
        <rFont val="Times New Roman"/>
        <family val="1"/>
        <charset val="162"/>
      </rPr>
      <t>Concussion and internal injuries</t>
    </r>
  </si>
  <si>
    <t>051</t>
  </si>
  <si>
    <t>Beyin sarsıntısı ve kafatası yaralanmaları
Concussion and intracranial injuries</t>
  </si>
  <si>
    <t>052</t>
  </si>
  <si>
    <t>İç yaralanmalar
Internal injuries</t>
  </si>
  <si>
    <t>059</t>
  </si>
  <si>
    <t>Diğer tür beyin sarsıntısı ve iç yaralanmalar
Other types of concussion and internal injuries</t>
  </si>
  <si>
    <t>060</t>
  </si>
  <si>
    <r>
      <t xml:space="preserve">Yanıklar, kaynar su ile kavrulma ve donmalar
</t>
    </r>
    <r>
      <rPr>
        <sz val="10"/>
        <color theme="1"/>
        <rFont val="Times New Roman"/>
        <family val="1"/>
        <charset val="162"/>
      </rPr>
      <t>Burns, scalds and frostbites</t>
    </r>
  </si>
  <si>
    <t>061</t>
  </si>
  <si>
    <t>Yanıklar ve kaynar su ile kavrulmalar (termal)
Burns and scalds (thermal)</t>
  </si>
  <si>
    <t>062</t>
  </si>
  <si>
    <t>Kimyasal yanıklar (korozyon)
Chemical burns (corrosions)</t>
  </si>
  <si>
    <t>063</t>
  </si>
  <si>
    <t>Donmalar
Frostbites</t>
  </si>
  <si>
    <t>069</t>
  </si>
  <si>
    <t>Diğer tür yanıklar, kaynar su ile kavrulma ve donmalar- Other types of burns, scalds and frostbites</t>
  </si>
  <si>
    <t>070</t>
  </si>
  <si>
    <r>
      <t xml:space="preserve">Zehirlenme ve enfeksiyonlar
</t>
    </r>
    <r>
      <rPr>
        <sz val="10"/>
        <color theme="1"/>
        <rFont val="Times New Roman"/>
        <family val="1"/>
        <charset val="162"/>
      </rPr>
      <t>Poisonings and infections</t>
    </r>
  </si>
  <si>
    <t>071</t>
  </si>
  <si>
    <t>Akut zehirlenmeler
Acute poisonings</t>
  </si>
  <si>
    <t>072</t>
  </si>
  <si>
    <t>Akut enfeksiyonlar
Acute infections</t>
  </si>
  <si>
    <t>079</t>
  </si>
  <si>
    <t>Diğer tür zehirlenme ve enfeksiyonlar
Other types of poisonings and infections</t>
  </si>
  <si>
    <t>080</t>
  </si>
  <si>
    <r>
      <t xml:space="preserve">Suda boğulma ve nefesin kesilmesi
</t>
    </r>
    <r>
      <rPr>
        <sz val="10"/>
        <color theme="1"/>
        <rFont val="Times New Roman"/>
        <family val="1"/>
        <charset val="162"/>
      </rPr>
      <t>Drowning and asphyxiation</t>
    </r>
  </si>
  <si>
    <t>081</t>
  </si>
  <si>
    <t>Nefesin kesilmesi
Asphyxiation</t>
  </si>
  <si>
    <t>082</t>
  </si>
  <si>
    <t>Suda boğulma ve ölümle sonuçlanmayan boğulma
Drowning and non-fatal submersions</t>
  </si>
  <si>
    <t>089</t>
  </si>
  <si>
    <t>Diğer tür boğulma ve nefesin kesilmesi
Other types of drowning and asphyxiation</t>
  </si>
  <si>
    <t>090</t>
  </si>
  <si>
    <r>
      <t xml:space="preserve">Ses, titreşim ve basınç etkileri
</t>
    </r>
    <r>
      <rPr>
        <sz val="10"/>
        <color theme="1"/>
        <rFont val="Times New Roman"/>
        <family val="1"/>
        <charset val="162"/>
      </rPr>
      <t>Effects of sound, vibration and pressure</t>
    </r>
  </si>
  <si>
    <t>091</t>
  </si>
  <si>
    <t>Akut işitme kaybı
Acute hearing losses</t>
  </si>
  <si>
    <t>092</t>
  </si>
  <si>
    <t>Basınç etkileri (yüksek basınca bağlı)
Effects of pressure (barotrauma)</t>
  </si>
  <si>
    <t>099</t>
  </si>
  <si>
    <t>Diğer tür ses, titreşim ve basınç etkileri
Other effects of sound, vibration and pressure</t>
  </si>
  <si>
    <t>100</t>
  </si>
  <si>
    <r>
      <t xml:space="preserve">Aşırı ısı, ışık ve radyasyon etkileri- </t>
    </r>
    <r>
      <rPr>
        <sz val="10"/>
        <color theme="1"/>
        <rFont val="Times New Roman"/>
        <family val="1"/>
        <charset val="162"/>
      </rPr>
      <t>Effects of temperature extremes, light and radiation</t>
    </r>
  </si>
  <si>
    <t>101</t>
  </si>
  <si>
    <t>Sıcaklık ve güneş çarpması
Heat and sunstroke</t>
  </si>
  <si>
    <t>102</t>
  </si>
  <si>
    <t>Radyasyon etkileri (termal olmayan)
Effects of radiation (non-thermal)</t>
  </si>
  <si>
    <t>103</t>
  </si>
  <si>
    <t>İndirgenmiş ısı etkileri
Effects of reduced temperature</t>
  </si>
  <si>
    <t>109</t>
  </si>
  <si>
    <t>Diğer tür aşırı ısı, ışık ve radyasyon etkileri
Other effects of temperature extremes, light and radiation</t>
  </si>
  <si>
    <t>110</t>
  </si>
  <si>
    <r>
      <t xml:space="preserve">Şok- </t>
    </r>
    <r>
      <rPr>
        <sz val="10"/>
        <color theme="1"/>
        <rFont val="Times New Roman"/>
        <family val="1"/>
        <charset val="162"/>
      </rPr>
      <t>Shock</t>
    </r>
  </si>
  <si>
    <t>111</t>
  </si>
  <si>
    <t>Saldırı ve tehdit (korkutma) sonrası şoklar
Shocks after aggression and threats</t>
  </si>
  <si>
    <t>112</t>
  </si>
  <si>
    <t>Travma şokları
Traumatic shocks</t>
  </si>
  <si>
    <t>119</t>
  </si>
  <si>
    <t>Diğer tür şoklar
Other types of shocks</t>
  </si>
  <si>
    <t>120</t>
  </si>
  <si>
    <r>
      <t xml:space="preserve">Birden fazla sayıda yaralanmalar
</t>
    </r>
    <r>
      <rPr>
        <sz val="10"/>
        <color theme="1"/>
        <rFont val="Times New Roman"/>
        <family val="1"/>
        <charset val="162"/>
      </rPr>
      <t>Multiple injuries</t>
    </r>
  </si>
  <si>
    <r>
      <t xml:space="preserve">Diğer başlıklar altında içerilmeyen diğer belirtilmiş yaralanmalar- </t>
    </r>
    <r>
      <rPr>
        <sz val="10"/>
        <color theme="1"/>
        <rFont val="Times New Roman"/>
        <family val="1"/>
        <charset val="162"/>
      </rPr>
      <t>Other specified injuries not included under other headings</t>
    </r>
  </si>
  <si>
    <r>
      <t>Toplam-</t>
    </r>
    <r>
      <rPr>
        <sz val="10"/>
        <color theme="1"/>
        <rFont val="Times New Roman"/>
        <family val="1"/>
        <charset val="162"/>
      </rPr>
      <t>Total</t>
    </r>
  </si>
  <si>
    <t>Tablo 3.33 - 5510 Sayılı Kanunun 4-1/a Maddesi Kapsamındaki Sigortalılardan İş Kazası Geçirenlerin Çalıştıkları Ortama ve Cinsiyete Göre Dağılımı, 2016</t>
  </si>
  <si>
    <t>Table 3.33 - Distribution of the Number of Insured Having Work Accident By Workstation and Gender,(Under Article 4-1/a of Act 5510), 2016</t>
  </si>
  <si>
    <r>
      <t xml:space="preserve">Çalışılan ortam
</t>
    </r>
    <r>
      <rPr>
        <sz val="10"/>
        <rFont val="Times New Roman"/>
        <family val="1"/>
        <charset val="162"/>
      </rPr>
      <t>Workstation</t>
    </r>
  </si>
  <si>
    <r>
      <t xml:space="preserve">Çalışılan ortamı belirtilmemiş
</t>
    </r>
    <r>
      <rPr>
        <sz val="10"/>
        <rFont val="Times New Roman"/>
        <family val="1"/>
        <charset val="162"/>
      </rPr>
      <t>Not specified</t>
    </r>
  </si>
  <si>
    <r>
      <t xml:space="preserve">Sürekli olarak çalıştığı sabit işyeri (örn: Atölye, İşyeri, Büro, Ek Bina vb…)
</t>
    </r>
    <r>
      <rPr>
        <sz val="10"/>
        <rFont val="Times New Roman"/>
        <family val="1"/>
        <charset val="162"/>
      </rPr>
      <t>Usual workstation or within the usual local unit of work</t>
    </r>
  </si>
  <si>
    <r>
      <t xml:space="preserve">Sabit olmayan geçici işyeri (örn.: Açık alan, İnşaat alanı, İş seyahati, Başka işyerinde toplantı)
</t>
    </r>
    <r>
      <rPr>
        <sz val="10"/>
        <rFont val="Times New Roman"/>
        <family val="1"/>
        <charset val="162"/>
      </rPr>
      <t>Occasional or mobile workstation or in a journey on behalf of the employer</t>
    </r>
  </si>
  <si>
    <r>
      <t xml:space="preserve">Diğer çalışılan ortam
</t>
    </r>
    <r>
      <rPr>
        <sz val="10"/>
        <rFont val="Times New Roman"/>
        <family val="1"/>
        <charset val="162"/>
      </rPr>
      <t>Other workstation</t>
    </r>
  </si>
  <si>
    <t>Tablo 3.34 - 5510 Sayılı Kanunun 4-1/a Maddesi Kapsamındaki Sigortalılardan İş Kazası Geçirenler İle İş Kazası Sonucu Ölenlerin Çalıştıkları Çevreye ve Cinsiyete Göre Dağılımı, 2016</t>
  </si>
  <si>
    <t>Table 3.34 - Distribution of  Persons Having Work Accident and Deceased Persons Due To Work Accident By Working Environment and Gender (Under Article 4-1/a of Act 5510), 2016</t>
  </si>
  <si>
    <r>
      <t>Çalışılan çevre</t>
    </r>
    <r>
      <rPr>
        <sz val="10"/>
        <rFont val="Times New Roman"/>
        <family val="1"/>
        <charset val="162"/>
      </rPr>
      <t xml:space="preserve">
Working Environment</t>
    </r>
  </si>
  <si>
    <r>
      <t>Erkek-</t>
    </r>
    <r>
      <rPr>
        <sz val="10"/>
        <rFont val="Times New Roman"/>
        <family val="1"/>
        <charset val="162"/>
      </rPr>
      <t>Male</t>
    </r>
  </si>
  <si>
    <r>
      <t xml:space="preserve">Bilgi yok
</t>
    </r>
    <r>
      <rPr>
        <sz val="10"/>
        <rFont val="Times New Roman"/>
        <family val="1"/>
        <charset val="162"/>
      </rPr>
      <t>No information</t>
    </r>
  </si>
  <si>
    <r>
      <t xml:space="preserve">Sanayi (Endüstri) mevkii- Belirtilmemiş
</t>
    </r>
    <r>
      <rPr>
        <sz val="10"/>
        <rFont val="Times New Roman"/>
        <family val="1"/>
        <charset val="162"/>
      </rPr>
      <t>Industrial site - Not specified</t>
    </r>
  </si>
  <si>
    <t>Üretim alanı, fabrika, atölye
Production area, factory, workshop</t>
  </si>
  <si>
    <t>Bakım alanı, onarım atölyesi
Maintenance area, repair workshop</t>
  </si>
  <si>
    <t>013</t>
  </si>
  <si>
    <t>Temelde depo, yükleme, boşaltma için kullanılan alan
Area used principally for storage, loading, unloading</t>
  </si>
  <si>
    <t>Yukarıda listelenmemiş diğer başka 010 tür çalışılan çevre
Other group 010 type Working Environments not listed above</t>
  </si>
  <si>
    <r>
      <t xml:space="preserve">İnşaat mevkii, inşaat, açık hava taşocağı, açık hava madeni - Belirtilmemiş
</t>
    </r>
    <r>
      <rPr>
        <sz val="10"/>
        <rFont val="Times New Roman"/>
        <family val="1"/>
        <charset val="162"/>
      </rPr>
      <t>Construction site, construction, opencast quarry, opencast mine - Not specified</t>
    </r>
  </si>
  <si>
    <t>İnşaat mevkii – yeni inşa edilen bina
Construction site - building being constructed</t>
  </si>
  <si>
    <t>İnşaat mevkii – yıkılan, onarılan, bakımı yapılan bina
Construction site - building being demolished, repaired, maintained</t>
  </si>
  <si>
    <t>023</t>
  </si>
  <si>
    <t>Açık hava taşocağı, açık hava madeni, kazı, çukur (açık hava madenciliği ve çalışan taşocakları dahil)
Opencast quarry, opencast mine, excavation, trench (including opencast mines and working quarries)</t>
  </si>
  <si>
    <t>024</t>
  </si>
  <si>
    <t>İnşaat mevkii – yeraltı
Construction site - underground</t>
  </si>
  <si>
    <t>025</t>
  </si>
  <si>
    <t>İnşaat mevkii – su üstü veya üzerinde
Construction site - on / over water</t>
  </si>
  <si>
    <t>026</t>
  </si>
  <si>
    <t>İnşaat mevkii – yüksek basınçlı ortamda
Construction site - in a high-pressure environment</t>
  </si>
  <si>
    <t>Yukarıda listelenmemiş diğer başka 020 tür çalışılan çevre
Other group 020 type Working Environments not listed above</t>
  </si>
  <si>
    <r>
      <t xml:space="preserve">Çiftçilik, yetiştirmecilik, balık çiftçiliği, orman alanı - Belirtilmemiş
</t>
    </r>
    <r>
      <rPr>
        <sz val="10"/>
        <rFont val="Times New Roman"/>
        <family val="1"/>
        <charset val="162"/>
      </rPr>
      <t>Farming, breeding, fish farming, forest zone - Not specified</t>
    </r>
  </si>
  <si>
    <t>Yetiştirme alanı
Breeding area</t>
  </si>
  <si>
    <t>Çiftlik alanı – toprak ürünleri
Farming area - ground crop</t>
  </si>
  <si>
    <t>033</t>
  </si>
  <si>
    <t>Çiftlik alanı – ağaç veya çalı ürünleri
Farming area - tree or bush crop</t>
  </si>
  <si>
    <t>034</t>
  </si>
  <si>
    <t>Ormancılık alanı
Forestry zone</t>
  </si>
  <si>
    <t>035</t>
  </si>
  <si>
    <t>Balık çiftçiliği alanı, balıkçılık, deniz ürünleri (gemi veya tekne üzerinden olmayan)- Fish farming zone, fishing, aquaculture (not on a vessel)</t>
  </si>
  <si>
    <t>036</t>
  </si>
  <si>
    <t>Bahçe, park, botanik bahçe, hayvanat bahçesi
Garden, park, botanical garden, zoological garden</t>
  </si>
  <si>
    <t>Yukarıda listelenmemiş diğer başka 030 tür çalışılan çevre
Other group 030 type Working Environments not listed above</t>
  </si>
  <si>
    <r>
      <t xml:space="preserve">Üçüncü faaliyet alanı, büro, eğlence alanı, muhtelif - Belirtilmemiş
</t>
    </r>
    <r>
      <rPr>
        <sz val="10"/>
        <rFont val="Times New Roman"/>
        <family val="1"/>
        <charset val="162"/>
      </rPr>
      <t>Tertiary activity area, office, amusement area, miscellaneous - Not specified</t>
    </r>
  </si>
  <si>
    <t>041</t>
  </si>
  <si>
    <t>Büro, toplantı salonu, kütüphane, vb.
Office, meeting room, library etc.</t>
  </si>
  <si>
    <t>042</t>
  </si>
  <si>
    <t>Öğretim Kurumu, okul, lise, yüksek okul, üniversite, kreş, anaokulu
Teaching establishment, school, secondary school, college, university, crèche, day nursery</t>
  </si>
  <si>
    <t>043</t>
  </si>
  <si>
    <t>Küçük veya büyük satış alanı (sokak satışları dahil)
Small or large sales area (including street commerce)</t>
  </si>
  <si>
    <t>044</t>
  </si>
  <si>
    <t>Lokanta, dinlenme alanı, geçici konaklama (müze, oditoryum, stadyum, fuar, vb. dahil)- Restaurant, recreational area, temporary accommodation (including museums, auditoriums, stadiums, fairs etc.)</t>
  </si>
  <si>
    <t>049</t>
  </si>
  <si>
    <t>Yukarıda listelenmemiş diğer başka 040 tür çalışılan çevre
Other group 040 type Working Environments not listed above</t>
  </si>
  <si>
    <r>
      <t xml:space="preserve">Sağlık Kurumu - Belirtilmemiş
</t>
    </r>
    <r>
      <rPr>
        <sz val="10"/>
        <rFont val="Times New Roman"/>
        <family val="1"/>
        <charset val="162"/>
      </rPr>
      <t>Health establishment - Not specified</t>
    </r>
  </si>
  <si>
    <t>Sağlık Kurumu, özel hastane, hastane, bakım evi
Health establishment, private hospital, hospital, nursing home</t>
  </si>
  <si>
    <t>Yukarıda listelenmemiş diğer başka 050 tür çalışılan çevre
Other group 050 type Working Environments not listed above</t>
  </si>
  <si>
    <r>
      <t xml:space="preserve">Kamu alanı - Belirtilmemiş
</t>
    </r>
    <r>
      <rPr>
        <sz val="10"/>
        <rFont val="Times New Roman"/>
        <family val="1"/>
        <charset val="162"/>
      </rPr>
      <t>Public area - Not specified</t>
    </r>
  </si>
  <si>
    <t>Sürekli olarak kamu geçişine açık alan (karayolları, yan yollar, park alanları, İstasyon veya havaalanı bekleme salonları, vb.) Area permanently open to public thoroughfare – (highways, byways, parking areas, station or airport waiting rooms etc.)</t>
  </si>
  <si>
    <t>Ulaşım araçları – kara veya demiryolu ile– özel veya kamu (her tür: tren, otobüs, araba, vb.)
Means of transport - by land or rail – private or public (all kinds: train, bus, car etc.)</t>
  </si>
  <si>
    <t>Kamu alanlarına bağlı alanlar olmakla birlikte sadece yetili kimselerin erişimine izin verilen alanlar: demiryolu hattı, havaalanı pisti, karayolu banketi- Zone attached to public places but with access restricted to authorised personnel: railway line, airport apron, motorway hard shoulder</t>
  </si>
  <si>
    <t>Yukarıda listelenmemiş diğer başka 060 tür çalışılan çevre
Other group 060 type Working Environments not listed above</t>
  </si>
  <si>
    <r>
      <t xml:space="preserve">Evde - Belirtilmemiş
</t>
    </r>
    <r>
      <rPr>
        <sz val="10"/>
        <rFont val="Times New Roman"/>
        <family val="1"/>
        <charset val="162"/>
      </rPr>
      <t>In the home - Not specified</t>
    </r>
  </si>
  <si>
    <t>Kişisel ev
Private home</t>
  </si>
  <si>
    <t>Bir binanın ortak alanı, ekleri, kişisel aile bahçesi
Communal parts of a building, annexes, private family garden</t>
  </si>
  <si>
    <t>Yukarıda listelenmemiş diğer başka 070 tür çalışılan çevre
Other group 070 type Working Environments not listed above</t>
  </si>
  <si>
    <r>
      <t xml:space="preserve">Spor alanı - Belirtilmemiş
</t>
    </r>
    <r>
      <rPr>
        <sz val="10"/>
        <rFont val="Times New Roman"/>
        <family val="1"/>
        <charset val="162"/>
      </rPr>
      <t>Sports area - Not specified</t>
    </r>
  </si>
  <si>
    <t>Kapalı spor alanı – spor salonu, jimnastik salonu, kapalı yüzme havuzu
Indoor sports area – sports hall, gymnasium, indoor swimming pool</t>
  </si>
  <si>
    <t>Açık spor alanı – spor sahası, açık yüzme havuzu, kayak parkuru
Outdoor sports area – sports ground, outdoor swimming pool, skiing piste</t>
  </si>
  <si>
    <t>Yukarıda listelenmemiş diğer başka 080 tür çalışılan çevre
Other group 080 type Working Environments not listed above</t>
  </si>
  <si>
    <r>
      <t xml:space="preserve">Havada, yükseltme esnasında, inşaat mevkii dışında - Belirtilmemiş
</t>
    </r>
    <r>
      <rPr>
        <sz val="10"/>
        <rFont val="Times New Roman"/>
        <family val="1"/>
        <charset val="162"/>
      </rPr>
      <t>In the air, elevated, excluding construction sites - Not specified</t>
    </r>
  </si>
  <si>
    <t>Yükseltme esnasında – sabit bir düzeyde (çatı, teras, vb.)
Elevated – on a fixed level (roof, terrace, etc.)</t>
  </si>
  <si>
    <t>Yükseltme esnasında – direk, pilon, asılı platform
Elevated – mast, pylon, suspended platform</t>
  </si>
  <si>
    <t>093</t>
  </si>
  <si>
    <t>Havada – uçakta
In the air - aboard aircraft</t>
  </si>
  <si>
    <t>Yukarıda listelenmemiş başka 090 türü Çalışılan çevre, inşaat şantiyesi dışında- Other group 090 type Working Environments not listed above, excluding construction sites</t>
  </si>
  <si>
    <r>
      <t xml:space="preserve">Yeraltında, inşaat şantiyesi dışında - Belirtilmemiş
</t>
    </r>
    <r>
      <rPr>
        <sz val="10"/>
        <rFont val="Times New Roman"/>
        <family val="1"/>
        <charset val="162"/>
      </rPr>
      <t>Underground, excluding construction sites - Not specified</t>
    </r>
  </si>
  <si>
    <t>Yeraltında – tünel (yol, ten, tüp)
Underground – tunnel (road, train, tube)</t>
  </si>
  <si>
    <t>Yeraltında – maden
Underground – mine</t>
  </si>
  <si>
    <t>Yeraltında – kanalizasyon, lağım
Underground - drains/sewers</t>
  </si>
  <si>
    <t>Yukarıda listelenmemiş diğer başka 100 tür çalışılan çevre, inşaat mevkii dışında-Other group 100 type Working Environments not listed above, excluding construction sites</t>
  </si>
  <si>
    <r>
      <t xml:space="preserve">Su üstünde/üzerinde, inşaat mevkii dışında - Belirtilmemiş
</t>
    </r>
    <r>
      <rPr>
        <sz val="10"/>
        <rFont val="Times New Roman"/>
        <family val="1"/>
        <charset val="162"/>
      </rPr>
      <t>On /over water, excluding construction sites - Not specified</t>
    </r>
  </si>
  <si>
    <t>Deniz veya okyanus – her tür tekne, platform, gemi, sandal, mavnada
Sea or ocean – aboard all types of vessels, platforms, ships, boats, barges</t>
  </si>
  <si>
    <t>Göl, nehir, liman – her tür tekne, platform, gemi, sandal, mavnada
Lake, river, harbour – aboard all types of vessels, platforms, ships, boats, barges</t>
  </si>
  <si>
    <t>Yukarıda listelenmemiş diğer başka 110 tür çalışılan çevre, inşaat mevkii dışında
Other group 110 type Working Environments not listed above, excluding construction sites</t>
  </si>
  <si>
    <r>
      <t xml:space="preserve">Yüksek basınç ortamlarında, inşaat mevkii dışında - Belirtilmemiş
</t>
    </r>
    <r>
      <rPr>
        <sz val="10"/>
        <rFont val="Times New Roman"/>
        <family val="1"/>
        <charset val="162"/>
      </rPr>
      <t>In high pressure environments, excluding construction sites - Not specified</t>
    </r>
  </si>
  <si>
    <t>121</t>
  </si>
  <si>
    <t>Yüksek basınç ortamlarında – sualtı (örneğin, dalma)
In a high pressure environment – underwater (e.g. diving)</t>
  </si>
  <si>
    <t>122</t>
  </si>
  <si>
    <t>Yüksek basınç ortamlarında – kamara
In a high pressure environment - chamber</t>
  </si>
  <si>
    <t>129</t>
  </si>
  <si>
    <t>Yukarıda listelenmemiş başka 120 türü çalışılan çevre, inşaat şantiyesi dışında-Other group 120 type Working Environments not listed above, excluding construction site</t>
  </si>
  <si>
    <r>
      <t xml:space="preserve">Sınıflandırmada listelenmemiş başka çalışma ortamları
</t>
    </r>
    <r>
      <rPr>
        <sz val="10"/>
        <rFont val="Times New Roman"/>
        <family val="1"/>
        <charset val="162"/>
      </rPr>
      <t>Other Working Environments not listed in the classification</t>
    </r>
  </si>
  <si>
    <t>Tablo 3.35 - 5510 Sayılı Kanunun 4-1/a Maddesi Kapsamındaki Sigortalılardan İş Kazası Geçirenler ile İş Kazası Sonucu Ölenlerin Kaza Anında Yürütmekte Olduğu Genel Faaliyete ve Cinsiyete Göre Dağılımı, 2016</t>
  </si>
  <si>
    <t>Table 3.35 - Distribution of  Persons Having Work Accident and Deceased Persons Due to Work Accident by General Activity of Insured at the Time of Accident and Gender (Under Article 4-1/a of Act 5510), 2016</t>
  </si>
  <si>
    <r>
      <t xml:space="preserve">Kaza anında sigortalının
yürütmekte olduğu genel faaliyet
</t>
    </r>
    <r>
      <rPr>
        <sz val="10"/>
        <rFont val="Times New Roman"/>
        <family val="1"/>
        <charset val="162"/>
      </rPr>
      <t>General activity of insured at the time of accident</t>
    </r>
  </si>
  <si>
    <r>
      <t xml:space="preserve">Üretim, imalat, işleme, depolama – Tüm türler – Belirtilmemiş
</t>
    </r>
    <r>
      <rPr>
        <sz val="10"/>
        <rFont val="Times New Roman"/>
        <family val="1"/>
        <charset val="162"/>
      </rPr>
      <t>Production, manufacturing, processing, storing - All types - Not specified</t>
    </r>
  </si>
  <si>
    <t>Üretim, imalat, işleme – tüm türler
Production, manufacturing, processing – all types</t>
  </si>
  <si>
    <t>Depolama – tüm türler
Storing - all types</t>
  </si>
  <si>
    <t>Yukarıda listelenmemiş diğer başka 10 tür Kaza anında kazazedenin yürütmekte olduğu genel faaliyet-Other group 10 type Working Processes not listed above</t>
  </si>
  <si>
    <r>
      <t xml:space="preserve">Kazı, İnşaat, Onarım, Yıkım – Belirtilmemiş
</t>
    </r>
    <r>
      <rPr>
        <sz val="10"/>
        <rFont val="Times New Roman"/>
        <family val="1"/>
        <charset val="162"/>
      </rPr>
      <t>Excavation, Construction, Repair, Demolition - Not specified</t>
    </r>
  </si>
  <si>
    <t>Kazı
Excavation</t>
  </si>
  <si>
    <t>Yeni inşaat – bina
New construction - building</t>
  </si>
  <si>
    <t>Yeni inşaat – inşaat mühendisliği, altyapı, yol, köprü, baraj ve limanlar
New construction - civil engineering, infrastructures, roads, bridges, dams, ports</t>
  </si>
  <si>
    <t>Yeniden modelleme, onarım, genişletme, bina bakımı – her tür inşaat
Remodelling, repairing, extending, building maintenance - all types of constructions</t>
  </si>
  <si>
    <t>Yıkım – her tür inşaat
Demolition - all types of construction</t>
  </si>
  <si>
    <t>Yukarıda listelenmemiş diğer başka 20 çeşit kaza anında kazazedenin yaptıgı faaliyet-Other group 20 type Working Processes not listed above</t>
  </si>
  <si>
    <r>
      <t xml:space="preserve">Tarımla ilgili meslek türü, ormancılık, bahçecilik, balık çiftçiliği, canlı hayvanlarla çalışma –Belirtilmemiş
</t>
    </r>
    <r>
      <rPr>
        <sz val="10"/>
        <rFont val="Times New Roman"/>
        <family val="1"/>
        <charset val="162"/>
      </rPr>
      <t>Agricultural type work, forestry, horticulture, fish farming, work with live animals - Not specified</t>
    </r>
  </si>
  <si>
    <t>Tarımla ilgili meslek türü – toprağın işlenmesi
Agricultural type work - working the land</t>
  </si>
  <si>
    <t>Tarımla ilgili meslek türü – sebzelerle, bahçecilik
Agricultural type work- with vegetables, horticultural</t>
  </si>
  <si>
    <t>Tarımla ilgili meslek türü – canlı hayvanlarla
Agricultural type work - with live animals</t>
  </si>
  <si>
    <t>Ormancılıkla ilgili meslek türü
Forestry type work</t>
  </si>
  <si>
    <t>Balık çiftçiliği, balıkçılık
Fish farming, fishing</t>
  </si>
  <si>
    <t>Yukarıda listelenmemiş diğer başka 30 çeşit kaza anında kazazedenin yaptıgı faaliyet- Other group 30 type Working Processes not listed above</t>
  </si>
  <si>
    <r>
      <t xml:space="preserve">İşletmelere ve/veya kamuya sunulan hizmet; zihinsel faaliyet – Belirtilmemiş
</t>
    </r>
    <r>
      <rPr>
        <sz val="10"/>
        <rFont val="Times New Roman"/>
        <family val="1"/>
        <charset val="162"/>
      </rPr>
      <t>Service provided to enterprise and/or to the general public; intellectual activity - Not specified</t>
    </r>
  </si>
  <si>
    <t>Kamu hizmeti, bakım, yardım, servis
Service, care, assistance, to the general public</t>
  </si>
  <si>
    <t>Zihinsel çalışma – öğretmenlik, eğitim, bilgi işlem, büro işi, organizasyon, yönetim
Intellectual work - teaching, training, data processing, office work, organising, managing</t>
  </si>
  <si>
    <t>Ticari faaliyet – alım, satım ve ilgili hizmetler
Commercial activity - buying, selling and associated services</t>
  </si>
  <si>
    <t>Yukarıda listelenmemiş başka 40 çeşit kaza anında kazazedenin yaptıgı faaliyet - Other group 40 type Working Processes not listed above</t>
  </si>
  <si>
    <r>
      <t xml:space="preserve">10, 20, 30 ve 40 altında kodlanmış işlerle ilgili görevler – Belirtilmemiş
</t>
    </r>
    <r>
      <rPr>
        <sz val="10"/>
        <rFont val="Times New Roman"/>
        <family val="1"/>
        <charset val="162"/>
      </rPr>
      <t>Other work related to tasks coded under 10, 20, 30 and 40 - Not specified</t>
    </r>
  </si>
  <si>
    <t>Kurulum, hazırlama, montaj, yükleme, sökme, parçalama-Setting up, preparation, installation, mounting, disassembling, dismantling</t>
  </si>
  <si>
    <t>Bakım, onarım, ayar, akort
Maintenance, repair, tuning, adjustment</t>
  </si>
  <si>
    <t>İş alanının temizlenmesi, makine sanayi veya elle
Cleaning working areas, machines - industrial or manual</t>
  </si>
  <si>
    <t>Atık yönetimi, kontrol, her tür atık işleme
Waste management, disposal, waste treatment of all kinds</t>
  </si>
  <si>
    <t>İzleme, donanımları olsun veya olmasın imalat süreçlerinin, çalışma alanlarının, taşıt araçlarının, izlenmesi, teftişi - Monitoring, inspection of manufacturing procedures, working areas, means of transport, equipment -with or without monitoring equipment</t>
  </si>
  <si>
    <t>Yukarıda listelenmemiş başka 50 çeşit kaza anında kazazedenin yaptıgı faaliyet - Other group 50 type Working Processes not listed above</t>
  </si>
  <si>
    <r>
      <t xml:space="preserve">Hareket, spor, sanatsal faaliyet – Belirtilmemiş
</t>
    </r>
    <r>
      <rPr>
        <sz val="10"/>
        <rFont val="Times New Roman"/>
        <family val="1"/>
        <charset val="162"/>
      </rPr>
      <t>Movement, sport, artistic activity - Not specified</t>
    </r>
  </si>
  <si>
    <t>Taşıt araçlarıyla olanı da dahil olmak üzere hareket
Movement, including aboard means of transport</t>
  </si>
  <si>
    <t>Spor, sanatsal faaliyet
Sport, artistic activity</t>
  </si>
  <si>
    <t>Yukarıda listelenmemiş başka 60 çeşit kaza anında kazazedenin yaptıgı faaliyet - Other group 60 type Working Processes not listed above</t>
  </si>
  <si>
    <r>
      <t xml:space="preserve">Sınıflandırmada listelenmemiş başka kaza anında kazazedenin yaptıgı faaliyet - </t>
    </r>
    <r>
      <rPr>
        <sz val="10"/>
        <rFont val="Times New Roman"/>
        <family val="1"/>
        <charset val="162"/>
      </rPr>
      <t>Other Working Processes not listed in the above classification</t>
    </r>
  </si>
  <si>
    <t>Tablo 3.36 - 5510 Sayılı Kanunun 4-1/a Maddesi Kapsamındaki Sigortalılardan İş Kazası Geçirenler İle İş Kazası Sonucu Ölenlerin Kazadan Az Önceki Zamanda Yürüttüğü Özel Faaliyete ve Cinsiyete Göre Dağılımı, 2016</t>
  </si>
  <si>
    <t>Table 3.36 - Distribution of  Persons Having Work Accident and Deceased Persons Due to Work Accident by Specific Activity of Insured Just Before The Accident and Gender (Under Article 4-1/a of Act 5510), 2016</t>
  </si>
  <si>
    <r>
      <t xml:space="preserve">Kazadan az önceki zamanda
sigortalının yürüttüğü özel faaliyet
</t>
    </r>
    <r>
      <rPr>
        <sz val="10"/>
        <rFont val="Times New Roman"/>
        <family val="1"/>
        <charset val="162"/>
      </rPr>
      <t>Specific Activity of insured just before the accident</t>
    </r>
  </si>
  <si>
    <r>
      <t xml:space="preserve">Makine işletimi – Belirtilmemiş
</t>
    </r>
    <r>
      <rPr>
        <sz val="10"/>
        <rFont val="Times New Roman"/>
        <family val="1"/>
        <charset val="162"/>
      </rPr>
      <t>Operating machine - Not specified</t>
    </r>
  </si>
  <si>
    <t>Makinenin çalıştırılması, makinenin durdurulması
Starting the machine, stopping the machine</t>
  </si>
  <si>
    <t>Makinenin beslenmesi, makinenin boşaltılması
Feeding the machine, unloading the machine</t>
  </si>
  <si>
    <t>Makinenin izlenmesi, makinenin işletilmesi veya sürülmesi-Monitoring the machine, operating or driving the machine,</t>
  </si>
  <si>
    <t>Yukarıda listelenmemiş başka 10 çeşit kaza anında kazazedenin yaptıgı faaliyet-Other group 10 type Specific Physical Activities not listed above</t>
  </si>
  <si>
    <r>
      <t xml:space="preserve">El makineleriyle çalışma – Belirtilmemiş
</t>
    </r>
    <r>
      <rPr>
        <sz val="10"/>
        <rFont val="Times New Roman"/>
        <family val="1"/>
        <charset val="162"/>
      </rPr>
      <t>Working with hand-held tools - Not specified</t>
    </r>
  </si>
  <si>
    <t>El makineleriyle çalışma – elle
Working with hand-held tools - manual</t>
  </si>
  <si>
    <t>El makineleriyle çalışma – motorlu
Working with hand-held tools - motorised</t>
  </si>
  <si>
    <t>Yukarıda listelenmemiş başka 20 çeşit kaza anında kazazedenin yaptıgı faaliyet-Other group 20 type Specific Physical Activities not listed above</t>
  </si>
  <si>
    <r>
      <t xml:space="preserve">Sürücülük/taşıt aracında bulunmak veya donanım kullanımı – Belirtilmemiş
</t>
    </r>
    <r>
      <rPr>
        <sz val="10"/>
        <rFont val="Times New Roman"/>
        <family val="1"/>
        <charset val="162"/>
      </rPr>
      <t>Driving/being on board a means of transport or handling equipment - Not specified</t>
    </r>
  </si>
  <si>
    <t>Bir taşıt aracını sürmek veya donanımı kullanmak – seyyar ve motorlu
Driving a means of transport or handling equipment - mobile and motorised</t>
  </si>
  <si>
    <t>Bir taşıt aracını sürmek veya donanımı kullanmak – seyyar ve motorsuz
Driving a means of transport or handling equipment - mobile and non-motorised</t>
  </si>
  <si>
    <t>Bir taşıt aracının yolcusu olmak
Being a passenger on board a means of transport</t>
  </si>
  <si>
    <t>Yukarıda listelenmemiş başka 30 çeşit kaza anında kazazedenin yaptıgı faaliyet-Other group 30 type Specific Physical Activities not listed above</t>
  </si>
  <si>
    <r>
      <t xml:space="preserve">Nesnelerin kullanımı – Belirtilmemiş
</t>
    </r>
    <r>
      <rPr>
        <sz val="10"/>
        <rFont val="Times New Roman"/>
        <family val="1"/>
        <charset val="162"/>
      </rPr>
      <t>Handling of objects - Not specified</t>
    </r>
  </si>
  <si>
    <t>Ele almak, tutmak, kavramak, yakalamak, yerleştirmek – yatay bir düzeyde
Manually taking hold of, grasping, seizing, holding, placing - on a horizontal level</t>
  </si>
  <si>
    <t>Bağlamak, yapıştırmak, ayırmak, sökmek, sıkmak, vidasını açmak, vidalamak, çevirmek-Tying, binding, tearing off, undoing, squeezing, unscrewing, screwing, turning</t>
  </si>
  <si>
    <t>Sıkılamak, asmak, yükseltmek, koymak – düşey bir düzeyde
Fastening, hanging up, raising, putting up - on a vertical level</t>
  </si>
  <si>
    <t>Atmak, savurmak
Throwing, flinging away</t>
  </si>
  <si>
    <t>Açmak, kapatmak (kutu, paket, parsel)
Opening, closing (box, package, parcel)</t>
  </si>
  <si>
    <t>Akıtmak, dökmek, doldurmak, sulamak, püskürtmek, boşaltmak- Pouring, pouring into, filling up, watering, spraying, emptying, baling out</t>
  </si>
  <si>
    <t>Açmak (çekmeceyi), itmek (depo/büro/dolap kapağını)
Opening (a drawer), pushing (a warehouse/office /cupboard door)</t>
  </si>
  <si>
    <t>Yukarıda listelenmemiş başka 40 çeşit kaza anında kazazedenin yaptıgı faaliyet - Other group 40 type Specific Physical Activities not listed above</t>
  </si>
  <si>
    <r>
      <t xml:space="preserve">Elle taşıma – Belirtilmemiş
</t>
    </r>
    <r>
      <rPr>
        <sz val="10"/>
        <rFont val="Times New Roman"/>
        <family val="1"/>
        <charset val="162"/>
      </rPr>
      <t>Carrying by hand - Not specified</t>
    </r>
  </si>
  <si>
    <t>Düşey olarak taşıma – bir nesneyi kaldırma, yükseltme, alçaltma
Carrying vertically - lifting, raising, lowering an object</t>
  </si>
  <si>
    <t>Yatay olarak taşıma – bir nesneyi çekme, iteme, yuvarlama
Carrying horizontally - pulling, pushing, rolling an object</t>
  </si>
  <si>
    <t>Bir yükü taşıma – bir kişi tarafından taşınması
Transporting a load - carried by a person</t>
  </si>
  <si>
    <t>Yukarıda listelenmemiş başka 50 çeşit kaza anında kazazedenin yaptıgı faaliyet - Other group 50 type Specific Physical Activities not listed above</t>
  </si>
  <si>
    <r>
      <t xml:space="preserve">Hareket – Belirtilmemiş
</t>
    </r>
    <r>
      <rPr>
        <sz val="10"/>
        <rFont val="Times New Roman"/>
        <family val="1"/>
        <charset val="162"/>
      </rPr>
      <t>Movement - Not specified</t>
    </r>
  </si>
  <si>
    <t>Yürüme, koşma, çıkma, inme, vb.
Walking, running, going up, going down, etc.</t>
  </si>
  <si>
    <t>Çıkma veya girme
Getting in or out</t>
  </si>
  <si>
    <t>Atlama, zıplama, vb.
Jumping, hopping, etc.</t>
  </si>
  <si>
    <t>Sürünme, tırmanma, vb.
Crawling, climbing, etc.</t>
  </si>
  <si>
    <t>Kalkma, oturma
Getting up, sitting down</t>
  </si>
  <si>
    <t>Yüzme, dalma
Swimming, diving</t>
  </si>
  <si>
    <t>Yerdeki hareketler
Movements on the spot</t>
  </si>
  <si>
    <t>Yukarıda listelenmemiş başka 60 çeşit kaza anında kazazedenin yaptıgı faaliyet- Other group 60 type Specific Physical Activities not listed above</t>
  </si>
  <si>
    <r>
      <t xml:space="preserve"> Bulunma – Belirtilmemiş
</t>
    </r>
    <r>
      <rPr>
        <sz val="10"/>
        <rFont val="Times New Roman"/>
        <family val="1"/>
        <charset val="162"/>
      </rPr>
      <t>Presence - Not specified</t>
    </r>
  </si>
  <si>
    <r>
      <t xml:space="preserve">Bu sınıflandırma listelenmemiş başka kazadan az önceki zamanda kazazedenin yürüttüğü özel faaliyet
</t>
    </r>
    <r>
      <rPr>
        <sz val="10"/>
        <rFont val="Times New Roman"/>
        <family val="1"/>
        <charset val="162"/>
      </rPr>
      <t>Other Specific Physical Activities not listed in this classification</t>
    </r>
  </si>
  <si>
    <t>Tablo 3.38 - 5510 Sayılı Kanunun 4-1/a Maddesi Kapsamındaki Sigortalılardan İş Kazası Geçirenler ile İş Kazası Sonucu Ölenlerin Yaralanmaya Sebep Olan Hareketine (Olay) ve Cinsiyete Göre Dağılımı, 2016</t>
  </si>
  <si>
    <t>Table 3.38 - Distribution of  Persons Having Work Accident and Deceased Persons Due To Work Accident By Mode of Injury and Gender (Under Article 4-1/a of Act 5510), 2016</t>
  </si>
  <si>
    <r>
      <t xml:space="preserve">Yaralanmaya sebep olan hareket (Olay)
</t>
    </r>
    <r>
      <rPr>
        <sz val="10"/>
        <rFont val="Times New Roman"/>
        <family val="1"/>
        <charset val="162"/>
      </rPr>
      <t>Mode of Injury</t>
    </r>
  </si>
  <si>
    <r>
      <t xml:space="preserve">Elektrik akımı, ısı, tehlikeli maddelerle temas – Belirtilmemiş
</t>
    </r>
    <r>
      <rPr>
        <sz val="10"/>
        <rFont val="Times New Roman"/>
        <family val="1"/>
        <charset val="162"/>
      </rPr>
      <t>Contact with electrical voltage, temperature, hazardous substances - Not specified</t>
    </r>
  </si>
  <si>
    <t>Bir kaynak arkı, kıvılcım veya çakması (pasif)
Indirect contact with a welding arc, spark, lightning (passive)</t>
  </si>
  <si>
    <t>Elektrikle doğrudan temas, elektrik yüklenmenin bedene alınması
Direct contact with electricity, receipt of electrical charge in the body</t>
  </si>
  <si>
    <t>Çıplak alev veya sıcak veya yanan bir nesne veya ortam ile temas
Contact with naked flame or a hot or burning object or environment</t>
  </si>
  <si>
    <t>Soğuk veya donmuş bir nesne veya ortam ile temas
Contact with a cold or frozen object or environmen</t>
  </si>
  <si>
    <t>Tehlikeli maddelerle temas – burun, ağız yoluyla teneffüs
Contact with hazardous substances - through nose, mouth via inhalation</t>
  </si>
  <si>
    <t>Tehlikeli maddelerle temas – cilt veya gözler yoluyla/üzerinden
Contact with hazardous substances - on/through skin or eyes</t>
  </si>
  <si>
    <t>Tehlikeli maddelerle temas – yutma veya yeme yoluyla sindirim sisteminden
Contact with hazardous substances - through the digestive system by swallowing or eating</t>
  </si>
  <si>
    <t>Yukarıda listelenmemiş başka 10 çeşit Sapma
Other group 10 type Contacts -Modes of Injury not listed above</t>
  </si>
  <si>
    <r>
      <t xml:space="preserve">Boğulma, gömülme, sarılma
</t>
    </r>
    <r>
      <rPr>
        <sz val="10"/>
        <rFont val="Times New Roman"/>
        <family val="1"/>
        <charset val="162"/>
      </rPr>
      <t>Drowned, buried, enveloped - Not specified</t>
    </r>
  </si>
  <si>
    <t>Sıvı içinde boğulma
Drowned in liquid</t>
  </si>
  <si>
    <t>Katı madde altında gömülme
Buried under solid</t>
  </si>
  <si>
    <t>Gaz veya havadaki zerrecikler içinde veya tarafından sarılma -Enveloped in, surrounded by gas or airborne particles</t>
  </si>
  <si>
    <t>Yukarıda listelenmemiş başka 20 çeşit Sapma
Other group 20 type Contacts -Modes of Injury not listed above</t>
  </si>
  <si>
    <r>
      <t xml:space="preserve">Sabit bir nesneye yatay veya düşey darbe (kazazede hareket halindeyken)- Belirtilmemiş
</t>
    </r>
    <r>
      <rPr>
        <sz val="10"/>
        <rFont val="Times New Roman"/>
        <family val="1"/>
        <charset val="162"/>
      </rPr>
      <t>Horizontal or vertical impact with or against a stationary object (the victim is in motion) - Not
specified</t>
    </r>
  </si>
  <si>
    <t>Bir şeye doğru düşey hareket, çarpışma (düşüşten dolayı)
Vertical motion, crash on or against (resulting from a fall)</t>
  </si>
  <si>
    <t>Bir şeye doğru yatay hareket, çarpışma
Horizontal motion, crash on or against</t>
  </si>
  <si>
    <t>Yukarıda listelenmemiş başka 30 çeşit Sapma
Other group 30 type Contacts -Modes of Injury not listed above</t>
  </si>
  <si>
    <r>
      <t xml:space="preserve">Hareket halindeki bir nesnenin çarpması, çarpışma- Belirtilmemiş
</t>
    </r>
    <r>
      <rPr>
        <sz val="10"/>
        <rFont val="Times New Roman"/>
        <family val="1"/>
        <charset val="162"/>
      </rPr>
      <t>Struck by object in motion, collision with - Not specified</t>
    </r>
  </si>
  <si>
    <t>Uçan bir nesnenin darbesi
Struck - by flying object</t>
  </si>
  <si>
    <t>Düşen bir nesnenin darbesi
Struck - by falling object</t>
  </si>
  <si>
    <t>Salınan bir nesnenin darbesi
Struck - by swinging object</t>
  </si>
  <si>
    <t>Araçlar da dahil olmak üzere dönen, hareket eden, taşınmakta olan bir nesnenin darbesi
Struck - by rotating, moving, transported object, including vehicles</t>
  </si>
  <si>
    <t>Araçlar da dahil olmak üzere bir nesne ile çarpışma – bir kişi ile çarpışma (kazazede hareket halindeyken)
Collision with an object, including vehicles - collision with a person (the victim is moving</t>
  </si>
  <si>
    <t>Yukarıda listelenmemiş başka 40 çeşit Sapma
Other group 40 type Contacts -Modes of Injury not listed above</t>
  </si>
  <si>
    <r>
      <t xml:space="preserve">Sivri, uçlu, sert veya kaba bir Materyal Araç ile temas
</t>
    </r>
    <r>
      <rPr>
        <sz val="10"/>
        <rFont val="Times New Roman"/>
        <family val="1"/>
        <charset val="162"/>
      </rPr>
      <t>Contact with sharp, pointed, rough, coarse Material Agent - Not specified</t>
    </r>
  </si>
  <si>
    <t>Keskin bir Materyal Araç ile temas (bıçak, keski, vb.)
Contact with sharp Material Agent (knife, blade etc.)</t>
  </si>
  <si>
    <t>Sivriltilmiş bir Materyal Araç ile temas (çivi, sivri alet, vb.)- Contact with pointed Material Agent (nail, sharp tool etc.)</t>
  </si>
  <si>
    <t>Sert veya kaba Materyal Araç ile temas
Contact with hard or rough Material Agent</t>
  </si>
  <si>
    <t>Yukarıda listelenmemiş başka 50 çeşit Sapma
Other group 50 type Contacts -Modes of Injury not listed above</t>
  </si>
  <si>
    <r>
      <t xml:space="preserve">Kısılmak, ezilmek, vb.
</t>
    </r>
    <r>
      <rPr>
        <sz val="10"/>
        <rFont val="Times New Roman"/>
        <family val="1"/>
        <charset val="162"/>
      </rPr>
      <t>Trapped, crushed, etc. - Not specified</t>
    </r>
  </si>
  <si>
    <t>Kısılmak, ezilmek – içeride
Trapped, crushed - in</t>
  </si>
  <si>
    <t>Kısılmak, ezilmek – altında
Trapped, crushed - under</t>
  </si>
  <si>
    <t>Kısılmak, ezilmek – arasında
Trapped, crushed - between</t>
  </si>
  <si>
    <t>Kol, el veya parmağın kopması, kesilmesi
Limb, hand or finger torn or cut off</t>
  </si>
  <si>
    <t>Yukarıda listelenmemiş başka 60 çeşit Sapma
Other group 60 type Contacts -Modes of Injury not listed above</t>
  </si>
  <si>
    <r>
      <t xml:space="preserve">Fiziksel veya ruhsal baskı
</t>
    </r>
    <r>
      <rPr>
        <sz val="10"/>
        <rFont val="Times New Roman"/>
        <family val="1"/>
        <charset val="162"/>
      </rPr>
      <t>Physical or mental stress - Not specified</t>
    </r>
  </si>
  <si>
    <t>Fiziksel baskı – kas/iskelet sistemi üzerinde
Physical stress - on the musculoskeletal system</t>
  </si>
  <si>
    <t>Fiziksel baskı – radyasyon, gürültü, ışık veya basınç nedeniyle
Physical stress - due to radiation, noise, light or pressure</t>
  </si>
  <si>
    <t>Ruhsal stres veya şok
Mental stress or shock</t>
  </si>
  <si>
    <t>Yukarıda listelenmemiş başka 70 çeşit Sapma
Other group 70 type Contacts -Modes of Injury not listed above</t>
  </si>
  <si>
    <r>
      <t xml:space="preserve">Isırılma, tekme, vb. (hayvan veya insan tarafından)
</t>
    </r>
    <r>
      <rPr>
        <sz val="10"/>
        <rFont val="Times New Roman"/>
        <family val="1"/>
        <charset val="162"/>
      </rPr>
      <t>Bite, kick, etc. (animal or human) - Not specified</t>
    </r>
  </si>
  <si>
    <t>Isırık
Bite</t>
  </si>
  <si>
    <t>Böcek veya balık sokması
Sting from insect or fish</t>
  </si>
  <si>
    <t>Darbe, çifte, toz veya sıkarak boğma
Blow, kick, head butt, strangulation</t>
  </si>
  <si>
    <t>Yukarıda listelenmemiş başka 80 çeşit Sapma
Other group 80 type Contacts -Modes of Injury not listed above</t>
  </si>
  <si>
    <r>
      <t xml:space="preserve">Bu sınıflandırmada listelenmemiş Yaralanmaya sebep olan hareket (olay) - </t>
    </r>
    <r>
      <rPr>
        <sz val="10"/>
        <rFont val="Times New Roman"/>
        <family val="1"/>
        <charset val="162"/>
      </rPr>
      <t>Other Contacts - Modes of Injury not listed in this classification</t>
    </r>
  </si>
  <si>
    <t>Tablo 3.39 - 5510 Sayılı Kanunun 4-1/a Maddesi Kapsamındaki Sigortalılardan İş Kazası Geçirenler ile İş Kazası Sonucu Ölenlerin Kullandığı Materyale ve Cinsiyete Göre Dağılımı, 2016</t>
  </si>
  <si>
    <t>Table 3.39 - Distribution of  Persons Having Work Accident and Deceased Persons Due To Work Accident By Material Agents and Gender (Under Article 4-1/a of Act 5510), 2016</t>
  </si>
  <si>
    <r>
      <t xml:space="preserve">Kullanılan materyal
</t>
    </r>
    <r>
      <rPr>
        <sz val="10"/>
        <rFont val="Times New Roman"/>
        <family val="1"/>
        <charset val="162"/>
      </rPr>
      <t>Material agents
(2-position codes)</t>
    </r>
  </si>
  <si>
    <t>00.00</t>
  </si>
  <si>
    <r>
      <t xml:space="preserve">Materyal araç veya bilgi yok
</t>
    </r>
    <r>
      <rPr>
        <sz val="10"/>
        <color theme="1"/>
        <rFont val="Times New Roman"/>
        <family val="1"/>
        <charset val="162"/>
      </rPr>
      <t>No material agent or no information</t>
    </r>
  </si>
  <si>
    <t>00.01</t>
  </si>
  <si>
    <t>Materyal araç yok
No material agent</t>
  </si>
  <si>
    <t>00.02</t>
  </si>
  <si>
    <t>Bilgi yok
No information</t>
  </si>
  <si>
    <t>00.99</t>
  </si>
  <si>
    <t>00 grubunda, yukarıda listelenmemiş başka bilinen durum
Other known group 00 situation not listed above</t>
  </si>
  <si>
    <t>01.00</t>
  </si>
  <si>
    <r>
      <t xml:space="preserve">Binalar, yapılar, yüzeyler – yer düzeyinde (kapalı veya açık, sabit veya seyyar, geçici veya kalıcı) – belirtilmemiş
</t>
    </r>
    <r>
      <rPr>
        <sz val="10"/>
        <color theme="1"/>
        <rFont val="Times New Roman"/>
        <family val="1"/>
        <charset val="162"/>
      </rPr>
      <t>Buildings, structures, surfaces - at ground level (indoor or outdoor, fixed or mobile, temporary or not) - not specified</t>
    </r>
  </si>
  <si>
    <t>01.01</t>
  </si>
  <si>
    <t>Bina parçaları, yapısal parçalar – kapı, duvar, bölme, vb. ve kasıtlı engeller (pencere, vb.)
Building components, structural components - doors, walls, partitions etc. and intentional obstacles (windows, etc.)</t>
  </si>
  <si>
    <t>01.02</t>
  </si>
  <si>
    <t>Yer düzeyindeki yüzeyler – yer ve tabanlar (kapalı veya açık, çiftlik toprağı, spor alanı, kaygan zemin, dağınık zemin, çivili kereste)
Surfaces at ground level - ground and floors (indoor or outdoor, farmland, sports fields, slippery floors, cluttered floors, plank with nails in)</t>
  </si>
  <si>
    <t>01.03</t>
  </si>
  <si>
    <t>Yer düzeyindeki yüzeyler –hareketli
Surfaces at ground level - floating</t>
  </si>
  <si>
    <t>01.99</t>
  </si>
  <si>
    <t>01 numaralı grup içinde, yukarıda listelenmemiş başka bilinen bina, yapı ve yüzeyler – aynı düzeyde
Other known buildings, structures and surfaces, - at same level, in group 01 but not listed above</t>
  </si>
  <si>
    <t>02.00</t>
  </si>
  <si>
    <r>
      <t xml:space="preserve">Binalar, yapılar, yüzeyler – yer düzeyinin üstünde (kapalı veya açık) – belirtilmemiş
</t>
    </r>
    <r>
      <rPr>
        <sz val="10"/>
        <color theme="1"/>
        <rFont val="Times New Roman"/>
        <family val="1"/>
        <charset val="162"/>
      </rPr>
      <t>Buildings, structures, surfaces - above ground level (indoor or outdoor) - not specified</t>
    </r>
  </si>
  <si>
    <t>02.01</t>
  </si>
  <si>
    <t>Yer düzeyinden yukarıdaki bina parçaları – sabit (çatı, teras, kapı ve pencereler, merdiven, iskele)
Parts of building, above ground level - fixed (roofs, terraces, doors and windows, stairs, quays)</t>
  </si>
  <si>
    <t>02.02</t>
  </si>
  <si>
    <t>Yer düzeyinden yukarıdaki yapılar, yüzeyler – sabit (geçit, sabit merdiven, pilonlar da dahil olmak üzere)
Structures, surfaces, above ground level - fixed (including gangways, fixed ladders, pylons)</t>
  </si>
  <si>
    <t>02.03</t>
  </si>
  <si>
    <t>Yer düzeyinden yukarıdaki yapılar, yüzeyler – seyyar (yapı iskelesi, seyyar merdiven, beşik, yükseltme platformları da dahil olmak üzere)
Structures, surfaces, above ground level - mobile (including scaffolding, mobile ladders, cradles, elevating platforms)</t>
  </si>
  <si>
    <t>02.04</t>
  </si>
  <si>
    <t>Yer düzeyinden yukarıdaki yapılar, yüzeyler – geçici (geçici yapı iskelesi, bağlar, salıncaklar da dahil olmak üzere)
Structures, surfaces, above ground level - temporary (including temporary scaffolding, harnesses, swings)</t>
  </si>
  <si>
    <t>02.05</t>
  </si>
  <si>
    <t>Yer düzeyinden yukarıdaki yapılar, yüzeyler – yüzer (arama platformları, mavna iskeleleri de dahil olmak üzere)
Structures, surfaces, above ground level - floating (including drilling platforms, scaffolding on barges)</t>
  </si>
  <si>
    <t>02.99</t>
  </si>
  <si>
    <t>02 numaralı grup içinde yukarıda listelenmemiş başka bilinen yer düzeyinden yukarıdaki bina, yapı, yüzeyler
Other known buildings, structures, surfaces - above ground level, in group 02 but not listed above</t>
  </si>
  <si>
    <t>03.00</t>
  </si>
  <si>
    <r>
      <t xml:space="preserve">Binalar, yapılar, yüzeyler – yer düzeyinin altında – (kapalı veya açık) – belirtilmemiş
</t>
    </r>
    <r>
      <rPr>
        <sz val="10"/>
        <color theme="1"/>
        <rFont val="Times New Roman"/>
        <family val="1"/>
        <charset val="162"/>
      </rPr>
      <t>Buildings, structures, surfaces - below ground level (indoor or outdoor) - not specified</t>
    </r>
  </si>
  <si>
    <t>03.01</t>
  </si>
  <si>
    <t>Hafriyat, hendek, kuyu, ocak, eğik yüzey, dehliz
Excavations, trenches, wells, pits, escarpments, garage pits</t>
  </si>
  <si>
    <t>03.02</t>
  </si>
  <si>
    <t>Yeraltı alanlar, tüneller
Underground areas, tunnels</t>
  </si>
  <si>
    <t>03.03</t>
  </si>
  <si>
    <t>Sualtı ortamlar
Underwater environments</t>
  </si>
  <si>
    <t>03.99</t>
  </si>
  <si>
    <t>03 numaralı grup içinde yukarıda listelenmemiş başka bilinen yer düzeyinin altındaki bina, yapı, yüzeyler
Other known buildings, structures, surfaces - below ground level, in group 03 but not listed above</t>
  </si>
  <si>
    <t>04.00</t>
  </si>
  <si>
    <r>
      <t xml:space="preserve">Malzeme temini ve dağıtımı sistemleri, boru hatları – belirtilmemiş
</t>
    </r>
    <r>
      <rPr>
        <sz val="9"/>
        <color theme="1"/>
        <rFont val="Times New Roman"/>
        <family val="1"/>
        <charset val="162"/>
      </rPr>
      <t>Systems for the supply and distribution of materials, pipe networks - not specified</t>
    </r>
  </si>
  <si>
    <t>04.01</t>
  </si>
  <si>
    <t>Gaz, hava, sıvı, katı malzeme temini ve dağıtımı sistemleri, boru ağları – sabit –aksaklıklar da dahil olmak üzere
Systems for the supply and distribution of materials, pipe networks - fixed - for gas, air, liquids, solids - including hoppers</t>
  </si>
  <si>
    <t>04.02</t>
  </si>
  <si>
    <t>Malzeme temini ve dağıtımı sistemleri, boru ağları – seyyar
Systems for the supply and distribution of materials, pipe networks - mobile</t>
  </si>
  <si>
    <t>04.03</t>
  </si>
  <si>
    <t>Kanalizasyon, lağım
Sewers, drains</t>
  </si>
  <si>
    <t>04.99</t>
  </si>
  <si>
    <t>04 numaralı grup içinde yukarıda listelenmemiş başka bilinen malzeme temini ve dağıtımı sitemleri, boru ağları
Other known systems for the supply and distribution of materials, pipe networks, in group 04 but not listed above</t>
  </si>
  <si>
    <t>05.00</t>
  </si>
  <si>
    <r>
      <t xml:space="preserve">Motorlar, enerji iletimi ve depolama sistemleri – belirtilmemiş
</t>
    </r>
    <r>
      <rPr>
        <sz val="10"/>
        <color theme="1"/>
        <rFont val="Times New Roman"/>
        <family val="1"/>
        <charset val="162"/>
      </rPr>
      <t>Motors, systems for energy transmission and storage - not specified</t>
    </r>
  </si>
  <si>
    <t>05.01</t>
  </si>
  <si>
    <t>Motorlar, jeneratörler (termal, elektrik, radyasyon)
Motors, power generators (thermal, electric, radiation)</t>
  </si>
  <si>
    <t>05.02</t>
  </si>
  <si>
    <t>Enerji iletim ve depolama sistemleri (mekanik, basınçlı, hidrolik, elektrik, pil ve akümülatörler de dahil olmak üzere)
Systems for energy transmission and storage (mechanical, pneumatic, hydraulic, electric, including batteries and accumulators)</t>
  </si>
  <si>
    <t>05.99</t>
  </si>
  <si>
    <t>05 numaralı grup içinde yukarıda listelenmemiş başka bilinen motor, enerji iletimi ve depolama sistemleri
Other known motors, systems for energy transmission and storage, in group 05 but not listed above</t>
  </si>
  <si>
    <t>06.00</t>
  </si>
  <si>
    <r>
      <t xml:space="preserve"> El aletleri, motorsuz – belirtilmemiş
</t>
    </r>
    <r>
      <rPr>
        <sz val="10"/>
        <color theme="1"/>
        <rFont val="Times New Roman"/>
        <family val="1"/>
        <charset val="162"/>
      </rPr>
      <t>Hand tools, not powered - not specified</t>
    </r>
  </si>
  <si>
    <t>06.01</t>
  </si>
  <si>
    <t>El aletleri, motorsuz – bıçkıcılık için
Hand tools, not powered - for sawing</t>
  </si>
  <si>
    <t>06.02</t>
  </si>
  <si>
    <t>El aletleri, motorsuz – kesmek, ayırmak için (makas, budama makasları da dahil olmak üzere)
Hand tools, not powered - for cutting, separating (including scissors, shears, secateurs)</t>
  </si>
  <si>
    <t>06.03</t>
  </si>
  <si>
    <t>El aletleri, motorsuz – oymak, yiv açmak, yontmak, tıraşlamak, yontmak, kesmek için
Hand tools, not powered - for carving, slotting, chiselling, trimming, clipping, shearing</t>
  </si>
  <si>
    <t>06.04</t>
  </si>
  <si>
    <t>El aletleri, motorsuz – kazımak, parlatmak, ovmak için
Hand tools, not powered - for scraping, polishing, buffing</t>
  </si>
  <si>
    <t>06.05</t>
  </si>
  <si>
    <t>El aletleri, motorsuz – delmek, çevirmek, vidalamak için
Hand tools, not powered - for drilling, turning, screwing</t>
  </si>
  <si>
    <t>06.06</t>
  </si>
  <si>
    <t>El aletleri, motorsuz – çakmak, perçinlemek, zımbalamak için
Hand tools, not powered - for nailing, riveting stapling</t>
  </si>
  <si>
    <t>06.07</t>
  </si>
  <si>
    <t>El aletleri, motorsuz – dikmek, örmek için
Hand tools, not powered - for sewing, knitting</t>
  </si>
  <si>
    <t>06.08</t>
  </si>
  <si>
    <t>El aletleri, motorsuz – kaynatmak, yapıştırmak için
Hand tools, not powered - for welding, gluing</t>
  </si>
  <si>
    <t>06.09</t>
  </si>
  <si>
    <t xml:space="preserve"> El aletleri, motorsuz – toprağı işlemek ve malzeme çıkarmak için (çiftçilik aletleri de dahil olmak üzere)
Hand tools, not powered - for extracting materials and working the ground (including farming tools)</t>
  </si>
  <si>
    <t>06.10</t>
  </si>
  <si>
    <t>El aletleri, motorsuz – cilalamak, yağlamak, yıkamak, temizlemek için
Hand tools, not powered - for waxing, lubricating, washing, cleaning</t>
  </si>
  <si>
    <t>06.11</t>
  </si>
  <si>
    <t>El aletleri, motorsuz – boyamak için
Hand tools, not powered - for painting</t>
  </si>
  <si>
    <t>06.12</t>
  </si>
  <si>
    <t>El aletleri, motorsuz – yerinde tutmak, kavramak için
Hand tools, not powered - for holding in place, grasping</t>
  </si>
  <si>
    <t>06.13</t>
  </si>
  <si>
    <t>El aletleri, motorsuz – mutfak işleri için (bıçaklar dışında)
Hand tools, not powered - for kitchen work (except knives)</t>
  </si>
  <si>
    <t>06.14</t>
  </si>
  <si>
    <t>El aletleri, motorsuz – ameliyat ve tıbbi işler için – keskin, kesme
Hand tools, not powered - for medical and surgical work - sharp, cutting</t>
  </si>
  <si>
    <t>06.15</t>
  </si>
  <si>
    <t>El aletleri, motorsuz – ameliyat ve tıbbi işler için – kesme olmadan, diğerleri
Hand tools, not powered - for medical and surgical work - non-cutting, others</t>
  </si>
  <si>
    <t>06.99</t>
  </si>
  <si>
    <t>06 numaralı grup içinde yukarıda listelenmemiş başka bilinen motorsuz el aletleri- Other known hand tools, not powered, in group 06 but not listed above</t>
  </si>
  <si>
    <t>07.00</t>
  </si>
  <si>
    <r>
      <t xml:space="preserve">El makineleri veya elle yönlendirilen aletler, makineli – belirtilmemiş
</t>
    </r>
    <r>
      <rPr>
        <sz val="10"/>
        <color theme="1"/>
        <rFont val="Times New Roman"/>
        <family val="1"/>
        <charset val="162"/>
      </rPr>
      <t>Hand-held or hand-guided tools, mechanical - not specified</t>
    </r>
  </si>
  <si>
    <t>07.01</t>
  </si>
  <si>
    <t>Makineli el aletleri – bıçkıcılık için
Mechanical hand tools - for sawing</t>
  </si>
  <si>
    <t>07.02</t>
  </si>
  <si>
    <t>Makineli el aletleri – kesmek, ayırmak için (makas, budama makasları da dahil olmak üzere)
Mechanical hand tools - for cutting, separating (including scissors, shears, secateurs)</t>
  </si>
  <si>
    <t>07.03</t>
  </si>
  <si>
    <t>Makineli el aletleri – oymak, yiv açmak, yontmak, (çit biçmek, 09.02’ye bakın) tıraşlamak, yontmak, kesmek için
Mechanical hand tools - for carving, slotting, chiselling, (hedge cutting see 09.02) trimming, clipping, shearing</t>
  </si>
  <si>
    <t>07.04</t>
  </si>
  <si>
    <t>Makineli el aletleri – kazımak, parlatmak, ovmak için
Mechanical hand tools - for scraping, polishing, buffing (including disc cutters)</t>
  </si>
  <si>
    <t>07.05</t>
  </si>
  <si>
    <t>Makineli el aletleri – delmek, çevirmek, vidalamak için
Mechanical hand tools - for drilling, turning, screwing</t>
  </si>
  <si>
    <t>07.06</t>
  </si>
  <si>
    <t>Makineli el aletleri – çakmak, perçinlemek, zımbalamak için
Mechanical hand tools - for nailing, riveting, stapling</t>
  </si>
  <si>
    <t>07.07</t>
  </si>
  <si>
    <t>Makineli el aletleri – dikmek, örmek için
Mechanical hand tools - for sewing, knitting</t>
  </si>
  <si>
    <t>07.08</t>
  </si>
  <si>
    <t>Makineli el aletleri – kaynatmak, yapıştırmak için
Mechanical hand tools - for welding, gluing</t>
  </si>
  <si>
    <t>07.09</t>
  </si>
  <si>
    <t>Makineli el aletleri – toprağı işlemek ve malzeme çıkarmak için (çiftçilik aletleri, beton kırıcılar da dahil olmak üzere)
Mechanical hand tools - for extracting materials and working the ground (including farming tools, concrete breakers)</t>
  </si>
  <si>
    <t>07.10</t>
  </si>
  <si>
    <t>Makineli el aletleri – cilalamak, nemlendirmek, yıkamak, temizlemek için (yüksek basınçlı elektrik süpürgeleri de dahil olmak üzere)
Mechanical hand tools - for waxing, lubricating, washing, cleaning (including high-pressure vacuum cleaner)</t>
  </si>
  <si>
    <t>07.11</t>
  </si>
  <si>
    <t>Makineli el aletleri – boyamak için
Mechanical hand tools - for painting</t>
  </si>
  <si>
    <t>07.12</t>
  </si>
  <si>
    <t>Makineli el aletleri – yerinde tutmak, kavramak için
Mechanical hand tools - for holding in place, grasping</t>
  </si>
  <si>
    <t>07.13</t>
  </si>
  <si>
    <t>Makineli el aletleri – mutfak işleri için (bıçaklar dışında)
Mechanical hand tools - for kitchen work (except knives)</t>
  </si>
  <si>
    <t>07.14</t>
  </si>
  <si>
    <t xml:space="preserve"> Makineli el aletleri – ısıtmak için (kurutucular, alev tabancaları, ütüler de dahil olmak üzere)
Mechanical hand tools - for heating (including driers, flame guns, irons)</t>
  </si>
  <si>
    <t>07.15</t>
  </si>
  <si>
    <t>Makineli el aletleri – ameliyat ve tıbbi işler için –sivri, kesici
Mechanical hand tools - for medical and surgical work - sharp, cutting</t>
  </si>
  <si>
    <t>07.16</t>
  </si>
  <si>
    <t>Makineli el aletleri – ameliyat ve tıbbi işler için –kesici olmadan, diğerleri
Mechanical hand tools - for medical and surgical work - non-cutting, others</t>
  </si>
  <si>
    <t>07.17</t>
  </si>
  <si>
    <t>Basınçlı tabancalar (alet belirtilmeden)
Pneumatic guns (without specification of tool)</t>
  </si>
  <si>
    <t>07.99</t>
  </si>
  <si>
    <t>07 numaralı grup içinde, yukarıda listelenmemiş başka bilinen el makineleri veya elle yönlendirilen aletler
Other known hand-held or hand-guided mechanical tools, in group 07 but not listed above</t>
  </si>
  <si>
    <t>08.00</t>
  </si>
  <si>
    <r>
      <t xml:space="preserve">Güç kaynağı belirtilmeyen el aletleri – belirtilmemiş
</t>
    </r>
    <r>
      <rPr>
        <sz val="10"/>
        <color theme="1"/>
        <rFont val="Times New Roman"/>
        <family val="1"/>
        <charset val="162"/>
      </rPr>
      <t>Hand tools - without specification of power source - not specified</t>
    </r>
  </si>
  <si>
    <t>08.01</t>
  </si>
  <si>
    <t>Güç kaynağı belirtilmeyen el aletleri – bıçkıcılık için
Hand tools, without specification of power source - for sawing</t>
  </si>
  <si>
    <t>08.02</t>
  </si>
  <si>
    <t>Güç kaynağı belirtilmeyen el aletleri – kesmek, ayırmak için (makas, budama makasları da dahil olmak üzere)
Hand tools, without specification of power source - for cutting, separating (including scissors, shears, secateurs)</t>
  </si>
  <si>
    <t>08.03</t>
  </si>
  <si>
    <t>Güç kaynağı belirtilmeyen el aletleri – oymak, yiv açmak, yontmak, tıraşlamak, yontmak, kesmek için
Hand tools, without specification of power source - for carving, slotting, chiselling, trimming, clipping, shearing</t>
  </si>
  <si>
    <t>08.04</t>
  </si>
  <si>
    <t>Güç kaynağı belirtilmeyen el aletleri – kazımak, parlatmak, ovmak için
Hand tools, without specification of power source - for scraping, polishing, buffing</t>
  </si>
  <si>
    <t>08.05</t>
  </si>
  <si>
    <t>Güç kaynağı belirtilmeyen el aletleri – delmek, çevirmek, vidalamak için
Hand tools, without specification of power source - for drilling, turning, screwing</t>
  </si>
  <si>
    <t>08.06</t>
  </si>
  <si>
    <t>Güç kaynağı belirtilmeyen el aletleri – çakmak, perçinlemek, zımbalamak için
Hand tools, without specification of power source - for nailing, riveting stapling</t>
  </si>
  <si>
    <t>08.07</t>
  </si>
  <si>
    <t>Güç kaynağı belirtilmeyen el aletleri – dikmek, örmek için
Hand tools, without specification of power source - for sewing, knitting</t>
  </si>
  <si>
    <t>08.08</t>
  </si>
  <si>
    <t>Güç kaynağı belirtilmeyen el aletleri – kaynatmak, yapıştırmak için
Hand tools, without specification of power source - for welding, gluing</t>
  </si>
  <si>
    <t>08.09</t>
  </si>
  <si>
    <t>Güç kaynağı belirtilmeyen el aletleri – toprağı işlemek ve malzeme çıkarmak için (çiftçilik aletleri de dahil olmak üzere)
Hand tools, without specification of power source - for extracting materials and working the ground (including farming tools)</t>
  </si>
  <si>
    <t>08.10</t>
  </si>
  <si>
    <t>Güç kaynağı belirtilmeyen el aletleri – cilalamak, yağlamak, yıkamak, temizlemek için
Hand tools, without specification of power source - for waxing, lubricating, washing, cleaning</t>
  </si>
  <si>
    <t>08.11</t>
  </si>
  <si>
    <t>Güç kaynağı belirtilmeyen el aletleri – boyamak için
Hand tools, without specification of power source - for painting</t>
  </si>
  <si>
    <t>08.12</t>
  </si>
  <si>
    <t>Güç kaynağı belirtilmeyen el aletleri – yerinde tutmak, kavramak için
Hand tools, without specification of power source - for holding in place, grasping</t>
  </si>
  <si>
    <t>08.13</t>
  </si>
  <si>
    <t>Güç kaynağı belirtilmeyen el aletleri – mutfak işleri için (bıçaklar dışında)
Hand tools, without specification of power source - for kitchen work (except knives)</t>
  </si>
  <si>
    <t>08.14</t>
  </si>
  <si>
    <t>Güç kaynağı belirtilmeyen el aletleri – ameliyat ve tıbbi işler için – keskin, kesme
Hand tools, without specification of power source - for medical and surgical work - sharp, cutting</t>
  </si>
  <si>
    <t>08.15</t>
  </si>
  <si>
    <t>Güç kaynağı belirtilmeyen el aletleri – ameliyat ve tıbbi işler için – kesme olmadan, diğerleri
Hand tools, without specification of power source - for medical and surgical work - non-cutting, others</t>
  </si>
  <si>
    <t>08.99</t>
  </si>
  <si>
    <t>08 numaralı grup içinde, yukarıda listelenmemiş başka bilinen güç kaynağı belirtilmeyen el aletleri
Other known hand tools, without specification of power source, in group 08 but not listed above</t>
  </si>
  <si>
    <t>09.00</t>
  </si>
  <si>
    <r>
      <t xml:space="preserve">Makine ve ekipmanlar – taşınabilir veya seyyar – belirtilmemiş
</t>
    </r>
    <r>
      <rPr>
        <sz val="10"/>
        <color theme="1"/>
        <rFont val="Times New Roman"/>
        <family val="1"/>
        <charset val="162"/>
      </rPr>
      <t>Machines and equipment - portable or mobile - not specified</t>
    </r>
  </si>
  <si>
    <t>09.01</t>
  </si>
  <si>
    <t>Taşınabilir veya seyyar makineler – toprağı işlemek ve malzeme çıkarmak için – bina yapımı ve inşaat mühendisliği işleri için maden, taşocağı ve fabrika
Portable or mobile machines - for extracting materials or working the ground - mines, quarries and plant for building and civil engineering works</t>
  </si>
  <si>
    <t>09.02</t>
  </si>
  <si>
    <t>Taşınabilir veya seyyar makineler – toprağı işlemek, çiftçilik için
Portable or mobile machines - for working the ground, farming</t>
  </si>
  <si>
    <t>09.03</t>
  </si>
  <si>
    <t>Taşınabilir veya seyyar makineler (toprağın işlenmesi için olmayan) – inşaat şantiyeleri için -Portable or mobile machines (not for working the ground) - for construction sites</t>
  </si>
  <si>
    <t>09.04</t>
  </si>
  <si>
    <t>Seyyar yer temizleme makineleri
Mobile floor cleaning machines</t>
  </si>
  <si>
    <t>09.99</t>
  </si>
  <si>
    <t>09 numaralı grup içinde, yukarıda listelenmemiş başka bilinen taşınabilir veya seyyar makine ve ekipmanlar
Other known portable or mobile machines and equipment in group 09 but not listed above</t>
  </si>
  <si>
    <t>10.00</t>
  </si>
  <si>
    <r>
      <t xml:space="preserve">Makine ve ekipmanlar – sabit – belirtilmemiş
</t>
    </r>
    <r>
      <rPr>
        <sz val="10"/>
        <color theme="1"/>
        <rFont val="Times New Roman"/>
        <family val="1"/>
        <charset val="162"/>
      </rPr>
      <t>Machines and equipment - fixed - not specified</t>
    </r>
  </si>
  <si>
    <t>10.01</t>
  </si>
  <si>
    <t>Toprağı işlemek ve malzeme çıkarmak için sabit makineler
Fixed machines for extracting materials or working the ground</t>
  </si>
  <si>
    <t>10.02</t>
  </si>
  <si>
    <t>Malzemeleri hazırlamak, ezmek, tozlaştırmak, filtrelemek, ayırmak, karıştırmak, harmanlamak için makineler- Machines for preparing materials, crushing, pulverising, filtering, separating, mixing, blending</t>
  </si>
  <si>
    <t>10.03</t>
  </si>
  <si>
    <t>Malzemeleri işlemek için makineler – kimyasal işlemler (reaktif, mayalama işlemleri) - Machines for processing materials - chemical processes (reactive, fermenting processes)</t>
  </si>
  <si>
    <t>10.04</t>
  </si>
  <si>
    <t>Malzemeleri işlemek için makineler – sıcak işlemler (fırın, kurutucu, ocaklar)
Machines for processing materials - hot processes (ovens, driers, kilns)</t>
  </si>
  <si>
    <t>10.05</t>
  </si>
  <si>
    <t>Malzemeleri işlemek için makineler – soğuk işlemler (soğukluk üretilmesi)
Machines for processing materials - cold processes (production of cold)</t>
  </si>
  <si>
    <t>10.06</t>
  </si>
  <si>
    <t>Malzemeleri işlemek için makineler – diğer işlemler
Machines for processing materials - other processes</t>
  </si>
  <si>
    <t>10.07</t>
  </si>
  <si>
    <t>10.07 Biçimlendirme makineleri – basmak, ezmek yoluyla
Forming machines - by pressing, crushing</t>
  </si>
  <si>
    <t>10.08</t>
  </si>
  <si>
    <t>Biçimlendirme makineleri – perdahlamak, yuvarlamak, silindir baskılar yoluyla (kağıt baskıları da dahil olmak üzere)
Forming machines - by calendering, rolling, cylinder presses (including paper presses)</t>
  </si>
  <si>
    <t>10.09</t>
  </si>
  <si>
    <t>Biçimlendirme makineleri – enjeksiyon, itip çıkarma, üfleme, eğirme, kalıplama, eritme, dökme yoluyla
Forming machines - by injection, extrusion, blowing, spinning, moulding, melting, casting</t>
  </si>
  <si>
    <t>10.10</t>
  </si>
  <si>
    <t>Metal işleme makineleri – rendelemek, öğütmek, yüzey bakımı, çekmek, cilalamak, tornalamak, delmek için
Machine tools - for planing, milling, surface treatment, grinding, polishing, turning, drilling</t>
  </si>
  <si>
    <t>10.11</t>
  </si>
  <si>
    <t>Metal işleme makineleri – bıçkıcılık için
Machine tools - for sawing</t>
  </si>
  <si>
    <t>10.12</t>
  </si>
  <si>
    <t>Metal işleme makineleri – kesmek, ayırmak, yontmak için (kalıp kesici, biçki makineleri, kırpma makasları, oksijen tabancalı ekipmanlar dahil olmak üzere)
Machine tools - for cutting, splitting, clipping (including die cutters, shearing machines, clippers, oxygen cutting equipment)</t>
  </si>
  <si>
    <t>10.13</t>
  </si>
  <si>
    <t>Yüzey işleme makineleri – temizlik, yıkama, kurulama, boyama, baskı
Machines for surface treatment - cleaning, washing, drying, painting, printing</t>
  </si>
  <si>
    <t>10.14</t>
  </si>
  <si>
    <t>Yüzey işleme makineleri – galvaniz, elektrolit yüzey bakımı
Machines for surface treatment - galvanising, electrolytic surface treatment</t>
  </si>
  <si>
    <t>10.15</t>
  </si>
  <si>
    <t>Montaj makineleri (kaynatma, yapıştırma, çakma, vidalama, perçinleme, eğirme, telleme, dikme, zımbalama) - Assembling machines (welding, gluing, nailing, screwing, riveting, spinning, wiring, sewing, stapling)</t>
  </si>
  <si>
    <t>10.16</t>
  </si>
  <si>
    <t>Paketleme makineleri, sarma makineleri (doldurma, etiketleme, kapatma…)
Packing machines, wrapping machines (filling, labelling, closing...)</t>
  </si>
  <si>
    <t>10.17</t>
  </si>
  <si>
    <t>Özel sanayiler için diğer makineler (çeşitli izleme ve sınama makineleri)
Other machines for specific industries (miscellaneous monitoring and testing machines</t>
  </si>
  <si>
    <t>10.18</t>
  </si>
  <si>
    <t>Çiftçilikte kullanılan ve yukarıdaki makineler arasına dahil olmayan özel makineler - Specific machines used in farming which are not included with the above machines</t>
  </si>
  <si>
    <t>10.99</t>
  </si>
  <si>
    <t>10 numaralı grup içinde, yukarıda listelenmemiş başka bilinen sabit ve makine ve ekipmanlar - Other known fixed machines and equipment in group 10 but not listed above</t>
  </si>
  <si>
    <t>11.00</t>
  </si>
  <si>
    <r>
      <t xml:space="preserve"> Aktarma, taşıma ve depolama sistemleri – belirtilmemiş
</t>
    </r>
    <r>
      <rPr>
        <sz val="10"/>
        <color theme="1"/>
        <rFont val="Times New Roman"/>
        <family val="1"/>
        <charset val="162"/>
      </rPr>
      <t>Conveying, transport and storage systems - not specified</t>
    </r>
  </si>
  <si>
    <t>11.01</t>
  </si>
  <si>
    <t>Sabit taşıyıcı kayış, sürekli işleme ekipman ve sistemleri – kayış, yürüyen merdiven, teleferik, taşıyıcı kayış, vb.)
Fixed conveyors, continuous handling equipment and systems - belts, escalators, cableways, conveyors, etc.)</t>
  </si>
  <si>
    <t>11.02</t>
  </si>
  <si>
    <t>Asansörler – ağır yük asansörü, vinç, kriko, vb.
Elevators, lifts - hoists, bucket elevators, jacks, etc.</t>
  </si>
  <si>
    <t>11.03</t>
  </si>
  <si>
    <t>Sabit vinç, seyyar vinç, araç tarafından taşınan vinç, üst raylarda çalışan vinç, asılı yükü olan kaldırma aygıtları
Fixed cranes, mobile cranes, vehicle-mounted cranes, overhead travelling cranes, hoisting devices with suspended load</t>
  </si>
  <si>
    <t>11.04</t>
  </si>
  <si>
    <t>Seyyar işleme aygıtı, işleme kamyonları (motorlu veya motorsuz) – el arabası, paletli kamyonlar, vb.
Mobile handling devices, handling trucks (powered or not) - barrows, pallet trucks, etc.</t>
  </si>
  <si>
    <t>11.05</t>
  </si>
  <si>
    <t>Kaldırma ekipmanı, sabitleştirme, kavrama ve çeşitli işleme aygıtları (askı, çengel, halat, vb. dahil olmak üzere)
Lifting equipment, securing, gripping and miscellaneous handling devices (including slings, hooks, ropes...)</t>
  </si>
  <si>
    <t>11.06</t>
  </si>
  <si>
    <t>Depolama sistemleri, paketleme ekipmanı, kaplar (silo, tanklar) – sabit – tank, fıçı, kap, vb.
Storage systems, packaging equipment, containers (silos, tanks) - fixed - tanks, vats, containers, etc.</t>
  </si>
  <si>
    <t>11.07</t>
  </si>
  <si>
    <t>Depolama sistemleri, paketleme ekipmanı, kaplar - seyyar
Storage systems, packaging equipment, containers - mobile</t>
  </si>
  <si>
    <t>11.08</t>
  </si>
  <si>
    <t>Depolama aksamı, raf, paletli raf, paletler
Storage accessories, shelving, pallet racks, pallets</t>
  </si>
  <si>
    <t>11.09</t>
  </si>
  <si>
    <t>Çeşitli paketleme, küçük ve orta boy, seyyar (dekovil, çeşitli kap, şişe, sandık, söndürücüler …) - Miscellaneous packaging, small and medium-sized, mobile (skips, miscellaneous containers, bottles, crates, extinguishers...)</t>
  </si>
  <si>
    <t>11.99</t>
  </si>
  <si>
    <t>11 numaralı grup içinde, yukarıda listelenmemiş başka bilinen aktarma, taşıma ve depolama sistemleri
Other known conveying, transport and storage systems in group 11 but not listed above</t>
  </si>
  <si>
    <t>12.00</t>
  </si>
  <si>
    <r>
      <t xml:space="preserve">Kara taşıtları – belirtilmemiş
</t>
    </r>
    <r>
      <rPr>
        <sz val="10"/>
        <color theme="1"/>
        <rFont val="Times New Roman"/>
        <family val="1"/>
        <charset val="162"/>
      </rPr>
      <t>Land vehicles - not specified</t>
    </r>
  </si>
  <si>
    <t>12.01</t>
  </si>
  <si>
    <t>Taşıtlar – ağır: kamyon, otobüsler (yolcu taşıması)
Vehicles - heavy: lorries, buses, coaches (passenger transport)</t>
  </si>
  <si>
    <t>12.02</t>
  </si>
  <si>
    <t>Taşıtlar – hafif: eşya veya yolcu
Vehicles - light: goods or passengers</t>
  </si>
  <si>
    <t>12.03</t>
  </si>
  <si>
    <t>Taşıtlar – iki veya üç tekerlekli, motorlu veya motorsuz
Vehicles - two or three wheels, powered or not</t>
  </si>
  <si>
    <t>12.04</t>
  </si>
  <si>
    <t>Diğer kara taşıtları: kayak, patenler
Other land vehicles: skis, roller-skates</t>
  </si>
  <si>
    <t>12.99</t>
  </si>
  <si>
    <t>12 numaralı grup içinde, yukarıda listelenmemiş başka bilinen kara taşıtları
Other known land vehicles in group 12 but not listed above</t>
  </si>
  <si>
    <t>13.00</t>
  </si>
  <si>
    <r>
      <t xml:space="preserve">Diğer taşıt araçları – belirtilmemiş
</t>
    </r>
    <r>
      <rPr>
        <sz val="10"/>
        <color theme="1"/>
        <rFont val="Times New Roman"/>
        <family val="1"/>
        <charset val="162"/>
      </rPr>
      <t>Other transport vehicles - not specified</t>
    </r>
  </si>
  <si>
    <t>13.01</t>
  </si>
  <si>
    <t>Taşıtlar – rayda, asılı monoraylar dahil: eşya
Vehicles - on rails, including suspended monorails: goods</t>
  </si>
  <si>
    <t>13.02</t>
  </si>
  <si>
    <t>Taşıtlar – rayda, asılı monoraylar dahil: yolcu
Vehicles - on rails, including suspended monorails: passengers</t>
  </si>
  <si>
    <t>13.03</t>
  </si>
  <si>
    <t>Taşıtlar – deniz: eşya
Vehicles - nautical: goods</t>
  </si>
  <si>
    <t>13.04</t>
  </si>
  <si>
    <t>Taşıtlar – deniz: yolcu
Vehicles - nautical: passengers</t>
  </si>
  <si>
    <t>13.05</t>
  </si>
  <si>
    <t>Taşıtlar – deniz: balıkçılık
Vehicles - nautical: fishing</t>
  </si>
  <si>
    <t>13.06</t>
  </si>
  <si>
    <t>Taşıtlar – hava: eşya
Vehicles - aerial: goods</t>
  </si>
  <si>
    <t>13.07</t>
  </si>
  <si>
    <t>Taşıtlar – hava: yolcu
Vehicles - aerial: passenger</t>
  </si>
  <si>
    <t>13.99</t>
  </si>
  <si>
    <t>13 numaralı grup içinde, yukarıda listelenmemiş başka bilinen diğer taşıt araçları - Other known transport vehicles in group 13 but not listed above</t>
  </si>
  <si>
    <t>14.00</t>
  </si>
  <si>
    <r>
      <t xml:space="preserve">Malzeme, nesne, ürün, makine veya taşıt aksamı, enkaz, toz – belirtilmemiş
</t>
    </r>
    <r>
      <rPr>
        <sz val="10"/>
        <color theme="1"/>
        <rFont val="Times New Roman"/>
        <family val="1"/>
        <charset val="162"/>
      </rPr>
      <t>Materials, objects, products, machine or vehicle components, debris, dust - not specified</t>
    </r>
  </si>
  <si>
    <t>14.01</t>
  </si>
  <si>
    <t>Yapı malzemeleri – büyük ve küçük: prefabrike kabuk, kalıp, kiriş, hatıl, tuğla, kiremit, vb.
Building materials - large and small: prefabricated shells, formwork, girders, beams, bricks, tiles, etc.</t>
  </si>
  <si>
    <t>14.02</t>
  </si>
  <si>
    <t>Makine parçaları, taşıt parçaları: şasi, dirsekli mahfaza, manivela, tekerlek, vb.
Machine components, vehicle components: chassis, crankcase, levers, wheels, etc.</t>
  </si>
  <si>
    <t>14.03</t>
  </si>
  <si>
    <t>Makine parça veya bileşikleri, metal işleme makineleri (işbu maddi araçlardan kopan parça ve yongalar da dahil olmak üzere) - Machined parts or components, machine tools (including fragments and chips from these material agents )</t>
  </si>
  <si>
    <t>14.04</t>
  </si>
  <si>
    <t>Birleştirme aygıtları: somun, cıvata, vida, çivi, vb.
Joining devices: nuts, bolts, screws, nails, etc.</t>
  </si>
  <si>
    <t>14.05</t>
  </si>
  <si>
    <t>Zerrecik, toz, kıymık, parçacık, zifos, kırık çömlek parçaları, diğer enkaz
Particles, dust, splinters, fragments, splashes, shards, other debris</t>
  </si>
  <si>
    <t>14.06</t>
  </si>
  <si>
    <t>Çiftlik ürünleri (tohum, saman, diğer çiftlik ürünleri de dahil olmak üzere)
Farm products (including seeds, straw, other farm products)</t>
  </si>
  <si>
    <t>14.07</t>
  </si>
  <si>
    <t>Çiftçilik ve yetiştiricilikte kullanılan ürünler (gübre, yemler de dahil olmak üzere) - Products for use in farming and breeding (including fertilisers, animal feeds)</t>
  </si>
  <si>
    <t>14.08</t>
  </si>
  <si>
    <t>Depolanmış ürünler – depolama alanındaki nesne ve paketler de dahil olmak üzere - Stored products - including objects and packaging in storage areas</t>
  </si>
  <si>
    <t>14.09</t>
  </si>
  <si>
    <t>Depolanmış ürünler – rulo, makara olarak
Stored products - in rolls, coils</t>
  </si>
  <si>
    <t>14.10</t>
  </si>
  <si>
    <t>Yükler – makineli işleme veya aktarma aygıtı tarafından taşınan
Loads - transported by a mechanical handling or conveying device</t>
  </si>
  <si>
    <t>14.11</t>
  </si>
  <si>
    <t>Yükler – bir kaldırma aygıtı, vinçte asılı olan
Loads - suspended from a hoisting device, a crane</t>
  </si>
  <si>
    <t>14.12</t>
  </si>
  <si>
    <t>Yükler – elle işlenen
Loads - handled by hand</t>
  </si>
  <si>
    <t>14.99</t>
  </si>
  <si>
    <t>14 numaralı grup içinde, yukarıda listelenmemiş başka bilinen malzeme, nesne, ürün, makine parçaları - Other known materials, objects, products, machine components in group 14 but not listed above</t>
  </si>
  <si>
    <t>15.00</t>
  </si>
  <si>
    <r>
      <t xml:space="preserve">Kimyasal, patlayıcı, radyoaktif, biyolojik maddeler – belirtilmemiş
</t>
    </r>
    <r>
      <rPr>
        <sz val="10"/>
        <color theme="1"/>
        <rFont val="Times New Roman"/>
        <family val="1"/>
        <charset val="162"/>
      </rPr>
      <t>Chemical, explosive, radioactive, biological substances - not specified</t>
    </r>
  </si>
  <si>
    <t>15.01</t>
  </si>
  <si>
    <t>Maddeler – yakıcı, çürütücü (katı, sıvı veya gaz)
Substances - caustic, corrosive (solid, liquid or gaseous)</t>
  </si>
  <si>
    <t>15.02</t>
  </si>
  <si>
    <t>Maddeler – zararlı, zehirli (katı, sıvı veya gaz)
Substances - harmful, toxic (solid, liquid or gaseous)</t>
  </si>
  <si>
    <t>15.03</t>
  </si>
  <si>
    <t>Maddeler – alevlenebilir (katı, sıvı veya gaz)
Substances - flammables (solid, liquid or gaseous)</t>
  </si>
  <si>
    <t>15.04</t>
  </si>
  <si>
    <t>Maddeler – patlayıcı, reaktif (katı, sıvı veya gaz)
Substances - explosive, reactive (solid, liquid or gaseous)</t>
  </si>
  <si>
    <t>15.05</t>
  </si>
  <si>
    <t>Belirgin etkisi olmayan gaz, buharlar (yaşam biçimleri için atıl, havasız bırakan)
Gases, vapours with no specific effects (inert for life forms, suffocating)</t>
  </si>
  <si>
    <t>15.06</t>
  </si>
  <si>
    <t>Maddeler – radyoaktif
Substances - radioactive</t>
  </si>
  <si>
    <t>15.07</t>
  </si>
  <si>
    <t>Maddeler – biyolojik
Substances - biological</t>
  </si>
  <si>
    <t>15.08</t>
  </si>
  <si>
    <t>Maddeler, malzemeler – özel bir rizikosu olmayan (su, atıl maddeler …)
Substances, materials - with no specific risk (water, inert materials...)</t>
  </si>
  <si>
    <t>15.99</t>
  </si>
  <si>
    <t>15 numaralı grup içinde, yukarıda listelenmemiş başka bilinen kimyasal, patlayıcı, radyoaktif, biyolojik maddeler - Other known chemical, explosive, radioactive, biological substances in group 15 but not listed above</t>
  </si>
  <si>
    <t>16.00</t>
  </si>
  <si>
    <r>
      <t xml:space="preserve">Güvenlik aygıt ve ekipmanı – belirtilmemiş
</t>
    </r>
    <r>
      <rPr>
        <sz val="10"/>
        <color theme="1"/>
        <rFont val="Times New Roman"/>
        <family val="1"/>
        <charset val="162"/>
      </rPr>
      <t>Safety devices and equipment - not specified</t>
    </r>
  </si>
  <si>
    <t>16.01</t>
  </si>
  <si>
    <t>Güvenlik aygıtları – makinelerde
Safety devices - on machines</t>
  </si>
  <si>
    <t>16.02</t>
  </si>
  <si>
    <t>Koruyucu aygıtlar – münferit
Protective devices - individual</t>
  </si>
  <si>
    <t>16.03</t>
  </si>
  <si>
    <t>Alarm aygıt ve ekipmanı
Emergency devices and equipment</t>
  </si>
  <si>
    <t>16.99</t>
  </si>
  <si>
    <t>16 numaralı grup içinde, yukarıda listelenmemiş başka bilinen güvenlik aygıt ve ekipmanı - Other known safety devices and equipment in group 16 but not listed above</t>
  </si>
  <si>
    <t>17.00</t>
  </si>
  <si>
    <r>
      <t xml:space="preserve">Büro ekipmanı, kişisel ekipman, spor ekipmanı, silahlar, ev eşyaları – belirtilmemiş
</t>
    </r>
    <r>
      <rPr>
        <sz val="10"/>
        <color theme="1"/>
        <rFont val="Times New Roman"/>
        <family val="1"/>
        <charset val="162"/>
      </rPr>
      <t>Office equipment, personal equipment, sports equipment, weapons, domestic appliances - not specified</t>
    </r>
  </si>
  <si>
    <t>17.01</t>
  </si>
  <si>
    <t>Mobilya
Furniture</t>
  </si>
  <si>
    <t>17.02</t>
  </si>
  <si>
    <t>Ekipman – bilgisayar, büro otomasyonu, röprodüksiyon, iletişim
Equipment - computer, office automation, reprographic, communications</t>
  </si>
  <si>
    <t>17.03</t>
  </si>
  <si>
    <t>Ekipman – öğretim, yazma, çizme için – daktilo, otomatik pullama makinesi, agrandizör, zaman kaydediciler de dahil olmak üzere
Equipment - for teaching, writing, drawing - including typewriters, stamping machines, enlargers, time-recorders</t>
  </si>
  <si>
    <t>17.04</t>
  </si>
  <si>
    <t>Spor ve oyunlar için eşya ve ekipman
Items and equipment for sports and games</t>
  </si>
  <si>
    <t>17.05</t>
  </si>
  <si>
    <t>Silahlar
Weapons</t>
  </si>
  <si>
    <t>17.06</t>
  </si>
  <si>
    <t>Kişisel eşya, giysi
Personal items, clothing</t>
  </si>
  <si>
    <t>17.07</t>
  </si>
  <si>
    <t>Müzik aletleri
Musical instruments</t>
  </si>
  <si>
    <t>17.08</t>
  </si>
  <si>
    <t>Ev eşyası türü ekipman, alet, nesne, çamaşır (mesleki kullanım)
Domestic-type equipment, tools, objects, linen (professional use)</t>
  </si>
  <si>
    <t>17.99</t>
  </si>
  <si>
    <t>17 numaralı grup içinde, yukarıda listelenmemiş başka bilinen büro ekipmanı, kişisel ekipman, spor ekipmanı, silahlar, ev eşyaları - Other known office equipment, personal equipment, sports equipment, weapons in group 17 but not listed above</t>
  </si>
  <si>
    <t>18.00</t>
  </si>
  <si>
    <r>
      <t xml:space="preserve">Canlılar ve insanlar – belirtilmemiş
</t>
    </r>
    <r>
      <rPr>
        <sz val="10"/>
        <color theme="1"/>
        <rFont val="Times New Roman"/>
        <family val="1"/>
        <charset val="162"/>
      </rPr>
      <t>Living organisms and human-beings - not specified</t>
    </r>
  </si>
  <si>
    <t>18.01</t>
  </si>
  <si>
    <t>Ağaç, bitki, mahsul
Trees, plants, crops</t>
  </si>
  <si>
    <t>18.02</t>
  </si>
  <si>
    <t>Hayvan – evcil ve yetiştirme amaçlı
Animals - domestic and for breeding</t>
  </si>
  <si>
    <t>18.03</t>
  </si>
  <si>
    <t>Hayvan – vahşi hayvanlar, böcek, yılanlar
Animals – wild animals, insects, snakes</t>
  </si>
  <si>
    <t>18.04</t>
  </si>
  <si>
    <t>Mikroorganizmalar
Micro-organisms</t>
  </si>
  <si>
    <t>18.05</t>
  </si>
  <si>
    <t>Bulaşıcı mikroplu amiller
Infectious viral agents</t>
  </si>
  <si>
    <t>18.06</t>
  </si>
  <si>
    <t>İnsanlar
Humans</t>
  </si>
  <si>
    <t>18.99</t>
  </si>
  <si>
    <t>18 numaralı grup içinde, yukarıda listelenmemiş başka bilinen canlılar ve insanlar - Other known living organisms and human-beings in group 18 but not listed above</t>
  </si>
  <si>
    <t>19.00</t>
  </si>
  <si>
    <r>
      <t xml:space="preserve">Kütle atık – belirtilmemiş
</t>
    </r>
    <r>
      <rPr>
        <sz val="10"/>
        <color theme="1"/>
        <rFont val="Times New Roman"/>
        <family val="1"/>
        <charset val="162"/>
      </rPr>
      <t>Bulk waste - not specified</t>
    </r>
  </si>
  <si>
    <t>19.01</t>
  </si>
  <si>
    <t>Kütle atık – hammadde, ürün madde, nesnelerden
Bulk waste - from raw materials, products, materials, objects</t>
  </si>
  <si>
    <t>19.02</t>
  </si>
  <si>
    <t>Kütle atık – kimyasallardan
Bulk waste - from chemicals</t>
  </si>
  <si>
    <t>19.03</t>
  </si>
  <si>
    <t>Kütle atık – biyolojik madde, bitki, hayvanlardan
Bulk waste - from biological substances, plants, animals</t>
  </si>
  <si>
    <t>19.99</t>
  </si>
  <si>
    <t>19 numaralı grup içinde, yukarıda listelenmemiş başka bilinen kütle atık
Other known bulk waste in group 19 but not listed above</t>
  </si>
  <si>
    <t>20.00</t>
  </si>
  <si>
    <r>
      <t xml:space="preserve">Fiziki olgu ve doğal unsurlar – belirtilmemiş
</t>
    </r>
    <r>
      <rPr>
        <sz val="10"/>
        <color theme="1"/>
        <rFont val="Times New Roman"/>
        <family val="1"/>
        <charset val="162"/>
      </rPr>
      <t>Physical phenomena and natural elements - not specified</t>
    </r>
  </si>
  <si>
    <t>20.01</t>
  </si>
  <si>
    <t>Fiziki olgu – gürültü, doğal radyasyon, ışık, ışık huzmesi, basınç yükseltme, basın düşürme, basınç - Physical phenomena - noise, natural radiation, light, light arcs, pressurisation, depressurisation, pressure</t>
  </si>
  <si>
    <t>20.02</t>
  </si>
  <si>
    <t>Doğal ve atmosfer unsurları (akarsu, çamur, yağmur, dolu, kar, buz, rüzgar, vb. de dahil olmak üzere) - Natural and atmospheric elements (including stretches of water, mud, rain, hail, snow, ice, wind, etc,)</t>
  </si>
  <si>
    <t>20.03</t>
  </si>
  <si>
    <t>Doğal afetler (sel, yanardağ infilakı, deprem, tsunami, yangın da dahil olmak üzere)
Natural disasters (including floods, volcanic eruptions, earthquakes, tidal waves, fire, conflagration)</t>
  </si>
  <si>
    <t>20.99</t>
  </si>
  <si>
    <t>20 numaralı grup içinde, yukarıda listelenmemiş başka bilinen fiziki olgu ve unsurlar - Other known physical phenomena and elements in group 20 but not listed above</t>
  </si>
  <si>
    <t>99.00</t>
  </si>
  <si>
    <r>
      <t xml:space="preserve">Bu sınıflandırmada listelenmemiş başka maddi araç
</t>
    </r>
    <r>
      <rPr>
        <sz val="10"/>
        <color theme="1"/>
        <rFont val="Times New Roman"/>
        <family val="1"/>
        <charset val="162"/>
      </rPr>
      <t>Other material agents not listed in this classification</t>
    </r>
  </si>
  <si>
    <r>
      <t>Toplam-T</t>
    </r>
    <r>
      <rPr>
        <sz val="10"/>
        <rFont val="Times New Roman"/>
        <family val="1"/>
        <charset val="162"/>
      </rPr>
      <t>otal</t>
    </r>
  </si>
  <si>
    <t>Tablo 3.41 - 5510 Sayılı Kanunun 4-1/a Maddesi Kapsamındaki Sigortalılardan İş Kazası Geçirenler ile İş Kazası Sonucu Ölenlerin İş Yerinde Çalışan Sigortalı Sayılarına ve Cinsiyete Göre Dağılımı, 2016</t>
  </si>
  <si>
    <t>Table 3.41 - Distribution of  Persons Having Work Accident and Deceased Persons Due To Work Accident By The  Number of  Insured in Work Place and Gender (Under Article 4-1/a of Act 5510), 2016</t>
  </si>
  <si>
    <r>
      <rPr>
        <b/>
        <sz val="10"/>
        <rFont val="Times New Roman"/>
        <family val="1"/>
        <charset val="162"/>
      </rPr>
      <t xml:space="preserve">İşyerinde çalışan sigortalı sayısı
</t>
    </r>
    <r>
      <rPr>
        <sz val="10"/>
        <rFont val="Times New Roman"/>
        <family val="1"/>
        <charset val="162"/>
      </rPr>
      <t>Number of insured in work place</t>
    </r>
  </si>
  <si>
    <r>
      <t xml:space="preserve">Kaza günü (işgöremez)
</t>
    </r>
    <r>
      <rPr>
        <sz val="10"/>
        <rFont val="Times New Roman"/>
        <family val="1"/>
        <charset val="162"/>
      </rPr>
      <t>Accident day (incapacity)</t>
    </r>
  </si>
  <si>
    <r>
      <t xml:space="preserve">0 Çalışan (Kendi hesabına çalışan) - </t>
    </r>
    <r>
      <rPr>
        <sz val="10"/>
        <rFont val="Times New Roman"/>
        <family val="1"/>
        <charset val="162"/>
      </rPr>
      <t>employees (Self-employed without employees)</t>
    </r>
  </si>
  <si>
    <r>
      <t xml:space="preserve">1-3 Çalışan </t>
    </r>
    <r>
      <rPr>
        <sz val="10"/>
        <rFont val="Times New Roman"/>
        <family val="1"/>
        <charset val="162"/>
      </rPr>
      <t xml:space="preserve"> - employees</t>
    </r>
  </si>
  <si>
    <r>
      <t>4-9 Çalışan</t>
    </r>
    <r>
      <rPr>
        <sz val="10"/>
        <rFont val="Times New Roman"/>
        <family val="1"/>
        <charset val="162"/>
      </rPr>
      <t xml:space="preserve"> - employees</t>
    </r>
  </si>
  <si>
    <r>
      <t>10-20 Çalışan</t>
    </r>
    <r>
      <rPr>
        <sz val="10"/>
        <rFont val="Times New Roman"/>
        <family val="1"/>
        <charset val="162"/>
      </rPr>
      <t xml:space="preserve"> - employees</t>
    </r>
  </si>
  <si>
    <r>
      <t>21-49 Çalışan</t>
    </r>
    <r>
      <rPr>
        <sz val="10"/>
        <rFont val="Times New Roman"/>
        <family val="1"/>
        <charset val="162"/>
      </rPr>
      <t xml:space="preserve"> - employees</t>
    </r>
  </si>
  <si>
    <r>
      <t>50-99 Çalışan</t>
    </r>
    <r>
      <rPr>
        <sz val="10"/>
        <rFont val="Times New Roman"/>
        <family val="1"/>
        <charset val="162"/>
      </rPr>
      <t xml:space="preserve"> - employees</t>
    </r>
  </si>
  <si>
    <r>
      <t>100-199 Çalışan</t>
    </r>
    <r>
      <rPr>
        <sz val="10"/>
        <rFont val="Times New Roman"/>
        <family val="1"/>
        <charset val="162"/>
      </rPr>
      <t xml:space="preserve"> - employees</t>
    </r>
  </si>
  <si>
    <r>
      <t>200-249 Çalışan</t>
    </r>
    <r>
      <rPr>
        <sz val="10"/>
        <rFont val="Times New Roman"/>
        <family val="1"/>
        <charset val="162"/>
      </rPr>
      <t xml:space="preserve"> - employees</t>
    </r>
  </si>
  <si>
    <r>
      <t>250-499 Çalışan</t>
    </r>
    <r>
      <rPr>
        <sz val="10"/>
        <rFont val="Times New Roman"/>
        <family val="1"/>
        <charset val="162"/>
      </rPr>
      <t xml:space="preserve"> - employees</t>
    </r>
  </si>
  <si>
    <r>
      <t>500-999 Çalışan</t>
    </r>
    <r>
      <rPr>
        <sz val="10"/>
        <rFont val="Times New Roman"/>
        <family val="1"/>
        <charset val="162"/>
      </rPr>
      <t xml:space="preserve"> - employees</t>
    </r>
  </si>
  <si>
    <r>
      <t>1000 + Çalışan</t>
    </r>
    <r>
      <rPr>
        <sz val="10"/>
        <rFont val="Times New Roman"/>
        <family val="1"/>
        <charset val="162"/>
      </rPr>
      <t xml:space="preserve"> - employees</t>
    </r>
  </si>
  <si>
    <r>
      <t xml:space="preserve">Bilinmeyen- </t>
    </r>
    <r>
      <rPr>
        <sz val="10"/>
        <rFont val="Times New Roman"/>
        <family val="1"/>
        <charset val="162"/>
      </rPr>
      <t>Unknown size</t>
    </r>
  </si>
  <si>
    <t>Tablo 3.42 - 5510 Sayılı Kanunun 4-1/a Maddesi Kapsamındaki Sigortalılardan Meslek Hastalığına Tutulanlar ile Meslek Hastalığı Sonucu Ölenlerin İş Yerinde Çalışan Sigortalı Sayılarına Göre Dağılımı, 2016</t>
  </si>
  <si>
    <t>Table 3.42 - Distribution of  Persons Exposure to Occupational Disease and Deceased Persons Due To Occupational Disease By The  Number of  Insured in Work Place and Gender (Under Article 4-1/a of Act 5510), 2016</t>
  </si>
  <si>
    <r>
      <t xml:space="preserve">İşyerinde çalışan sigortalı sayısı
</t>
    </r>
    <r>
      <rPr>
        <sz val="10"/>
        <rFont val="Times New Roman"/>
        <family val="1"/>
        <charset val="162"/>
      </rPr>
      <t>Number of insured in work place</t>
    </r>
  </si>
  <si>
    <t>Tablo 3.43 - 5510 Sayılı Kanunun 4-1/a Maddesi Kapsamındaki Sigortalılardan Meslek Hastalığına Tutulanların Tanılarına ve Cinsiyete Göre Dağılımı, 2016</t>
  </si>
  <si>
    <t>Table 3.43 - Distribution of Insured Exposure to Occupational Disease By Diagnostic and Gender (Under Article 4-1/a of Act 5510), 2016</t>
  </si>
  <si>
    <t>Tablo:3.43/1</t>
  </si>
  <si>
    <r>
      <t xml:space="preserve">Tanı alt grubu
</t>
    </r>
    <r>
      <rPr>
        <sz val="10"/>
        <rFont val="Times New Roman"/>
        <family val="1"/>
        <charset val="162"/>
      </rPr>
      <t>Diagnostic subgroup</t>
    </r>
  </si>
  <si>
    <r>
      <t xml:space="preserve">Meslek hastalığına tutulan sigortalı sayısı
</t>
    </r>
    <r>
      <rPr>
        <sz val="9"/>
        <rFont val="Times New Roman"/>
        <family val="1"/>
        <charset val="162"/>
      </rPr>
      <t>Number of insured having occupational disease</t>
    </r>
    <r>
      <rPr>
        <b/>
        <sz val="9"/>
        <rFont val="Times New Roman"/>
        <family val="1"/>
        <charset val="162"/>
      </rPr>
      <t xml:space="preserve"> </t>
    </r>
  </si>
  <si>
    <t>ABGrubu - BAZI ENFEKSİYÖZ VE PARAZİTER HASTALIKLAR</t>
  </si>
  <si>
    <t>A15 -Solunum yolları tüberkülozu, bakteriyolojik ve histolojik olarak kanıtlanmış</t>
  </si>
  <si>
    <t>A16 -Solunum yolları tüberkülozu, bakteriyolojik ve histolojik olarak kanıtlanmamış</t>
  </si>
  <si>
    <t>A17 -Sinir sistemi tüberkülozu</t>
  </si>
  <si>
    <t>A18 -Organların tüberkülozu, diğer</t>
  </si>
  <si>
    <t>A19 -Miliyer tüberküloz</t>
  </si>
  <si>
    <t>A21 -Tularemi</t>
  </si>
  <si>
    <t>A22 -Şarbon</t>
  </si>
  <si>
    <t>A23 -Bruselloz</t>
  </si>
  <si>
    <t>A26 -Erizipeloid</t>
  </si>
  <si>
    <t>A26.0 -Kutanöz Erizipeloid</t>
  </si>
  <si>
    <t>A27 -Leptospiroz</t>
  </si>
  <si>
    <t>A35 -Tetanoz, diğer</t>
  </si>
  <si>
    <t>A70 -Klamidya psittaci enfeksiyonu</t>
  </si>
  <si>
    <t>A77 -Benekli humma [kene ile taşınan riketsiyozlar]</t>
  </si>
  <si>
    <t>A78 -Q ateşi</t>
  </si>
  <si>
    <t>A82 -Kuduz</t>
  </si>
  <si>
    <t>A84 -Viral ensefalitler, kene ile taşınan</t>
  </si>
  <si>
    <t>A98.0 -Kırım-Kongo hemorajik ateşi</t>
  </si>
  <si>
    <t>A98.5 -Hemorajik ateş, renal sendromla beraber</t>
  </si>
  <si>
    <t>B01 -Varisella [su çiçeği]</t>
  </si>
  <si>
    <t>B05 -Kızamık</t>
  </si>
  <si>
    <t>B16 -Akut hepatit B</t>
  </si>
  <si>
    <t>B17.1 -Akut hepatit C</t>
  </si>
  <si>
    <t>B17.2 -Akut hepatit E</t>
  </si>
  <si>
    <t>B24 -İnsan immünyetmezlik virüsü [HIV] hastalığı, tanımlanmamış, başka yerde sınıflanmamış</t>
  </si>
  <si>
    <t>B38 -Koksidioidomikoz</t>
  </si>
  <si>
    <t>B39 -Histoplazmoz</t>
  </si>
  <si>
    <t>B42 -Sporotrikoz (Tarım çalışanları, bahçecilik, çiçekçilik)</t>
  </si>
  <si>
    <t>B58 -Toksoplazmoz</t>
  </si>
  <si>
    <t>B65 -Siştozomiyaz (tarım çalışanları ve su ile ilgili işler baraj, gölet, kanal gibi)</t>
  </si>
  <si>
    <t>B67 -Ekinokokoz</t>
  </si>
  <si>
    <t>B76.0 -Ankilostomiyaz( Madenciler, tünel kazma ve yapım işleri, tarım çalışanları)</t>
  </si>
  <si>
    <t>C Grubu - MALİGN VE NEOPLAZMALAR</t>
  </si>
  <si>
    <t>C22.3 -Karaciğerin anjiosarkomu</t>
  </si>
  <si>
    <t>C30.0 -Burun boşluğunda malign neoplazm</t>
  </si>
  <si>
    <t>C32 -Larinks malign neoplazmı</t>
  </si>
  <si>
    <t>C34 -Bronş ve akciğer malign neoplazmı</t>
  </si>
  <si>
    <t>C40 -Ekstremite kemik ve eklem kıkırdağının malign neoplazmı</t>
  </si>
  <si>
    <t>C41 -Kemik ve eklem kıkırdağının malign neoplazmı, diğer ve tanımlanmamış bölgelerin</t>
  </si>
  <si>
    <t>C44 -Derinin diğer malign neoplazmları</t>
  </si>
  <si>
    <t>C45.0 -Plevra mezotelyoması</t>
  </si>
  <si>
    <t>C45.1 -Periton mezotelyoması</t>
  </si>
  <si>
    <t>C45.2 -Perikard mezotelyoması</t>
  </si>
  <si>
    <t>C45.7 -Mezotelyoma, diğer yerlerin</t>
  </si>
  <si>
    <t>C45.9 -Mezotelyoma, tanımlanmamış</t>
  </si>
  <si>
    <t>C67 -Mesane malign neoplazmı</t>
  </si>
  <si>
    <t>C91 -Lenfoid lösemi</t>
  </si>
  <si>
    <t>C92 -Myeloid lösemi</t>
  </si>
  <si>
    <t>C94 -Lösemiler diğer, özel hücre tipli</t>
  </si>
  <si>
    <t>D Grubu - KAN ve KAN YAPICI ORGANLARIN HASTALIKLARI ve İMMÜN SİSTEMİN BAZI BOZUKLUKLARI</t>
  </si>
  <si>
    <t>D59.4 -Hemolitik anemiler, diğer, otoimmün olmayan</t>
  </si>
  <si>
    <t>D61.2 -Aplastik anemi, diğer dış etkenlere bağlı</t>
  </si>
  <si>
    <t>D64.2 -Sideroblastik anemi, sekonder ilaç ve toksinlere bağlı</t>
  </si>
  <si>
    <t>D70 -Agranülositoz</t>
  </si>
  <si>
    <t>D74.8 -Methemoglobinemiler, diğer</t>
  </si>
  <si>
    <t>F Grubu - MENTAL VE DAVRANIŞSAL BOZUKLUKLAR</t>
  </si>
  <si>
    <t>F06.7 -Hafif bilişsel bozukluk</t>
  </si>
  <si>
    <t>G Grubu - SİNİR SİSTEMİ HASTALIKLARI</t>
  </si>
  <si>
    <t>G21.2 -Sekonder parkinsonizm, diğer dış etkenlere bağlı</t>
  </si>
  <si>
    <t>G25.2 -Tremorun diğer tanımlanmış şekilleri</t>
  </si>
  <si>
    <t>G25.3 -Miyoklonus</t>
  </si>
  <si>
    <t>G25.5 -Kore, diğer</t>
  </si>
  <si>
    <t>G25.9 -Ekstrapiramidal bozukluklar ve hareket bozuklukları, tanımlanmamış</t>
  </si>
  <si>
    <t>G56.0 -Karpal tünel sendromu</t>
  </si>
  <si>
    <t>G56.2 -Ulnar sinir lezyonu</t>
  </si>
  <si>
    <t>G56.3 -Radial sinir lezyonu</t>
  </si>
  <si>
    <t>G56.8 -Üst ekstremitenin diğer mononöropatileri (tekrarlayan hareketker)</t>
  </si>
  <si>
    <t>G62.2 -Polinöropatiler, diğer toksik ajanlara bağlı</t>
  </si>
  <si>
    <t>G62.8 -Polinöropatiler tanımlanmış, diğer</t>
  </si>
  <si>
    <t>G92 -Toksik ensefalopati</t>
  </si>
  <si>
    <t>H1Grubu - GÖZ VE ADNEKSLERİNİN HASTALIKLARI</t>
  </si>
  <si>
    <t>H10.8 -Konjonktivitler, diğer</t>
  </si>
  <si>
    <t>H16.1 -Diğer yüzeysel keratitler, konjonktivitsiz (potokeratit)</t>
  </si>
  <si>
    <t>H26.8 -Kataraktlar diğer, tanımlanmış</t>
  </si>
  <si>
    <t>H55 -Nistagmus ve diğer düzensiz göz hareketleri (yetersiz aydınlanmaya bağlı)</t>
  </si>
  <si>
    <t>H2Grubu - KULAK VE MASTOİD ÇIKINTI HASTALIKLARI</t>
  </si>
  <si>
    <t>H83.3 -İç kulakta gürültünün etkileri</t>
  </si>
  <si>
    <t>I Grubu - DOLAŞIM SİSTEMİ HASTALIKLARI</t>
  </si>
  <si>
    <t>I73.0 -Raynaud sendromu</t>
  </si>
  <si>
    <t>J Grubu - SOLUNUM SİSTEMİ HASTALIKLARI</t>
  </si>
  <si>
    <t>J04.0 -Akut larenjit</t>
  </si>
  <si>
    <t>J04.1 -Akut trakeit</t>
  </si>
  <si>
    <t>J04.2 -Akut laringotrakeit</t>
  </si>
  <si>
    <t>Tablo:3.43/2</t>
  </si>
  <si>
    <t>J16.0 -Klamidyal pnömoni</t>
  </si>
  <si>
    <t>J30.3 -Allerjik rinit, diğer</t>
  </si>
  <si>
    <t>J34.8 -Burun ve nazal sinüslerin diğer tanımlanmış bozuklukları</t>
  </si>
  <si>
    <t>J45.0 -Astım, allerjik</t>
  </si>
  <si>
    <t>J45.1 -Astım, intrensek (allerjik olmayan)</t>
  </si>
  <si>
    <t>J45.8 -Astım, karma</t>
  </si>
  <si>
    <t>J45.9 -Astım,tanımlanmamış</t>
  </si>
  <si>
    <t>J60 -Kömür işçisi pnömokonyozu</t>
  </si>
  <si>
    <t>J61 -Pnömokonyoz, asbest ve diğer mineral liflerine bağlı</t>
  </si>
  <si>
    <t>J62.0 -Pnömokonyoz, pudraya bağlı (Talkozis)</t>
  </si>
  <si>
    <t>J62.8 -Pnömokonyoz, diğer silisyum içeren tozlara bağlı</t>
  </si>
  <si>
    <t>J63.0 -Alüminozis</t>
  </si>
  <si>
    <t>J63.1 -Boksit fibrozis</t>
  </si>
  <si>
    <t>J63.2 -Beriliozis</t>
  </si>
  <si>
    <t>J63.3 -Grafit fibrozis</t>
  </si>
  <si>
    <t>J63.4 -Siderozis</t>
  </si>
  <si>
    <t>J63.5 -Stanozis</t>
  </si>
  <si>
    <t>J63.8 -Etkeni tanımlanamamış, diğer</t>
  </si>
  <si>
    <t>J66.0 -Bissinoz</t>
  </si>
  <si>
    <t>J66.1 -Flax-dresser hastalığı</t>
  </si>
  <si>
    <t>J66.8 -Havayolu hastalığı, diğer tanımlanmış organik tozlara bağlı</t>
  </si>
  <si>
    <t>J67.0 -Çiftçi akciğeri</t>
  </si>
  <si>
    <t>J67.1 -Bagassozis</t>
  </si>
  <si>
    <t>J67.2 -Kuşçu hastalığı</t>
  </si>
  <si>
    <t>J67.3 -Suberoz</t>
  </si>
  <si>
    <t>J67.4 -Bira işçisi akciğeri</t>
  </si>
  <si>
    <t>J67.5 -Mantar-işçisi akciğeri</t>
  </si>
  <si>
    <t>J67.6 -Akçaağaç-kabuk soyucusu akciğeri</t>
  </si>
  <si>
    <t>J67.7 -Klima ve nemlendirici akciğeri</t>
  </si>
  <si>
    <t>J67.8 -Hipersensitivite pnömoniti, diğer organik tozlara bağlı</t>
  </si>
  <si>
    <t>J67.9 -Hipersensitivitik pnömonit, tanımlanmamış organik tozlara bağlı</t>
  </si>
  <si>
    <t>J68.0 -Bronşit ve pnömonit; kimyasal madde, gaz, duman ve buharlara bağlı</t>
  </si>
  <si>
    <t>J68.1 -Akut akciğer ödemi; kimyasal madde, gaz, duman ve buharlara bağlı</t>
  </si>
  <si>
    <t>J68.2 -Üst solunum yolu enflamasyonu; kimyasal madde, gaz, duman ve</t>
  </si>
  <si>
    <t>J68.3 -Akut ve subakut solunum yolu durumlar, diğer kimyasal madde, gaz, duman ve buharlara bağlı</t>
  </si>
  <si>
    <t>J68.4 -Kronik solunum yolu durumları; kimyasal madde, gaz, duman ve buharlara bağlı</t>
  </si>
  <si>
    <t>J68.8 -Respiratuvar durumlar; diğer kimyasal madde, gaz, duman ve buharlara bağlı</t>
  </si>
  <si>
    <t>J68.9 -Respiratuvar durum; tanımlanmamış kimyasal madde, gaz, duman ve buharlara bağlı</t>
  </si>
  <si>
    <t>J84.1 -İntersitisyel akciğer hastalığı, diğer, fibrozisli</t>
  </si>
  <si>
    <t>J90 -Plevra efüzyonu, başka yerde sınıflanmamış</t>
  </si>
  <si>
    <t>J92.0 -Plevral plak, asbestoz ile birlikte</t>
  </si>
  <si>
    <t>J94.8 -Plevral durumlar diğer, tanımlanmış</t>
  </si>
  <si>
    <t>K Grubu - SİNDİRİM SİSTEMİ HASTALIKLARI</t>
  </si>
  <si>
    <t>K71 -Toksik karaciğer hastalığı</t>
  </si>
  <si>
    <t>L Grubu - DERİ VE DERİALTI DOKUNUN HASTALIKLARI</t>
  </si>
  <si>
    <t>L23.0 -Allerjik kontakt dermatit, metallere bağlı</t>
  </si>
  <si>
    <t>L23.1 -Allerjik kontakt dermatit, adeziflere bağlı</t>
  </si>
  <si>
    <t>L23.2 -Allerjik kontakt dermatit, kozmotiklere bağlı</t>
  </si>
  <si>
    <t>L23.3 -Allerjik kontakt dermatit, deriye temas eden ilaçlara bağlı</t>
  </si>
  <si>
    <t>L23.4 -Allerjik kontakt dermatit, boyalara bağlı</t>
  </si>
  <si>
    <t>L23.5 -Allerjik kontakt dermatit, kimyasal ürünlere bağlı</t>
  </si>
  <si>
    <t>L23.6 -Allerjik kontakt dermatit, deriye temas eden gıdalara bağlı</t>
  </si>
  <si>
    <t>L23.7 -Allerjik kontakt dermatit, bitkilere bağlı, gıdalar hariç</t>
  </si>
  <si>
    <t>L23.8 -Allerjik kontakt dermatit, diğer ajanlara bağlı</t>
  </si>
  <si>
    <t>L23.9 -Allerjik kontakt dermatit,tanımlanmamış nedenler</t>
  </si>
  <si>
    <t>L24.0 -İrritan kontakt dermatit, deterjanlara bağlı</t>
  </si>
  <si>
    <t>L24.1 -İrritan kontakt dermatit, yemek ve makina yağlarına bağlı</t>
  </si>
  <si>
    <t>L24.2 -İrritan kontakt dermatit, çözücülere bağlı</t>
  </si>
  <si>
    <t>L24.3 -İrritan kontakt dermatit, kozmotiklere bağlı</t>
  </si>
  <si>
    <t>L24.4 -İrritan kontakt dermatit, deriye temas eden ilaçlara bağlı</t>
  </si>
  <si>
    <t>L24.5 -İrritan kontakt dermatit, diğer kimyasal ürünlere bağlı</t>
  </si>
  <si>
    <t>L24.6 -İrritan kontakt dermatit,deriye temas eden gıdalara bağlı</t>
  </si>
  <si>
    <t>L24.7 -İrritan kontakt dermatit, bitkilere bağlı, gıdalar hariç</t>
  </si>
  <si>
    <t>L24.8 -İrritan kontakt dermatit, diğer ajanlara bağlı</t>
  </si>
  <si>
    <t>L24.9 -İrritan kontakt dermatit,tanımlanmamış neden</t>
  </si>
  <si>
    <t>L25.0 -Kontakt dermatit, tanımlanmamış kozmetiklere bağlı</t>
  </si>
  <si>
    <t>L25.1 -Kontakt dermatit, tanımlanmamış deriye temas eden ilaçlara bağlı</t>
  </si>
  <si>
    <t>L25.2 -Kontakt dermatit, tanımlanmamış boyalara bağlı</t>
  </si>
  <si>
    <t>L25.3 -Kontakt dermatit, tanımlanmamış diğer kimyasal ürünlere bağlı</t>
  </si>
  <si>
    <t>L25.4 -Kontakt dermatit, tanımlanmamış deriye temas eden gıdalara bağlı</t>
  </si>
  <si>
    <t>L25.5 -Kontakt dermatit, tanımlanmamış bitkilere bağlı, gıdalar hariç</t>
  </si>
  <si>
    <t>L25.8 -Kontakt dermatit, tanımlanmamış diğer ajanlara bağlı</t>
  </si>
  <si>
    <t>L25.9 -Kontakt dermatit, tanımlanmamış, tanımlanmamış neden</t>
  </si>
  <si>
    <t>L50.6 -Kontakt ürtiker</t>
  </si>
  <si>
    <t>L58.0 -Akut radyodermatit</t>
  </si>
  <si>
    <t>L58.1 -Kronik radyodermatit</t>
  </si>
  <si>
    <t>L70.8 -Akne,diğer</t>
  </si>
  <si>
    <t>L70.9 -Akne, tanımlanmamış</t>
  </si>
  <si>
    <t>M Grubu - KAS İSKELET SİSTEMİ VE BAĞ DOKUSU HASTALIKLARI</t>
  </si>
  <si>
    <t>M65.04-Tendon kılıfının apsesi, el</t>
  </si>
  <si>
    <t>M70.0 -El ve bileğin kronik krepitan sinoviti</t>
  </si>
  <si>
    <t>M70.2 -Olekranon bursiti</t>
  </si>
  <si>
    <t>M70.4 -Prapatellar bursit</t>
  </si>
  <si>
    <t>M77.0 -Medial epikondilit</t>
  </si>
  <si>
    <t>M77.1 -Lateral epikondilit</t>
  </si>
  <si>
    <t>N Grubu - GENİTOÜRİNER SİSTEM HASTALIKLARI</t>
  </si>
  <si>
    <t>N14.3 -Nefropati, ağır metallere bağlı</t>
  </si>
  <si>
    <t>N14.4 -Toksik nefropati, başka yerde sınıflanmamış</t>
  </si>
  <si>
    <t>Z Grubu - LİSTEDE OLMAYAN BİR BAŞKA HASTALIK</t>
  </si>
  <si>
    <t>Z -Listede Olmayan Başka Bir Hastalık</t>
  </si>
  <si>
    <r>
      <rPr>
        <b/>
        <sz val="9"/>
        <rFont val="Times New Roman"/>
        <family val="1"/>
        <charset val="162"/>
      </rPr>
      <t>Sigortalılığı sona erdikten sonra meslek hastalığı teşhisi konulan sigortalı sayısı</t>
    </r>
    <r>
      <rPr>
        <sz val="9"/>
        <rFont val="Times New Roman"/>
        <family val="1"/>
        <charset val="162"/>
      </rPr>
      <t xml:space="preserve">
Number of insured diagnosed occupational disease after the end of the insurance</t>
    </r>
  </si>
  <si>
    <r>
      <t xml:space="preserve">Toplam </t>
    </r>
    <r>
      <rPr>
        <sz val="8"/>
        <rFont val="Times New Roman"/>
        <family val="1"/>
        <charset val="162"/>
      </rPr>
      <t>Total</t>
    </r>
  </si>
  <si>
    <t>Tablo 3.44 - İş Kazası Sıklık ve Ağırlık Hızları, 2016</t>
  </si>
  <si>
    <t>Table 3.44- Incidence Rate and Weight Rate of Work Accidents, 2016</t>
  </si>
  <si>
    <t xml:space="preserve"> </t>
  </si>
  <si>
    <r>
      <t xml:space="preserve">100 kişide </t>
    </r>
    <r>
      <rPr>
        <sz val="9"/>
        <rFont val="Times New Roman"/>
        <family val="1"/>
        <charset val="162"/>
      </rPr>
      <t>(per 100 person)</t>
    </r>
  </si>
  <si>
    <r>
      <t>Gün</t>
    </r>
    <r>
      <rPr>
        <sz val="9"/>
        <rFont val="Times New Roman"/>
        <family val="1"/>
        <charset val="162"/>
      </rPr>
      <t xml:space="preserve">              (Days)</t>
    </r>
  </si>
  <si>
    <r>
      <t>Saat</t>
    </r>
    <r>
      <rPr>
        <sz val="9"/>
        <rFont val="Times New Roman"/>
        <family val="1"/>
        <charset val="162"/>
      </rPr>
      <t xml:space="preserve"> </t>
    </r>
    <r>
      <rPr>
        <sz val="8"/>
        <rFont val="Times New Roman"/>
        <family val="1"/>
        <charset val="162"/>
      </rPr>
      <t>(Hours)</t>
    </r>
  </si>
  <si>
    <r>
      <t xml:space="preserve">Ocak-Nisan
</t>
    </r>
    <r>
      <rPr>
        <sz val="9"/>
        <rFont val="Times New Roman"/>
        <family val="1"/>
        <charset val="162"/>
      </rPr>
      <t>January-April</t>
    </r>
  </si>
  <si>
    <r>
      <t xml:space="preserve">Mayıs-Ağustos
</t>
    </r>
    <r>
      <rPr>
        <sz val="9"/>
        <rFont val="Times New Roman"/>
        <family val="1"/>
        <charset val="162"/>
      </rPr>
      <t>May-August</t>
    </r>
  </si>
  <si>
    <r>
      <t>Eylül-Aralık</t>
    </r>
    <r>
      <rPr>
        <sz val="9"/>
        <rFont val="Times New Roman"/>
        <family val="1"/>
        <charset val="162"/>
      </rPr>
      <t xml:space="preserve">
September-December</t>
    </r>
  </si>
  <si>
    <r>
      <t>Toplam</t>
    </r>
    <r>
      <rPr>
        <sz val="9"/>
        <rFont val="Times New Roman"/>
        <family val="1"/>
        <charset val="162"/>
      </rPr>
      <t>- Total</t>
    </r>
  </si>
  <si>
    <t>İş kazası sıklık hızı</t>
  </si>
  <si>
    <t xml:space="preserve"> = İKS /(PTEGS*8)*1.000.000 </t>
  </si>
  <si>
    <t xml:space="preserve">veya </t>
  </si>
  <si>
    <t xml:space="preserve"> = İKS /(PTEGS*8)*225.000</t>
  </si>
  <si>
    <t xml:space="preserve">İKS = </t>
  </si>
  <si>
    <t xml:space="preserve">PTEGS= </t>
  </si>
  <si>
    <t>Toplam prim tahakkuk eden gün sayısı,</t>
  </si>
  <si>
    <t>PTEGS, her gün için 8 saatlik tam çalışma ile çarpılarak tüm sigortalıların bir yıl içinde toplam çalışma saati bulunur.</t>
  </si>
  <si>
    <t>1,000,000=</t>
  </si>
  <si>
    <t xml:space="preserve">   225,000=</t>
  </si>
  <si>
    <t xml:space="preserve">II yöntemde, tam gün çalışan 100 sigortalının haftada 45 saat, yılda 50 hafta çalıştığı kabul edilerek yapılan hesap  </t>
  </si>
  <si>
    <t>sonucu bulunan bir değerdir.</t>
  </si>
  <si>
    <t>= NEI / (NDPA*8) *1.000.000</t>
  </si>
  <si>
    <t xml:space="preserve">or </t>
  </si>
  <si>
    <t xml:space="preserve"> =NEI / (NDPA*8)*225.000</t>
  </si>
  <si>
    <t>where;</t>
  </si>
  <si>
    <t>NEI=</t>
  </si>
  <si>
    <t>NDPA=</t>
  </si>
  <si>
    <t>( multiplied by 8 hours per day)</t>
  </si>
  <si>
    <r>
      <t xml:space="preserve">I.YÖNTEM: </t>
    </r>
    <r>
      <rPr>
        <sz val="8.5"/>
        <rFont val="Times New Roman"/>
        <family val="1"/>
        <charset val="162"/>
      </rPr>
      <t>Bir takvim yılında çalışılan 1.000.000 saatte kaç iş gününün iş kazası nedeniyle  kaybedildiğini gösterir.</t>
    </r>
  </si>
  <si>
    <r>
      <t>II.YÖNTEM: Ç</t>
    </r>
    <r>
      <rPr>
        <sz val="8.5"/>
        <rFont val="Times New Roman"/>
        <family val="1"/>
        <charset val="162"/>
      </rPr>
      <t>alışılan her 100 satte kaç saatin kaybedildiğini gösterir. Formülü aşağıdaki gibidir.</t>
    </r>
  </si>
  <si>
    <t>İş kazası ağırlık hızı</t>
  </si>
  <si>
    <t xml:space="preserve">=TGK /(PTEGS*8)*1.000.000 </t>
  </si>
  <si>
    <t>(TGK*8) / (PTEGS*8)*100</t>
  </si>
  <si>
    <t xml:space="preserve">TGK = </t>
  </si>
  <si>
    <t>İş kazası sonucu toplam gün kaybı</t>
  </si>
  <si>
    <t>=</t>
  </si>
  <si>
    <t>(Geçici iş göremezlik süreleri)+ (sürekli işgöremezlik dereceleri toplamı *75) + (ölüm vak'a sayısı *7500)</t>
  </si>
  <si>
    <t>1.000.000=</t>
  </si>
  <si>
    <t>Çalışılan 1.000.000 iş saatinde iş kazası nedeniyle kaybolan iş saatini bulmak için kullanılır.</t>
  </si>
  <si>
    <t xml:space="preserve">          100=</t>
  </si>
  <si>
    <t xml:space="preserve"> = TLD / (NDPA*8) *1.000.000</t>
  </si>
  <si>
    <t xml:space="preserve"> =(TLD*8) / (NDPA*8)*100</t>
  </si>
  <si>
    <t>TLD=</t>
  </si>
  <si>
    <t>Tablo 3.7 - 5510 Sayılı Kanunun 4-1/a Maddesi Kapsamındaki Sigortalılardan Meslek Hastalığına Tutulanların Sigortalıların Geçici İş Göremezlik Süreleri İle Hastanede Geçen Günlerinin İllere ve Cinsiyete Göre Dağılımı (Gün), 2016</t>
  </si>
  <si>
    <t>Table 3.7 - Distribution of Temporary Incapacity (Outpatient) and Inpatient Days of Insured Exposure to Occupational Disease by Province and Gender (Under Article 4-1/a of Act 5510), 2016</t>
  </si>
  <si>
    <t>Tablo 3.18 - 5510 Sayılı Kanunun 4-1/a Maddesi Kapsamındaki Sigortalılardan Yıl İçinde İş Kazası Ve Meslek Hastalığı Sonucu Ölenlerin Ekonomik Faaliyet Sınıflaması ve Cinsiyete Göre Dağılımı, 2016</t>
  </si>
  <si>
    <t>Table 3.18 - Distribution of The Deceased Persons Due To Work Accident and Occupational Disease by Classification of Economic Activity and Gender (Under Article 4-1/a of Act 5510), 2016</t>
  </si>
  <si>
    <r>
      <t>İş kazası sonucu ölen sigortalı sayısı</t>
    </r>
    <r>
      <rPr>
        <b/>
        <vertAlign val="superscript"/>
        <sz val="9"/>
        <rFont val="Times New Roman"/>
        <family val="1"/>
        <charset val="162"/>
      </rPr>
      <t>(1)</t>
    </r>
    <r>
      <rPr>
        <b/>
        <sz val="9"/>
        <rFont val="Times New Roman"/>
        <family val="1"/>
        <charset val="162"/>
      </rPr>
      <t xml:space="preserve">
</t>
    </r>
    <r>
      <rPr>
        <sz val="9"/>
        <rFont val="Times New Roman"/>
        <family val="1"/>
        <charset val="162"/>
      </rPr>
      <t xml:space="preserve">Number of fatal accident at work </t>
    </r>
    <r>
      <rPr>
        <vertAlign val="superscript"/>
        <sz val="9"/>
        <rFont val="Times New Roman"/>
        <family val="1"/>
        <charset val="162"/>
      </rPr>
      <t>(1)</t>
    </r>
  </si>
  <si>
    <r>
      <t xml:space="preserve">Meslek hastalığı sonucu ölen sigortalı sayısı
</t>
    </r>
    <r>
      <rPr>
        <sz val="9"/>
        <rFont val="Times New Roman"/>
        <family val="1"/>
        <charset val="162"/>
      </rPr>
      <t>Number of fatal occupational diseases</t>
    </r>
  </si>
  <si>
    <t>0-Dikim için bitki yetiştirilmesi</t>
  </si>
  <si>
    <t>Toplam</t>
  </si>
  <si>
    <r>
      <t>* Ekonomik faaliyet sınıflarının ingilizceleri ektedir.</t>
    </r>
    <r>
      <rPr>
        <sz val="8"/>
        <rFont val="Times New Roman"/>
        <family val="1"/>
        <charset val="162"/>
      </rPr>
      <t xml:space="preserve">  For english names of classification of activities see appendix.</t>
    </r>
  </si>
  <si>
    <t>Tablo 3.21 - 5510 Sayılı Kanunun 4-1/a Maddesi Kapsamındaki Sigortalılardan Yıl İçinde İş Kazası ve Meslek Hastalığı Sonucu Ölenlerin Aylara ve Cinsiyete Göre Dağılımı, 2016</t>
  </si>
  <si>
    <t>Table 3.21 - Distribution of The Deceased Persons Due To Work Accident and Occupational Disease by Months and Gender (Under Article 4-1/a of Act 5510), 2016</t>
  </si>
  <si>
    <r>
      <rPr>
        <b/>
        <sz val="10"/>
        <color theme="1"/>
        <rFont val="Times New Roman"/>
        <family val="1"/>
        <charset val="162"/>
      </rPr>
      <t>Kaza tarihi bilinmiyor</t>
    </r>
    <r>
      <rPr>
        <sz val="10"/>
        <color theme="1"/>
        <rFont val="Times New Roman"/>
        <family val="1"/>
        <charset val="162"/>
      </rPr>
      <t xml:space="preserve">
Date of accident unknown</t>
    </r>
  </si>
  <si>
    <t>Table 3.32 - Distribution of  Persons Having Work Accident and Deceased Persons Due To Work Accident By Injured Part of  The Body and Gender (Under Article 4-1/a of Act 5510), 2016</t>
  </si>
  <si>
    <r>
      <t xml:space="preserve">Yaranın vücuttaki yeri
</t>
    </r>
    <r>
      <rPr>
        <sz val="10"/>
        <color theme="1"/>
        <rFont val="Times New Roman"/>
        <family val="1"/>
        <charset val="162"/>
      </rPr>
      <t>Part of Body Injured</t>
    </r>
  </si>
  <si>
    <r>
      <t>Toplam</t>
    </r>
    <r>
      <rPr>
        <sz val="10"/>
        <rFont val="Times New Roman"/>
        <family val="1"/>
        <charset val="162"/>
      </rPr>
      <t xml:space="preserve"> Total</t>
    </r>
  </si>
  <si>
    <r>
      <t xml:space="preserve">Yaranın vücuttaki yeri belirtilmemiş
</t>
    </r>
    <r>
      <rPr>
        <sz val="10"/>
        <color theme="1"/>
        <rFont val="Times New Roman"/>
        <family val="1"/>
        <charset val="162"/>
      </rPr>
      <t>Part of body injured, not specified</t>
    </r>
  </si>
  <si>
    <r>
      <t xml:space="preserve">Kafada meydana gelen belirtilmemiş alanlar
</t>
    </r>
    <r>
      <rPr>
        <sz val="10"/>
        <color theme="1"/>
        <rFont val="Times New Roman"/>
        <family val="1"/>
        <charset val="162"/>
      </rPr>
      <t>Head, not further specified</t>
    </r>
  </si>
  <si>
    <t>Kafa, beyin ve beyine bağlı sinir ve damarları
Head (Caput), brain and cranial nerves and vessels</t>
  </si>
  <si>
    <t>Yüz bölgesi
Facial area</t>
  </si>
  <si>
    <t>Göz(ler)
Eye(s)</t>
  </si>
  <si>
    <t>Kulak(lar) 
Ear(s)</t>
  </si>
  <si>
    <t>Dişler
Teeth</t>
  </si>
  <si>
    <t>Kafa; çeşitli bölgeleri etkilenmiş
Head, multiple sites affected</t>
  </si>
  <si>
    <t>Kafa; yukarıda belirtilmemiş diğer bölgeler
Head, other parts not mentioned above</t>
  </si>
  <si>
    <r>
      <t xml:space="preserve">Boyun; boyundaki omurilik ve omur dahil
</t>
    </r>
    <r>
      <rPr>
        <sz val="10"/>
        <color theme="1"/>
        <rFont val="Times New Roman"/>
        <family val="1"/>
        <charset val="162"/>
      </rPr>
      <t>Neck, inclusive spine and vertebra in the neck</t>
    </r>
  </si>
  <si>
    <t>Boyun; boyundaki omurilik ve omur dahil
Neck, inclusive spine and vertebra in the neck</t>
  </si>
  <si>
    <t>Boyun; yukarıda belirtilmeyen diğer bölgeleri
Neck, other parts not mentioned above</t>
  </si>
  <si>
    <t>Sırt; sırttaki omurilik ve omur dahil
Back, including spine and vertebra in the back</t>
  </si>
  <si>
    <t>Sırt; yukarıda belirtilmeyen diğer bölgeleri
Back, other parts not mentioned above</t>
  </si>
  <si>
    <r>
      <t xml:space="preserve">Gövde ve organlar; belirtilmemiş alanlar
</t>
    </r>
    <r>
      <rPr>
        <sz val="10"/>
        <color theme="1"/>
        <rFont val="Times New Roman"/>
        <family val="1"/>
        <charset val="162"/>
      </rPr>
      <t>Torso and organs, not further specified</t>
    </r>
  </si>
  <si>
    <t>Göğüs kafesi (kaburga), eklem ve kürek kemikleri dahil olmak üzere kaburgalar - Rib cage, ribs including joints and shoulder blades</t>
  </si>
  <si>
    <t>Organlarıyla birlikte göğüs bölgesi
Chest area including organs</t>
  </si>
  <si>
    <t>Organlarıyla birlikte karınla ilgili ve sırtın alt bölümü (kalça kısmı)
Pelvic and abdominal area including organs</t>
  </si>
  <si>
    <t>Gövde; çeşitli bölgeleri etkilenmiş
Torso, multiple sites affected</t>
  </si>
  <si>
    <t>Gövde; yukarıda belirtilmeyen diğer bölgeleri
Torso, other parts not mentioned above</t>
  </si>
  <si>
    <r>
      <t xml:space="preserve">Kollar; belirtilmemiş alanlar
</t>
    </r>
    <r>
      <rPr>
        <sz val="10"/>
        <color theme="1"/>
        <rFont val="Times New Roman"/>
        <family val="1"/>
        <charset val="162"/>
      </rPr>
      <t>Upper Extremities, not further specified</t>
    </r>
  </si>
  <si>
    <t>Omuz ve omuz eklemleri
Shoulder and shoulder joints</t>
  </si>
  <si>
    <t>Dirsek dahil kol
Arm, including elbow</t>
  </si>
  <si>
    <t>El
Hand</t>
  </si>
  <si>
    <t>Parmak(lar)
Finger(s)</t>
  </si>
  <si>
    <t>Bilek
Wrist</t>
  </si>
  <si>
    <t>Kollar; çeşitli bölgeleri etkilenmiş
Upper extremities, multiple sites affected</t>
  </si>
  <si>
    <t>Kollar; yukarıda belirtilmemiş diğer bölgeleri
Upper extremities, other parts not mentioned above</t>
  </si>
  <si>
    <r>
      <t xml:space="preserve">Bacaklar; belirtilmemiş alanlar
</t>
    </r>
    <r>
      <rPr>
        <sz val="10"/>
        <color theme="1"/>
        <rFont val="Times New Roman"/>
        <family val="1"/>
        <charset val="162"/>
      </rPr>
      <t>Lower Extremities, not further specified</t>
    </r>
  </si>
  <si>
    <t>Kalça ve kalça eklemleri
Hip and hip joint</t>
  </si>
  <si>
    <t>Diz dahil bacak
Leg, including knee</t>
  </si>
  <si>
    <t>Ayak bileği
Ankle</t>
  </si>
  <si>
    <t>Ayak
Foot</t>
  </si>
  <si>
    <t>Ayak parmak(lar)ı
Toe(s)</t>
  </si>
  <si>
    <t>Bacaklar; çeşitli bölgeleri etkilenmiş
Lower extremities, multiple sites affected</t>
  </si>
  <si>
    <t>Bacaklar; yukarıda belirtilmemiş diğer bölgeleri
Lower Extremities, other parts not mentioned above</t>
  </si>
  <si>
    <r>
      <t xml:space="preserve">Tüm beden ve çeşitli bölgeler; belirlenmemiş alanlar
</t>
    </r>
    <r>
      <rPr>
        <sz val="10"/>
        <color theme="1"/>
        <rFont val="Times New Roman"/>
        <family val="1"/>
        <charset val="162"/>
      </rPr>
      <t>Whole body and multiple sites, not further specified</t>
    </r>
  </si>
  <si>
    <t>Tüm beden (bütün vücuda tesir eden etkiler)
Whole body (Systemic effects)</t>
  </si>
  <si>
    <t>Bedenin, etkilenmiş çeşitli bölgeleri
Multiple sites of the body affected</t>
  </si>
  <si>
    <r>
      <t xml:space="preserve">Vücudun yaralanmış diğer bölgelerinden yukarıda belirtilmemiş alanlar
</t>
    </r>
    <r>
      <rPr>
        <sz val="10"/>
        <color theme="1"/>
        <rFont val="Times New Roman"/>
        <family val="1"/>
        <charset val="162"/>
      </rPr>
      <t>Other Parts of body injured, not mentioned above</t>
    </r>
  </si>
  <si>
    <t>Tablo 3.37 - 5510 Sayılı Kanunun 4-1/a Kapsamındaki Sigortalılardan İş Kazası Geçirenler İle İş Kazası Sonucu Ölenlerin Olayı Normal Seyrinden Saptıran ve Kazaya Sebebiyet Veren Olaya (Sapma) ve Cinsiyete Göre Dağılımı, 2016</t>
  </si>
  <si>
    <t>Table 3.37 - Distribution of  Persons Having Work Accident and Deceased Persons Due To Work Accident By The Last Event Deviating From Normality And Leading to the Accident and Gender (Under Article 4-1/a of Act 5510), 2016</t>
  </si>
  <si>
    <r>
      <t xml:space="preserve">Olayı normal seyrinden
saptıran ve kazaya sebebiyet
veren olay (Sapma)
</t>
    </r>
    <r>
      <rPr>
        <sz val="10"/>
        <rFont val="Times New Roman"/>
        <family val="1"/>
        <charset val="162"/>
      </rPr>
      <t>Deviating from normality and leading to the accident (Deviation)</t>
    </r>
  </si>
  <si>
    <r>
      <t xml:space="preserve">Elektrik sorunları, patlama, yangın nedeniyle sapma
</t>
    </r>
    <r>
      <rPr>
        <sz val="10"/>
        <rFont val="Times New Roman"/>
        <family val="1"/>
        <charset val="162"/>
      </rPr>
      <t>Deviation due to electrical problems, explosion, fire - Not specified</t>
    </r>
  </si>
  <si>
    <t>Elektrik arızası nedeniyle elektrik sorunu – doğrudan temasa yol açan
Electrical problem due to equipment failure - leading to indirect contact</t>
  </si>
  <si>
    <t>Elektrik sorunu – doğrudan temasa yol açan
Electrical problem - leading to direct contact</t>
  </si>
  <si>
    <t>Patlama
Explosion</t>
  </si>
  <si>
    <t>Yangın, tutuşma
Fire, flare up</t>
  </si>
  <si>
    <t>Yukarıda listelenmemiş başka 10 çeşit Sapma
Other group 10 type Deviations not listed above</t>
  </si>
  <si>
    <r>
      <t xml:space="preserve">Taşma, devrilme, sızma, buharlaşma, emisyon sapması – Belirtilmemiş
</t>
    </r>
    <r>
      <rPr>
        <sz val="10"/>
        <rFont val="Times New Roman"/>
        <family val="1"/>
        <charset val="162"/>
      </rPr>
      <t>Deviation by overflow, overturn, leak, flow, vaporisation, emission - Not specified</t>
    </r>
  </si>
  <si>
    <t>Katı durumunda – taşma, devrilme
Solid state - overflowing, overturning</t>
  </si>
  <si>
    <t>Sıvı durumunda – sızma, kaçırma, akma, sıçrama, püskürme
Liquid state - leaking, oozing, flowing, splashing, spraying</t>
  </si>
  <si>
    <t>Gaz durumunda – buharlaşma, aerosol oluşum, gaz oluşumu
Gaseous state - vaporisation, aerosol formation, gas formation</t>
  </si>
  <si>
    <t>Toz halindeki madde – duman oluşumu, havadaki/yayılmış toz ve zerrecikleri
Pulverulent material - smoke generation, dust/particles in suspension/emission of</t>
  </si>
  <si>
    <t>Yukarıda listelenmemiş başka 20 çeşit Sapma
Other group 20 type Deviations not listed above</t>
  </si>
  <si>
    <r>
      <t xml:space="preserve">Maddi Aracın kırılma, patlama, ayrılma, kayma, düşme, çökmesi – Belirtilmemiş
</t>
    </r>
    <r>
      <rPr>
        <sz val="10"/>
        <rFont val="Times New Roman"/>
        <family val="1"/>
        <charset val="162"/>
      </rPr>
      <t>Breakage, bursting, splitting, slipping, fall, collapse of Material Agent - Not specified</t>
    </r>
  </si>
  <si>
    <t>Maddenin kırılması – eklemlerde, birleşme noktalarında
Breakage of material - at joint, at seams</t>
  </si>
  <si>
    <t>Kırılma, patlama – kıymık oluşumu (tahta, cam, metal, taş, plastik, diğerleri)
Breakage, bursting - causing splinters (wood, glass, metal, stone, plastic, others)</t>
  </si>
  <si>
    <t>Maddi Aracın kayma, düşme, çökmesi – yukarıdan (kazazedenin üstüne düşerek)
Slip, fall, collapse of Material Agent - from above (falling on the victim)</t>
  </si>
  <si>
    <t>Maddi Aracın kayma, düşme, çökmesi – aşağıdan (kazazedeyi aşağı çekerek)
Slip, fall, collapse of Material Agent - from below (dragging the victim down)</t>
  </si>
  <si>
    <t>Maddi Aracın kayma, düşme, çökmesi – aynı düzeyde
Slip, fall, collapse of Material Agent - on the same level</t>
  </si>
  <si>
    <t>Yukarıda listelenmemiş başka 30 türü çeşit Sapma
Other group 30 type Deviations not listed above</t>
  </si>
  <si>
    <r>
      <t xml:space="preserve">Bir makinenin, taşıma aracının veya işleme ekipmanının, elle kullanılan alet, nesne, hayvanın denetimden çıkması (tam veya kısmi) – Belirtilmemiş
</t>
    </r>
    <r>
      <rPr>
        <sz val="10"/>
        <rFont val="Times New Roman"/>
        <family val="1"/>
        <charset val="162"/>
      </rPr>
      <t>Loss of control (total or partial) of machine, means of transport or handling equipment, handheld tool, object, animal - Not specified</t>
    </r>
  </si>
  <si>
    <t>Denetim kaybı (tam veya kısmi) – makine (istenmeyen başlama da dahil olmak üzere) veya maddi aracın
Loss of control (total or partial) - of machine (including unwanted start-up) or of the material being worked by the machine</t>
  </si>
  <si>
    <t>Denetim kaybı (tam veya kısmi) – taşıt aracı veya ekipman kullanımının (motorlu olsun veya olmasın)
Loss of control (total or partial) - of means of transport or handling equipment, (motorised or not)</t>
  </si>
  <si>
    <t>Denetim kaybı (tam veya kısmi) – el aleti (motorlu olsun veya olmasın) veya alet tarafından kullanılan maddi aracın
Loss of control (total or partial) - of hand-held tool (motorised or not) or of the material being worked by the tool</t>
  </si>
  <si>
    <t>Denetim kaybı (tam veya kısmi) – nesnenin (taşınan, oynatılan, kullanılan, vb.)
Loss of control (total or partial) - of object (being carried, moved, handled, etc.)</t>
  </si>
  <si>
    <t>Denetim kaybı (tam veya kısmi) – hayvanın
Loss of control (total or partial) - of animal</t>
  </si>
  <si>
    <t>Yukarıda listelenmemiş başka 40 çeşit Sapma
Other group 40 type Deviations not listed above</t>
  </si>
  <si>
    <r>
      <t xml:space="preserve">Kayma veya tökezleme – düşme, kişilerin düşmesi – Belirtilmemiş
</t>
    </r>
    <r>
      <rPr>
        <sz val="10"/>
        <rFont val="Times New Roman"/>
        <family val="1"/>
        <charset val="162"/>
      </rPr>
      <t>Slipping - Stumbling and falling - Fall of persons - Not specified</t>
    </r>
  </si>
  <si>
    <t>Kişinin düşmesi – alt düzeye
Fall of person - to a lower level</t>
  </si>
  <si>
    <t>Kayma – tökezleme ve düşme – Kişinin düşmesi – aynı düzeyde
Slipping - Stumbling and falling - Fall of person - on the same level</t>
  </si>
  <si>
    <t>Yukarıda listelenmemiş başka 50 çeşit Sapma
Other group 50 type Deviations not listed above</t>
  </si>
  <si>
    <r>
      <t xml:space="preserve">Fiziki baskı olmadan beden hareketi (genellikle dış bir yaralanmaya yol açan)- </t>
    </r>
    <r>
      <rPr>
        <sz val="10"/>
        <rFont val="Times New Roman"/>
        <family val="1"/>
        <charset val="162"/>
      </rPr>
      <t>Body movement without any physical stress (generally leading to an external injury) - Not specified</t>
    </r>
  </si>
  <si>
    <t>Keskin bir nesne üzerinde yürüme
Walking on a sharp object</t>
  </si>
  <si>
    <t>Diz çökme, oturma, yaslanma
Kneeling on, sitting on, leaning against</t>
  </si>
  <si>
    <t>Kapılma veya götürülme – bir şey veya ivme tarafından
Being caught or carried away, by something or by momentum</t>
  </si>
  <si>
    <t>İşbirliği olmaksızın yapılan hareket, gereksiz veya zamansız eylemler
Uncoordinated movements, spurious or untimely actions</t>
  </si>
  <si>
    <t>Yukarıda listelenmemiş başka 60 çeşit Sapma
Other group 60 type Deviations not listed above</t>
  </si>
  <si>
    <r>
      <t xml:space="preserve">Fiziki baskıyla veya fiziki baskı altında beden hareketi (genellikle dış bir yaralanmaya yol açan)- Belirtilmemiş
</t>
    </r>
    <r>
      <rPr>
        <sz val="10"/>
        <rFont val="Times New Roman"/>
        <family val="1"/>
        <charset val="162"/>
      </rPr>
      <t>Body movement under or with physical stress (generally leading to an internal injury) - Not specified</t>
    </r>
  </si>
  <si>
    <t>Kaldırma, taşıma, ayakta durma
Lifting, carrying, standing up</t>
  </si>
  <si>
    <t>İtme, çekme
Pushing, pulling</t>
  </si>
  <si>
    <t>Aşağı bırakma, eğilme
Putting down, bending down</t>
  </si>
  <si>
    <t>Bükülme, dönme
Twisting, turning</t>
  </si>
  <si>
    <t>Çiğnenmek, bacak veya bilek bükülmesi, düşmeden kaymak- Treading badly, twisting leg or ankle, slipping without falling</t>
  </si>
  <si>
    <t>Yukarıda listelenmemiş başka 70 çeşit Sapma
Other group 70 type Deviations not listed above</t>
  </si>
  <si>
    <r>
      <t xml:space="preserve">Şok, korku, vahşet, saldırganlık, tehdit, bulunma -Belirtilmemiş
</t>
    </r>
    <r>
      <rPr>
        <sz val="10"/>
        <rFont val="Times New Roman"/>
        <family val="1"/>
        <charset val="162"/>
      </rPr>
      <t>Shock, fright, violence, aggression, threat, presence - Not specified</t>
    </r>
  </si>
  <si>
    <t>Şok, korku
Shock, fright</t>
  </si>
  <si>
    <t>Vahşet, saldırı, tehdit – işverenin otoritesine tabi olan şirket çalışanları arasında
Violence, aggression, threat - between company employees subjected to the employer's authority</t>
  </si>
  <si>
    <t>Vahşet, saldırı, tehdit – işlerini yapmakta olan kazazedeye yönelik şirket dışındaki kişiler tarafından (banka soygunu, otobüs şoförleri, vb.)
Violence, aggression, threat - from people external to the company towards victims performing their duties (bank hold-up, bus drivers, etc.)</t>
  </si>
  <si>
    <t>Saldırı, dürtülme – hayvan tarafından
Aggression, jostle - by animal</t>
  </si>
  <si>
    <t>Üçüncü bir kimsenin veya kişinin kendisinin, kendine ve başkasına da tehlike yaratması
Presence of the victim or of a third person in itself creating a danger for oneself and possibly others</t>
  </si>
  <si>
    <t>Yukarıda listelenmemiş başka 80 türü çeşit Sapma
Other group 80 type Deviations not listed above</t>
  </si>
  <si>
    <r>
      <t xml:space="preserve">Bu sınıflandırmada listelenmemiş başka Sapma
</t>
    </r>
    <r>
      <rPr>
        <sz val="10"/>
        <rFont val="Times New Roman"/>
        <family val="1"/>
        <charset val="162"/>
      </rPr>
      <t>Other Deviations not listed above in this classification.</t>
    </r>
  </si>
  <si>
    <t>Tablo 3.40 - 5510 Sayılı Kanunun 4-1/a Maddesi Kapsamındaki Sigortalılardan İş Kazası Geçirenlerin İş Kazasının Meydana Geldiği Saatlere ve Cinsiyete Göre Dağılımı, 2016</t>
  </si>
  <si>
    <t>Table 3.40 -  Distribution of  Work Accidents by the Hour-Time of the Accident and Gender (Under Article 4-1/a of Act 5510), 2016</t>
  </si>
  <si>
    <r>
      <t xml:space="preserve">İş kazasının meydana geldiği saatler
</t>
    </r>
    <r>
      <rPr>
        <sz val="10"/>
        <rFont val="Times New Roman"/>
        <family val="1"/>
        <charset val="162"/>
      </rPr>
      <t>Time of the Accident</t>
    </r>
  </si>
  <si>
    <r>
      <t>Bilinmeyen-</t>
    </r>
    <r>
      <rPr>
        <sz val="10"/>
        <rFont val="Times New Roman"/>
        <family val="1"/>
        <charset val="162"/>
      </rPr>
      <t>Unk.</t>
    </r>
  </si>
  <si>
    <r>
      <t xml:space="preserve">Toplam- </t>
    </r>
    <r>
      <rPr>
        <sz val="10"/>
        <rFont val="Times New Roman"/>
        <family val="1"/>
        <charset val="162"/>
      </rPr>
      <t>Total</t>
    </r>
  </si>
  <si>
    <t>BÖLÜM III</t>
  </si>
  <si>
    <t>PART III</t>
  </si>
  <si>
    <t>İŞ KAZASI VE MESLEK HASTALIĞI İSTATİSTİKLERİ</t>
  </si>
  <si>
    <t>WORK ACCIDENTS AND OCCUPATIONAL DISEASES STATISTICS</t>
  </si>
  <si>
    <t>Tablo 2 – ESAW metodolojisinde “3 günden daha uzun süre çalışamama” ve “raporlu gün sayısı” kavramları</t>
  </si>
  <si>
    <t>İşe başlama günü</t>
  </si>
  <si>
    <t>Kazanın ESAW’a dahil edilmesi</t>
  </si>
  <si>
    <t>Raporlu gün sayısı</t>
  </si>
  <si>
    <t>Kazanın olduğu gün</t>
  </si>
  <si>
    <t>HAYIR</t>
  </si>
  <si>
    <t>Dahil edilmiyor</t>
  </si>
  <si>
    <t>Kazadan sonra ilk günden 4 cü güne kadar</t>
  </si>
  <si>
    <t>Kazadan sonraki 5 inci gün</t>
  </si>
  <si>
    <t>EVET</t>
  </si>
  <si>
    <t>Kazadan sonraki 6 ncı veya daha sonraki günler</t>
  </si>
  <si>
    <t>5 veya daha fazla</t>
  </si>
  <si>
    <t>İstatistik adı</t>
  </si>
  <si>
    <t>İş Kazaları İstatistikleri</t>
  </si>
  <si>
    <t>Veri: Kapsam, Dönemsellik ve Zamanlılık</t>
  </si>
  <si>
    <t>Kapsam karakteristikleri</t>
  </si>
  <si>
    <t>Verinin Tanımı</t>
  </si>
  <si>
    <t xml:space="preserve">İstatistiki Kavramlar ve Tanımlar </t>
  </si>
  <si>
    <t>Sınıflamalar:</t>
  </si>
  <si>
    <t>Ekonomik Faaliyet Sınıflaması, İl, Yaş, Ay, İş Göremezlik Dereceleri, Kaza Saati, Meslek Grupları, Sigortalının Son İşveren Nezdindeki Çalışma Süresi, Yaranı Türü, Yaranı Vücuttaki Yeri, Çalışılan Ortam, Çalışılan Çevre, Kaza Anında Sigortalının Yürütmekte Olduğu Genel Faaliyet, Kazadan Az Önceki Zamanda Sigortalının Yürüttüğü Özel Faaliyet, Olayı Normal Seyrinden Saptıran ve Kazaya Sebebiyet Veren Olay, Yaralanmaya Sebep Olan Olay(Hareket), Kullanılan Materyal ve İşyerinde Çalışan Sigortalı Sayısı.</t>
  </si>
  <si>
    <t>Değişken/Gösterge</t>
  </si>
  <si>
    <t>Ölçü Birimi</t>
  </si>
  <si>
    <t>İş Kazası Verileri</t>
  </si>
  <si>
    <t>Kişi Sayısı</t>
  </si>
  <si>
    <t>Geçici İş Göremezlik Verileri</t>
  </si>
  <si>
    <t>Gün Sayısı</t>
  </si>
  <si>
    <t>İş Kazası Sonucu Ölüm Verileri</t>
  </si>
  <si>
    <t>Sürekli İş Göremezlik Verileri</t>
  </si>
  <si>
    <t>Dönemsellik</t>
  </si>
  <si>
    <t>Zamanlılık</t>
  </si>
  <si>
    <t>Kamuoyunun Bilgiye Erişimi</t>
  </si>
  <si>
    <t>Yayımlama takviminin önceden duyurulması</t>
  </si>
  <si>
    <t xml:space="preserve">Veri dağıtım politikası: İş kazası istatistiklerine ait veriler TÜİK Resmi İstatistik Programı takvimi kapsamında http://www.sgk.gov.tr/wps/portal/sgk/tr/kurumsal/istatistik/sgk_istatistik_yilliklari sitesinde yayımlanmaktadır.  </t>
  </si>
  <si>
    <t>Eş zamanlı yayımlama</t>
  </si>
  <si>
    <t>Bütünlük</t>
  </si>
  <si>
    <t>Resmi istatistiklerin üretilmesine ilişkin şartlar, koşullar ve gizlilik</t>
  </si>
  <si>
    <t>İstatistiklerin toplanması, işlenmesi ve dağıtımına ilişkin sorumluluk</t>
  </si>
  <si>
    <t xml:space="preserve">Sosyal Güvenlik İl/Merkez Müdürlükleri, Hizmet Sunumu Genel Müdürlüğü, Aktüerya ve Fon Yönetimi Daire Başkanlığı </t>
  </si>
  <si>
    <t>Veri üreten kuruluşlar ile veri paylaşımı ve koordinasyon:</t>
  </si>
  <si>
    <t>SGK veri paylaşım protokolü</t>
  </si>
  <si>
    <t>Kalitenin izlenmesi</t>
  </si>
  <si>
    <t>Yöntem</t>
  </si>
  <si>
    <t xml:space="preserve"> İstatistikler, ham verilerin sınıflandırılma yöntemiyle düzenlenmesiyle oluşturulmaktadır.</t>
  </si>
  <si>
    <t>Dağıtım şekilleri</t>
  </si>
  <si>
    <t xml:space="preserve">İstatistiklerin hatalı yorumlanması ve yanlış kullanımına ilişkin görüş belirtme/tekzip: </t>
  </si>
  <si>
    <t>Veriler, Kurum internet sitemizde yayımlandıktan sonra yayım organlarında ve bilimsel makalelerde hatalı kullanımına ilişkin düzenli bir takip yapılmamaktadır.</t>
  </si>
  <si>
    <t>İstatistiksel veri toplama, işleme ve dağıtımdaki şartlar ve koşulların açıklanması</t>
  </si>
  <si>
    <t>Mevsimsel düzeltme</t>
  </si>
  <si>
    <t>İstatistiğin toplanması, işlenmesi ve dağıtılması süreçlerinde bağlayıcı olan mevzuat</t>
  </si>
  <si>
    <t>5502 sayılı kanun</t>
  </si>
  <si>
    <t>Yayımlanmadan önce veriye devletin içeriden erişimi</t>
  </si>
  <si>
    <t>Aktüerya ve Fon Yönetimi Daire Başkanlığı, Çalışma ve Sosyal Güvenlik Bakanlığı ve Kurum üst yönetimi tarafından erişilmektedir.</t>
  </si>
  <si>
    <t>İstatistiklerin yorumlanarak yayımlanması</t>
  </si>
  <si>
    <t>İstatistikler yayımlanırken herhangi bir yorum yapılmamaktadır.</t>
  </si>
  <si>
    <t>Yenileme ve yöntemdeki büyük değişikliklerin önceden bildirimi</t>
  </si>
  <si>
    <t xml:space="preserve">Revizyon takvimi: </t>
  </si>
  <si>
    <t>İhtiyaç duyulması halinde yapılmaktadır. Düzenli olarak revizyon yapılmamaktadır.</t>
  </si>
  <si>
    <t>Kalite</t>
  </si>
  <si>
    <t>İstatistiklerin hazırlanmasında kullanılan yöntem ve kaynaklara ait dokümantasyonun yayımlanması</t>
  </si>
  <si>
    <t>Veriler tam sayım yöntemi ile elde edildiğinden, istatistiklerin hazırlanmasında kullanılan yöntem ve veri kaynakları yayımlanmamaktadır.</t>
  </si>
  <si>
    <t>Bileşen detayının, ilgili veri ile uyumlaştırmanın, kabul edilebilirliğinin güvencesini sağlayan ve istatistiksel çapraz sorguları destekleyen istatistiksel çerçevenin yayımlanması</t>
  </si>
  <si>
    <t xml:space="preserve">Aynı veri kaynağına sahip farklı göstergelerin yer aldığı tablolar birbiriyle tutarlıdır. </t>
  </si>
  <si>
    <t>Örneğin, ilgili yıla ait iş kazası istatistiklerinde ekonomik faaliyet sınıflamasına göre elde edilen sayılarla, illere göre elde edilen sayılar tutarlı sonuçlar vermektedir.</t>
  </si>
  <si>
    <t>Notlar</t>
  </si>
  <si>
    <t>Metaverinin son güncellenme tarihi</t>
  </si>
  <si>
    <t> 26/07/2017</t>
  </si>
  <si>
    <r>
      <t>Çalışmanın amacı:</t>
    </r>
    <r>
      <rPr>
        <sz val="10"/>
        <color rgb="FF000000"/>
        <rFont val="Calibri"/>
        <family val="2"/>
        <charset val="162"/>
        <scheme val="minor"/>
      </rPr>
      <t xml:space="preserve"> 5502 sayılı Kanunun 18. maddesinin b bendi kapsamında, iş kazası ve meslek hastalığı istatistiklerini derlemek, değerlendirmek, bir sonraki takvim yılı sonuna kadar iş kazası ve meslek hastalığı istatistiklerini yayımlamak.</t>
    </r>
  </si>
  <si>
    <r>
      <t>İş kazası</t>
    </r>
    <r>
      <rPr>
        <sz val="10"/>
        <color theme="1"/>
        <rFont val="Calibri"/>
        <family val="2"/>
        <charset val="162"/>
        <scheme val="minor"/>
      </rPr>
      <t>: Sigortalının işyerinde bulunduğu sırada; işveren tarafından yürütülmekte olan iş nedeniyle veya görevi nedeniyle, sigortalı kendi adına ve hesabına bağımsız çalışıyorsa yürütmekte olduğu iş veya çalışma konusu nedeniyle işyeri dışında; bir işverene bağlı olarak çalışan sigortalının, görevli olarak işyeri dışında başka bir yere gönderilmesi nedeniyle asıl işini yapmaksızın geçen zamanlarda; emziren kadın sigortalının, çocuğuna süt vermek için ayrılan zamanlarda; sigortalıların, işverence sağlanan bir taşıtla işin yapıldığı yere gidiş gelişi sırasında meydana gelen ve sigortalıyı hemen veya sonradan bedenen ya da ruhen özre uğratan olaydır. (5510 sayılı kanunun 13. maddesi)</t>
    </r>
  </si>
  <si>
    <r>
      <t>İş göremezlik:</t>
    </r>
    <r>
      <rPr>
        <sz val="10"/>
        <color theme="1"/>
        <rFont val="Calibri"/>
        <family val="2"/>
        <charset val="162"/>
        <scheme val="minor"/>
      </rPr>
      <t xml:space="preserve"> İş kazası nedeniyle sigortalının iş göremediği süredir.</t>
    </r>
  </si>
  <si>
    <r>
      <t>Gelir:</t>
    </r>
    <r>
      <rPr>
        <sz val="10"/>
        <color theme="1"/>
        <rFont val="Calibri"/>
        <family val="2"/>
        <charset val="162"/>
        <scheme val="minor"/>
      </rPr>
      <t xml:space="preserve"> İş kazası halinde sigortalıya veya sigortalının ölümü halinde hak sahiplerine, yapılan sürekli ödemeyi ifade eder.</t>
    </r>
  </si>
  <si>
    <r>
      <t>Sürekli iş göremezlik:</t>
    </r>
    <r>
      <rPr>
        <sz val="10"/>
        <color theme="1"/>
        <rFont val="Calibri"/>
        <family val="2"/>
        <charset val="162"/>
        <scheme val="minor"/>
      </rPr>
      <t xml:space="preserve"> İş kazası sonucu oluşan hastalık ve özürler nedeniyle Kurumca yetkilendirilen sağlık hizmeti sunucularının sağlık kurulları tarafından verilen raporlara istinaden Kurum Sağlık Kurulunca meslekte kazanma gücünün en az % 10 oranında azalmış olma durumunu ifade eder. (5510 sayılı Kanunun 19. Maddesi)</t>
    </r>
  </si>
  <si>
    <r>
      <t>İş kazası sonucu ölüm</t>
    </r>
    <r>
      <rPr>
        <sz val="10"/>
        <color theme="1"/>
        <rFont val="Calibri"/>
        <family val="2"/>
        <charset val="162"/>
        <scheme val="minor"/>
      </rPr>
      <t>: ESAW projesi tarafından benimsenen tanım çalışanın kazayı izleyen günden (kazadan bir gün sonra başlamak üzere) sonraki bir yıl içinde ölümüyle sonuçlanan iş kazası olarak tanımlanır. Aslında, ölümcül kazaların çoğunluğunda ölüm kazanın meydana geldiği zaman veya kazadan birkaç gün veya birkaç hafta sonra oluşur.</t>
    </r>
  </si>
  <si>
    <r>
      <t>Raporlu olunan gün sayısı:</t>
    </r>
    <r>
      <rPr>
        <sz val="10"/>
        <color theme="1"/>
        <rFont val="Calibri"/>
        <family val="2"/>
        <charset val="162"/>
        <scheme val="minor"/>
      </rPr>
      <t xml:space="preserve"> İş kazasından dolayı raporlu olunan (kaybedilen) (geçici iş göremezlik süresi)  gün sayılarını ifade etmektedir.</t>
    </r>
  </si>
  <si>
    <r>
      <t xml:space="preserve">Hedef kitle: </t>
    </r>
    <r>
      <rPr>
        <sz val="10"/>
        <color theme="1"/>
        <rFont val="Calibri"/>
        <family val="2"/>
        <charset val="162"/>
        <scheme val="minor"/>
      </rPr>
      <t>5510 sayılı Kanunun 4/1-a  maddesi kapsamındaki sigortalıların geçirdiği iş kazaları.</t>
    </r>
  </si>
  <si>
    <r>
      <t xml:space="preserve">Coğrafi kapsam: </t>
    </r>
    <r>
      <rPr>
        <sz val="10"/>
        <color theme="1"/>
        <rFont val="Calibri"/>
        <family val="2"/>
        <charset val="162"/>
        <scheme val="minor"/>
      </rPr>
      <t>Tüm Türkiye</t>
    </r>
  </si>
  <si>
    <r>
      <t xml:space="preserve">Coğrafi düzey: </t>
    </r>
    <r>
      <rPr>
        <sz val="10"/>
        <color theme="1"/>
        <rFont val="Calibri"/>
        <family val="2"/>
        <charset val="162"/>
        <scheme val="minor"/>
      </rPr>
      <t>İl bazında</t>
    </r>
  </si>
  <si>
    <r>
      <t xml:space="preserve">Sektörel kapsam: </t>
    </r>
    <r>
      <rPr>
        <sz val="10"/>
        <color theme="1"/>
        <rFont val="Calibri"/>
        <family val="2"/>
        <charset val="162"/>
        <scheme val="minor"/>
      </rPr>
      <t>NACE Rev.2 sınıflamasına dahil sektörler</t>
    </r>
  </si>
  <si>
    <r>
      <t xml:space="preserve">Zaman kapsamı: </t>
    </r>
    <r>
      <rPr>
        <sz val="10"/>
        <color theme="1"/>
        <rFont val="Calibri"/>
        <family val="2"/>
        <charset val="162"/>
        <scheme val="minor"/>
      </rPr>
      <t>Bir önceki yıla ait kesinleşmiş veriler</t>
    </r>
  </si>
  <si>
    <r>
      <t xml:space="preserve">Diğer kapsam: </t>
    </r>
    <r>
      <rPr>
        <sz val="10"/>
        <color theme="1"/>
        <rFont val="Calibri"/>
        <family val="2"/>
        <charset val="162"/>
        <scheme val="minor"/>
      </rPr>
      <t>Yoktur</t>
    </r>
  </si>
  <si>
    <r>
      <t xml:space="preserve">Kapsamdaki sınırlılıklar: </t>
    </r>
    <r>
      <rPr>
        <sz val="10"/>
        <color theme="1"/>
        <rFont val="Calibri"/>
        <family val="2"/>
        <charset val="162"/>
        <scheme val="minor"/>
      </rPr>
      <t>Yoktur</t>
    </r>
  </si>
  <si>
    <r>
      <t xml:space="preserve">İstatistiki birim: </t>
    </r>
    <r>
      <rPr>
        <sz val="10"/>
        <color theme="1"/>
        <rFont val="Calibri"/>
        <family val="2"/>
        <charset val="162"/>
        <scheme val="minor"/>
      </rPr>
      <t>İşverenler, sağlık hizmet sunucuları ve Sosyal Güvenlik İl/Merkez Müdürlükleri.</t>
    </r>
  </si>
  <si>
    <r>
      <t xml:space="preserve">Temel dönem/yıl: </t>
    </r>
    <r>
      <rPr>
        <sz val="10"/>
        <color theme="1"/>
        <rFont val="Calibri"/>
        <family val="2"/>
        <charset val="162"/>
        <scheme val="minor"/>
      </rPr>
      <t>Yoktur</t>
    </r>
  </si>
  <si>
    <r>
      <t xml:space="preserve">Referans dönemi: </t>
    </r>
    <r>
      <rPr>
        <sz val="10"/>
        <color theme="1"/>
        <rFont val="Calibri"/>
        <family val="2"/>
        <charset val="162"/>
        <scheme val="minor"/>
      </rPr>
      <t xml:space="preserve"> Çalışmanın ait olduğu referans dönemi bir önceki yıldır.</t>
    </r>
  </si>
  <si>
    <r>
      <t>Ölçü birimi:</t>
    </r>
    <r>
      <rPr>
        <sz val="10"/>
        <color rgb="FF000000"/>
        <rFont val="Calibri"/>
        <family val="2"/>
        <charset val="162"/>
        <scheme val="minor"/>
      </rPr>
      <t xml:space="preserve"> </t>
    </r>
  </si>
  <si>
    <r>
      <t>Verinin toplama sıklığı:</t>
    </r>
    <r>
      <rPr>
        <sz val="10"/>
        <color rgb="FF000000"/>
        <rFont val="Calibri"/>
        <family val="2"/>
        <charset val="162"/>
        <scheme val="minor"/>
      </rPr>
      <t xml:space="preserve"> İdari kayıt anlık olarak SGK veri tabanına yansımaktadır.</t>
    </r>
  </si>
  <si>
    <r>
      <t>Verinin yayımlama sıklığı:</t>
    </r>
    <r>
      <rPr>
        <sz val="10"/>
        <color rgb="FF000000"/>
        <rFont val="Calibri"/>
        <family val="2"/>
        <charset val="162"/>
        <scheme val="minor"/>
      </rPr>
      <t xml:space="preserve"> İstatistiklerin yayımlama sıklığı yıllıktır. </t>
    </r>
  </si>
  <si>
    <r>
      <t>İlk sonuçların yayımlandığı tarih ile referans döneminin son tarihi arasındaki fark (gün):</t>
    </r>
    <r>
      <rPr>
        <sz val="10"/>
        <color rgb="FF000000"/>
        <rFont val="Calibri"/>
        <family val="2"/>
        <charset val="162"/>
        <scheme val="minor"/>
      </rPr>
      <t xml:space="preserve"> 365 gün</t>
    </r>
  </si>
  <si>
    <r>
      <t>Nihai sonuçların yayımlandığı tarih ile referans döneminin son tarihi arasındaki fark (gün):</t>
    </r>
    <r>
      <rPr>
        <sz val="10"/>
        <color rgb="FF000000"/>
        <rFont val="Calibri"/>
        <family val="2"/>
        <charset val="162"/>
        <scheme val="minor"/>
      </rPr>
      <t xml:space="preserve"> 365 gün</t>
    </r>
  </si>
  <si>
    <r>
      <t>Yayımlama takvimi kamuoyuna önceden duyurulmamaktadır</t>
    </r>
    <r>
      <rPr>
        <sz val="10"/>
        <color theme="1"/>
        <rFont val="Calibri"/>
        <family val="2"/>
        <charset val="162"/>
        <scheme val="minor"/>
      </rPr>
      <t>.</t>
    </r>
    <r>
      <rPr>
        <sz val="11"/>
        <color theme="1"/>
        <rFont val="Calibri"/>
        <family val="2"/>
        <charset val="162"/>
        <scheme val="minor"/>
      </rPr>
      <t xml:space="preserve"> Veriler </t>
    </r>
    <r>
      <rPr>
        <sz val="10"/>
        <color theme="1"/>
        <rFont val="Calibri"/>
        <family val="2"/>
        <charset val="162"/>
        <scheme val="minor"/>
      </rPr>
      <t>Resmi İstatistik Programı kapsamında yayımlanmaktadır.</t>
    </r>
  </si>
  <si>
    <r>
      <t>Tüm kullanıcılar ile aynı anda paylaşılıp paylaşılmadığı:</t>
    </r>
    <r>
      <rPr>
        <sz val="10"/>
        <color theme="1"/>
        <rFont val="Calibri"/>
        <family val="2"/>
        <charset val="162"/>
        <scheme val="minor"/>
      </rPr>
      <t xml:space="preserve"> Yayımlanan verinin tüm kullanıcılar ile aynı anda paylaşılmaktadır.</t>
    </r>
  </si>
  <si>
    <r>
      <t>Basın veya diğer belirli kullanıcılar ile özel anlaşmalar kapsamında verinin önceden paylaşılıp paylaşılmadığı:</t>
    </r>
    <r>
      <rPr>
        <sz val="10"/>
        <color rgb="FF000000"/>
        <rFont val="Calibri"/>
        <family val="2"/>
        <charset val="162"/>
        <scheme val="minor"/>
      </rPr>
      <t xml:space="preserve"> Yayımlanan verinin basın veya diğer belirli kullanıcılar ile özel anlaşmalar kapsamında önceden paylaşılmamaktadır.</t>
    </r>
  </si>
  <si>
    <r>
      <t xml:space="preserve">Bireysel cevaplayıcılara ait verinin gizliliği: </t>
    </r>
    <r>
      <rPr>
        <sz val="10"/>
        <color theme="1"/>
        <rFont val="Calibri"/>
        <family val="2"/>
        <charset val="162"/>
        <scheme val="minor"/>
      </rPr>
      <t>Kişisel veriler hiçbir koşulda paylaşılmamaktadır. Veriler toplulaştırılarak yayımlanmaktadır. 5502 sayılı Kanunun 35 inci maddesi.</t>
    </r>
  </si>
  <si>
    <r>
      <t xml:space="preserve">İstatistik üretiminde çalışanlar, olanaklar, finansman: </t>
    </r>
    <r>
      <rPr>
        <sz val="10"/>
        <color theme="1"/>
        <rFont val="Calibri"/>
        <family val="2"/>
        <charset val="162"/>
        <scheme val="minor"/>
      </rPr>
      <t>Aktüerya ve Fon Yönetimi ve Daire Başkanlığı ve Hizmet Sunumu Genel Müdürlüğü’nde çalışmakta olan ilgili personeldir. Üretimde kullanılan sistem Kurumsal Raporlama Sistemidir.</t>
    </r>
  </si>
  <si>
    <r>
      <t xml:space="preserve">Kullanıcı ihtiyaçlarının izlenmesi: </t>
    </r>
    <r>
      <rPr>
        <sz val="10"/>
        <color theme="1"/>
        <rFont val="Calibri"/>
        <family val="2"/>
        <charset val="162"/>
        <scheme val="minor"/>
      </rPr>
      <t>Dış kullanıcılardan gelen bilgi edinme taleplerine göre istenilen değişiklikler değerlendirmeye alınmaktadır.</t>
    </r>
  </si>
  <si>
    <r>
      <t xml:space="preserve">Kalite politikası: </t>
    </r>
    <r>
      <rPr>
        <sz val="10"/>
        <color theme="1"/>
        <rFont val="Calibri"/>
        <family val="2"/>
        <charset val="162"/>
        <scheme val="minor"/>
      </rPr>
      <t>Yenilikçi ve insan odaklı anlayışla topluma kaliteli hizmet sunan, sürdürülebilirliğini sağlamış, güçlü ve saygın bir Kurum olmak.</t>
    </r>
  </si>
  <si>
    <r>
      <t xml:space="preserve">İstatistiklerin yansızlığı: </t>
    </r>
    <r>
      <rPr>
        <sz val="10"/>
        <color theme="1"/>
        <rFont val="Calibri"/>
        <family val="2"/>
        <charset val="162"/>
        <scheme val="minor"/>
      </rPr>
      <t>İdari kayıtlar kullanıldığından veriler istatiksel olarak yansızdır.</t>
    </r>
  </si>
  <si>
    <r>
      <t xml:space="preserve">Veri kaynakları: </t>
    </r>
    <r>
      <rPr>
        <sz val="10"/>
        <color theme="1"/>
        <rFont val="Calibri"/>
        <family val="2"/>
        <charset val="162"/>
        <scheme val="minor"/>
      </rPr>
      <t xml:space="preserve">Kurum idari kayıtlarının tutulduğu SGK veri tabanı. </t>
    </r>
  </si>
  <si>
    <r>
      <t xml:space="preserve"> </t>
    </r>
    <r>
      <rPr>
        <sz val="10"/>
        <color theme="1"/>
        <rFont val="Calibri"/>
        <family val="2"/>
        <charset val="162"/>
        <scheme val="minor"/>
      </rPr>
      <t xml:space="preserve">İstatistiksel tablolar halinde Kurum internet sitesinde yayımlanmaktadır. </t>
    </r>
  </si>
  <si>
    <r>
      <t>İlk verinin ve revize edilmiş verinin tanımlanması:</t>
    </r>
    <r>
      <rPr>
        <sz val="10"/>
        <color rgb="FF0D0D0D"/>
        <rFont val="Calibri"/>
        <family val="2"/>
        <charset val="162"/>
        <scheme val="minor"/>
      </rPr>
      <t xml:space="preserve"> Yayımlanmış verilerde revizyon yapılmamaktadır.</t>
    </r>
  </si>
  <si>
    <r>
      <t>Metodoloji, veri kaynağı ve istatistiksel tekniklere ilişkin büyük değişikliklerin önceden duyurulup duyurulmadığı:</t>
    </r>
    <r>
      <rPr>
        <sz val="10"/>
        <color rgb="FF0D0D0D"/>
        <rFont val="Calibri"/>
        <family val="2"/>
        <charset val="162"/>
        <scheme val="minor"/>
      </rPr>
      <t xml:space="preserve"> Veri üretiminde kullanılan metodolojide, veri kaynaklarında veya istatistiksel tekniklerde büyük değişiklikler olduğu zaman yayımlanan verilerde değişikliğe ilişkin bilgi paylaşılmaktadır.</t>
    </r>
  </si>
  <si>
    <r>
      <t>Verinin içsel tutarlılığı:</t>
    </r>
    <r>
      <rPr>
        <sz val="10"/>
        <color rgb="FF000000"/>
        <rFont val="Calibri"/>
        <family val="2"/>
        <charset val="162"/>
        <scheme val="minor"/>
      </rPr>
      <t xml:space="preserve"> Veriler içsel tutarlılık göstermektedir.</t>
    </r>
  </si>
  <si>
    <r>
      <t>Verinin zamansal tutarlılığı:</t>
    </r>
    <r>
      <rPr>
        <sz val="10"/>
        <color theme="1"/>
        <rFont val="Calibri"/>
        <family val="2"/>
        <charset val="162"/>
        <scheme val="minor"/>
      </rPr>
      <t xml:space="preserve"> Kullanıcılar tarafından Kurum web sayfasında yer alan veriler istenildiği takdirde toplu zaman serisi olarak oluşturulabilmektedir.</t>
    </r>
  </si>
  <si>
    <r>
      <t>Verinin sektörler arası ve alanlar arası tutarlılığı:</t>
    </r>
    <r>
      <rPr>
        <sz val="10"/>
        <color rgb="FF000000"/>
        <rFont val="Calibri"/>
        <family val="2"/>
        <charset val="162"/>
        <scheme val="minor"/>
      </rPr>
      <t xml:space="preserve"> </t>
    </r>
    <r>
      <rPr>
        <sz val="10"/>
        <color theme="1"/>
        <rFont val="Calibri"/>
        <family val="2"/>
        <charset val="162"/>
        <scheme val="minor"/>
      </rPr>
      <t>Karşılaştırabilecek farklı bir veri kaynağı bulunmamaktadır.</t>
    </r>
  </si>
  <si>
    <t>Meslek Hastalıkları İstatistikleri</t>
  </si>
  <si>
    <r>
      <t xml:space="preserve">Meslek hastalığı: </t>
    </r>
    <r>
      <rPr>
        <sz val="10"/>
        <color theme="1"/>
        <rFont val="Calibri"/>
        <family val="2"/>
        <charset val="162"/>
        <scheme val="minor"/>
      </rPr>
      <t>Sigortalının çalıştığı veya yaptığı işin niteliğinden dolayı tekrarlanan bir sebeple veya işin yürütüm şartları yüzünden uğradığı geçici veya sürekli hastalık, bedensel veya ruhsal engellilik halleridir. Sigortalının çalıştığı işten dolayı meslek hastalığına tutulduğunun; Kurumca yetkilendirilen sağlık hizmet sunucuları tarafından usûlüne uygun olarak düzenlenen sağlık kurulu raporu ve dayanağı tıbbî belgelerin incelenmesi, Kurumca gerekli görüldüğü hallerde, işyerindeki çalışma şartlarını ve buna bağlı tıbbî sonuçlarını ortaya koyan denetim raporları ve gerekli diğer belgelerin incelenmesi, sonucu Kurum Sağlık Kurulu tarafından tespit edilmesi zorunludur. (5510 sayılı kanunun 14. maddesi)</t>
    </r>
  </si>
  <si>
    <r>
      <t>İş göremezlik:</t>
    </r>
    <r>
      <rPr>
        <sz val="10"/>
        <color theme="1"/>
        <rFont val="Calibri"/>
        <family val="2"/>
        <charset val="162"/>
        <scheme val="minor"/>
      </rPr>
      <t xml:space="preserve"> Meslek hastalığı nedeniyle sigortalının iş göremediği süredir.</t>
    </r>
  </si>
  <si>
    <r>
      <t>Gelir:</t>
    </r>
    <r>
      <rPr>
        <sz val="10"/>
        <color theme="1"/>
        <rFont val="Calibri"/>
        <family val="2"/>
        <charset val="162"/>
        <scheme val="minor"/>
      </rPr>
      <t xml:space="preserve"> Meslek hastalığı halinde sigortalıya veya sigortalının ölümü halinde hak sahiplerine, yapılan sürekli ödemeyi ifade eder.</t>
    </r>
  </si>
  <si>
    <r>
      <t>Sürekli iş göremezlik:</t>
    </r>
    <r>
      <rPr>
        <sz val="10"/>
        <color theme="1"/>
        <rFont val="Calibri"/>
        <family val="2"/>
        <charset val="162"/>
        <scheme val="minor"/>
      </rPr>
      <t xml:space="preserve"> Meslek hastalığı sonucu oluşan hastalık ve özürler nedeniyle Kurumca yetkilendirilen sağlık hizmeti sunucularının sağlık kurulları tarafından verilen raporlara istinaden Kurum Sağlık Kurulunca meslekte kazanma gücünün en az % 10 oranında azalmış olma durumunu ifade eder. (5510 sayılı Kanunun 19. Maddesi)</t>
    </r>
  </si>
  <si>
    <r>
      <t xml:space="preserve">Sınıflamalar: </t>
    </r>
    <r>
      <rPr>
        <sz val="10"/>
        <color theme="1"/>
        <rFont val="Calibri"/>
        <family val="2"/>
        <charset val="162"/>
        <scheme val="minor"/>
      </rPr>
      <t>Ekonomik Faaliyet Sınıflaması, İl, Yaş, Ay, İş Göremezlik Dereceleri, Meslek Grupları, Sigortalının Son İşveren Nezdindeki Çalışma Süresi, İşyerinde Çalışan Sigortalı Sayısı ve Tanı alt grubu</t>
    </r>
  </si>
  <si>
    <r>
      <t xml:space="preserve">Hedef kitle: </t>
    </r>
    <r>
      <rPr>
        <sz val="10"/>
        <color theme="1"/>
        <rFont val="Calibri"/>
        <family val="2"/>
        <charset val="162"/>
        <scheme val="minor"/>
      </rPr>
      <t>5510 sayılı Kanunun 4/1-a  maddesi kapsamındaki sigortalıların geçirdiği meslek hastalıkları</t>
    </r>
  </si>
  <si>
    <r>
      <t xml:space="preserve">İstatistiki birim: </t>
    </r>
    <r>
      <rPr>
        <sz val="10"/>
        <color theme="1"/>
        <rFont val="Calibri"/>
        <family val="2"/>
        <charset val="162"/>
        <scheme val="minor"/>
      </rPr>
      <t>İşverenler, sağlık hizmet sunucuları, Kurum Sağlık Kurulu ve Sosyal Güvenlik Merkezleri.</t>
    </r>
  </si>
  <si>
    <t>Meslek Hastalığı Verileri</t>
  </si>
  <si>
    <t>Sosyal Güvenlik İl/Merkez Müdürlükleri, Hizmet Sunumu Genel Müdürlüğü, Aktüerya ve Fon Yönetimi Daire Başkanlığı</t>
  </si>
  <si>
    <t>Veri üreten kuruluşlar ile veri paylaşımı ve koordinasyon</t>
  </si>
  <si>
    <t>Bireysel cevaplayıcılara ait verinin gizliliği</t>
  </si>
  <si>
    <t>Kişisel veriler hiçbir koşulda paylaşılmamaktadır. Veriler toplulaştırılarak yayımlanmaktadır. 5502 sayılı Kanunun 35 inci maddesi.</t>
  </si>
  <si>
    <t>İstatistik üretiminde çalışanlar, olanaklar, finansman</t>
  </si>
  <si>
    <t>Aktüerya ve Fon Yönetimi ve Daire Başkanlığı ve Hizmet Sunumu Genel Müdürlüğü’nde çalışmakta olan ilgili personeldir.</t>
  </si>
  <si>
    <t>Üretimde kullanılan sistem Kurumsal Raporlama Sistemidir.</t>
  </si>
  <si>
    <t>Kullanıcı ihtiyaçlarının izlenmesi</t>
  </si>
  <si>
    <t>Dış kullanıcılardan gelen bilgi edinme taleplerine göre istenilen değişiklikler değerlendirmeye alınmaktadır.</t>
  </si>
  <si>
    <t>Kalite politikası</t>
  </si>
  <si>
    <t>Yenilikçi ve insan odaklı anlayışla topluma kaliteli hizmet sunan, sürdürülebilirliğini sağlamış, güçlü ve saygın bir Kurum olmak.</t>
  </si>
  <si>
    <t>İstatistiklerin yansızlığı</t>
  </si>
  <si>
    <t>İdari kayıtlar kullanıldığından veriler istatiksel olarak yansızdır.</t>
  </si>
  <si>
    <t xml:space="preserve">Veri kaynakları </t>
  </si>
  <si>
    <t xml:space="preserve">Kurum idari kayıtlarının tutulduğu SGK veri tabanı. </t>
  </si>
  <si>
    <t>0</t>
  </si>
  <si>
    <t>*Kaynak: http://www.hsa.ie/eng/Topics/Statistics/ESAW_Methodology.pdf</t>
  </si>
  <si>
    <r>
      <t xml:space="preserve">ESAW Metodolojisine göre iş kazası: </t>
    </r>
    <r>
      <rPr>
        <b/>
        <i/>
        <sz val="10"/>
        <color theme="1"/>
        <rFont val="Calibri"/>
        <family val="2"/>
        <charset val="162"/>
        <scheme val="minor"/>
      </rPr>
      <t>"</t>
    </r>
    <r>
      <rPr>
        <i/>
        <sz val="10"/>
        <color theme="1"/>
        <rFont val="Calibri"/>
        <family val="2"/>
        <charset val="162"/>
        <scheme val="minor"/>
      </rPr>
      <t>3 günden fazla raporlu olunan (işten uzak kalınan) iş kazaları kavramı ESAW metodolojisinde aşağıdaki şekilde açıklanmaktadır. (özet, Tablo 2’dedir): Kaza günü haricindeki raporlu olunan günler dikkate alınmamalıdır. Sonuç olarak, '3 günden fazla', 'en az 4 gün' anlamına gelir ki bu da kazazedenin kazadan sonraki (kaza günü dahil olmak üzere), 5. (veya sonraki) günde işe başlaması anlamına gelir. Buna dayalı olarak, 'raporlu olunan (kaybedilen) gün sayısı' kazayı takip eden beşinci günde işe başlayan çalışan için  4 kayıp gün, altıncı günde işe başlayan çalışan için 5 kayıp gün, vb. olarak sayılmalıdır.</t>
    </r>
    <r>
      <rPr>
        <sz val="10"/>
        <color theme="1"/>
        <rFont val="Calibri"/>
        <family val="2"/>
        <charset val="162"/>
        <scheme val="minor"/>
      </rPr>
      <t>"* Kurum web sayfasında 2013 yılından itibaren ESAW metodolojisinde yer alan değişkenlere göre iş kazası geçiren sigortalı sayısı istatistikleri yayımlanmaya başlanılmıştır.</t>
    </r>
  </si>
  <si>
    <r>
      <t>Yayımlama takvimi kamuoyuna önceden duyurulmamaktadır</t>
    </r>
    <r>
      <rPr>
        <sz val="10"/>
        <color theme="1"/>
        <rFont val="Calibri"/>
        <family val="2"/>
        <charset val="162"/>
        <scheme val="minor"/>
      </rPr>
      <t>. Veriler Resmi İstatistik Programı kapsamında yayımlanmaktadır.</t>
    </r>
  </si>
  <si>
    <r>
      <rPr>
        <b/>
        <sz val="10"/>
        <color theme="1"/>
        <rFont val="Calibri"/>
        <family val="2"/>
        <charset val="162"/>
        <scheme val="minor"/>
      </rPr>
      <t>Veri dağıtım politikası:</t>
    </r>
    <r>
      <rPr>
        <sz val="10"/>
        <color theme="1"/>
        <rFont val="Calibri"/>
        <family val="2"/>
        <charset val="162"/>
        <scheme val="minor"/>
      </rPr>
      <t xml:space="preserve"> İş kazası istatistiklerine ait veriler TÜİK Resmi İstatistik Programı takvimi kapsamında</t>
    </r>
    <r>
      <rPr>
        <u/>
        <sz val="10"/>
        <color theme="3"/>
        <rFont val="Calibri"/>
        <family val="2"/>
        <charset val="162"/>
        <scheme val="minor"/>
      </rPr>
      <t xml:space="preserve"> http://www.sgk.gov.tr/wps/portal/sgk/tr/kurumsal/istatistik/sgk_istatistik_yilliklari</t>
    </r>
    <r>
      <rPr>
        <sz val="10"/>
        <color theme="1"/>
        <rFont val="Calibri"/>
        <family val="2"/>
        <charset val="162"/>
        <scheme val="minor"/>
      </rPr>
      <t xml:space="preserve">  sitesinde yayımlanmaktadır.   </t>
    </r>
  </si>
  <si>
    <t>Tablo 3.32 - 5510 Sayılı Kanunun 4-1/a Maddesi Kapsamındaki Sigortalılardan İş Kazası Geçirenler ile İş Kazası Sonucu Ölenlerin Yaranın Vücuttaki Yerine ve Cinsiyete Göre Dağılımı, 2016</t>
  </si>
  <si>
    <r>
      <t xml:space="preserve">Geçici İş Göremezlik Süresi (gün) (Ayakta+Yatarak) - </t>
    </r>
    <r>
      <rPr>
        <sz val="10"/>
        <rFont val="Times New Roman"/>
        <family val="1"/>
        <charset val="162"/>
      </rPr>
      <t>Days of Temporary Incapacity (Outpatient+Inpatient)</t>
    </r>
  </si>
  <si>
    <r>
      <t xml:space="preserve">Meslek Hastalığı sonucu kaybedilen gün sayısı  (Ayakta+Yatarak)
</t>
    </r>
    <r>
      <rPr>
        <sz val="9"/>
        <rFont val="Times New Roman"/>
        <family val="1"/>
        <charset val="162"/>
      </rPr>
      <t>Number of days lost after Occupational Disease</t>
    </r>
  </si>
  <si>
    <r>
      <t xml:space="preserve">2016 yılında toplam prim tahakkuk eden gün sayısı </t>
    </r>
    <r>
      <rPr>
        <sz val="9"/>
        <rFont val="Times New Roman"/>
        <family val="1"/>
        <charset val="162"/>
      </rPr>
      <t xml:space="preserve">
Number of days premium accrued in 2016</t>
    </r>
  </si>
  <si>
    <r>
      <t xml:space="preserve">1.000.000 iş saati
</t>
    </r>
    <r>
      <rPr>
        <sz val="9"/>
        <rFont val="Times New Roman"/>
        <family val="1"/>
        <charset val="162"/>
      </rPr>
      <t>(per 1.000.000 working hours)</t>
    </r>
  </si>
  <si>
    <r>
      <t xml:space="preserve"> 2016 Yılı (Dönemler)
 </t>
    </r>
    <r>
      <rPr>
        <sz val="9"/>
        <rFont val="Times New Roman"/>
        <family val="1"/>
        <charset val="162"/>
      </rPr>
      <t>Periods in 2016</t>
    </r>
  </si>
  <si>
    <r>
      <t xml:space="preserve">2016 yıl sonu itibariyle geçici iş göremezlik süresi (gün) 
</t>
    </r>
    <r>
      <rPr>
        <sz val="9"/>
        <rFont val="Times New Roman"/>
        <family val="1"/>
        <charset val="162"/>
      </rPr>
      <t>Total number of days lost due to cases of occupational injury with temporary incapacity for work in 2016</t>
    </r>
  </si>
  <si>
    <r>
      <t>2016 yıl sonu itibariyle toplam sürekli işgöremezlik derece toplamı</t>
    </r>
    <r>
      <rPr>
        <sz val="9"/>
        <rFont val="Times New Roman"/>
        <family val="1"/>
        <charset val="162"/>
      </rPr>
      <t xml:space="preserve">
Total of levels of permanent incapacity in 2016</t>
    </r>
  </si>
  <si>
    <r>
      <t>2016 yıl sonu itibariyle ölüm vaka sayısı</t>
    </r>
    <r>
      <rPr>
        <sz val="9"/>
        <rFont val="Times New Roman"/>
        <family val="1"/>
        <charset val="162"/>
      </rPr>
      <t xml:space="preserve">
 Cases of fatal occupational injury in 2016</t>
    </r>
  </si>
  <si>
    <t>is used to calculate the number of occupational injuries per 1,000,000 working hours.</t>
  </si>
  <si>
    <t>second method is based on presuming that an insured person is working 45 hours and in a week, 50 weeks in a year .</t>
  </si>
  <si>
    <t xml:space="preserve">Total number of working days lost due to cases of occupational injury with temporary incapacity for work </t>
  </si>
  <si>
    <t>is used to calculate the number of days lost due to cases of occupational injury with temporary incapacity for work per 1.000.000</t>
  </si>
  <si>
    <t>working hours.</t>
  </si>
  <si>
    <t>working hours</t>
  </si>
  <si>
    <t>II yöntemde, çalışılan 100 iş saatinde iş kazası nedeniyle kaybolan iş saatini bulmak için kullanılır.</t>
  </si>
  <si>
    <r>
      <t xml:space="preserve">İş kazası ağırlık hızı 
</t>
    </r>
    <r>
      <rPr>
        <sz val="9"/>
        <rFont val="Times New Roman"/>
        <family val="1"/>
        <charset val="162"/>
      </rPr>
      <t>Weight rate of occupational injuries</t>
    </r>
    <r>
      <rPr>
        <b/>
        <sz val="9"/>
        <rFont val="Times New Roman"/>
        <family val="1"/>
        <charset val="162"/>
      </rPr>
      <t xml:space="preserve"> (**)</t>
    </r>
  </si>
  <si>
    <r>
      <t xml:space="preserve">(*) İŞ KAZASI SIKLIK HIZI </t>
    </r>
    <r>
      <rPr>
        <sz val="9"/>
        <rFont val="Times New Roman"/>
        <family val="1"/>
        <charset val="162"/>
      </rPr>
      <t>- Incidence rate of occupational accidents/injuries</t>
    </r>
  </si>
  <si>
    <r>
      <t xml:space="preserve">I.YÖNTEM: </t>
    </r>
    <r>
      <rPr>
        <sz val="8.5"/>
        <rFont val="Times New Roman"/>
        <family val="1"/>
        <charset val="162"/>
      </rPr>
      <t>Bir takvim yılında çalışılan 1.000.000 iş saatine karşılık kaç sigortalının iş kazası geçirdiğini gösterir.</t>
    </r>
  </si>
  <si>
    <r>
      <t xml:space="preserve">II.YÖNTEM: </t>
    </r>
    <r>
      <rPr>
        <sz val="8.5"/>
        <rFont val="Times New Roman"/>
        <family val="1"/>
        <charset val="162"/>
      </rPr>
      <t>Tam gün çalışan her 100 kişide kaç sigortalının iş kazası geçirdiğini gösterir. Formülü aşağıdaki gibidir.</t>
    </r>
  </si>
  <si>
    <t>İş kazası geçiren sigortalı sayısı</t>
  </si>
  <si>
    <t>Çalışılan bir milyon iş saatinde iş kazası geçiren sigortalı saysını bulmak için kullanılır.</t>
  </si>
  <si>
    <r>
      <t>I METHOD :</t>
    </r>
    <r>
      <rPr>
        <sz val="8.5"/>
        <rFont val="Times New Roman"/>
        <family val="1"/>
        <charset val="162"/>
      </rPr>
      <t xml:space="preserve"> This method represents the number insured persons who had an occupational accident per 1.000.000 working hours ,</t>
    </r>
  </si>
  <si>
    <r>
      <t>II METHOD :</t>
    </r>
    <r>
      <rPr>
        <sz val="8.5"/>
        <rFont val="Times New Roman"/>
        <family val="1"/>
        <charset val="162"/>
      </rPr>
      <t xml:space="preserve"> This method represents the number insured persons who had an occupational accident per 100 person. Its formula as follows,</t>
    </r>
  </si>
  <si>
    <t>number of days of premium accrued represents total working days of all insured persons during calendar year.</t>
  </si>
  <si>
    <r>
      <t>I METHOD :</t>
    </r>
    <r>
      <rPr>
        <sz val="8.5"/>
        <rFont val="Times New Roman"/>
        <family val="1"/>
        <charset val="162"/>
      </rPr>
      <t xml:space="preserve"> This method represents the number of days lost due to cases of occupational injury with temporary incapacity for work per 1.000.000 working hours </t>
    </r>
  </si>
  <si>
    <r>
      <t>II METHOD :</t>
    </r>
    <r>
      <rPr>
        <sz val="8.5"/>
        <rFont val="Times New Roman"/>
        <family val="1"/>
        <charset val="162"/>
      </rPr>
      <t xml:space="preserve"> This method represents the number of hours lost due to cases of occupational injury with temporary incapacity for work per 100 working hours . Its formula as follows,</t>
    </r>
  </si>
  <si>
    <t>(Duration of temp. incapacity (days))+(Total levels of perm. incapacity*75)+(N'of death*7.500)</t>
  </si>
  <si>
    <t>number of days of premium accrued represents total number of working days of all insured persons during calendar year.</t>
  </si>
  <si>
    <t xml:space="preserve">Second method represents the number of hours lost due to cases of occupational injury with temporary incapacity for work per 100 </t>
  </si>
  <si>
    <r>
      <t xml:space="preserve"> İş kazası geçiren sigortalı sayısı </t>
    </r>
    <r>
      <rPr>
        <sz val="9"/>
        <rFont val="Times New Roman"/>
        <family val="1"/>
        <charset val="162"/>
      </rPr>
      <t>Number of insured persons who had an occupational injury</t>
    </r>
  </si>
  <si>
    <r>
      <t xml:space="preserve">İş kazası sıklık hızı 
</t>
    </r>
    <r>
      <rPr>
        <sz val="9"/>
        <rFont val="Times New Roman"/>
        <family val="1"/>
        <charset val="162"/>
      </rPr>
      <t xml:space="preserve"> Incidence rate of occupational injuries</t>
    </r>
    <r>
      <rPr>
        <b/>
        <sz val="9"/>
        <rFont val="Times New Roman"/>
        <family val="1"/>
        <charset val="162"/>
      </rPr>
      <t>(*)</t>
    </r>
  </si>
  <si>
    <t>Incidence rate of occupational injuries</t>
  </si>
  <si>
    <t>number of occupational injuries,</t>
  </si>
  <si>
    <r>
      <t xml:space="preserve">(**) İŞ KAZASI AĞIRLIK HIZI : </t>
    </r>
    <r>
      <rPr>
        <sz val="8.5"/>
        <rFont val="Times New Roman"/>
        <family val="1"/>
        <charset val="162"/>
      </rPr>
      <t>Weight Rate Of Occupational Injuries</t>
    </r>
  </si>
  <si>
    <t>Weight rate of occupational injuries</t>
  </si>
  <si>
    <t>http://www.sgk.gov.tr/wps/portal/sgk/tr/kurumsal/istatistik/sgk_istatistik_yilliklari</t>
  </si>
  <si>
    <t xml:space="preserve"> 'dan alınmıştır.</t>
  </si>
</sst>
</file>

<file path=xl/styles.xml><?xml version="1.0" encoding="utf-8"?>
<styleSheet xmlns="http://schemas.openxmlformats.org/spreadsheetml/2006/main">
  <numFmts count="7">
    <numFmt numFmtId="164" formatCode="_-* #,##0\ &quot;TL&quot;_-;\-* #,##0\ &quot;TL&quot;_-;_-* &quot;-&quot;\ &quot;TL&quot;_-;_-@_-"/>
    <numFmt numFmtId="165" formatCode="_-* #,##0\ _T_L_-;\-* #,##0\ _T_L_-;_-* &quot;-&quot;\ _T_L_-;_-@_-"/>
    <numFmt numFmtId="166" formatCode="_-* #,##0.00\ &quot;TL&quot;_-;\-* #,##0.00\ &quot;TL&quot;_-;_-* &quot;-&quot;??\ &quot;TL&quot;_-;_-@_-"/>
    <numFmt numFmtId="167" formatCode="_-* #,##0.00\ _T_L_-;\-* #,##0.00\ _T_L_-;_-* &quot;-&quot;??\ _T_L_-;_-@_-"/>
    <numFmt numFmtId="168" formatCode="General_)"/>
    <numFmt numFmtId="169" formatCode="_-* #,##0.00_-;\-* #,##0.00_-;_-* &quot;-&quot;??_-;_-@_-"/>
    <numFmt numFmtId="170" formatCode="_-* #,##0\ _T_L_-;\-* #,##0\ _T_L_-;_-* &quot;-&quot;??\ _T_L_-;_-@_-"/>
  </numFmts>
  <fonts count="84">
    <font>
      <sz val="11"/>
      <color theme="1"/>
      <name val="Calibri"/>
      <family val="2"/>
      <charset val="162"/>
      <scheme val="minor"/>
    </font>
    <font>
      <sz val="11"/>
      <color theme="1"/>
      <name val="Calibri"/>
      <family val="2"/>
      <charset val="162"/>
      <scheme val="minor"/>
    </font>
    <font>
      <b/>
      <sz val="10"/>
      <name val="Times New Roman"/>
      <family val="1"/>
      <charset val="162"/>
    </font>
    <font>
      <sz val="8"/>
      <name val="Arial"/>
      <family val="2"/>
      <charset val="162"/>
    </font>
    <font>
      <i/>
      <sz val="10"/>
      <name val="Times New Roman"/>
      <family val="1"/>
      <charset val="162"/>
    </font>
    <font>
      <sz val="8"/>
      <name val="Times New Roman"/>
      <family val="1"/>
      <charset val="162"/>
    </font>
    <font>
      <b/>
      <sz val="8"/>
      <name val="Times New Roman"/>
      <family val="1"/>
      <charset val="162"/>
    </font>
    <font>
      <b/>
      <sz val="9"/>
      <name val="Times New Roman"/>
      <family val="1"/>
      <charset val="162"/>
    </font>
    <font>
      <sz val="9"/>
      <name val="Times New Roman"/>
      <family val="1"/>
      <charset val="162"/>
    </font>
    <font>
      <sz val="10"/>
      <name val="Arial"/>
      <family val="2"/>
      <charset val="162"/>
    </font>
    <font>
      <b/>
      <vertAlign val="superscript"/>
      <sz val="8"/>
      <name val="Times New Roman"/>
      <family val="1"/>
      <charset val="162"/>
    </font>
    <font>
      <sz val="7"/>
      <name val="Times New Roman"/>
      <family val="1"/>
      <charset val="162"/>
    </font>
    <font>
      <b/>
      <sz val="7.5"/>
      <name val="Times New Roman"/>
      <family val="1"/>
      <charset val="162"/>
    </font>
    <font>
      <b/>
      <vertAlign val="superscript"/>
      <sz val="9"/>
      <name val="Times New Roman"/>
      <family val="1"/>
      <charset val="162"/>
    </font>
    <font>
      <vertAlign val="superscript"/>
      <sz val="9"/>
      <name val="Times New Roman"/>
      <family val="1"/>
      <charset val="162"/>
    </font>
    <font>
      <sz val="10"/>
      <color theme="1"/>
      <name val="Times New Roman"/>
      <family val="1"/>
      <charset val="162"/>
    </font>
    <font>
      <sz val="10"/>
      <name val="Times New Roman"/>
      <family val="1"/>
      <charset val="162"/>
    </font>
    <font>
      <b/>
      <sz val="10"/>
      <color indexed="8"/>
      <name val="Times New Roman"/>
      <family val="1"/>
      <charset val="162"/>
    </font>
    <font>
      <sz val="10"/>
      <name val="MS Sans Serif"/>
      <family val="2"/>
      <charset val="162"/>
    </font>
    <font>
      <b/>
      <sz val="10"/>
      <color theme="1"/>
      <name val="Times New Roman"/>
      <family val="1"/>
      <charset val="162"/>
    </font>
    <font>
      <sz val="9"/>
      <color theme="1"/>
      <name val="Times New Roman"/>
      <family val="1"/>
      <charset val="162"/>
    </font>
    <font>
      <b/>
      <vertAlign val="superscript"/>
      <sz val="9"/>
      <color theme="1"/>
      <name val="Times New Roman"/>
      <family val="1"/>
      <charset val="162"/>
    </font>
    <font>
      <b/>
      <sz val="9"/>
      <color theme="1"/>
      <name val="Times New Roman"/>
      <family val="1"/>
      <charset val="162"/>
    </font>
    <font>
      <vertAlign val="superscript"/>
      <sz val="9"/>
      <color theme="1"/>
      <name val="Times New Roman"/>
      <family val="1"/>
      <charset val="162"/>
    </font>
    <font>
      <sz val="11"/>
      <color theme="1"/>
      <name val="Calibri"/>
      <family val="2"/>
      <scheme val="minor"/>
    </font>
    <font>
      <sz val="11"/>
      <color theme="0"/>
      <name val="Calibri"/>
      <family val="2"/>
      <scheme val="minor"/>
    </font>
    <font>
      <i/>
      <sz val="11"/>
      <color rgb="FF7F7F7F"/>
      <name val="Calibri"/>
      <family val="2"/>
      <scheme val="minor"/>
    </font>
    <font>
      <b/>
      <sz val="18"/>
      <color theme="3"/>
      <name val="Cambria"/>
      <family val="2"/>
      <scheme val="major"/>
    </font>
    <font>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sz val="11"/>
      <color rgb="FF3F3F76"/>
      <name val="Calibri"/>
      <family val="2"/>
      <scheme val="minor"/>
    </font>
    <font>
      <b/>
      <sz val="11"/>
      <color rgb="FFFA7D00"/>
      <name val="Calibri"/>
      <family val="2"/>
      <scheme val="minor"/>
    </font>
    <font>
      <u/>
      <sz val="10"/>
      <color indexed="12"/>
      <name val="Arial Tur"/>
      <charset val="162"/>
    </font>
    <font>
      <b/>
      <sz val="11"/>
      <color theme="0"/>
      <name val="Calibri"/>
      <family val="2"/>
      <scheme val="minor"/>
    </font>
    <font>
      <sz val="11"/>
      <color rgb="FF006100"/>
      <name val="Calibri"/>
      <family val="2"/>
      <scheme val="minor"/>
    </font>
    <font>
      <u/>
      <sz val="8"/>
      <color rgb="FF800080"/>
      <name val="Calibri"/>
      <family val="2"/>
      <charset val="162"/>
      <scheme val="minor"/>
    </font>
    <font>
      <u/>
      <sz val="8"/>
      <color rgb="FF0000FF"/>
      <name val="Calibri"/>
      <family val="2"/>
      <charset val="162"/>
      <scheme val="minor"/>
    </font>
    <font>
      <sz val="11"/>
      <color rgb="FF9C0006"/>
      <name val="Calibri"/>
      <family val="2"/>
      <scheme val="minor"/>
    </font>
    <font>
      <sz val="11"/>
      <color indexed="8"/>
      <name val="Calibri"/>
      <family val="2"/>
      <charset val="162"/>
    </font>
    <font>
      <sz val="11"/>
      <color indexed="8"/>
      <name val="Calibri"/>
      <family val="2"/>
    </font>
    <font>
      <sz val="11"/>
      <color rgb="FF9C6500"/>
      <name val="Calibri"/>
      <family val="2"/>
      <scheme val="minor"/>
    </font>
    <font>
      <b/>
      <sz val="11"/>
      <color theme="1"/>
      <name val="Calibri"/>
      <family val="2"/>
      <scheme val="minor"/>
    </font>
    <font>
      <sz val="11"/>
      <color rgb="FFFF0000"/>
      <name val="Calibri"/>
      <family val="2"/>
      <scheme val="minor"/>
    </font>
    <font>
      <i/>
      <sz val="10"/>
      <color theme="1"/>
      <name val="Times New Roman"/>
      <family val="1"/>
      <charset val="162"/>
    </font>
    <font>
      <sz val="10"/>
      <name val="Arial Tur"/>
      <charset val="162"/>
    </font>
    <font>
      <sz val="10"/>
      <color theme="1"/>
      <name val="Arial"/>
      <family val="2"/>
      <charset val="162"/>
    </font>
    <font>
      <b/>
      <vertAlign val="superscript"/>
      <sz val="10"/>
      <name val="Times New Roman"/>
      <family val="1"/>
      <charset val="162"/>
    </font>
    <font>
      <b/>
      <vertAlign val="superscript"/>
      <sz val="10"/>
      <color theme="1"/>
      <name val="Times New Roman"/>
      <family val="1"/>
      <charset val="162"/>
    </font>
    <font>
      <sz val="9"/>
      <color theme="1"/>
      <name val="Arial"/>
      <family val="2"/>
      <charset val="162"/>
    </font>
    <font>
      <i/>
      <sz val="9"/>
      <name val="Times New Roman"/>
      <family val="1"/>
      <charset val="162"/>
    </font>
    <font>
      <sz val="10"/>
      <color rgb="FFFF0000"/>
      <name val="Times New Roman"/>
      <family val="1"/>
      <charset val="162"/>
    </font>
    <font>
      <vertAlign val="superscript"/>
      <sz val="10"/>
      <name val="Times New Roman"/>
      <family val="1"/>
      <charset val="162"/>
    </font>
    <font>
      <vertAlign val="superscript"/>
      <sz val="8"/>
      <name val="Times New Roman"/>
      <family val="1"/>
      <charset val="162"/>
    </font>
    <font>
      <b/>
      <sz val="8.5"/>
      <name val="Times New Roman"/>
      <family val="1"/>
      <charset val="162"/>
    </font>
    <font>
      <sz val="8.5"/>
      <name val="Times New Roman"/>
      <family val="1"/>
      <charset val="162"/>
    </font>
    <font>
      <sz val="8"/>
      <color theme="1"/>
      <name val="Times New Roman"/>
      <family val="1"/>
      <charset val="162"/>
    </font>
    <font>
      <sz val="8"/>
      <color theme="1"/>
      <name val="Arial"/>
      <family val="2"/>
      <charset val="162"/>
    </font>
    <font>
      <b/>
      <sz val="8"/>
      <color rgb="FF333399"/>
      <name val="Times New Roman"/>
      <family val="1"/>
      <charset val="162"/>
    </font>
    <font>
      <sz val="10"/>
      <color theme="0"/>
      <name val="Times New Roman"/>
      <family val="1"/>
      <charset val="162"/>
    </font>
    <font>
      <i/>
      <sz val="9"/>
      <color theme="1"/>
      <name val="Times New Roman"/>
      <family val="1"/>
      <charset val="162"/>
    </font>
    <font>
      <b/>
      <sz val="20"/>
      <name val="Arial"/>
      <family val="2"/>
      <charset val="162"/>
    </font>
    <font>
      <b/>
      <sz val="20"/>
      <name val="Times New Roman"/>
      <family val="1"/>
      <charset val="162"/>
    </font>
    <font>
      <b/>
      <sz val="7"/>
      <color theme="1"/>
      <name val="Times New Roman"/>
      <family val="1"/>
      <charset val="162"/>
    </font>
    <font>
      <sz val="7"/>
      <color theme="1"/>
      <name val="Arial"/>
      <family val="2"/>
      <charset val="162"/>
    </font>
    <font>
      <u/>
      <sz val="11"/>
      <color theme="10"/>
      <name val="Calibri"/>
      <family val="2"/>
      <scheme val="minor"/>
    </font>
    <font>
      <b/>
      <sz val="11"/>
      <color theme="1"/>
      <name val="Calibri"/>
      <family val="2"/>
      <charset val="162"/>
      <scheme val="minor"/>
    </font>
    <font>
      <sz val="10"/>
      <color theme="1"/>
      <name val="Calibri"/>
      <family val="2"/>
      <charset val="162"/>
      <scheme val="minor"/>
    </font>
    <font>
      <b/>
      <sz val="11"/>
      <color rgb="FF000000"/>
      <name val="Calibri"/>
      <family val="2"/>
      <charset val="162"/>
      <scheme val="minor"/>
    </font>
    <font>
      <b/>
      <sz val="10"/>
      <color theme="1"/>
      <name val="Calibri"/>
      <family val="2"/>
      <charset val="162"/>
      <scheme val="minor"/>
    </font>
    <font>
      <b/>
      <sz val="10"/>
      <color rgb="FF000000"/>
      <name val="Calibri"/>
      <family val="2"/>
      <charset val="162"/>
      <scheme val="minor"/>
    </font>
    <font>
      <b/>
      <sz val="12"/>
      <color rgb="FFFFFFFF"/>
      <name val="Calibri"/>
      <family val="2"/>
      <charset val="162"/>
      <scheme val="minor"/>
    </font>
    <font>
      <sz val="11"/>
      <color rgb="FF000000"/>
      <name val="Calibri"/>
      <family val="2"/>
      <charset val="162"/>
      <scheme val="minor"/>
    </font>
    <font>
      <sz val="10"/>
      <color rgb="FF000000"/>
      <name val="Calibri"/>
      <family val="2"/>
      <charset val="162"/>
      <scheme val="minor"/>
    </font>
    <font>
      <sz val="10"/>
      <color rgb="FFFFFFFF"/>
      <name val="Calibri"/>
      <family val="2"/>
      <charset val="162"/>
      <scheme val="minor"/>
    </font>
    <font>
      <sz val="10"/>
      <color rgb="FF0D0D0D"/>
      <name val="Calibri"/>
      <family val="2"/>
      <charset val="162"/>
      <scheme val="minor"/>
    </font>
    <font>
      <b/>
      <sz val="10"/>
      <color rgb="FF0D0D0D"/>
      <name val="Calibri"/>
      <family val="2"/>
      <charset val="162"/>
      <scheme val="minor"/>
    </font>
    <font>
      <i/>
      <sz val="10"/>
      <color theme="1"/>
      <name val="Calibri"/>
      <family val="2"/>
      <charset val="162"/>
      <scheme val="minor"/>
    </font>
    <font>
      <b/>
      <i/>
      <sz val="10"/>
      <color theme="1"/>
      <name val="Calibri"/>
      <family val="2"/>
      <charset val="162"/>
      <scheme val="minor"/>
    </font>
    <font>
      <u/>
      <sz val="10"/>
      <color theme="3"/>
      <name val="Calibri"/>
      <family val="2"/>
      <charset val="162"/>
      <scheme val="minor"/>
    </font>
    <font>
      <b/>
      <sz val="14"/>
      <name val="Times New Roman"/>
      <family val="1"/>
      <charset val="162"/>
    </font>
    <font>
      <b/>
      <sz val="12"/>
      <name val="Arial Narrow"/>
      <family val="2"/>
      <charset val="16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rgb="FFDDD9C4"/>
        <bgColor indexed="64"/>
      </patternFill>
    </fill>
    <fill>
      <patternFill patternType="solid">
        <fgColor rgb="FFC0504D"/>
        <bgColor indexed="64"/>
      </patternFill>
    </fill>
    <fill>
      <patternFill patternType="solid">
        <fgColor rgb="FFFFFFFF"/>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hair">
        <color rgb="FF959595"/>
      </left>
      <right style="hair">
        <color rgb="FF959595"/>
      </right>
      <top/>
      <bottom style="hair">
        <color rgb="FF959595"/>
      </bottom>
      <diagonal/>
    </border>
    <border>
      <left style="hair">
        <color rgb="FF959595"/>
      </left>
      <right style="hair">
        <color rgb="FF959595"/>
      </right>
      <top style="hair">
        <color rgb="FF959595"/>
      </top>
      <bottom style="hair">
        <color rgb="FF959595"/>
      </bottom>
      <diagonal/>
    </border>
    <border>
      <left style="thin">
        <color indexed="64"/>
      </left>
      <right/>
      <top/>
      <bottom/>
      <diagonal/>
    </border>
    <border>
      <left style="thin">
        <color indexed="64"/>
      </left>
      <right style="hair">
        <color auto="1"/>
      </right>
      <top/>
      <bottom style="hair">
        <color auto="1"/>
      </bottom>
      <diagonal/>
    </border>
    <border>
      <left style="hair">
        <color auto="1"/>
      </left>
      <right style="hair">
        <color auto="1"/>
      </right>
      <top style="thin">
        <color indexed="64"/>
      </top>
      <bottom style="hair">
        <color auto="1"/>
      </bottom>
      <diagonal/>
    </border>
    <border>
      <left/>
      <right style="hair">
        <color auto="1"/>
      </right>
      <top style="thin">
        <color indexed="64"/>
      </top>
      <bottom style="hair">
        <color auto="1"/>
      </bottom>
      <diagonal/>
    </border>
    <border>
      <left style="hair">
        <color auto="1"/>
      </left>
      <right style="thin">
        <color indexed="64"/>
      </right>
      <top/>
      <bottom/>
      <diagonal/>
    </border>
    <border>
      <left style="thin">
        <color indexed="64"/>
      </left>
      <right style="hair">
        <color auto="1"/>
      </right>
      <top style="hair">
        <color auto="1"/>
      </top>
      <bottom style="hair">
        <color auto="1"/>
      </bottom>
      <diagonal/>
    </border>
    <border>
      <left/>
      <right style="hair">
        <color indexed="64"/>
      </right>
      <top style="hair">
        <color indexed="64"/>
      </top>
      <bottom style="hair">
        <color indexed="64"/>
      </bottom>
      <diagonal/>
    </border>
    <border>
      <left style="thin">
        <color indexed="64"/>
      </left>
      <right style="hair">
        <color auto="1"/>
      </right>
      <top style="hair">
        <color auto="1"/>
      </top>
      <bottom/>
      <diagonal/>
    </border>
    <border>
      <left style="hair">
        <color auto="1"/>
      </left>
      <right style="thin">
        <color indexed="64"/>
      </right>
      <top/>
      <bottom style="hair">
        <color auto="1"/>
      </bottom>
      <diagonal/>
    </border>
    <border>
      <left style="thin">
        <color indexed="64"/>
      </left>
      <right/>
      <top style="hair">
        <color indexed="64"/>
      </top>
      <bottom style="hair">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double">
        <color indexed="64"/>
      </top>
      <bottom/>
      <diagonal/>
    </border>
    <border>
      <left/>
      <right/>
      <top/>
      <bottom style="medium">
        <color rgb="FF943634"/>
      </bottom>
      <diagonal/>
    </border>
    <border>
      <left style="medium">
        <color rgb="FF943634"/>
      </left>
      <right style="medium">
        <color rgb="FF943634"/>
      </right>
      <top/>
      <bottom/>
      <diagonal/>
    </border>
    <border>
      <left/>
      <right style="medium">
        <color rgb="FF943634"/>
      </right>
      <top/>
      <bottom/>
      <diagonal/>
    </border>
    <border>
      <left style="medium">
        <color rgb="FF943634"/>
      </left>
      <right style="medium">
        <color rgb="FF943634"/>
      </right>
      <top/>
      <bottom style="medium">
        <color rgb="FF943634"/>
      </bottom>
      <diagonal/>
    </border>
    <border>
      <left/>
      <right style="medium">
        <color indexed="64"/>
      </right>
      <top/>
      <bottom style="medium">
        <color indexed="64"/>
      </bottom>
      <diagonal/>
    </border>
    <border>
      <left/>
      <right style="medium">
        <color rgb="FF943634"/>
      </right>
      <top/>
      <bottom style="medium">
        <color rgb="FF943634"/>
      </bottom>
      <diagonal/>
    </border>
    <border>
      <left/>
      <right style="medium">
        <color rgb="FFCF7B79"/>
      </right>
      <top style="medium">
        <color rgb="FFCF7B79"/>
      </top>
      <bottom style="medium">
        <color rgb="FFCF7B79"/>
      </bottom>
      <diagonal/>
    </border>
    <border>
      <left/>
      <right style="medium">
        <color rgb="FFCF7B79"/>
      </right>
      <top/>
      <bottom style="medium">
        <color rgb="FFCF7B79"/>
      </bottom>
      <diagonal/>
    </border>
    <border>
      <left style="medium">
        <color rgb="FF943634"/>
      </left>
      <right/>
      <top/>
      <bottom style="medium">
        <color rgb="FF943634"/>
      </bottom>
      <diagonal/>
    </border>
    <border>
      <left style="medium">
        <color rgb="FF943634"/>
      </left>
      <right/>
      <top/>
      <bottom/>
      <diagonal/>
    </border>
    <border>
      <left style="medium">
        <color rgb="FF943634"/>
      </left>
      <right/>
      <top/>
      <bottom style="medium">
        <color indexed="64"/>
      </bottom>
      <diagonal/>
    </border>
    <border>
      <left/>
      <right/>
      <top/>
      <bottom style="medium">
        <color indexed="64"/>
      </bottom>
      <diagonal/>
    </border>
    <border>
      <left/>
      <right style="medium">
        <color rgb="FF943634"/>
      </right>
      <top/>
      <bottom style="medium">
        <color indexed="64"/>
      </bottom>
      <diagonal/>
    </border>
    <border>
      <left/>
      <right style="medium">
        <color rgb="FF943634"/>
      </right>
      <top style="medium">
        <color indexed="64"/>
      </top>
      <bottom style="medium">
        <color indexed="64"/>
      </bottom>
      <diagonal/>
    </border>
    <border>
      <left/>
      <right style="medium">
        <color rgb="FFCF7B79"/>
      </right>
      <top/>
      <bottom style="medium">
        <color rgb="FF943634"/>
      </bottom>
      <diagonal/>
    </border>
    <border>
      <left style="medium">
        <color rgb="FF943634"/>
      </left>
      <right/>
      <top style="medium">
        <color rgb="FF943634"/>
      </top>
      <bottom/>
      <diagonal/>
    </border>
    <border>
      <left/>
      <right/>
      <top style="medium">
        <color rgb="FF943634"/>
      </top>
      <bottom/>
      <diagonal/>
    </border>
    <border>
      <left/>
      <right style="medium">
        <color rgb="FF943634"/>
      </right>
      <top style="medium">
        <color rgb="FF943634"/>
      </top>
      <bottom/>
      <diagonal/>
    </border>
    <border>
      <left style="medium">
        <color rgb="FF943634"/>
      </left>
      <right style="medium">
        <color rgb="FF943634"/>
      </right>
      <top style="medium">
        <color rgb="FF943634"/>
      </top>
      <bottom/>
      <diagonal/>
    </border>
    <border>
      <left style="medium">
        <color rgb="FF943634"/>
      </left>
      <right/>
      <top style="medium">
        <color indexed="64"/>
      </top>
      <bottom/>
      <diagonal/>
    </border>
    <border>
      <left/>
      <right/>
      <top style="medium">
        <color indexed="64"/>
      </top>
      <bottom/>
      <diagonal/>
    </border>
    <border>
      <left/>
      <right style="medium">
        <color rgb="FF943634"/>
      </right>
      <top style="medium">
        <color indexed="64"/>
      </top>
      <bottom/>
      <diagonal/>
    </border>
    <border>
      <left style="medium">
        <color rgb="FF943634"/>
      </left>
      <right/>
      <top style="medium">
        <color rgb="FF943634"/>
      </top>
      <bottom style="medium">
        <color rgb="FF943634"/>
      </bottom>
      <diagonal/>
    </border>
    <border>
      <left/>
      <right/>
      <top style="medium">
        <color rgb="FF943634"/>
      </top>
      <bottom style="medium">
        <color rgb="FF943634"/>
      </bottom>
      <diagonal/>
    </border>
    <border>
      <left/>
      <right style="medium">
        <color rgb="FF943634"/>
      </right>
      <top style="medium">
        <color rgb="FF943634"/>
      </top>
      <bottom style="medium">
        <color rgb="FF943634"/>
      </bottom>
      <diagonal/>
    </border>
    <border>
      <left style="medium">
        <color rgb="FFCF7B79"/>
      </left>
      <right/>
      <top/>
      <bottom/>
      <diagonal/>
    </border>
    <border>
      <left style="thick">
        <color rgb="FF943634"/>
      </left>
      <right style="medium">
        <color rgb="FF943634"/>
      </right>
      <top/>
      <bottom/>
      <diagonal/>
    </border>
    <border>
      <left/>
      <right style="thick">
        <color rgb="FF943634"/>
      </right>
      <top/>
      <bottom/>
      <diagonal/>
    </border>
    <border>
      <left style="thick">
        <color rgb="FF943634"/>
      </left>
      <right style="medium">
        <color rgb="FF943634"/>
      </right>
      <top style="medium">
        <color rgb="FF943634"/>
      </top>
      <bottom/>
      <diagonal/>
    </border>
    <border>
      <left style="thick">
        <color rgb="FF943634"/>
      </left>
      <right style="medium">
        <color rgb="FF943634"/>
      </right>
      <top/>
      <bottom style="medium">
        <color rgb="FF943634"/>
      </bottom>
      <diagonal/>
    </border>
    <border>
      <left style="thick">
        <color rgb="FF943634"/>
      </left>
      <right/>
      <top/>
      <bottom/>
      <diagonal/>
    </border>
    <border>
      <left/>
      <right style="thick">
        <color rgb="FF943634"/>
      </right>
      <top/>
      <bottom style="medium">
        <color rgb="FF943634"/>
      </bottom>
      <diagonal/>
    </border>
    <border>
      <left/>
      <right style="thick">
        <color rgb="FF943634"/>
      </right>
      <top style="medium">
        <color rgb="FF943634"/>
      </top>
      <bottom/>
      <diagonal/>
    </border>
    <border>
      <left style="medium">
        <color rgb="FFCF7B79"/>
      </left>
      <right/>
      <top/>
      <bottom style="medium">
        <color rgb="FFCF7B79"/>
      </bottom>
      <diagonal/>
    </border>
    <border>
      <left style="medium">
        <color rgb="FFCF7B79"/>
      </left>
      <right/>
      <top style="medium">
        <color rgb="FFCF7B79"/>
      </top>
      <bottom style="medium">
        <color rgb="FFCF7B79"/>
      </bottom>
      <diagonal/>
    </border>
    <border>
      <left/>
      <right style="medium">
        <color rgb="FFCF7B79"/>
      </right>
      <top/>
      <bottom/>
      <diagonal/>
    </border>
    <border>
      <left style="medium">
        <color rgb="FFCF7B79"/>
      </left>
      <right/>
      <top style="medium">
        <color rgb="FFCF7B79"/>
      </top>
      <bottom/>
      <diagonal/>
    </border>
    <border>
      <left/>
      <right style="medium">
        <color rgb="FFCF7B79"/>
      </right>
      <top style="medium">
        <color rgb="FFCF7B79"/>
      </top>
      <bottom/>
      <diagonal/>
    </border>
    <border>
      <left/>
      <right style="thick">
        <color rgb="FF943634"/>
      </right>
      <top style="medium">
        <color rgb="FF943634"/>
      </top>
      <bottom style="medium">
        <color rgb="FF943634"/>
      </bottom>
      <diagonal/>
    </border>
    <border>
      <left style="medium">
        <color rgb="FFCF7B79"/>
      </left>
      <right/>
      <top style="medium">
        <color rgb="FFCF7B79"/>
      </top>
      <bottom style="medium">
        <color rgb="FF943634"/>
      </bottom>
      <diagonal/>
    </border>
    <border>
      <left/>
      <right style="medium">
        <color rgb="FFCF7B79"/>
      </right>
      <top style="medium">
        <color rgb="FFCF7B79"/>
      </top>
      <bottom style="medium">
        <color rgb="FF943634"/>
      </bottom>
      <diagonal/>
    </border>
    <border>
      <left style="medium">
        <color rgb="FF943634"/>
      </left>
      <right style="medium">
        <color rgb="FF943634"/>
      </right>
      <top style="medium">
        <color rgb="FF943634"/>
      </top>
      <bottom style="medium">
        <color rgb="FF943634"/>
      </bottom>
      <diagonal/>
    </border>
    <border>
      <left style="thick">
        <color rgb="FF943634"/>
      </left>
      <right style="medium">
        <color rgb="FF943634"/>
      </right>
      <top/>
      <bottom style="thick">
        <color rgb="FF943634"/>
      </bottom>
      <diagonal/>
    </border>
    <border>
      <left style="medium">
        <color rgb="FF943634"/>
      </left>
      <right/>
      <top/>
      <bottom style="thick">
        <color rgb="FF943634"/>
      </bottom>
      <diagonal/>
    </border>
    <border>
      <left/>
      <right/>
      <top/>
      <bottom style="thick">
        <color rgb="FF943634"/>
      </bottom>
      <diagonal/>
    </border>
    <border>
      <left/>
      <right style="thick">
        <color rgb="FF943634"/>
      </right>
      <top/>
      <bottom style="thick">
        <color rgb="FF943634"/>
      </bottom>
      <diagonal/>
    </border>
  </borders>
  <cellStyleXfs count="123">
    <xf numFmtId="0" fontId="0" fillId="0" borderId="0"/>
    <xf numFmtId="0" fontId="1" fillId="0" borderId="0"/>
    <xf numFmtId="0" fontId="1" fillId="0" borderId="0"/>
    <xf numFmtId="0" fontId="9" fillId="0" borderId="0"/>
    <xf numFmtId="0" fontId="9" fillId="0" borderId="0"/>
    <xf numFmtId="167" fontId="9" fillId="0" borderId="0" applyFont="0" applyFill="0" applyBorder="0" applyAlignment="0" applyProtection="0"/>
    <xf numFmtId="0" fontId="18" fillId="0" borderId="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0" borderId="1" applyNumberFormat="0" applyFill="0" applyAlignment="0" applyProtection="0"/>
    <xf numFmtId="0" fontId="30" fillId="0" borderId="2" applyNumberFormat="0" applyFill="0" applyAlignment="0" applyProtection="0"/>
    <xf numFmtId="0" fontId="31" fillId="0" borderId="3" applyNumberFormat="0" applyFill="0" applyAlignment="0" applyProtection="0"/>
    <xf numFmtId="0" fontId="31" fillId="0" borderId="0" applyNumberForma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0" fontId="32" fillId="6" borderId="5" applyNumberFormat="0" applyAlignment="0" applyProtection="0"/>
    <xf numFmtId="0" fontId="33" fillId="5" borderId="4" applyNumberFormat="0" applyAlignment="0" applyProtection="0"/>
    <xf numFmtId="0" fontId="34" fillId="6" borderId="4" applyNumberFormat="0" applyAlignment="0" applyProtection="0"/>
    <xf numFmtId="0" fontId="35" fillId="0" borderId="0" applyNumberFormat="0" applyFill="0" applyBorder="0" applyAlignment="0" applyProtection="0">
      <alignment vertical="top"/>
      <protection locked="0"/>
    </xf>
    <xf numFmtId="0" fontId="36" fillId="7" borderId="7" applyNumberFormat="0" applyAlignment="0" applyProtection="0"/>
    <xf numFmtId="0" fontId="37" fillId="2"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8" borderId="8" applyNumberFormat="0" applyFont="0" applyAlignment="0" applyProtection="0"/>
    <xf numFmtId="0" fontId="43" fillId="4" borderId="0" applyNumberFormat="0" applyBorder="0" applyAlignment="0" applyProtection="0"/>
    <xf numFmtId="0" fontId="44" fillId="0" borderId="9" applyNumberFormat="0" applyFill="0" applyAlignment="0" applyProtection="0"/>
    <xf numFmtId="0" fontId="45" fillId="0" borderId="0" applyNumberFormat="0" applyFill="0" applyBorder="0" applyAlignment="0" applyProtection="0"/>
    <xf numFmtId="169"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25" fillId="9"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9" fontId="9" fillId="0" borderId="0" applyFont="0" applyFill="0" applyBorder="0" applyAlignment="0" applyProtection="0"/>
    <xf numFmtId="0" fontId="9" fillId="0" borderId="0"/>
    <xf numFmtId="169"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7" fillId="0" borderId="0"/>
    <xf numFmtId="1" fontId="9" fillId="0" borderId="0"/>
    <xf numFmtId="0" fontId="9" fillId="0" borderId="0"/>
    <xf numFmtId="1" fontId="9" fillId="0" borderId="0"/>
    <xf numFmtId="3" fontId="9" fillId="0" borderId="0">
      <alignment vertical="center" wrapText="1"/>
    </xf>
    <xf numFmtId="0" fontId="47" fillId="0" borderId="0"/>
    <xf numFmtId="0" fontId="24" fillId="0" borderId="0"/>
    <xf numFmtId="0" fontId="1" fillId="0" borderId="0"/>
    <xf numFmtId="0" fontId="67" fillId="0" borderId="0" applyNumberFormat="0" applyFill="0" applyBorder="0" applyAlignment="0" applyProtection="0"/>
  </cellStyleXfs>
  <cellXfs count="1259">
    <xf numFmtId="0" fontId="0" fillId="0" borderId="0" xfId="0"/>
    <xf numFmtId="0" fontId="3" fillId="0" borderId="0" xfId="2" applyFont="1" applyAlignment="1">
      <alignment vertical="center"/>
    </xf>
    <xf numFmtId="0" fontId="5" fillId="0" borderId="0" xfId="2" applyFont="1" applyAlignment="1">
      <alignment vertical="center"/>
    </xf>
    <xf numFmtId="49" fontId="6" fillId="0" borderId="12" xfId="1" applyNumberFormat="1" applyFont="1" applyFill="1" applyBorder="1" applyAlignment="1">
      <alignment horizontal="center" vertical="center" wrapText="1"/>
    </xf>
    <xf numFmtId="0" fontId="7" fillId="0" borderId="12" xfId="3" applyFont="1" applyFill="1" applyBorder="1" applyAlignment="1">
      <alignment horizontal="center" vertical="center" wrapText="1"/>
    </xf>
    <xf numFmtId="0" fontId="7" fillId="0" borderId="10" xfId="3" applyFont="1" applyFill="1" applyBorder="1" applyAlignment="1">
      <alignment horizontal="center" vertical="center" wrapText="1"/>
    </xf>
    <xf numFmtId="49" fontId="7" fillId="0" borderId="13" xfId="1" applyNumberFormat="1" applyFont="1" applyFill="1" applyBorder="1" applyAlignment="1">
      <alignment horizontal="center" vertical="center" wrapText="1"/>
    </xf>
    <xf numFmtId="3" fontId="5" fillId="0" borderId="0" xfId="1" applyNumberFormat="1" applyFont="1" applyFill="1" applyBorder="1" applyAlignment="1">
      <alignment horizontal="right" vertical="center" wrapText="1"/>
    </xf>
    <xf numFmtId="3" fontId="6" fillId="0" borderId="0" xfId="1" applyNumberFormat="1" applyFont="1" applyFill="1" applyBorder="1" applyAlignment="1">
      <alignment horizontal="right" vertical="center" wrapText="1"/>
    </xf>
    <xf numFmtId="3" fontId="5" fillId="33" borderId="16" xfId="2" applyNumberFormat="1" applyFont="1" applyFill="1" applyBorder="1" applyAlignment="1">
      <alignment horizontal="right" vertical="center" wrapText="1"/>
    </xf>
    <xf numFmtId="0" fontId="5" fillId="33" borderId="16" xfId="2" applyFont="1" applyFill="1" applyBorder="1" applyAlignment="1">
      <alignment horizontal="right" vertical="center" wrapText="1"/>
    </xf>
    <xf numFmtId="0" fontId="6" fillId="34" borderId="16" xfId="2" applyFont="1" applyFill="1" applyBorder="1" applyAlignment="1">
      <alignment horizontal="right" vertical="center" wrapText="1"/>
    </xf>
    <xf numFmtId="3" fontId="6" fillId="34" borderId="16" xfId="2" applyNumberFormat="1" applyFont="1" applyFill="1" applyBorder="1" applyAlignment="1">
      <alignment horizontal="right" vertical="center" wrapText="1"/>
    </xf>
    <xf numFmtId="3" fontId="5" fillId="33" borderId="17" xfId="2" applyNumberFormat="1" applyFont="1" applyFill="1" applyBorder="1" applyAlignment="1">
      <alignment horizontal="right" vertical="center" wrapText="1"/>
    </xf>
    <xf numFmtId="0" fontId="6" fillId="34" borderId="17" xfId="2" applyFont="1" applyFill="1" applyBorder="1" applyAlignment="1">
      <alignment horizontal="right" vertical="center" wrapText="1"/>
    </xf>
    <xf numFmtId="3" fontId="5" fillId="0" borderId="10" xfId="1" applyNumberFormat="1" applyFont="1" applyFill="1" applyBorder="1" applyAlignment="1">
      <alignment horizontal="right" vertical="center" wrapText="1"/>
    </xf>
    <xf numFmtId="3" fontId="6" fillId="0" borderId="10" xfId="1" applyNumberFormat="1" applyFont="1" applyFill="1" applyBorder="1" applyAlignment="1">
      <alignment horizontal="right" vertical="center" wrapText="1"/>
    </xf>
    <xf numFmtId="49" fontId="5" fillId="34" borderId="19" xfId="2" applyNumberFormat="1" applyFont="1" applyFill="1" applyBorder="1" applyAlignment="1">
      <alignment horizontal="left" vertical="center" wrapText="1"/>
    </xf>
    <xf numFmtId="3" fontId="5" fillId="33" borderId="19" xfId="2" applyNumberFormat="1" applyFont="1" applyFill="1" applyBorder="1" applyAlignment="1">
      <alignment horizontal="right" vertical="center" wrapText="1"/>
    </xf>
    <xf numFmtId="0" fontId="5" fillId="33" borderId="19" xfId="2" applyFont="1" applyFill="1" applyBorder="1" applyAlignment="1">
      <alignment horizontal="right" vertical="center" wrapText="1"/>
    </xf>
    <xf numFmtId="0" fontId="6" fillId="34" borderId="19" xfId="2" applyFont="1" applyFill="1" applyBorder="1" applyAlignment="1">
      <alignment horizontal="right" vertical="center" wrapText="1"/>
    </xf>
    <xf numFmtId="49" fontId="5" fillId="0" borderId="0" xfId="2" applyNumberFormat="1" applyFont="1" applyFill="1" applyBorder="1" applyAlignment="1">
      <alignment horizontal="left" vertical="top" wrapText="1"/>
    </xf>
    <xf numFmtId="49" fontId="5" fillId="0" borderId="0" xfId="2" applyNumberFormat="1" applyFont="1" applyFill="1" applyBorder="1" applyAlignment="1">
      <alignment horizontal="left" vertical="center" wrapText="1"/>
    </xf>
    <xf numFmtId="3" fontId="6" fillId="0" borderId="0" xfId="2" applyNumberFormat="1" applyFont="1" applyFill="1" applyBorder="1" applyAlignment="1">
      <alignment horizontal="right" vertical="center" wrapText="1"/>
    </xf>
    <xf numFmtId="0" fontId="6" fillId="0" borderId="0" xfId="2" applyFont="1" applyFill="1" applyBorder="1" applyAlignment="1">
      <alignment horizontal="right" vertical="center" wrapText="1"/>
    </xf>
    <xf numFmtId="3" fontId="6" fillId="0" borderId="14" xfId="1" applyNumberFormat="1" applyFont="1" applyFill="1" applyBorder="1" applyAlignment="1">
      <alignment horizontal="right" vertical="center" wrapText="1"/>
    </xf>
    <xf numFmtId="0" fontId="8" fillId="0" borderId="0" xfId="2" applyFont="1" applyAlignment="1">
      <alignment vertical="center"/>
    </xf>
    <xf numFmtId="3" fontId="3" fillId="0" borderId="0" xfId="2" applyNumberFormat="1" applyFont="1" applyAlignment="1">
      <alignment vertical="center"/>
    </xf>
    <xf numFmtId="0" fontId="15" fillId="0" borderId="0" xfId="2" applyFont="1"/>
    <xf numFmtId="0" fontId="2" fillId="0" borderId="0" xfId="2" applyFont="1" applyFill="1" applyBorder="1" applyAlignment="1">
      <alignment horizontal="center" vertical="center" textRotation="90"/>
    </xf>
    <xf numFmtId="0" fontId="16" fillId="0" borderId="0" xfId="2" applyFont="1" applyFill="1"/>
    <xf numFmtId="0" fontId="15" fillId="0" borderId="0" xfId="2" applyFont="1" applyFill="1"/>
    <xf numFmtId="3" fontId="15" fillId="0" borderId="0" xfId="2" applyNumberFormat="1" applyFont="1" applyFill="1" applyAlignment="1">
      <alignment horizontal="left"/>
    </xf>
    <xf numFmtId="0" fontId="16" fillId="0" borderId="0" xfId="3" applyFont="1" applyFill="1"/>
    <xf numFmtId="0" fontId="7" fillId="0" borderId="13" xfId="3" applyFont="1" applyFill="1" applyBorder="1" applyAlignment="1">
      <alignment horizontal="center" vertical="center" wrapText="1"/>
    </xf>
    <xf numFmtId="3" fontId="17" fillId="0" borderId="0" xfId="5" quotePrefix="1" applyNumberFormat="1" applyFont="1" applyFill="1" applyBorder="1" applyAlignment="1">
      <alignment horizontal="center" vertical="center"/>
    </xf>
    <xf numFmtId="168" fontId="2" fillId="0" borderId="0" xfId="6" applyNumberFormat="1" applyFont="1" applyFill="1" applyBorder="1" applyAlignment="1" applyProtection="1">
      <alignment horizontal="left" vertical="center"/>
    </xf>
    <xf numFmtId="3" fontId="15" fillId="0" borderId="0" xfId="2" applyNumberFormat="1" applyFont="1" applyFill="1"/>
    <xf numFmtId="3" fontId="19" fillId="0" borderId="0" xfId="2" applyNumberFormat="1" applyFont="1" applyFill="1"/>
    <xf numFmtId="3" fontId="17" fillId="0" borderId="0" xfId="5" applyNumberFormat="1" applyFont="1" applyFill="1" applyBorder="1" applyAlignment="1">
      <alignment horizontal="center" vertical="center"/>
    </xf>
    <xf numFmtId="3" fontId="17" fillId="35" borderId="0" xfId="5" applyNumberFormat="1" applyFont="1" applyFill="1" applyBorder="1" applyAlignment="1">
      <alignment horizontal="center" vertical="center"/>
    </xf>
    <xf numFmtId="3" fontId="17" fillId="0" borderId="14" xfId="5" applyNumberFormat="1" applyFont="1" applyFill="1" applyBorder="1" applyAlignment="1">
      <alignment horizontal="center" vertical="center"/>
    </xf>
    <xf numFmtId="168" fontId="2" fillId="0" borderId="14" xfId="6" applyNumberFormat="1" applyFont="1" applyFill="1" applyBorder="1" applyAlignment="1" applyProtection="1">
      <alignment horizontal="left"/>
    </xf>
    <xf numFmtId="3" fontId="15" fillId="0" borderId="14" xfId="2" applyNumberFormat="1" applyFont="1" applyFill="1" applyBorder="1"/>
    <xf numFmtId="3" fontId="16" fillId="0" borderId="14" xfId="3" applyNumberFormat="1" applyFont="1" applyFill="1" applyBorder="1" applyAlignment="1">
      <alignment vertical="center"/>
    </xf>
    <xf numFmtId="3" fontId="19" fillId="0" borderId="14" xfId="2" applyNumberFormat="1" applyFont="1" applyFill="1" applyBorder="1"/>
    <xf numFmtId="0" fontId="16" fillId="0" borderId="14" xfId="2" applyFont="1" applyFill="1" applyBorder="1" applyAlignment="1">
      <alignment vertical="center"/>
    </xf>
    <xf numFmtId="0" fontId="2" fillId="0" borderId="14" xfId="2" applyFont="1" applyFill="1" applyBorder="1" applyAlignment="1">
      <alignment vertical="center"/>
    </xf>
    <xf numFmtId="3" fontId="19" fillId="0" borderId="14" xfId="2" applyNumberFormat="1" applyFont="1" applyFill="1" applyBorder="1" applyAlignment="1">
      <alignment vertical="center"/>
    </xf>
    <xf numFmtId="3" fontId="15" fillId="0" borderId="0" xfId="2" applyNumberFormat="1" applyFont="1"/>
    <xf numFmtId="49" fontId="5" fillId="34" borderId="16" xfId="2" applyNumberFormat="1" applyFont="1" applyFill="1" applyBorder="1" applyAlignment="1">
      <alignment horizontal="left" vertical="center" wrapText="1"/>
    </xf>
    <xf numFmtId="49" fontId="7" fillId="0" borderId="12" xfId="1" applyNumberFormat="1" applyFont="1" applyFill="1" applyBorder="1" applyAlignment="1">
      <alignment horizontal="center" vertical="center" wrapText="1"/>
    </xf>
    <xf numFmtId="49" fontId="5" fillId="34" borderId="17" xfId="2" applyNumberFormat="1" applyFont="1" applyFill="1" applyBorder="1" applyAlignment="1">
      <alignment horizontal="left" vertical="center" wrapText="1"/>
    </xf>
    <xf numFmtId="49" fontId="5" fillId="33" borderId="16" xfId="2" applyNumberFormat="1" applyFont="1" applyFill="1" applyBorder="1" applyAlignment="1">
      <alignment horizontal="left" vertical="center" wrapText="1"/>
    </xf>
    <xf numFmtId="0" fontId="7" fillId="0" borderId="12" xfId="3" applyFont="1" applyFill="1" applyBorder="1" applyAlignment="1">
      <alignment horizontal="center" vertical="center" wrapText="1"/>
    </xf>
    <xf numFmtId="49" fontId="7" fillId="0" borderId="12" xfId="1" applyNumberFormat="1"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5" xfId="3" applyFont="1" applyFill="1" applyBorder="1" applyAlignment="1">
      <alignment horizontal="center" vertical="center" wrapText="1"/>
    </xf>
    <xf numFmtId="0" fontId="7" fillId="0" borderId="12" xfId="3" applyFont="1" applyFill="1" applyBorder="1" applyAlignment="1">
      <alignment horizontal="center" vertical="center" wrapText="1"/>
    </xf>
    <xf numFmtId="0" fontId="15" fillId="0" borderId="0" xfId="45" applyFont="1"/>
    <xf numFmtId="0" fontId="16" fillId="0" borderId="0" xfId="65" applyFont="1"/>
    <xf numFmtId="49" fontId="2" fillId="0" borderId="12" xfId="1" applyNumberFormat="1" applyFont="1" applyFill="1" applyBorder="1" applyAlignment="1">
      <alignment horizontal="center" vertical="center" wrapText="1"/>
    </xf>
    <xf numFmtId="0" fontId="2" fillId="0" borderId="12" xfId="3" applyFont="1" applyFill="1" applyBorder="1" applyAlignment="1">
      <alignment horizontal="center" vertical="center" wrapText="1"/>
    </xf>
    <xf numFmtId="0" fontId="2" fillId="0" borderId="10" xfId="3" applyFont="1" applyFill="1" applyBorder="1" applyAlignment="1">
      <alignment horizontal="center" vertical="center" wrapText="1"/>
    </xf>
    <xf numFmtId="0" fontId="2" fillId="0" borderId="13" xfId="3" applyFont="1" applyFill="1" applyBorder="1" applyAlignment="1">
      <alignment horizontal="center" vertical="center" wrapText="1"/>
    </xf>
    <xf numFmtId="0" fontId="2" fillId="35" borderId="0" xfId="107" applyFont="1" applyFill="1" applyBorder="1" applyAlignment="1">
      <alignment horizontal="center" vertical="center" wrapText="1"/>
    </xf>
    <xf numFmtId="3" fontId="15" fillId="0" borderId="0" xfId="45" applyNumberFormat="1" applyFont="1"/>
    <xf numFmtId="3" fontId="15" fillId="0" borderId="0" xfId="45" applyNumberFormat="1" applyFont="1" applyFill="1"/>
    <xf numFmtId="3" fontId="2" fillId="0" borderId="0" xfId="65" applyNumberFormat="1" applyFont="1" applyAlignment="1">
      <alignment vertical="center"/>
    </xf>
    <xf numFmtId="3" fontId="16" fillId="0" borderId="0" xfId="99" applyNumberFormat="1" applyFont="1" applyFill="1" applyBorder="1" applyAlignment="1">
      <alignment horizontal="right" vertical="center" wrapText="1"/>
    </xf>
    <xf numFmtId="3" fontId="2" fillId="0" borderId="0" xfId="65" applyNumberFormat="1" applyFont="1"/>
    <xf numFmtId="0" fontId="16" fillId="35" borderId="0" xfId="65" applyFont="1" applyFill="1"/>
    <xf numFmtId="0" fontId="19" fillId="0" borderId="0" xfId="45" applyFont="1" applyAlignment="1">
      <alignment horizontal="center" vertical="center"/>
    </xf>
    <xf numFmtId="3" fontId="2" fillId="0" borderId="0" xfId="65" applyNumberFormat="1" applyFont="1" applyAlignment="1">
      <alignment horizontal="right" vertical="center"/>
    </xf>
    <xf numFmtId="0" fontId="2" fillId="0" borderId="14" xfId="65" applyFont="1" applyBorder="1" applyAlignment="1">
      <alignment vertical="center" wrapText="1"/>
    </xf>
    <xf numFmtId="3" fontId="2" fillId="0" borderId="14" xfId="65" applyNumberFormat="1" applyFont="1" applyBorder="1" applyAlignment="1">
      <alignment vertical="center"/>
    </xf>
    <xf numFmtId="0" fontId="48" fillId="0" borderId="0" xfId="72" applyFont="1"/>
    <xf numFmtId="0" fontId="16" fillId="0" borderId="0" xfId="72" applyFont="1" applyFill="1"/>
    <xf numFmtId="49" fontId="2" fillId="0" borderId="12" xfId="83" applyNumberFormat="1" applyFont="1" applyFill="1" applyBorder="1" applyAlignment="1">
      <alignment horizontal="center" vertical="center" wrapText="1"/>
    </xf>
    <xf numFmtId="49" fontId="2" fillId="0" borderId="25" xfId="72" applyNumberFormat="1" applyFont="1" applyFill="1" applyBorder="1" applyAlignment="1">
      <alignment horizontal="center" vertical="center" wrapText="1"/>
    </xf>
    <xf numFmtId="49" fontId="2" fillId="0" borderId="13" xfId="72" applyNumberFormat="1" applyFont="1" applyFill="1" applyBorder="1" applyAlignment="1">
      <alignment horizontal="center" vertical="center" wrapText="1"/>
    </xf>
    <xf numFmtId="3" fontId="16" fillId="0" borderId="0" xfId="62" applyNumberFormat="1" applyFont="1" applyFill="1" applyBorder="1" applyAlignment="1">
      <alignment horizontal="right" vertical="center" wrapText="1"/>
    </xf>
    <xf numFmtId="3" fontId="2" fillId="0" borderId="0" xfId="62" applyNumberFormat="1" applyFont="1" applyFill="1" applyBorder="1" applyAlignment="1">
      <alignment horizontal="right" vertical="center" wrapText="1"/>
    </xf>
    <xf numFmtId="49" fontId="16" fillId="36" borderId="16" xfId="72" applyNumberFormat="1" applyFont="1" applyFill="1" applyBorder="1" applyAlignment="1">
      <alignment horizontal="left" vertical="top" wrapText="1"/>
    </xf>
    <xf numFmtId="0" fontId="16" fillId="36" borderId="16" xfId="72" applyFont="1" applyFill="1" applyBorder="1" applyAlignment="1">
      <alignment horizontal="right" vertical="center" wrapText="1"/>
    </xf>
    <xf numFmtId="3" fontId="2" fillId="36" borderId="16" xfId="72" applyNumberFormat="1" applyFont="1" applyFill="1" applyBorder="1" applyAlignment="1">
      <alignment horizontal="right" vertical="center" wrapText="1"/>
    </xf>
    <xf numFmtId="49" fontId="16" fillId="36" borderId="17" xfId="72" applyNumberFormat="1" applyFont="1" applyFill="1" applyBorder="1" applyAlignment="1">
      <alignment horizontal="left" vertical="top" wrapText="1"/>
    </xf>
    <xf numFmtId="49" fontId="16" fillId="36" borderId="19" xfId="72" applyNumberFormat="1" applyFont="1" applyFill="1" applyBorder="1" applyAlignment="1">
      <alignment horizontal="left" vertical="top" wrapText="1"/>
    </xf>
    <xf numFmtId="0" fontId="2" fillId="36" borderId="16" xfId="72" applyFont="1" applyFill="1" applyBorder="1" applyAlignment="1">
      <alignment horizontal="right" vertical="center" wrapText="1"/>
    </xf>
    <xf numFmtId="3" fontId="2" fillId="36" borderId="17" xfId="72" applyNumberFormat="1" applyFont="1" applyFill="1" applyBorder="1" applyAlignment="1">
      <alignment horizontal="right" vertical="center" wrapText="1"/>
    </xf>
    <xf numFmtId="3" fontId="16" fillId="0" borderId="10" xfId="62" applyNumberFormat="1" applyFont="1" applyFill="1" applyBorder="1" applyAlignment="1">
      <alignment horizontal="right" vertical="center" wrapText="1"/>
    </xf>
    <xf numFmtId="3" fontId="2" fillId="0" borderId="10" xfId="62" applyNumberFormat="1" applyFont="1" applyFill="1" applyBorder="1" applyAlignment="1">
      <alignment horizontal="right" vertical="center" wrapText="1"/>
    </xf>
    <xf numFmtId="49" fontId="16" fillId="36" borderId="28" xfId="72" applyNumberFormat="1" applyFont="1" applyFill="1" applyBorder="1" applyAlignment="1">
      <alignment horizontal="left" vertical="top" wrapText="1"/>
    </xf>
    <xf numFmtId="0" fontId="16" fillId="36" borderId="19" xfId="72" applyFont="1" applyFill="1" applyBorder="1" applyAlignment="1">
      <alignment horizontal="right" vertical="center" wrapText="1"/>
    </xf>
    <xf numFmtId="3" fontId="16" fillId="36" borderId="19" xfId="72" applyNumberFormat="1" applyFont="1" applyFill="1" applyBorder="1" applyAlignment="1">
      <alignment horizontal="right" vertical="center" wrapText="1"/>
    </xf>
    <xf numFmtId="3" fontId="2" fillId="36" borderId="19" xfId="72" applyNumberFormat="1" applyFont="1" applyFill="1" applyBorder="1" applyAlignment="1">
      <alignment horizontal="right" vertical="center" wrapText="1"/>
    </xf>
    <xf numFmtId="49" fontId="16" fillId="36" borderId="29" xfId="72" applyNumberFormat="1" applyFont="1" applyFill="1" applyBorder="1" applyAlignment="1">
      <alignment horizontal="left" vertical="top" wrapText="1"/>
    </xf>
    <xf numFmtId="3" fontId="16" fillId="36" borderId="16" xfId="72" applyNumberFormat="1" applyFont="1" applyFill="1" applyBorder="1" applyAlignment="1">
      <alignment horizontal="right" vertical="center" wrapText="1"/>
    </xf>
    <xf numFmtId="49" fontId="16" fillId="0" borderId="0" xfId="72" applyNumberFormat="1" applyFont="1" applyFill="1" applyBorder="1" applyAlignment="1">
      <alignment horizontal="left" vertical="top" wrapText="1"/>
    </xf>
    <xf numFmtId="0" fontId="16" fillId="0" borderId="0" xfId="72" applyFont="1" applyFill="1" applyBorder="1" applyAlignment="1">
      <alignment horizontal="right" vertical="center" wrapText="1"/>
    </xf>
    <xf numFmtId="3" fontId="16" fillId="0" borderId="0" xfId="72" applyNumberFormat="1" applyFont="1" applyFill="1" applyBorder="1" applyAlignment="1">
      <alignment horizontal="right" vertical="center" wrapText="1"/>
    </xf>
    <xf numFmtId="3" fontId="2" fillId="0" borderId="0" xfId="72" applyNumberFormat="1" applyFont="1" applyFill="1" applyBorder="1" applyAlignment="1">
      <alignment horizontal="right" vertical="center" wrapText="1"/>
    </xf>
    <xf numFmtId="3" fontId="16" fillId="0" borderId="0" xfId="72" applyNumberFormat="1" applyFont="1" applyFill="1" applyBorder="1" applyAlignment="1">
      <alignment horizontal="left" vertical="center" wrapText="1"/>
    </xf>
    <xf numFmtId="3" fontId="2" fillId="0" borderId="14" xfId="80" applyNumberFormat="1" applyFont="1" applyFill="1" applyBorder="1" applyAlignment="1">
      <alignment horizontal="right" vertical="center" wrapText="1"/>
    </xf>
    <xf numFmtId="0" fontId="51" fillId="0" borderId="0" xfId="71" applyFont="1"/>
    <xf numFmtId="0" fontId="20" fillId="0" borderId="0" xfId="71" applyFont="1"/>
    <xf numFmtId="0" fontId="20" fillId="0" borderId="0" xfId="64" applyFont="1"/>
    <xf numFmtId="49" fontId="7" fillId="0" borderId="12" xfId="71" applyNumberFormat="1" applyFont="1" applyFill="1" applyBorder="1" applyAlignment="1">
      <alignment horizontal="center" vertical="center" wrapText="1"/>
    </xf>
    <xf numFmtId="49" fontId="7" fillId="0" borderId="13" xfId="71" applyNumberFormat="1" applyFont="1" applyFill="1" applyBorder="1" applyAlignment="1">
      <alignment horizontal="center" vertical="center" wrapText="1"/>
    </xf>
    <xf numFmtId="3" fontId="8" fillId="0" borderId="0" xfId="55" applyNumberFormat="1" applyFont="1" applyFill="1" applyBorder="1" applyAlignment="1">
      <alignment horizontal="right" vertical="center" wrapText="1"/>
    </xf>
    <xf numFmtId="3" fontId="7" fillId="0" borderId="0" xfId="55" applyNumberFormat="1" applyFont="1" applyFill="1" applyBorder="1" applyAlignment="1">
      <alignment horizontal="right" vertical="center" wrapText="1"/>
    </xf>
    <xf numFmtId="49" fontId="8" fillId="37" borderId="16" xfId="71" applyNumberFormat="1" applyFont="1" applyFill="1" applyBorder="1" applyAlignment="1">
      <alignment horizontal="left" vertical="top" wrapText="1"/>
    </xf>
    <xf numFmtId="3" fontId="8" fillId="37" borderId="16" xfId="71" applyNumberFormat="1" applyFont="1" applyFill="1" applyBorder="1" applyAlignment="1">
      <alignment horizontal="right" vertical="center" wrapText="1"/>
    </xf>
    <xf numFmtId="3" fontId="7" fillId="37" borderId="16" xfId="71" applyNumberFormat="1" applyFont="1" applyFill="1" applyBorder="1" applyAlignment="1">
      <alignment horizontal="right" vertical="center" wrapText="1"/>
    </xf>
    <xf numFmtId="49" fontId="8" fillId="37" borderId="17" xfId="71" applyNumberFormat="1" applyFont="1" applyFill="1" applyBorder="1" applyAlignment="1">
      <alignment horizontal="left" vertical="top" wrapText="1"/>
    </xf>
    <xf numFmtId="3" fontId="8" fillId="37" borderId="17" xfId="71" applyNumberFormat="1" applyFont="1" applyFill="1" applyBorder="1" applyAlignment="1">
      <alignment horizontal="right" vertical="center" wrapText="1"/>
    </xf>
    <xf numFmtId="3" fontId="8" fillId="0" borderId="10" xfId="55" applyNumberFormat="1" applyFont="1" applyFill="1" applyBorder="1" applyAlignment="1">
      <alignment horizontal="right" vertical="center" wrapText="1"/>
    </xf>
    <xf numFmtId="3" fontId="7" fillId="0" borderId="10" xfId="55" applyNumberFormat="1" applyFont="1" applyFill="1" applyBorder="1" applyAlignment="1">
      <alignment horizontal="right" vertical="center" wrapText="1"/>
    </xf>
    <xf numFmtId="49" fontId="8" fillId="37" borderId="19" xfId="71" applyNumberFormat="1" applyFont="1" applyFill="1" applyBorder="1" applyAlignment="1">
      <alignment horizontal="left" vertical="top" wrapText="1"/>
    </xf>
    <xf numFmtId="3" fontId="8" fillId="37" borderId="19" xfId="71" applyNumberFormat="1" applyFont="1" applyFill="1" applyBorder="1" applyAlignment="1">
      <alignment horizontal="right" vertical="center" wrapText="1"/>
    </xf>
    <xf numFmtId="49" fontId="8" fillId="0" borderId="0" xfId="71" applyNumberFormat="1" applyFont="1" applyFill="1" applyBorder="1" applyAlignment="1">
      <alignment horizontal="left" vertical="top" wrapText="1"/>
    </xf>
    <xf numFmtId="3" fontId="8" fillId="0" borderId="0" xfId="71" applyNumberFormat="1" applyFont="1" applyFill="1" applyBorder="1" applyAlignment="1">
      <alignment horizontal="right" vertical="center" wrapText="1"/>
    </xf>
    <xf numFmtId="3" fontId="7" fillId="0" borderId="0" xfId="71" applyNumberFormat="1" applyFont="1" applyFill="1" applyBorder="1" applyAlignment="1">
      <alignment horizontal="right" vertical="center" wrapText="1"/>
    </xf>
    <xf numFmtId="3" fontId="7" fillId="0" borderId="14" xfId="74" applyNumberFormat="1" applyFont="1" applyFill="1" applyBorder="1" applyAlignment="1">
      <alignment horizontal="right" vertical="center" wrapText="1"/>
    </xf>
    <xf numFmtId="0" fontId="51" fillId="0" borderId="0" xfId="64" applyFont="1"/>
    <xf numFmtId="3" fontId="16" fillId="0" borderId="0" xfId="3" applyNumberFormat="1" applyFont="1" applyFill="1"/>
    <xf numFmtId="49" fontId="7" fillId="0" borderId="25" xfId="72" applyNumberFormat="1" applyFont="1" applyFill="1" applyBorder="1" applyAlignment="1">
      <alignment horizontal="center" vertical="center" wrapText="1"/>
    </xf>
    <xf numFmtId="49" fontId="7" fillId="0" borderId="13" xfId="72" applyNumberFormat="1" applyFont="1" applyFill="1" applyBorder="1" applyAlignment="1">
      <alignment horizontal="center" vertical="center" wrapText="1"/>
    </xf>
    <xf numFmtId="3" fontId="17" fillId="0" borderId="0" xfId="5" quotePrefix="1" applyNumberFormat="1" applyFont="1" applyBorder="1" applyAlignment="1">
      <alignment horizontal="center" vertical="center"/>
    </xf>
    <xf numFmtId="3" fontId="2" fillId="0" borderId="0" xfId="3" applyNumberFormat="1" applyFont="1" applyFill="1"/>
    <xf numFmtId="3" fontId="17" fillId="0" borderId="0" xfId="5" applyNumberFormat="1" applyFont="1" applyBorder="1" applyAlignment="1">
      <alignment horizontal="center" vertical="center"/>
    </xf>
    <xf numFmtId="3" fontId="17" fillId="0" borderId="10" xfId="5" applyNumberFormat="1" applyFont="1" applyBorder="1" applyAlignment="1">
      <alignment horizontal="center" vertical="center"/>
    </xf>
    <xf numFmtId="168" fontId="2" fillId="0" borderId="10" xfId="6" applyNumberFormat="1" applyFont="1" applyFill="1" applyBorder="1" applyAlignment="1" applyProtection="1">
      <alignment horizontal="left" vertical="center"/>
    </xf>
    <xf numFmtId="3" fontId="2" fillId="0" borderId="10" xfId="3" applyNumberFormat="1" applyFont="1" applyFill="1" applyBorder="1"/>
    <xf numFmtId="0" fontId="16" fillId="0" borderId="14" xfId="2" applyFont="1" applyBorder="1" applyAlignment="1">
      <alignment vertical="center"/>
    </xf>
    <xf numFmtId="0" fontId="2" fillId="0" borderId="14" xfId="2" applyFont="1" applyBorder="1" applyAlignment="1">
      <alignment vertical="center"/>
    </xf>
    <xf numFmtId="3" fontId="2" fillId="0" borderId="14" xfId="3" applyNumberFormat="1" applyFont="1" applyFill="1" applyBorder="1"/>
    <xf numFmtId="0" fontId="16" fillId="35" borderId="0" xfId="61" applyFont="1" applyFill="1"/>
    <xf numFmtId="0" fontId="16" fillId="35" borderId="0" xfId="3" applyFont="1" applyFill="1"/>
    <xf numFmtId="0" fontId="8" fillId="35" borderId="0" xfId="3" applyFont="1" applyFill="1"/>
    <xf numFmtId="0" fontId="2" fillId="35" borderId="12" xfId="3" applyFont="1" applyFill="1" applyBorder="1" applyAlignment="1">
      <alignment horizontal="center" vertical="center" wrapText="1"/>
    </xf>
    <xf numFmtId="0" fontId="2" fillId="35" borderId="10" xfId="3" applyFont="1" applyFill="1" applyBorder="1" applyAlignment="1">
      <alignment horizontal="center" vertical="center" wrapText="1"/>
    </xf>
    <xf numFmtId="0" fontId="2" fillId="35" borderId="15" xfId="3" applyFont="1" applyFill="1" applyBorder="1" applyAlignment="1">
      <alignment horizontal="center" vertical="center" wrapText="1"/>
    </xf>
    <xf numFmtId="0" fontId="2" fillId="35" borderId="13" xfId="3" applyFont="1" applyFill="1" applyBorder="1" applyAlignment="1">
      <alignment horizontal="center" vertical="center" wrapText="1"/>
    </xf>
    <xf numFmtId="0" fontId="7" fillId="35" borderId="0" xfId="4" quotePrefix="1" applyFont="1" applyFill="1" applyBorder="1" applyAlignment="1">
      <alignment horizontal="center" vertical="center"/>
    </xf>
    <xf numFmtId="0" fontId="7" fillId="35" borderId="0" xfId="4" applyFont="1" applyFill="1" applyBorder="1" applyAlignment="1">
      <alignment vertical="center"/>
    </xf>
    <xf numFmtId="3" fontId="16" fillId="35" borderId="0" xfId="3" applyNumberFormat="1" applyFont="1" applyFill="1" applyAlignment="1">
      <alignment vertical="center"/>
    </xf>
    <xf numFmtId="3" fontId="2" fillId="35" borderId="0" xfId="3" applyNumberFormat="1" applyFont="1" applyFill="1" applyAlignment="1">
      <alignment vertical="center"/>
    </xf>
    <xf numFmtId="0" fontId="1" fillId="35" borderId="0" xfId="61" applyFill="1"/>
    <xf numFmtId="3" fontId="16" fillId="35" borderId="0" xfId="3" applyNumberFormat="1" applyFont="1" applyFill="1" applyBorder="1" applyAlignment="1">
      <alignment vertical="center"/>
    </xf>
    <xf numFmtId="3" fontId="2" fillId="35" borderId="0" xfId="3" applyNumberFormat="1" applyFont="1" applyFill="1" applyBorder="1" applyAlignment="1">
      <alignment vertical="center"/>
    </xf>
    <xf numFmtId="0" fontId="7" fillId="35" borderId="10" xfId="4" quotePrefix="1" applyFont="1" applyFill="1" applyBorder="1" applyAlignment="1">
      <alignment horizontal="center" vertical="center"/>
    </xf>
    <xf numFmtId="0" fontId="7" fillId="35" borderId="10" xfId="3" applyFont="1" applyFill="1" applyBorder="1" applyAlignment="1">
      <alignment vertical="center"/>
    </xf>
    <xf numFmtId="3" fontId="16" fillId="35" borderId="10" xfId="3" applyNumberFormat="1" applyFont="1" applyFill="1" applyBorder="1" applyAlignment="1">
      <alignment vertical="center"/>
    </xf>
    <xf numFmtId="3" fontId="2" fillId="35" borderId="10" xfId="3" applyNumberFormat="1" applyFont="1" applyFill="1" applyBorder="1" applyAlignment="1">
      <alignment vertical="center"/>
    </xf>
    <xf numFmtId="0" fontId="2" fillId="35" borderId="10" xfId="3" applyFont="1" applyFill="1" applyBorder="1" applyAlignment="1">
      <alignment vertical="center"/>
    </xf>
    <xf numFmtId="0" fontId="2" fillId="35" borderId="0" xfId="3" applyFont="1" applyFill="1" applyAlignment="1">
      <alignment vertical="center"/>
    </xf>
    <xf numFmtId="0" fontId="2" fillId="35" borderId="0" xfId="3" applyFont="1" applyFill="1" applyAlignment="1">
      <alignment horizontal="left" vertical="center" wrapText="1"/>
    </xf>
    <xf numFmtId="3" fontId="2" fillId="35" borderId="14" xfId="3" applyNumberFormat="1" applyFont="1" applyFill="1" applyBorder="1" applyAlignment="1">
      <alignment vertical="center"/>
    </xf>
    <xf numFmtId="0" fontId="16" fillId="0" borderId="0" xfId="76" applyFont="1"/>
    <xf numFmtId="0" fontId="16" fillId="0" borderId="0" xfId="3" applyFont="1" applyFill="1" applyBorder="1" applyAlignment="1">
      <alignment horizontal="left" wrapText="1"/>
    </xf>
    <xf numFmtId="0" fontId="16" fillId="0" borderId="10" xfId="3" applyFont="1" applyFill="1" applyBorder="1" applyAlignment="1">
      <alignment horizontal="left" wrapText="1"/>
    </xf>
    <xf numFmtId="0" fontId="2" fillId="0" borderId="15" xfId="3" applyFont="1" applyFill="1" applyBorder="1" applyAlignment="1">
      <alignment horizontal="center" vertical="center" wrapText="1"/>
    </xf>
    <xf numFmtId="3" fontId="15" fillId="0" borderId="0" xfId="76" applyNumberFormat="1" applyFont="1" applyAlignment="1">
      <alignment vertical="center"/>
    </xf>
    <xf numFmtId="3" fontId="19" fillId="0" borderId="0" xfId="76" applyNumberFormat="1" applyFont="1" applyAlignment="1">
      <alignment vertical="center"/>
    </xf>
    <xf numFmtId="0" fontId="15" fillId="0" borderId="0" xfId="76" applyFont="1"/>
    <xf numFmtId="0" fontId="19" fillId="0" borderId="0" xfId="76" applyFont="1"/>
    <xf numFmtId="0" fontId="15" fillId="0" borderId="0" xfId="76" applyFont="1" applyBorder="1"/>
    <xf numFmtId="0" fontId="19" fillId="0" borderId="0" xfId="76" applyFont="1" applyBorder="1"/>
    <xf numFmtId="3" fontId="15" fillId="0" borderId="0" xfId="76" applyNumberFormat="1" applyFont="1" applyBorder="1" applyAlignment="1">
      <alignment vertical="center"/>
    </xf>
    <xf numFmtId="3" fontId="19" fillId="0" borderId="0" xfId="76" applyNumberFormat="1" applyFont="1" applyBorder="1" applyAlignment="1">
      <alignment vertical="center"/>
    </xf>
    <xf numFmtId="3" fontId="15" fillId="0" borderId="10" xfId="76" applyNumberFormat="1" applyFont="1" applyBorder="1" applyAlignment="1">
      <alignment vertical="center"/>
    </xf>
    <xf numFmtId="3" fontId="19" fillId="0" borderId="10" xfId="76" applyNumberFormat="1" applyFont="1" applyBorder="1" applyAlignment="1">
      <alignment vertical="center"/>
    </xf>
    <xf numFmtId="0" fontId="15" fillId="0" borderId="10" xfId="76" applyFont="1" applyBorder="1"/>
    <xf numFmtId="0" fontId="19" fillId="0" borderId="10" xfId="76" applyFont="1" applyBorder="1"/>
    <xf numFmtId="3" fontId="15" fillId="35" borderId="10" xfId="76" applyNumberFormat="1" applyFont="1" applyFill="1" applyBorder="1" applyAlignment="1">
      <alignment vertical="center"/>
    </xf>
    <xf numFmtId="3" fontId="15" fillId="35" borderId="0" xfId="76" applyNumberFormat="1" applyFont="1" applyFill="1" applyBorder="1" applyAlignment="1">
      <alignment vertical="center"/>
    </xf>
    <xf numFmtId="3" fontId="19" fillId="35" borderId="0" xfId="76" applyNumberFormat="1" applyFont="1" applyFill="1" applyBorder="1" applyAlignment="1">
      <alignment vertical="center"/>
    </xf>
    <xf numFmtId="3" fontId="15" fillId="35" borderId="0" xfId="76" applyNumberFormat="1" applyFont="1" applyFill="1" applyBorder="1" applyAlignment="1">
      <alignment horizontal="right" vertical="center"/>
    </xf>
    <xf numFmtId="3" fontId="19" fillId="35" borderId="10" xfId="76" applyNumberFormat="1" applyFont="1" applyFill="1" applyBorder="1" applyAlignment="1">
      <alignment vertical="center"/>
    </xf>
    <xf numFmtId="0" fontId="15" fillId="35" borderId="0" xfId="76" applyFont="1" applyFill="1"/>
    <xf numFmtId="0" fontId="2" fillId="0" borderId="10" xfId="3" applyFont="1" applyFill="1" applyBorder="1" applyAlignment="1">
      <alignment horizontal="center" vertical="center" wrapText="1"/>
    </xf>
    <xf numFmtId="0" fontId="16" fillId="0" borderId="14" xfId="76" applyFont="1" applyBorder="1" applyAlignment="1">
      <alignment vertical="center"/>
    </xf>
    <xf numFmtId="3" fontId="19" fillId="0" borderId="14" xfId="76" applyNumberFormat="1" applyFont="1" applyBorder="1" applyAlignment="1">
      <alignment vertical="center"/>
    </xf>
    <xf numFmtId="3" fontId="19" fillId="35" borderId="14" xfId="76" applyNumberFormat="1" applyFont="1" applyFill="1" applyBorder="1" applyAlignment="1">
      <alignment vertical="center"/>
    </xf>
    <xf numFmtId="0" fontId="16" fillId="0" borderId="0" xfId="3" applyFont="1"/>
    <xf numFmtId="1" fontId="16" fillId="0" borderId="0" xfId="115" applyFont="1" applyFill="1"/>
    <xf numFmtId="1" fontId="16" fillId="0" borderId="0" xfId="115" applyFont="1" applyFill="1" applyAlignment="1">
      <alignment vertical="center"/>
    </xf>
    <xf numFmtId="0" fontId="19" fillId="0" borderId="0" xfId="47" applyFont="1" applyAlignment="1">
      <alignment horizontal="center" vertical="center"/>
    </xf>
    <xf numFmtId="3" fontId="15" fillId="0" borderId="0" xfId="47" applyNumberFormat="1" applyFont="1" applyAlignment="1">
      <alignment vertical="center"/>
    </xf>
    <xf numFmtId="3" fontId="19" fillId="0" borderId="0" xfId="47" applyNumberFormat="1" applyFont="1" applyAlignment="1">
      <alignment vertical="center"/>
    </xf>
    <xf numFmtId="3" fontId="15" fillId="0" borderId="0" xfId="47" applyNumberFormat="1" applyFont="1"/>
    <xf numFmtId="3" fontId="19" fillId="0" borderId="0" xfId="47" applyNumberFormat="1" applyFont="1"/>
    <xf numFmtId="0" fontId="15" fillId="0" borderId="0" xfId="47" applyFont="1"/>
    <xf numFmtId="0" fontId="2" fillId="0" borderId="14" xfId="65" applyFont="1" applyBorder="1" applyAlignment="1">
      <alignment horizontal="center" vertical="center" wrapText="1"/>
    </xf>
    <xf numFmtId="1" fontId="2" fillId="0" borderId="0" xfId="115" quotePrefix="1" applyFont="1" applyFill="1" applyBorder="1" applyAlignment="1">
      <alignment horizontal="center" vertical="center" wrapText="1"/>
    </xf>
    <xf numFmtId="1" fontId="2" fillId="0" borderId="0" xfId="115" applyFont="1" applyFill="1" applyBorder="1" applyAlignment="1">
      <alignment horizontal="left" vertical="center" wrapText="1"/>
    </xf>
    <xf numFmtId="3" fontId="16" fillId="0" borderId="0" xfId="115" applyNumberFormat="1" applyFont="1" applyFill="1" applyBorder="1" applyAlignment="1">
      <alignment horizontal="right" vertical="center"/>
    </xf>
    <xf numFmtId="3" fontId="2" fillId="0" borderId="0" xfId="115" applyNumberFormat="1" applyFont="1" applyFill="1" applyBorder="1" applyAlignment="1">
      <alignment horizontal="right" vertical="center"/>
    </xf>
    <xf numFmtId="3" fontId="2" fillId="35" borderId="0" xfId="115" applyNumberFormat="1" applyFont="1" applyFill="1" applyBorder="1" applyAlignment="1">
      <alignment horizontal="right" vertical="center"/>
    </xf>
    <xf numFmtId="1" fontId="2" fillId="0" borderId="0" xfId="115" quotePrefix="1" applyFont="1" applyFill="1" applyBorder="1" applyAlignment="1">
      <alignment horizontal="left" vertical="center" wrapText="1"/>
    </xf>
    <xf numFmtId="1" fontId="16" fillId="0" borderId="0" xfId="115" quotePrefix="1" applyFont="1" applyFill="1" applyBorder="1" applyAlignment="1">
      <alignment horizontal="left" vertical="center" wrapText="1"/>
    </xf>
    <xf numFmtId="3" fontId="2" fillId="0" borderId="14" xfId="115" applyNumberFormat="1" applyFont="1" applyFill="1" applyBorder="1" applyAlignment="1">
      <alignment vertical="center"/>
    </xf>
    <xf numFmtId="3" fontId="2" fillId="35" borderId="14" xfId="115" applyNumberFormat="1" applyFont="1" applyFill="1" applyBorder="1" applyAlignment="1">
      <alignment vertical="center"/>
    </xf>
    <xf numFmtId="0" fontId="16" fillId="0" borderId="0" xfId="52" applyFont="1"/>
    <xf numFmtId="0" fontId="53" fillId="0" borderId="0" xfId="52" applyFont="1"/>
    <xf numFmtId="0" fontId="17" fillId="0" borderId="0" xfId="5" quotePrefix="1" applyNumberFormat="1" applyFont="1" applyBorder="1" applyAlignment="1">
      <alignment horizontal="center" vertical="center"/>
    </xf>
    <xf numFmtId="3" fontId="15" fillId="0" borderId="0" xfId="52" applyNumberFormat="1" applyFont="1" applyAlignment="1">
      <alignment vertical="center"/>
    </xf>
    <xf numFmtId="3" fontId="19" fillId="0" borderId="0" xfId="52" applyNumberFormat="1" applyFont="1" applyAlignment="1">
      <alignment vertical="center"/>
    </xf>
    <xf numFmtId="0" fontId="15" fillId="0" borderId="0" xfId="52" applyFont="1"/>
    <xf numFmtId="3" fontId="15" fillId="0" borderId="0" xfId="52" applyNumberFormat="1" applyFont="1" applyFill="1" applyAlignment="1">
      <alignment vertical="center"/>
    </xf>
    <xf numFmtId="0" fontId="16" fillId="0" borderId="14" xfId="52" applyFont="1" applyBorder="1" applyAlignment="1">
      <alignment vertical="center"/>
    </xf>
    <xf numFmtId="0" fontId="2" fillId="0" borderId="14" xfId="52" applyFont="1" applyBorder="1" applyAlignment="1">
      <alignment vertical="center"/>
    </xf>
    <xf numFmtId="3" fontId="19" fillId="0" borderId="14" xfId="52" applyNumberFormat="1" applyFont="1" applyBorder="1" applyAlignment="1">
      <alignment vertical="center"/>
    </xf>
    <xf numFmtId="1" fontId="53" fillId="0" borderId="0" xfId="115" applyFont="1" applyFill="1"/>
    <xf numFmtId="3" fontId="15" fillId="0" borderId="0" xfId="47" applyNumberFormat="1" applyFont="1" applyFill="1" applyAlignment="1">
      <alignment vertical="center"/>
    </xf>
    <xf numFmtId="3" fontId="2" fillId="0" borderId="14" xfId="65" applyNumberFormat="1" applyFont="1" applyBorder="1" applyAlignment="1">
      <alignment horizontal="right" vertical="center"/>
    </xf>
    <xf numFmtId="0" fontId="24" fillId="0" borderId="0" xfId="120"/>
    <xf numFmtId="0" fontId="2" fillId="0" borderId="12" xfId="3" applyFont="1" applyFill="1" applyBorder="1" applyAlignment="1">
      <alignment horizontal="center" vertical="center" wrapText="1"/>
    </xf>
    <xf numFmtId="0" fontId="2" fillId="0" borderId="14" xfId="3" applyFont="1" applyFill="1" applyBorder="1" applyAlignment="1">
      <alignment horizontal="center" vertical="center" wrapText="1"/>
    </xf>
    <xf numFmtId="3" fontId="16" fillId="0" borderId="0" xfId="115" applyNumberFormat="1" applyFont="1" applyFill="1" applyAlignment="1">
      <alignment vertical="center"/>
    </xf>
    <xf numFmtId="3" fontId="24" fillId="0" borderId="0" xfId="120" applyNumberFormat="1"/>
    <xf numFmtId="1" fontId="16" fillId="0" borderId="10" xfId="115" applyFont="1" applyFill="1" applyBorder="1"/>
    <xf numFmtId="1" fontId="2" fillId="0" borderId="10" xfId="115" applyFont="1" applyFill="1" applyBorder="1" applyAlignment="1">
      <alignment horizontal="right"/>
    </xf>
    <xf numFmtId="1" fontId="2" fillId="0" borderId="0" xfId="115" applyFont="1" applyFill="1" applyBorder="1" applyAlignment="1">
      <alignment vertical="center" wrapText="1"/>
    </xf>
    <xf numFmtId="3" fontId="8" fillId="0" borderId="0" xfId="115" applyNumberFormat="1" applyFont="1" applyFill="1" applyBorder="1" applyAlignment="1">
      <alignment horizontal="center" vertical="center"/>
    </xf>
    <xf numFmtId="3" fontId="8" fillId="0" borderId="0" xfId="115" applyNumberFormat="1" applyFont="1" applyFill="1" applyBorder="1" applyAlignment="1">
      <alignment horizontal="right" vertical="center" indent="1"/>
    </xf>
    <xf numFmtId="3" fontId="7" fillId="0" borderId="0" xfId="115" applyNumberFormat="1" applyFont="1" applyFill="1" applyBorder="1" applyAlignment="1">
      <alignment horizontal="center" vertical="center"/>
    </xf>
    <xf numFmtId="3" fontId="16" fillId="0" borderId="0" xfId="115" applyNumberFormat="1" applyFont="1" applyFill="1" applyBorder="1" applyAlignment="1">
      <alignment horizontal="center" vertical="center"/>
    </xf>
    <xf numFmtId="3" fontId="2" fillId="0" borderId="0" xfId="115" applyNumberFormat="1" applyFont="1" applyFill="1" applyBorder="1" applyAlignment="1">
      <alignment horizontal="center" vertical="center"/>
    </xf>
    <xf numFmtId="1" fontId="7" fillId="0" borderId="14" xfId="115" applyFont="1" applyFill="1" applyBorder="1" applyAlignment="1">
      <alignment vertical="center" wrapText="1"/>
    </xf>
    <xf numFmtId="3" fontId="7" fillId="0" borderId="14" xfId="115" applyNumberFormat="1" applyFont="1" applyFill="1" applyBorder="1" applyAlignment="1">
      <alignment horizontal="center" vertical="center"/>
    </xf>
    <xf numFmtId="0" fontId="25" fillId="35" borderId="0" xfId="120" applyFont="1" applyFill="1"/>
    <xf numFmtId="3" fontId="25" fillId="35" borderId="0" xfId="120" applyNumberFormat="1" applyFont="1" applyFill="1"/>
    <xf numFmtId="0" fontId="16" fillId="0" borderId="0" xfId="2" applyFont="1"/>
    <xf numFmtId="49" fontId="7" fillId="0" borderId="15" xfId="55" applyNumberFormat="1" applyFont="1" applyFill="1" applyBorder="1" applyAlignment="1">
      <alignment horizontal="center" vertical="center" wrapText="1"/>
    </xf>
    <xf numFmtId="49" fontId="7" fillId="0" borderId="12" xfId="55" applyNumberFormat="1" applyFont="1" applyFill="1" applyBorder="1" applyAlignment="1">
      <alignment horizontal="center" vertical="center" wrapText="1"/>
    </xf>
    <xf numFmtId="49" fontId="7" fillId="0" borderId="27" xfId="55" applyNumberFormat="1" applyFont="1" applyFill="1" applyBorder="1" applyAlignment="1">
      <alignment horizontal="center" vertical="center" wrapText="1"/>
    </xf>
    <xf numFmtId="3" fontId="16" fillId="0" borderId="0" xfId="3" applyNumberFormat="1" applyFont="1" applyAlignment="1">
      <alignment vertical="center"/>
    </xf>
    <xf numFmtId="3" fontId="2" fillId="0" borderId="0" xfId="3" applyNumberFormat="1" applyFont="1" applyAlignment="1">
      <alignment vertical="center"/>
    </xf>
    <xf numFmtId="3" fontId="2" fillId="0" borderId="14" xfId="3" applyNumberFormat="1" applyFont="1" applyBorder="1" applyAlignment="1">
      <alignment vertical="center"/>
    </xf>
    <xf numFmtId="0" fontId="5" fillId="0" borderId="0" xfId="80" applyFont="1" applyAlignment="1">
      <alignment vertical="center" wrapText="1"/>
    </xf>
    <xf numFmtId="3" fontId="16" fillId="0" borderId="0" xfId="3" applyNumberFormat="1" applyFont="1"/>
    <xf numFmtId="3" fontId="16" fillId="0" borderId="0" xfId="118" applyFont="1" applyAlignment="1">
      <alignment vertical="center" wrapText="1"/>
    </xf>
    <xf numFmtId="49" fontId="2" fillId="0" borderId="15" xfId="62" applyNumberFormat="1" applyFont="1" applyFill="1" applyBorder="1" applyAlignment="1">
      <alignment horizontal="center" vertical="center" wrapText="1"/>
    </xf>
    <xf numFmtId="49" fontId="2" fillId="0" borderId="12" xfId="62" applyNumberFormat="1" applyFont="1" applyFill="1" applyBorder="1" applyAlignment="1">
      <alignment horizontal="center" vertical="center" wrapText="1"/>
    </xf>
    <xf numFmtId="49" fontId="2" fillId="0" borderId="27" xfId="62" applyNumberFormat="1" applyFont="1" applyFill="1" applyBorder="1" applyAlignment="1">
      <alignment horizontal="center" vertical="center" wrapText="1"/>
    </xf>
    <xf numFmtId="49" fontId="7" fillId="0" borderId="15" xfId="62" applyNumberFormat="1" applyFont="1" applyFill="1" applyBorder="1" applyAlignment="1">
      <alignment horizontal="center" vertical="center" wrapText="1"/>
    </xf>
    <xf numFmtId="49" fontId="7" fillId="0" borderId="12" xfId="62" applyNumberFormat="1" applyFont="1" applyFill="1" applyBorder="1" applyAlignment="1">
      <alignment horizontal="center" vertical="center" wrapText="1"/>
    </xf>
    <xf numFmtId="49" fontId="7" fillId="0" borderId="27" xfId="62" applyNumberFormat="1" applyFont="1" applyFill="1" applyBorder="1" applyAlignment="1">
      <alignment horizontal="center" vertical="center" wrapText="1"/>
    </xf>
    <xf numFmtId="0" fontId="7" fillId="0" borderId="0" xfId="107" applyFont="1" applyFill="1" applyBorder="1" applyAlignment="1">
      <alignment horizontal="center" vertical="center" wrapText="1"/>
    </xf>
    <xf numFmtId="0" fontId="15" fillId="0" borderId="0" xfId="48" applyFont="1" applyAlignment="1">
      <alignment horizontal="right" vertical="center"/>
    </xf>
    <xf numFmtId="0" fontId="2" fillId="0" borderId="0" xfId="3" applyFont="1" applyFill="1" applyBorder="1" applyAlignment="1">
      <alignment horizontal="right" vertical="center" wrapText="1"/>
    </xf>
    <xf numFmtId="0" fontId="19" fillId="0" borderId="0" xfId="48" applyFont="1" applyAlignment="1">
      <alignment horizontal="center" vertical="center"/>
    </xf>
    <xf numFmtId="0" fontId="15" fillId="0" borderId="0" xfId="48" applyFont="1"/>
    <xf numFmtId="0" fontId="15" fillId="0" borderId="0" xfId="48" applyFont="1" applyBorder="1"/>
    <xf numFmtId="0" fontId="5" fillId="0" borderId="0" xfId="80" applyFont="1" applyBorder="1" applyAlignment="1">
      <alignment vertical="center"/>
    </xf>
    <xf numFmtId="3" fontId="16" fillId="0" borderId="0" xfId="118" applyFont="1">
      <alignment vertical="center" wrapText="1"/>
    </xf>
    <xf numFmtId="3" fontId="16" fillId="0" borderId="0" xfId="118" applyFont="1" applyAlignment="1">
      <alignment horizontal="center"/>
    </xf>
    <xf numFmtId="0" fontId="53" fillId="0" borderId="0" xfId="52" applyFont="1" applyFill="1"/>
    <xf numFmtId="0" fontId="16" fillId="0" borderId="0" xfId="52" applyFont="1" applyFill="1"/>
    <xf numFmtId="0" fontId="2" fillId="0" borderId="12" xfId="4" applyFont="1" applyFill="1" applyBorder="1" applyAlignment="1">
      <alignment horizontal="center" vertical="center" wrapText="1"/>
    </xf>
    <xf numFmtId="1" fontId="2" fillId="0" borderId="13" xfId="115" applyFont="1" applyFill="1" applyBorder="1" applyAlignment="1">
      <alignment horizontal="center" vertical="center" wrapText="1"/>
    </xf>
    <xf numFmtId="3" fontId="2" fillId="0" borderId="12" xfId="118" applyFont="1" applyFill="1" applyBorder="1" applyAlignment="1">
      <alignment horizontal="center" vertical="center" wrapText="1"/>
    </xf>
    <xf numFmtId="1" fontId="16" fillId="0" borderId="12" xfId="115" applyFont="1" applyFill="1" applyBorder="1" applyAlignment="1">
      <alignment horizontal="center" vertical="center" wrapText="1"/>
    </xf>
    <xf numFmtId="1" fontId="16" fillId="0" borderId="13" xfId="115" applyFont="1" applyFill="1" applyBorder="1" applyAlignment="1">
      <alignment horizontal="center" vertical="center" wrapText="1"/>
    </xf>
    <xf numFmtId="0" fontId="15" fillId="0" borderId="0" xfId="52" applyFont="1" applyFill="1"/>
    <xf numFmtId="0" fontId="17" fillId="0" borderId="0" xfId="5" quotePrefix="1" applyNumberFormat="1" applyFont="1" applyFill="1" applyBorder="1" applyAlignment="1">
      <alignment horizontal="center" vertical="center"/>
    </xf>
    <xf numFmtId="3" fontId="2" fillId="0" borderId="0" xfId="6" applyNumberFormat="1" applyFont="1" applyFill="1" applyBorder="1" applyAlignment="1" applyProtection="1">
      <alignment horizontal="right" vertical="center"/>
    </xf>
    <xf numFmtId="3" fontId="16" fillId="0" borderId="0" xfId="115" applyNumberFormat="1" applyFont="1" applyFill="1" applyBorder="1" applyAlignment="1">
      <alignment horizontal="right" vertical="center" wrapText="1"/>
    </xf>
    <xf numFmtId="3" fontId="19" fillId="0" borderId="0" xfId="52" applyNumberFormat="1" applyFont="1" applyFill="1" applyAlignment="1">
      <alignment horizontal="right" vertical="center"/>
    </xf>
    <xf numFmtId="3" fontId="15" fillId="0" borderId="0" xfId="52" applyNumberFormat="1" applyFont="1" applyFill="1" applyAlignment="1">
      <alignment horizontal="right" vertical="center"/>
    </xf>
    <xf numFmtId="3" fontId="2" fillId="0" borderId="0" xfId="115" applyNumberFormat="1" applyFont="1" applyFill="1" applyBorder="1" applyAlignment="1">
      <alignment horizontal="right" vertical="center" wrapText="1"/>
    </xf>
    <xf numFmtId="1" fontId="2" fillId="0" borderId="0" xfId="115" applyFont="1" applyFill="1" applyAlignment="1">
      <alignment horizontal="right" vertical="center"/>
    </xf>
    <xf numFmtId="3" fontId="19" fillId="0" borderId="0" xfId="52" applyNumberFormat="1" applyFont="1" applyFill="1" applyBorder="1" applyAlignment="1">
      <alignment horizontal="right" vertical="center"/>
    </xf>
    <xf numFmtId="3" fontId="15" fillId="0" borderId="0" xfId="52" applyNumberFormat="1" applyFont="1" applyFill="1" applyBorder="1" applyAlignment="1">
      <alignment horizontal="right" vertical="center"/>
    </xf>
    <xf numFmtId="0" fontId="15" fillId="0" borderId="0" xfId="52" applyFont="1" applyFill="1" applyBorder="1"/>
    <xf numFmtId="1" fontId="2" fillId="0" borderId="0" xfId="115" applyFont="1" applyFill="1" applyBorder="1" applyAlignment="1">
      <alignment horizontal="right" vertical="center"/>
    </xf>
    <xf numFmtId="3" fontId="17" fillId="0" borderId="10" xfId="5" applyNumberFormat="1" applyFont="1" applyFill="1" applyBorder="1" applyAlignment="1">
      <alignment horizontal="center" vertical="center"/>
    </xf>
    <xf numFmtId="3" fontId="2" fillId="0" borderId="10" xfId="6" applyNumberFormat="1" applyFont="1" applyFill="1" applyBorder="1" applyAlignment="1" applyProtection="1">
      <alignment horizontal="right" vertical="center"/>
    </xf>
    <xf numFmtId="3" fontId="16" fillId="0" borderId="10" xfId="6" applyNumberFormat="1" applyFont="1" applyFill="1" applyBorder="1" applyAlignment="1" applyProtection="1">
      <alignment horizontal="right" vertical="center"/>
    </xf>
    <xf numFmtId="3" fontId="19" fillId="0" borderId="10" xfId="52" applyNumberFormat="1" applyFont="1" applyFill="1" applyBorder="1" applyAlignment="1">
      <alignment horizontal="right" vertical="center"/>
    </xf>
    <xf numFmtId="3" fontId="16" fillId="0" borderId="10" xfId="115" applyNumberFormat="1" applyFont="1" applyFill="1" applyBorder="1" applyAlignment="1">
      <alignment horizontal="right" vertical="center" wrapText="1"/>
    </xf>
    <xf numFmtId="3" fontId="15" fillId="0" borderId="10" xfId="52" applyNumberFormat="1" applyFont="1" applyFill="1" applyBorder="1" applyAlignment="1">
      <alignment horizontal="right" vertical="center"/>
    </xf>
    <xf numFmtId="0" fontId="15" fillId="0" borderId="10" xfId="52" applyFont="1" applyFill="1" applyBorder="1"/>
    <xf numFmtId="3" fontId="2" fillId="0" borderId="10" xfId="115" applyNumberFormat="1" applyFont="1" applyFill="1" applyBorder="1" applyAlignment="1">
      <alignment horizontal="right" vertical="center" wrapText="1"/>
    </xf>
    <xf numFmtId="1" fontId="2" fillId="0" borderId="10" xfId="115" applyFont="1" applyFill="1" applyBorder="1" applyAlignment="1">
      <alignment horizontal="right" vertical="center"/>
    </xf>
    <xf numFmtId="3" fontId="2" fillId="0" borderId="0" xfId="6" applyNumberFormat="1" applyFont="1" applyFill="1" applyBorder="1" applyAlignment="1" applyProtection="1">
      <alignment horizontal="center" vertical="center"/>
    </xf>
    <xf numFmtId="3" fontId="16" fillId="0" borderId="0" xfId="115" applyNumberFormat="1" applyFont="1" applyFill="1" applyBorder="1" applyAlignment="1">
      <alignment horizontal="center" vertical="center" wrapText="1"/>
    </xf>
    <xf numFmtId="3" fontId="15" fillId="0" borderId="0" xfId="52" applyNumberFormat="1" applyFont="1" applyFill="1" applyAlignment="1">
      <alignment horizontal="center" vertical="center"/>
    </xf>
    <xf numFmtId="3" fontId="19" fillId="0" borderId="0" xfId="52" applyNumberFormat="1" applyFont="1" applyFill="1" applyAlignment="1">
      <alignment horizontal="center" vertical="center"/>
    </xf>
    <xf numFmtId="3" fontId="2" fillId="0" borderId="0" xfId="117" applyNumberFormat="1" applyFont="1" applyFill="1" applyBorder="1" applyAlignment="1">
      <alignment horizontal="center" vertical="center" wrapText="1"/>
    </xf>
    <xf numFmtId="0" fontId="16" fillId="0" borderId="14" xfId="52" applyFont="1" applyFill="1" applyBorder="1" applyAlignment="1">
      <alignment vertical="center"/>
    </xf>
    <xf numFmtId="0" fontId="2" fillId="0" borderId="14" xfId="52" applyFont="1" applyFill="1" applyBorder="1" applyAlignment="1">
      <alignment vertical="center"/>
    </xf>
    <xf numFmtId="3" fontId="2" fillId="0" borderId="14" xfId="52" applyNumberFormat="1" applyFont="1" applyFill="1" applyBorder="1" applyAlignment="1">
      <alignment horizontal="right" vertical="center"/>
    </xf>
    <xf numFmtId="1" fontId="2" fillId="0" borderId="0" xfId="115" applyFont="1" applyFill="1" applyAlignment="1">
      <alignment horizontal="center" vertical="center"/>
    </xf>
    <xf numFmtId="1" fontId="2" fillId="0" borderId="0" xfId="115" applyFont="1" applyFill="1" applyAlignment="1">
      <alignment vertical="center"/>
    </xf>
    <xf numFmtId="1" fontId="2" fillId="0" borderId="14" xfId="115" applyFont="1" applyFill="1" applyBorder="1" applyAlignment="1">
      <alignment vertical="center" wrapText="1"/>
    </xf>
    <xf numFmtId="0" fontId="24" fillId="0" borderId="0" xfId="120" applyFill="1"/>
    <xf numFmtId="1" fontId="2" fillId="0" borderId="14" xfId="115" applyFont="1" applyFill="1" applyBorder="1" applyAlignment="1">
      <alignment vertical="center"/>
    </xf>
    <xf numFmtId="3" fontId="7" fillId="0" borderId="0" xfId="5" quotePrefix="1" applyNumberFormat="1" applyFont="1" applyFill="1" applyBorder="1" applyAlignment="1">
      <alignment horizontal="center" vertical="center"/>
    </xf>
    <xf numFmtId="168" fontId="7" fillId="0" borderId="0" xfId="6" applyNumberFormat="1" applyFont="1" applyFill="1" applyBorder="1" applyAlignment="1" applyProtection="1">
      <alignment horizontal="left" vertical="center"/>
    </xf>
    <xf numFmtId="3" fontId="7" fillId="0" borderId="0" xfId="6" applyNumberFormat="1" applyFont="1" applyFill="1" applyBorder="1" applyAlignment="1" applyProtection="1">
      <alignment horizontal="right" vertical="center"/>
    </xf>
    <xf numFmtId="3" fontId="8" fillId="0" borderId="0" xfId="115" applyNumberFormat="1" applyFont="1" applyFill="1" applyBorder="1" applyAlignment="1">
      <alignment horizontal="right" vertical="center" wrapText="1"/>
    </xf>
    <xf numFmtId="3" fontId="8" fillId="0" borderId="0" xfId="52" applyNumberFormat="1" applyFont="1" applyFill="1" applyAlignment="1">
      <alignment horizontal="right" vertical="center"/>
    </xf>
    <xf numFmtId="3" fontId="7" fillId="0" borderId="0" xfId="52" applyNumberFormat="1" applyFont="1" applyFill="1" applyAlignment="1">
      <alignment horizontal="right" vertical="center"/>
    </xf>
    <xf numFmtId="3" fontId="7" fillId="0" borderId="0" xfId="117" applyNumberFormat="1" applyFont="1" applyFill="1" applyBorder="1" applyAlignment="1">
      <alignment horizontal="right" vertical="center" wrapText="1"/>
    </xf>
    <xf numFmtId="3" fontId="7" fillId="0" borderId="0" xfId="115" applyNumberFormat="1" applyFont="1" applyFill="1" applyBorder="1" applyAlignment="1">
      <alignment horizontal="right" wrapText="1"/>
    </xf>
    <xf numFmtId="1" fontId="7" fillId="0" borderId="0" xfId="115" applyFont="1" applyFill="1" applyAlignment="1">
      <alignment horizontal="right"/>
    </xf>
    <xf numFmtId="0" fontId="20" fillId="0" borderId="0" xfId="52" applyFont="1" applyFill="1"/>
    <xf numFmtId="3" fontId="7" fillId="0" borderId="0" xfId="5" applyNumberFormat="1" applyFont="1" applyFill="1" applyBorder="1" applyAlignment="1">
      <alignment horizontal="center" vertical="center"/>
    </xf>
    <xf numFmtId="3" fontId="8" fillId="0" borderId="0" xfId="52" applyNumberFormat="1" applyFont="1" applyFill="1" applyBorder="1" applyAlignment="1">
      <alignment horizontal="right" vertical="center"/>
    </xf>
    <xf numFmtId="3" fontId="7" fillId="0" borderId="0" xfId="52" applyNumberFormat="1" applyFont="1" applyFill="1" applyBorder="1" applyAlignment="1">
      <alignment horizontal="right" vertical="center"/>
    </xf>
    <xf numFmtId="1" fontId="7" fillId="0" borderId="0" xfId="115" applyFont="1" applyFill="1" applyBorder="1" applyAlignment="1">
      <alignment horizontal="right"/>
    </xf>
    <xf numFmtId="3" fontId="7" fillId="0" borderId="10" xfId="5" applyNumberFormat="1" applyFont="1" applyFill="1" applyBorder="1" applyAlignment="1">
      <alignment horizontal="center" vertical="center"/>
    </xf>
    <xf numFmtId="168" fontId="7" fillId="0" borderId="10" xfId="6" applyNumberFormat="1" applyFont="1" applyFill="1" applyBorder="1" applyAlignment="1" applyProtection="1">
      <alignment horizontal="left" vertical="center"/>
    </xf>
    <xf numFmtId="3" fontId="7" fillId="0" borderId="10" xfId="6" applyNumberFormat="1" applyFont="1" applyFill="1" applyBorder="1" applyAlignment="1" applyProtection="1">
      <alignment horizontal="right" vertical="center"/>
    </xf>
    <xf numFmtId="3" fontId="8" fillId="0" borderId="10" xfId="115" applyNumberFormat="1" applyFont="1" applyFill="1" applyBorder="1" applyAlignment="1">
      <alignment horizontal="right" vertical="center" wrapText="1"/>
    </xf>
    <xf numFmtId="3" fontId="8" fillId="0" borderId="10" xfId="52" applyNumberFormat="1" applyFont="1" applyFill="1" applyBorder="1" applyAlignment="1">
      <alignment horizontal="right" vertical="center"/>
    </xf>
    <xf numFmtId="3" fontId="7" fillId="0" borderId="10" xfId="52" applyNumberFormat="1" applyFont="1" applyFill="1" applyBorder="1" applyAlignment="1">
      <alignment horizontal="right" vertical="center"/>
    </xf>
    <xf numFmtId="3" fontId="7" fillId="0" borderId="10" xfId="117" applyNumberFormat="1" applyFont="1" applyFill="1" applyBorder="1" applyAlignment="1">
      <alignment horizontal="right" vertical="center" wrapText="1"/>
    </xf>
    <xf numFmtId="3" fontId="7" fillId="0" borderId="10" xfId="115" applyNumberFormat="1" applyFont="1" applyFill="1" applyBorder="1" applyAlignment="1">
      <alignment horizontal="right" wrapText="1"/>
    </xf>
    <xf numFmtId="1" fontId="7" fillId="0" borderId="10" xfId="115" applyFont="1" applyFill="1" applyBorder="1" applyAlignment="1">
      <alignment horizontal="right"/>
    </xf>
    <xf numFmtId="0" fontId="16" fillId="0" borderId="10" xfId="3" applyFont="1" applyFill="1" applyBorder="1"/>
    <xf numFmtId="0" fontId="16" fillId="0" borderId="10" xfId="52" applyFont="1" applyFill="1" applyBorder="1"/>
    <xf numFmtId="1" fontId="2" fillId="0" borderId="12" xfId="115" applyFont="1" applyFill="1" applyBorder="1" applyAlignment="1">
      <alignment horizontal="center" vertical="center" wrapText="1"/>
    </xf>
    <xf numFmtId="1" fontId="2" fillId="0" borderId="14" xfId="115" applyFont="1" applyFill="1" applyBorder="1" applyAlignment="1">
      <alignment horizontal="center" vertical="center" wrapText="1"/>
    </xf>
    <xf numFmtId="3" fontId="16" fillId="35" borderId="0" xfId="115" applyNumberFormat="1" applyFont="1" applyFill="1" applyAlignment="1">
      <alignment vertical="center"/>
    </xf>
    <xf numFmtId="3" fontId="16" fillId="35" borderId="0" xfId="115" applyNumberFormat="1" applyFont="1" applyFill="1" applyAlignment="1">
      <alignment horizontal="right" vertical="center"/>
    </xf>
    <xf numFmtId="3" fontId="2" fillId="35" borderId="0" xfId="115" applyNumberFormat="1" applyFont="1" applyFill="1" applyAlignment="1">
      <alignment vertical="center"/>
    </xf>
    <xf numFmtId="3" fontId="16" fillId="35" borderId="0" xfId="119" applyNumberFormat="1" applyFont="1" applyFill="1" applyAlignment="1">
      <alignment vertical="center"/>
    </xf>
    <xf numFmtId="1" fontId="6" fillId="0" borderId="14" xfId="115" applyFont="1" applyFill="1" applyBorder="1" applyAlignment="1">
      <alignment wrapText="1"/>
    </xf>
    <xf numFmtId="0" fontId="15" fillId="0" borderId="0" xfId="87" applyFont="1" applyAlignment="1">
      <alignment vertical="center"/>
    </xf>
    <xf numFmtId="49" fontId="2" fillId="0" borderId="13" xfId="1" applyNumberFormat="1" applyFont="1" applyFill="1" applyBorder="1" applyAlignment="1">
      <alignment horizontal="center" vertical="center" wrapText="1"/>
    </xf>
    <xf numFmtId="0" fontId="19" fillId="0" borderId="0" xfId="87" quotePrefix="1" applyFont="1" applyAlignment="1">
      <alignment horizontal="center" vertical="center"/>
    </xf>
    <xf numFmtId="0" fontId="15" fillId="0" borderId="0" xfId="87" applyFont="1" applyAlignment="1">
      <alignment vertical="center" wrapText="1"/>
    </xf>
    <xf numFmtId="3" fontId="15" fillId="0" borderId="0" xfId="87" applyNumberFormat="1" applyFont="1" applyAlignment="1">
      <alignment horizontal="right" vertical="center"/>
    </xf>
    <xf numFmtId="3" fontId="15" fillId="0" borderId="0" xfId="87" applyNumberFormat="1" applyFont="1" applyFill="1" applyAlignment="1">
      <alignment horizontal="right" vertical="center"/>
    </xf>
    <xf numFmtId="3" fontId="2" fillId="0" borderId="0" xfId="65" applyNumberFormat="1" applyFont="1" applyFill="1" applyAlignment="1">
      <alignment horizontal="right" vertical="center"/>
    </xf>
    <xf numFmtId="0" fontId="15" fillId="0" borderId="0" xfId="87" applyFont="1"/>
    <xf numFmtId="0" fontId="15" fillId="0" borderId="14" xfId="87" applyFont="1" applyBorder="1"/>
    <xf numFmtId="0" fontId="2" fillId="0" borderId="14" xfId="65" applyFont="1" applyBorder="1" applyAlignment="1">
      <alignment vertical="center"/>
    </xf>
    <xf numFmtId="0" fontId="58" fillId="0" borderId="0" xfId="87" applyFont="1" applyBorder="1" applyAlignment="1">
      <alignment horizontal="left"/>
    </xf>
    <xf numFmtId="0" fontId="48" fillId="0" borderId="0" xfId="59" applyFont="1"/>
    <xf numFmtId="0" fontId="2" fillId="0" borderId="0" xfId="59" applyFont="1" applyAlignment="1">
      <alignment horizontal="left" vertical="center" wrapText="1"/>
    </xf>
    <xf numFmtId="49" fontId="2" fillId="0" borderId="12" xfId="86" applyNumberFormat="1" applyFont="1" applyFill="1" applyBorder="1" applyAlignment="1">
      <alignment horizontal="center" vertical="center" wrapText="1"/>
    </xf>
    <xf numFmtId="49" fontId="2" fillId="0" borderId="12" xfId="59" applyNumberFormat="1" applyFont="1" applyFill="1" applyBorder="1" applyAlignment="1">
      <alignment horizontal="center" vertical="center" wrapText="1"/>
    </xf>
    <xf numFmtId="0" fontId="20" fillId="0" borderId="12" xfId="91" applyFont="1" applyBorder="1" applyAlignment="1">
      <alignment horizontal="center" vertical="center" wrapText="1"/>
    </xf>
    <xf numFmtId="0" fontId="20" fillId="0" borderId="13" xfId="91" applyFont="1" applyBorder="1" applyAlignment="1">
      <alignment horizontal="center" vertical="center" wrapText="1"/>
    </xf>
    <xf numFmtId="3" fontId="2" fillId="0" borderId="0" xfId="59" applyNumberFormat="1" applyFont="1" applyFill="1" applyBorder="1" applyAlignment="1">
      <alignment horizontal="right" vertical="center"/>
    </xf>
    <xf numFmtId="1" fontId="16" fillId="0" borderId="0" xfId="59" applyNumberFormat="1" applyFont="1" applyFill="1" applyBorder="1" applyAlignment="1">
      <alignment horizontal="right" vertical="center"/>
    </xf>
    <xf numFmtId="1" fontId="2" fillId="0" borderId="0" xfId="59" applyNumberFormat="1" applyFont="1" applyFill="1" applyBorder="1" applyAlignment="1">
      <alignment horizontal="right" vertical="center"/>
    </xf>
    <xf numFmtId="3" fontId="16" fillId="0" borderId="0" xfId="59" applyNumberFormat="1" applyFont="1" applyFill="1" applyBorder="1" applyAlignment="1">
      <alignment horizontal="right" vertical="center"/>
    </xf>
    <xf numFmtId="49" fontId="16" fillId="38" borderId="16" xfId="59" applyNumberFormat="1" applyFont="1" applyFill="1" applyBorder="1" applyAlignment="1">
      <alignment horizontal="left" vertical="center" wrapText="1"/>
    </xf>
    <xf numFmtId="3" fontId="16" fillId="38" borderId="16" xfId="59" applyNumberFormat="1" applyFont="1" applyFill="1" applyBorder="1" applyAlignment="1">
      <alignment horizontal="right" vertical="center"/>
    </xf>
    <xf numFmtId="0" fontId="16" fillId="38" borderId="16" xfId="59" applyFont="1" applyFill="1" applyBorder="1" applyAlignment="1">
      <alignment horizontal="right" vertical="center"/>
    </xf>
    <xf numFmtId="3" fontId="16" fillId="38" borderId="16" xfId="59" applyNumberFormat="1" applyFont="1" applyFill="1" applyBorder="1" applyAlignment="1">
      <alignment horizontal="right" vertical="center" wrapText="1"/>
    </xf>
    <xf numFmtId="0" fontId="16" fillId="38" borderId="16" xfId="59" applyFont="1" applyFill="1" applyBorder="1" applyAlignment="1">
      <alignment horizontal="right" vertical="center" wrapText="1"/>
    </xf>
    <xf numFmtId="3" fontId="16" fillId="0" borderId="0" xfId="59" applyNumberFormat="1" applyFont="1" applyFill="1" applyBorder="1" applyAlignment="1">
      <alignment horizontal="right" vertical="center" wrapText="1"/>
    </xf>
    <xf numFmtId="3" fontId="2" fillId="0" borderId="0" xfId="59" applyNumberFormat="1" applyFont="1" applyFill="1" applyBorder="1" applyAlignment="1">
      <alignment horizontal="right" vertical="center" wrapText="1"/>
    </xf>
    <xf numFmtId="49" fontId="16" fillId="38" borderId="17" xfId="59" applyNumberFormat="1" applyFont="1" applyFill="1" applyBorder="1" applyAlignment="1">
      <alignment horizontal="left" vertical="center" wrapText="1"/>
    </xf>
    <xf numFmtId="3" fontId="16" fillId="38" borderId="17" xfId="59" applyNumberFormat="1" applyFont="1" applyFill="1" applyBorder="1" applyAlignment="1">
      <alignment horizontal="right" vertical="center" wrapText="1"/>
    </xf>
    <xf numFmtId="0" fontId="16" fillId="38" borderId="17" xfId="59" applyFont="1" applyFill="1" applyBorder="1" applyAlignment="1">
      <alignment horizontal="right" vertical="center" wrapText="1"/>
    </xf>
    <xf numFmtId="49" fontId="16" fillId="38" borderId="19" xfId="59" applyNumberFormat="1" applyFont="1" applyFill="1" applyBorder="1" applyAlignment="1">
      <alignment horizontal="left" vertical="center" wrapText="1"/>
    </xf>
    <xf numFmtId="3" fontId="16" fillId="38" borderId="19" xfId="59" applyNumberFormat="1" applyFont="1" applyFill="1" applyBorder="1" applyAlignment="1">
      <alignment horizontal="right" vertical="center"/>
    </xf>
    <xf numFmtId="3" fontId="16" fillId="38" borderId="19" xfId="59" applyNumberFormat="1" applyFont="1" applyFill="1" applyBorder="1" applyAlignment="1">
      <alignment horizontal="right" vertical="center" wrapText="1"/>
    </xf>
    <xf numFmtId="0" fontId="16" fillId="38" borderId="19" xfId="59" applyFont="1" applyFill="1" applyBorder="1" applyAlignment="1">
      <alignment horizontal="right" vertical="center"/>
    </xf>
    <xf numFmtId="0" fontId="16" fillId="38" borderId="19" xfId="59" applyFont="1" applyFill="1" applyBorder="1" applyAlignment="1">
      <alignment horizontal="right" vertical="center" wrapText="1"/>
    </xf>
    <xf numFmtId="3" fontId="16" fillId="0" borderId="10" xfId="59" applyNumberFormat="1" applyFont="1" applyFill="1" applyBorder="1" applyAlignment="1">
      <alignment horizontal="right" vertical="center" wrapText="1"/>
    </xf>
    <xf numFmtId="3" fontId="2" fillId="0" borderId="10" xfId="59" applyNumberFormat="1" applyFont="1" applyFill="1" applyBorder="1" applyAlignment="1">
      <alignment horizontal="right" vertical="center" wrapText="1"/>
    </xf>
    <xf numFmtId="0" fontId="16" fillId="0" borderId="0" xfId="59" applyFont="1" applyFill="1" applyBorder="1" applyAlignment="1">
      <alignment horizontal="right" vertical="center"/>
    </xf>
    <xf numFmtId="49" fontId="2" fillId="0" borderId="14" xfId="59" applyNumberFormat="1" applyFont="1" applyFill="1" applyBorder="1" applyAlignment="1">
      <alignment horizontal="left" vertical="center" wrapText="1"/>
    </xf>
    <xf numFmtId="3" fontId="2" fillId="0" borderId="14" xfId="59" applyNumberFormat="1" applyFont="1" applyFill="1" applyBorder="1" applyAlignment="1">
      <alignment horizontal="right" vertical="center" wrapText="1"/>
    </xf>
    <xf numFmtId="0" fontId="16" fillId="0" borderId="0" xfId="79" applyFont="1" applyAlignment="1">
      <alignment vertical="center"/>
    </xf>
    <xf numFmtId="0" fontId="9" fillId="0" borderId="0" xfId="79" applyFont="1" applyAlignment="1">
      <alignment vertical="center"/>
    </xf>
    <xf numFmtId="3" fontId="48" fillId="0" borderId="0" xfId="59" applyNumberFormat="1" applyFont="1"/>
    <xf numFmtId="0" fontId="59" fillId="0" borderId="0" xfId="56" applyFont="1"/>
    <xf numFmtId="0" fontId="60" fillId="0" borderId="0" xfId="56" applyFont="1" applyAlignment="1">
      <alignment horizontal="left" wrapText="1"/>
    </xf>
    <xf numFmtId="0" fontId="5" fillId="0" borderId="0" xfId="56" applyFont="1" applyAlignment="1">
      <alignment horizontal="left" vertical="center" wrapText="1"/>
    </xf>
    <xf numFmtId="49" fontId="2" fillId="0" borderId="12" xfId="55" applyNumberFormat="1" applyFont="1" applyFill="1" applyBorder="1" applyAlignment="1">
      <alignment horizontal="center" vertical="center" wrapText="1"/>
    </xf>
    <xf numFmtId="49" fontId="2" fillId="0" borderId="13" xfId="55" applyNumberFormat="1" applyFont="1" applyFill="1" applyBorder="1" applyAlignment="1">
      <alignment horizontal="center" vertical="center" wrapText="1"/>
    </xf>
    <xf numFmtId="3" fontId="2" fillId="0" borderId="0" xfId="56" applyNumberFormat="1" applyFont="1" applyFill="1" applyBorder="1" applyAlignment="1">
      <alignment horizontal="center" vertical="center"/>
    </xf>
    <xf numFmtId="0" fontId="48" fillId="0" borderId="0" xfId="56" applyFont="1"/>
    <xf numFmtId="1" fontId="16" fillId="0" borderId="0" xfId="56" applyNumberFormat="1" applyFont="1" applyFill="1" applyBorder="1" applyAlignment="1">
      <alignment horizontal="center" vertical="center"/>
    </xf>
    <xf numFmtId="49" fontId="5" fillId="38" borderId="16" xfId="56" applyNumberFormat="1" applyFont="1" applyFill="1" applyBorder="1" applyAlignment="1">
      <alignment horizontal="left" vertical="center" wrapText="1"/>
    </xf>
    <xf numFmtId="0" fontId="16" fillId="38" borderId="16" xfId="56" applyFont="1" applyFill="1" applyBorder="1" applyAlignment="1">
      <alignment horizontal="center" vertical="center"/>
    </xf>
    <xf numFmtId="3" fontId="2" fillId="38" borderId="16" xfId="56" applyNumberFormat="1" applyFont="1" applyFill="1" applyBorder="1" applyAlignment="1">
      <alignment horizontal="center" vertical="center" wrapText="1"/>
    </xf>
    <xf numFmtId="0" fontId="16" fillId="38" borderId="16" xfId="56" applyFont="1" applyFill="1" applyBorder="1" applyAlignment="1">
      <alignment horizontal="center" vertical="center" wrapText="1"/>
    </xf>
    <xf numFmtId="3" fontId="16" fillId="0" borderId="0" xfId="56" applyNumberFormat="1" applyFont="1" applyFill="1" applyBorder="1" applyAlignment="1">
      <alignment horizontal="center" vertical="center"/>
    </xf>
    <xf numFmtId="3" fontId="16" fillId="38" borderId="16" xfId="56" applyNumberFormat="1" applyFont="1" applyFill="1" applyBorder="1" applyAlignment="1">
      <alignment horizontal="center" vertical="center" wrapText="1"/>
    </xf>
    <xf numFmtId="3" fontId="16" fillId="0" borderId="0" xfId="56" applyNumberFormat="1" applyFont="1" applyFill="1" applyBorder="1" applyAlignment="1">
      <alignment horizontal="center" vertical="center" wrapText="1"/>
    </xf>
    <xf numFmtId="3" fontId="16" fillId="38" borderId="16" xfId="56" applyNumberFormat="1" applyFont="1" applyFill="1" applyBorder="1" applyAlignment="1">
      <alignment horizontal="center" vertical="center"/>
    </xf>
    <xf numFmtId="3" fontId="2" fillId="0" borderId="0" xfId="56" applyNumberFormat="1" applyFont="1" applyFill="1" applyBorder="1" applyAlignment="1">
      <alignment horizontal="center" vertical="center" wrapText="1"/>
    </xf>
    <xf numFmtId="0" fontId="2" fillId="38" borderId="16" xfId="56" applyFont="1" applyFill="1" applyBorder="1" applyAlignment="1">
      <alignment horizontal="center" vertical="center" wrapText="1"/>
    </xf>
    <xf numFmtId="49" fontId="6" fillId="0" borderId="14" xfId="56" applyNumberFormat="1" applyFont="1" applyFill="1" applyBorder="1" applyAlignment="1">
      <alignment horizontal="left" vertical="center" wrapText="1"/>
    </xf>
    <xf numFmtId="3" fontId="2" fillId="0" borderId="14" xfId="56" applyNumberFormat="1" applyFont="1" applyFill="1" applyBorder="1" applyAlignment="1">
      <alignment horizontal="center" vertical="center" wrapText="1"/>
    </xf>
    <xf numFmtId="0" fontId="5" fillId="0" borderId="0" xfId="2" applyFont="1" applyAlignment="1">
      <alignment vertical="center" wrapText="1"/>
    </xf>
    <xf numFmtId="0" fontId="4" fillId="0" borderId="0" xfId="65" applyFont="1" applyBorder="1" applyAlignment="1">
      <alignment horizontal="justify" vertical="center" wrapText="1"/>
    </xf>
    <xf numFmtId="0" fontId="15" fillId="0" borderId="12" xfId="87" applyFont="1" applyBorder="1" applyAlignment="1">
      <alignment horizontal="center" vertical="center" wrapText="1"/>
    </xf>
    <xf numFmtId="0" fontId="15" fillId="0" borderId="13" xfId="87" applyFont="1" applyBorder="1" applyAlignment="1">
      <alignment horizontal="center" vertical="center" wrapText="1"/>
    </xf>
    <xf numFmtId="3" fontId="16" fillId="0" borderId="0" xfId="65" applyNumberFormat="1" applyFont="1" applyFill="1" applyBorder="1" applyAlignment="1">
      <alignment horizontal="right" vertical="center"/>
    </xf>
    <xf numFmtId="3" fontId="16" fillId="0" borderId="0" xfId="65" applyNumberFormat="1" applyFont="1" applyAlignment="1">
      <alignment horizontal="right" vertical="center"/>
    </xf>
    <xf numFmtId="3" fontId="16" fillId="0" borderId="0" xfId="65" applyNumberFormat="1" applyFont="1" applyFill="1" applyAlignment="1">
      <alignment horizontal="right" vertical="center"/>
    </xf>
    <xf numFmtId="3" fontId="19" fillId="0" borderId="0" xfId="87" applyNumberFormat="1" applyFont="1" applyAlignment="1">
      <alignment horizontal="right" vertical="center"/>
    </xf>
    <xf numFmtId="0" fontId="2" fillId="0" borderId="0" xfId="65" quotePrefix="1" applyFont="1" applyFill="1" applyBorder="1" applyAlignment="1">
      <alignment horizontal="left" vertical="center" wrapText="1"/>
    </xf>
    <xf numFmtId="3" fontId="2" fillId="0" borderId="14" xfId="65" quotePrefix="1" applyNumberFormat="1" applyFont="1" applyFill="1" applyBorder="1" applyAlignment="1">
      <alignment horizontal="right" vertical="center" wrapText="1"/>
    </xf>
    <xf numFmtId="3" fontId="16" fillId="0" borderId="0" xfId="99" applyNumberFormat="1" applyFont="1" applyFill="1" applyBorder="1" applyAlignment="1">
      <alignment horizontal="right" vertical="center" wrapText="1" indent="1"/>
    </xf>
    <xf numFmtId="3" fontId="2" fillId="0" borderId="0" xfId="65" applyNumberFormat="1" applyFont="1" applyFill="1" applyBorder="1" applyAlignment="1">
      <alignment horizontal="right" vertical="center" indent="1"/>
    </xf>
    <xf numFmtId="3" fontId="2" fillId="0" borderId="14" xfId="65" quotePrefix="1" applyNumberFormat="1" applyFont="1" applyFill="1" applyBorder="1" applyAlignment="1">
      <alignment horizontal="right" vertical="center" wrapText="1" indent="1"/>
    </xf>
    <xf numFmtId="0" fontId="15" fillId="0" borderId="0" xfId="113" applyFont="1"/>
    <xf numFmtId="49" fontId="2" fillId="0" borderId="12" xfId="112" applyNumberFormat="1" applyFont="1" applyFill="1" applyBorder="1" applyAlignment="1">
      <alignment horizontal="center" vertical="center" wrapText="1"/>
    </xf>
    <xf numFmtId="0" fontId="15" fillId="0" borderId="12" xfId="113" applyFont="1" applyBorder="1" applyAlignment="1">
      <alignment horizontal="center" vertical="center" wrapText="1"/>
    </xf>
    <xf numFmtId="0" fontId="15" fillId="0" borderId="13" xfId="113" applyFont="1" applyBorder="1" applyAlignment="1">
      <alignment horizontal="center" vertical="center" wrapText="1"/>
    </xf>
    <xf numFmtId="0" fontId="19" fillId="0" borderId="0" xfId="113" quotePrefix="1" applyFont="1" applyAlignment="1">
      <alignment horizontal="left" vertical="center" wrapText="1"/>
    </xf>
    <xf numFmtId="0" fontId="15" fillId="0" borderId="0" xfId="113" applyFont="1" applyAlignment="1">
      <alignment horizontal="left" vertical="center" wrapText="1"/>
    </xf>
    <xf numFmtId="3" fontId="15" fillId="0" borderId="0" xfId="113" applyNumberFormat="1" applyFont="1" applyAlignment="1">
      <alignment horizontal="right" vertical="center"/>
    </xf>
    <xf numFmtId="3" fontId="15" fillId="0" borderId="0" xfId="113" applyNumberFormat="1" applyFont="1" applyFill="1" applyAlignment="1">
      <alignment horizontal="right" vertical="center"/>
    </xf>
    <xf numFmtId="3" fontId="19" fillId="0" borderId="0" xfId="113" applyNumberFormat="1" applyFont="1" applyAlignment="1">
      <alignment horizontal="right" vertical="center"/>
    </xf>
    <xf numFmtId="0" fontId="19" fillId="0" borderId="0" xfId="113" applyFont="1" applyAlignment="1">
      <alignment horizontal="left" vertical="center" wrapText="1"/>
    </xf>
    <xf numFmtId="0" fontId="19" fillId="33" borderId="16" xfId="113" quotePrefix="1" applyFont="1" applyFill="1" applyBorder="1" applyAlignment="1">
      <alignment horizontal="right" vertical="center" wrapText="1"/>
    </xf>
    <xf numFmtId="0" fontId="15" fillId="33" borderId="16" xfId="113" applyFont="1" applyFill="1" applyBorder="1" applyAlignment="1">
      <alignment horizontal="left" vertical="center" wrapText="1"/>
    </xf>
    <xf numFmtId="3" fontId="15" fillId="33" borderId="16" xfId="113" applyNumberFormat="1" applyFont="1" applyFill="1" applyBorder="1" applyAlignment="1">
      <alignment horizontal="right" vertical="center"/>
    </xf>
    <xf numFmtId="3" fontId="19" fillId="33" borderId="16" xfId="113" applyNumberFormat="1" applyFont="1" applyFill="1" applyBorder="1" applyAlignment="1">
      <alignment horizontal="right" vertical="center"/>
    </xf>
    <xf numFmtId="3" fontId="19" fillId="0" borderId="14" xfId="113" applyNumberFormat="1" applyFont="1" applyBorder="1" applyAlignment="1">
      <alignment horizontal="right" vertical="center"/>
    </xf>
    <xf numFmtId="0" fontId="16" fillId="0" borderId="0" xfId="111" applyFont="1" applyAlignment="1">
      <alignment vertical="center"/>
    </xf>
    <xf numFmtId="0" fontId="9" fillId="0" borderId="0" xfId="111" applyFont="1" applyAlignment="1">
      <alignment vertical="center"/>
    </xf>
    <xf numFmtId="0" fontId="48" fillId="0" borderId="0" xfId="109" applyFont="1"/>
    <xf numFmtId="49" fontId="2" fillId="0" borderId="12" xfId="84" applyNumberFormat="1" applyFont="1" applyFill="1" applyBorder="1" applyAlignment="1">
      <alignment horizontal="center" vertical="center" wrapText="1"/>
    </xf>
    <xf numFmtId="0" fontId="2" fillId="0" borderId="0" xfId="89" quotePrefix="1" applyFont="1" applyBorder="1" applyAlignment="1">
      <alignment horizontal="center" vertical="center" wrapText="1"/>
    </xf>
    <xf numFmtId="0" fontId="2" fillId="0" borderId="0" xfId="89" applyFont="1" applyBorder="1" applyAlignment="1">
      <alignment horizontal="left" vertical="center" wrapText="1"/>
    </xf>
    <xf numFmtId="3" fontId="16" fillId="0" borderId="0" xfId="65" applyNumberFormat="1" applyFont="1" applyAlignment="1">
      <alignment vertical="center"/>
    </xf>
    <xf numFmtId="3" fontId="16" fillId="0" borderId="0" xfId="65" applyNumberFormat="1" applyFont="1" applyFill="1" applyAlignment="1">
      <alignment vertical="center"/>
    </xf>
    <xf numFmtId="0" fontId="2" fillId="0" borderId="0" xfId="89" quotePrefix="1" applyFont="1" applyFill="1" applyBorder="1" applyAlignment="1">
      <alignment horizontal="center" vertical="center" wrapText="1"/>
    </xf>
    <xf numFmtId="0" fontId="2" fillId="0" borderId="0" xfId="89" quotePrefix="1" applyFont="1" applyFill="1" applyBorder="1" applyAlignment="1">
      <alignment vertical="center" wrapText="1"/>
    </xf>
    <xf numFmtId="0" fontId="2" fillId="0" borderId="14" xfId="89" quotePrefix="1" applyFont="1" applyFill="1" applyBorder="1" applyAlignment="1">
      <alignment horizontal="center" vertical="center" wrapText="1"/>
    </xf>
    <xf numFmtId="0" fontId="2" fillId="0" borderId="14" xfId="89" quotePrefix="1" applyFont="1" applyFill="1" applyBorder="1" applyAlignment="1">
      <alignment vertical="center" wrapText="1"/>
    </xf>
    <xf numFmtId="3" fontId="2" fillId="0" borderId="14" xfId="99" applyNumberFormat="1" applyFont="1" applyFill="1" applyBorder="1" applyAlignment="1">
      <alignment horizontal="right" vertical="center" wrapText="1"/>
    </xf>
    <xf numFmtId="0" fontId="61" fillId="0" borderId="0" xfId="65" applyFont="1"/>
    <xf numFmtId="0" fontId="2" fillId="0" borderId="0" xfId="65" quotePrefix="1" applyFont="1" applyAlignment="1">
      <alignment vertical="center"/>
    </xf>
    <xf numFmtId="0" fontId="2" fillId="0" borderId="0" xfId="65" applyFont="1" applyAlignment="1">
      <alignment horizontal="left" vertical="center" wrapText="1"/>
    </xf>
    <xf numFmtId="3" fontId="16" fillId="0" borderId="0" xfId="99" applyNumberFormat="1" applyFont="1" applyFill="1" applyBorder="1" applyAlignment="1">
      <alignment vertical="center" wrapText="1"/>
    </xf>
    <xf numFmtId="3" fontId="2" fillId="0" borderId="0" xfId="99" applyNumberFormat="1" applyFont="1" applyFill="1" applyBorder="1" applyAlignment="1">
      <alignment vertical="center" wrapText="1"/>
    </xf>
    <xf numFmtId="0" fontId="2" fillId="39" borderId="16" xfId="65" quotePrefix="1" applyFont="1" applyFill="1" applyBorder="1" applyAlignment="1">
      <alignment horizontal="right" vertical="center"/>
    </xf>
    <xf numFmtId="0" fontId="16" fillId="39" borderId="16" xfId="65" applyFont="1" applyFill="1" applyBorder="1" applyAlignment="1">
      <alignment vertical="center" wrapText="1"/>
    </xf>
    <xf numFmtId="3" fontId="16" fillId="39" borderId="16" xfId="99" applyNumberFormat="1" applyFont="1" applyFill="1" applyBorder="1" applyAlignment="1">
      <alignment vertical="center" wrapText="1"/>
    </xf>
    <xf numFmtId="3" fontId="2" fillId="39" borderId="16" xfId="65" applyNumberFormat="1" applyFont="1" applyFill="1" applyBorder="1" applyAlignment="1">
      <alignment vertical="center"/>
    </xf>
    <xf numFmtId="0" fontId="2" fillId="40" borderId="16" xfId="65" quotePrefix="1" applyFont="1" applyFill="1" applyBorder="1" applyAlignment="1">
      <alignment horizontal="right" vertical="center"/>
    </xf>
    <xf numFmtId="0" fontId="16" fillId="40" borderId="16" xfId="65" applyFont="1" applyFill="1" applyBorder="1" applyAlignment="1">
      <alignment vertical="center" wrapText="1"/>
    </xf>
    <xf numFmtId="3" fontId="16" fillId="40" borderId="16" xfId="99" applyNumberFormat="1" applyFont="1" applyFill="1" applyBorder="1" applyAlignment="1">
      <alignment vertical="center" wrapText="1"/>
    </xf>
    <xf numFmtId="3" fontId="2" fillId="40" borderId="16" xfId="65" applyNumberFormat="1" applyFont="1" applyFill="1" applyBorder="1" applyAlignment="1">
      <alignment vertical="center"/>
    </xf>
    <xf numFmtId="0" fontId="16" fillId="0" borderId="0" xfId="65" applyFont="1" applyFill="1"/>
    <xf numFmtId="0" fontId="2" fillId="0" borderId="0" xfId="65" quotePrefix="1" applyFont="1" applyAlignment="1">
      <alignment horizontal="left" vertical="center"/>
    </xf>
    <xf numFmtId="3" fontId="16" fillId="39" borderId="16" xfId="65" applyNumberFormat="1" applyFont="1" applyFill="1" applyBorder="1" applyAlignment="1">
      <alignment vertical="center"/>
    </xf>
    <xf numFmtId="0" fontId="2" fillId="0" borderId="0" xfId="65" applyFont="1" applyFill="1" applyAlignment="1">
      <alignment horizontal="left" vertical="center" wrapText="1"/>
    </xf>
    <xf numFmtId="0" fontId="2" fillId="0" borderId="0" xfId="65" applyFont="1" applyFill="1" applyAlignment="1">
      <alignment vertical="center" wrapText="1"/>
    </xf>
    <xf numFmtId="0" fontId="2" fillId="0" borderId="0" xfId="65" applyFont="1" applyAlignment="1">
      <alignment vertical="center" wrapText="1"/>
    </xf>
    <xf numFmtId="3" fontId="16" fillId="40" borderId="16" xfId="65" applyNumberFormat="1" applyFont="1" applyFill="1" applyBorder="1" applyAlignment="1">
      <alignment vertical="center"/>
    </xf>
    <xf numFmtId="0" fontId="16" fillId="0" borderId="14" xfId="65" applyFont="1" applyBorder="1" applyAlignment="1">
      <alignment vertical="center"/>
    </xf>
    <xf numFmtId="0" fontId="16" fillId="0" borderId="0" xfId="65" applyFont="1" applyAlignment="1">
      <alignment vertical="center"/>
    </xf>
    <xf numFmtId="0" fontId="19" fillId="0" borderId="0" xfId="87" quotePrefix="1" applyNumberFormat="1" applyFont="1" applyAlignment="1">
      <alignment horizontal="left" vertical="center"/>
    </xf>
    <xf numFmtId="0" fontId="19" fillId="0" borderId="0" xfId="87" quotePrefix="1" applyFont="1" applyAlignment="1">
      <alignment horizontal="left" vertical="center"/>
    </xf>
    <xf numFmtId="0" fontId="19" fillId="38" borderId="16" xfId="87" quotePrefix="1" applyFont="1" applyFill="1" applyBorder="1" applyAlignment="1">
      <alignment horizontal="right" vertical="center"/>
    </xf>
    <xf numFmtId="0" fontId="16" fillId="38" borderId="16" xfId="65" applyFont="1" applyFill="1" applyBorder="1" applyAlignment="1">
      <alignment vertical="center" wrapText="1"/>
    </xf>
    <xf numFmtId="3" fontId="15" fillId="38" borderId="16" xfId="87" applyNumberFormat="1" applyFont="1" applyFill="1" applyBorder="1" applyAlignment="1">
      <alignment horizontal="right" vertical="center"/>
    </xf>
    <xf numFmtId="3" fontId="2" fillId="38" borderId="16" xfId="65" applyNumberFormat="1" applyFont="1" applyFill="1" applyBorder="1" applyAlignment="1">
      <alignment horizontal="right" vertical="center"/>
    </xf>
    <xf numFmtId="0" fontId="19" fillId="0" borderId="0" xfId="87" applyFont="1" applyAlignment="1">
      <alignment horizontal="left" vertical="center"/>
    </xf>
    <xf numFmtId="0" fontId="19" fillId="36" borderId="16" xfId="87" applyFont="1" applyFill="1" applyBorder="1" applyAlignment="1">
      <alignment horizontal="right" vertical="center"/>
    </xf>
    <xf numFmtId="0" fontId="16" fillId="36" borderId="16" xfId="65" applyFont="1" applyFill="1" applyBorder="1" applyAlignment="1">
      <alignment vertical="center" wrapText="1"/>
    </xf>
    <xf numFmtId="3" fontId="15" fillId="36" borderId="16" xfId="87" applyNumberFormat="1" applyFont="1" applyFill="1" applyBorder="1" applyAlignment="1">
      <alignment horizontal="right" vertical="center"/>
    </xf>
    <xf numFmtId="3" fontId="2" fillId="36" borderId="16" xfId="65" applyNumberFormat="1" applyFont="1" applyFill="1" applyBorder="1" applyAlignment="1">
      <alignment horizontal="right" vertical="center"/>
    </xf>
    <xf numFmtId="3" fontId="16" fillId="36" borderId="16" xfId="99" applyNumberFormat="1" applyFont="1" applyFill="1" applyBorder="1" applyAlignment="1">
      <alignment horizontal="right" vertical="center" wrapText="1"/>
    </xf>
    <xf numFmtId="3" fontId="15" fillId="0" borderId="0" xfId="87" applyNumberFormat="1" applyFont="1" applyAlignment="1">
      <alignment vertical="center"/>
    </xf>
    <xf numFmtId="3" fontId="15" fillId="0" borderId="0" xfId="87" applyNumberFormat="1" applyFont="1" applyFill="1" applyAlignment="1">
      <alignment vertical="center"/>
    </xf>
    <xf numFmtId="0" fontId="19" fillId="38" borderId="16" xfId="87" applyFont="1" applyFill="1" applyBorder="1" applyAlignment="1">
      <alignment horizontal="right" vertical="center"/>
    </xf>
    <xf numFmtId="3" fontId="15" fillId="38" borderId="16" xfId="87" applyNumberFormat="1" applyFont="1" applyFill="1" applyBorder="1" applyAlignment="1">
      <alignment vertical="center"/>
    </xf>
    <xf numFmtId="3" fontId="2" fillId="38" borderId="16" xfId="65" applyNumberFormat="1" applyFont="1" applyFill="1" applyBorder="1" applyAlignment="1">
      <alignment vertical="center"/>
    </xf>
    <xf numFmtId="3" fontId="16" fillId="38" borderId="16" xfId="99" applyNumberFormat="1" applyFont="1" applyFill="1" applyBorder="1" applyAlignment="1">
      <alignment vertical="center" wrapText="1"/>
    </xf>
    <xf numFmtId="0" fontId="19" fillId="0" borderId="0" xfId="87" applyFont="1" applyAlignment="1">
      <alignment horizontal="left" vertical="center" wrapText="1"/>
    </xf>
    <xf numFmtId="0" fontId="19" fillId="37" borderId="16" xfId="87" applyFont="1" applyFill="1" applyBorder="1" applyAlignment="1">
      <alignment horizontal="right" vertical="center"/>
    </xf>
    <xf numFmtId="0" fontId="15" fillId="37" borderId="16" xfId="87" applyFont="1" applyFill="1" applyBorder="1" applyAlignment="1">
      <alignment horizontal="left" vertical="center" wrapText="1"/>
    </xf>
    <xf numFmtId="3" fontId="15" fillId="37" borderId="16" xfId="87" applyNumberFormat="1" applyFont="1" applyFill="1" applyBorder="1" applyAlignment="1">
      <alignment vertical="center"/>
    </xf>
    <xf numFmtId="3" fontId="2" fillId="37" borderId="16" xfId="65" applyNumberFormat="1" applyFont="1" applyFill="1" applyBorder="1" applyAlignment="1">
      <alignment vertical="center"/>
    </xf>
    <xf numFmtId="3" fontId="16" fillId="37" borderId="16" xfId="99" applyNumberFormat="1" applyFont="1" applyFill="1" applyBorder="1" applyAlignment="1">
      <alignment horizontal="right" vertical="center" wrapText="1"/>
    </xf>
    <xf numFmtId="0" fontId="16" fillId="0" borderId="0" xfId="3" applyFont="1" applyBorder="1"/>
    <xf numFmtId="0" fontId="15" fillId="0" borderId="12" xfId="89" applyFont="1" applyBorder="1" applyAlignment="1">
      <alignment horizontal="center" vertical="center" wrapText="1"/>
    </xf>
    <xf numFmtId="0" fontId="15" fillId="0" borderId="13" xfId="89" applyFont="1" applyBorder="1" applyAlignment="1">
      <alignment horizontal="center" vertical="center" wrapText="1"/>
    </xf>
    <xf numFmtId="0" fontId="2" fillId="0" borderId="0" xfId="3" quotePrefix="1" applyFont="1" applyFill="1" applyBorder="1" applyAlignment="1">
      <alignment horizontal="center" vertical="center"/>
    </xf>
    <xf numFmtId="0" fontId="2" fillId="0" borderId="0" xfId="3" quotePrefix="1" applyFont="1" applyFill="1" applyBorder="1" applyAlignment="1">
      <alignment horizontal="left" vertical="center" wrapText="1"/>
    </xf>
    <xf numFmtId="3" fontId="16" fillId="0" borderId="0" xfId="3" applyNumberFormat="1" applyFont="1" applyFill="1" applyAlignment="1">
      <alignment horizontal="right" vertical="center"/>
    </xf>
    <xf numFmtId="3" fontId="19" fillId="0" borderId="0" xfId="89" applyNumberFormat="1" applyFont="1" applyFill="1" applyAlignment="1">
      <alignment horizontal="right" vertical="center"/>
    </xf>
    <xf numFmtId="3" fontId="15" fillId="0" borderId="0" xfId="89" applyNumberFormat="1" applyFont="1" applyFill="1" applyAlignment="1">
      <alignment horizontal="right" vertical="center"/>
    </xf>
    <xf numFmtId="0" fontId="2" fillId="0" borderId="0" xfId="3" quotePrefix="1" applyFont="1" applyBorder="1" applyAlignment="1">
      <alignment horizontal="left" vertical="center"/>
    </xf>
    <xf numFmtId="3" fontId="16" fillId="0" borderId="0" xfId="3" applyNumberFormat="1" applyFont="1" applyAlignment="1">
      <alignment horizontal="right" vertical="center"/>
    </xf>
    <xf numFmtId="3" fontId="19" fillId="0" borderId="0" xfId="89" applyNumberFormat="1" applyFont="1" applyAlignment="1">
      <alignment horizontal="right" vertical="center"/>
    </xf>
    <xf numFmtId="3" fontId="15" fillId="0" borderId="0" xfId="89" applyNumberFormat="1" applyFont="1" applyAlignment="1">
      <alignment horizontal="right" vertical="center"/>
    </xf>
    <xf numFmtId="0" fontId="2" fillId="0" borderId="0" xfId="3" quotePrefix="1" applyFont="1" applyFill="1" applyBorder="1" applyAlignment="1">
      <alignment horizontal="left" vertical="center"/>
    </xf>
    <xf numFmtId="0" fontId="2" fillId="0" borderId="0" xfId="3" applyFont="1" applyBorder="1" applyAlignment="1">
      <alignment horizontal="center" vertical="center"/>
    </xf>
    <xf numFmtId="0" fontId="2" fillId="0" borderId="0" xfId="3" applyFont="1" applyBorder="1" applyAlignment="1">
      <alignment horizontal="left" vertical="center"/>
    </xf>
    <xf numFmtId="3" fontId="2" fillId="0" borderId="14" xfId="3" applyNumberFormat="1" applyFont="1" applyBorder="1" applyAlignment="1">
      <alignment horizontal="right" vertical="center"/>
    </xf>
    <xf numFmtId="0" fontId="16" fillId="0" borderId="0" xfId="3" applyFont="1" applyFill="1" applyAlignment="1">
      <alignment vertical="center"/>
    </xf>
    <xf numFmtId="0" fontId="19" fillId="0" borderId="0" xfId="89" applyFont="1" applyFill="1" applyAlignment="1">
      <alignment vertical="center"/>
    </xf>
    <xf numFmtId="0" fontId="15" fillId="0" borderId="0" xfId="89" applyFont="1" applyFill="1" applyAlignment="1">
      <alignment vertical="center"/>
    </xf>
    <xf numFmtId="0" fontId="2" fillId="0" borderId="0" xfId="3" quotePrefix="1" applyFont="1" applyBorder="1" applyAlignment="1">
      <alignment horizontal="center" vertical="center"/>
    </xf>
    <xf numFmtId="0" fontId="16" fillId="0" borderId="0" xfId="3" applyFont="1" applyAlignment="1">
      <alignment vertical="center"/>
    </xf>
    <xf numFmtId="0" fontId="19" fillId="0" borderId="0" xfId="89" applyFont="1" applyAlignment="1">
      <alignment vertical="center"/>
    </xf>
    <xf numFmtId="0" fontId="15" fillId="0" borderId="0" xfId="89" applyFont="1" applyAlignment="1">
      <alignment vertical="center"/>
    </xf>
    <xf numFmtId="0" fontId="2" fillId="0" borderId="14" xfId="3" quotePrefix="1" applyFont="1" applyBorder="1" applyAlignment="1">
      <alignment horizontal="left" vertical="center"/>
    </xf>
    <xf numFmtId="0" fontId="2" fillId="0" borderId="14" xfId="3" applyFont="1" applyBorder="1" applyAlignment="1">
      <alignment vertical="center"/>
    </xf>
    <xf numFmtId="0" fontId="2" fillId="0" borderId="0" xfId="3" applyFont="1" applyFill="1"/>
    <xf numFmtId="0" fontId="59" fillId="0" borderId="0" xfId="67" applyFont="1"/>
    <xf numFmtId="0" fontId="58" fillId="0" borderId="0" xfId="67" applyFont="1" applyFill="1" applyAlignment="1">
      <alignment horizontal="right"/>
    </xf>
    <xf numFmtId="49" fontId="6" fillId="0" borderId="12" xfId="63" applyNumberFormat="1" applyFont="1" applyFill="1" applyBorder="1" applyAlignment="1">
      <alignment horizontal="center" vertical="center" wrapText="1"/>
    </xf>
    <xf numFmtId="49" fontId="6" fillId="0" borderId="13" xfId="63" applyNumberFormat="1" applyFont="1" applyFill="1" applyBorder="1" applyAlignment="1">
      <alignment horizontal="center" vertical="center" wrapText="1"/>
    </xf>
    <xf numFmtId="49" fontId="7" fillId="36" borderId="0" xfId="67" applyNumberFormat="1" applyFont="1" applyFill="1" applyBorder="1" applyAlignment="1">
      <alignment horizontal="left" vertical="center" wrapText="1"/>
    </xf>
    <xf numFmtId="0" fontId="6" fillId="36" borderId="0" xfId="67" applyFont="1" applyFill="1" applyBorder="1" applyAlignment="1">
      <alignment horizontal="center" vertical="center" wrapText="1"/>
    </xf>
    <xf numFmtId="49" fontId="8" fillId="0" borderId="0" xfId="67" applyNumberFormat="1" applyFont="1" applyFill="1" applyBorder="1" applyAlignment="1">
      <alignment horizontal="left" vertical="center" wrapText="1"/>
    </xf>
    <xf numFmtId="0" fontId="6" fillId="0" borderId="0" xfId="67" applyFont="1" applyFill="1" applyBorder="1" applyAlignment="1">
      <alignment horizontal="center" vertical="center" wrapText="1"/>
    </xf>
    <xf numFmtId="3" fontId="6" fillId="0" borderId="0" xfId="67" applyNumberFormat="1" applyFont="1" applyFill="1" applyBorder="1" applyAlignment="1">
      <alignment horizontal="center" vertical="center" wrapText="1"/>
    </xf>
    <xf numFmtId="0" fontId="59" fillId="0" borderId="0" xfId="67" applyFont="1" applyFill="1"/>
    <xf numFmtId="3" fontId="6" fillId="36" borderId="0" xfId="67" applyNumberFormat="1" applyFont="1" applyFill="1" applyBorder="1" applyAlignment="1">
      <alignment horizontal="center" vertical="center" wrapText="1"/>
    </xf>
    <xf numFmtId="49" fontId="8" fillId="0" borderId="10" xfId="67" applyNumberFormat="1" applyFont="1" applyFill="1" applyBorder="1" applyAlignment="1">
      <alignment horizontal="left" vertical="center" wrapText="1"/>
    </xf>
    <xf numFmtId="0" fontId="6" fillId="0" borderId="10" xfId="67" applyFont="1" applyFill="1" applyBorder="1" applyAlignment="1">
      <alignment horizontal="center" vertical="center" wrapText="1"/>
    </xf>
    <xf numFmtId="0" fontId="59" fillId="0" borderId="0" xfId="67" applyFont="1" applyAlignment="1">
      <alignment vertical="center"/>
    </xf>
    <xf numFmtId="0" fontId="58" fillId="0" borderId="0" xfId="67" applyFont="1" applyFill="1" applyAlignment="1">
      <alignment horizontal="right" vertical="center"/>
    </xf>
    <xf numFmtId="49" fontId="6" fillId="0" borderId="14" xfId="67" applyNumberFormat="1" applyFont="1" applyFill="1" applyBorder="1" applyAlignment="1">
      <alignment horizontal="left" vertical="center" wrapText="1"/>
    </xf>
    <xf numFmtId="3" fontId="6" fillId="0" borderId="14" xfId="67" applyNumberFormat="1" applyFont="1" applyFill="1" applyBorder="1" applyAlignment="1">
      <alignment horizontal="center" vertical="center" wrapText="1"/>
    </xf>
    <xf numFmtId="0" fontId="16" fillId="0" borderId="0" xfId="116" applyFont="1" applyFill="1"/>
    <xf numFmtId="0" fontId="8" fillId="0" borderId="0" xfId="116" applyFont="1" applyFill="1" applyBorder="1"/>
    <xf numFmtId="0" fontId="8" fillId="0" borderId="0" xfId="116" applyFont="1" applyFill="1"/>
    <xf numFmtId="0" fontId="7" fillId="0" borderId="12" xfId="116" applyFont="1" applyFill="1" applyBorder="1" applyAlignment="1">
      <alignment horizontal="center" vertical="center" wrapText="1"/>
    </xf>
    <xf numFmtId="0" fontId="7" fillId="0" borderId="12" xfId="116" applyFont="1" applyFill="1" applyBorder="1" applyAlignment="1">
      <alignment horizontal="centerContinuous" vertical="center" wrapText="1"/>
    </xf>
    <xf numFmtId="3" fontId="8" fillId="0" borderId="0" xfId="116" applyNumberFormat="1" applyFont="1" applyFill="1" applyBorder="1"/>
    <xf numFmtId="0" fontId="8" fillId="0" borderId="10" xfId="116" applyFont="1" applyFill="1" applyBorder="1"/>
    <xf numFmtId="1" fontId="7" fillId="0" borderId="31" xfId="116" applyNumberFormat="1" applyFont="1" applyFill="1" applyBorder="1" applyAlignment="1">
      <alignment vertical="center" wrapText="1"/>
    </xf>
    <xf numFmtId="3" fontId="8" fillId="0" borderId="33" xfId="108" applyNumberFormat="1" applyFont="1" applyFill="1" applyBorder="1" applyAlignment="1">
      <alignment horizontal="right" vertical="center" wrapText="1"/>
    </xf>
    <xf numFmtId="4" fontId="8" fillId="0" borderId="19" xfId="116" applyNumberFormat="1" applyFont="1" applyFill="1" applyBorder="1" applyAlignment="1">
      <alignment horizontal="center" vertical="center"/>
    </xf>
    <xf numFmtId="4" fontId="8" fillId="0" borderId="19" xfId="116" quotePrefix="1" applyNumberFormat="1" applyFont="1" applyFill="1" applyBorder="1" applyAlignment="1">
      <alignment horizontal="center" vertical="center"/>
    </xf>
    <xf numFmtId="0" fontId="8" fillId="0" borderId="18" xfId="116" applyFont="1" applyFill="1" applyBorder="1"/>
    <xf numFmtId="170" fontId="7" fillId="0" borderId="18" xfId="108" applyNumberFormat="1" applyFont="1" applyFill="1" applyBorder="1" applyAlignment="1">
      <alignment horizontal="right" vertical="center"/>
    </xf>
    <xf numFmtId="0" fontId="8" fillId="0" borderId="34" xfId="116" applyFont="1" applyFill="1" applyBorder="1"/>
    <xf numFmtId="1" fontId="7" fillId="0" borderId="35" xfId="116" applyNumberFormat="1" applyFont="1" applyFill="1" applyBorder="1" applyAlignment="1">
      <alignment vertical="center" wrapText="1"/>
    </xf>
    <xf numFmtId="3" fontId="8" fillId="0" borderId="36" xfId="108" applyNumberFormat="1" applyFont="1" applyFill="1" applyBorder="1" applyAlignment="1">
      <alignment horizontal="right" vertical="center" wrapText="1"/>
    </xf>
    <xf numFmtId="4" fontId="8" fillId="0" borderId="16" xfId="116" applyNumberFormat="1" applyFont="1" applyFill="1" applyBorder="1" applyAlignment="1">
      <alignment horizontal="center" vertical="center"/>
    </xf>
    <xf numFmtId="4" fontId="8" fillId="0" borderId="16" xfId="116" quotePrefix="1" applyNumberFormat="1" applyFont="1" applyFill="1" applyBorder="1" applyAlignment="1">
      <alignment horizontal="center" vertical="center"/>
    </xf>
    <xf numFmtId="170" fontId="7" fillId="0" borderId="18" xfId="108" applyNumberFormat="1" applyFont="1" applyFill="1" applyBorder="1" applyAlignment="1">
      <alignment horizontal="center" vertical="center" wrapText="1"/>
    </xf>
    <xf numFmtId="2" fontId="7" fillId="0" borderId="34" xfId="108" applyNumberFormat="1" applyFont="1" applyFill="1" applyBorder="1" applyAlignment="1">
      <alignment horizontal="center" vertical="center" wrapText="1"/>
    </xf>
    <xf numFmtId="0" fontId="8" fillId="35" borderId="0" xfId="116" applyFont="1" applyFill="1"/>
    <xf numFmtId="3" fontId="8" fillId="0" borderId="0" xfId="116" applyNumberFormat="1" applyFont="1" applyFill="1"/>
    <xf numFmtId="1" fontId="7" fillId="0" borderId="37" xfId="116" applyNumberFormat="1" applyFont="1" applyFill="1" applyBorder="1" applyAlignment="1">
      <alignment vertical="center" wrapText="1"/>
    </xf>
    <xf numFmtId="4" fontId="8" fillId="0" borderId="17" xfId="116" applyNumberFormat="1" applyFont="1" applyFill="1" applyBorder="1" applyAlignment="1">
      <alignment horizontal="center" vertical="center"/>
    </xf>
    <xf numFmtId="4" fontId="8" fillId="0" borderId="17" xfId="116" quotePrefix="1" applyNumberFormat="1" applyFont="1" applyFill="1" applyBorder="1" applyAlignment="1">
      <alignment horizontal="center" vertical="center"/>
    </xf>
    <xf numFmtId="0" fontId="8" fillId="0" borderId="19" xfId="116" applyFont="1" applyFill="1" applyBorder="1"/>
    <xf numFmtId="170" fontId="7" fillId="0" borderId="19" xfId="108" applyNumberFormat="1" applyFont="1" applyFill="1" applyBorder="1" applyAlignment="1">
      <alignment horizontal="right" vertical="center"/>
    </xf>
    <xf numFmtId="0" fontId="8" fillId="0" borderId="38" xfId="116" applyFont="1" applyFill="1" applyBorder="1"/>
    <xf numFmtId="0" fontId="7" fillId="0" borderId="39" xfId="116" applyFont="1" applyFill="1" applyBorder="1" applyAlignment="1">
      <alignment vertical="center"/>
    </xf>
    <xf numFmtId="170" fontId="7" fillId="0" borderId="16" xfId="108" applyNumberFormat="1" applyFont="1" applyFill="1" applyBorder="1" applyAlignment="1">
      <alignment horizontal="right" vertical="center" wrapText="1"/>
    </xf>
    <xf numFmtId="4" fontId="7" fillId="0" borderId="16" xfId="116" applyNumberFormat="1" applyFont="1" applyFill="1" applyBorder="1" applyAlignment="1">
      <alignment horizontal="center" vertical="center"/>
    </xf>
    <xf numFmtId="4" fontId="7" fillId="0" borderId="16" xfId="116" quotePrefix="1" applyNumberFormat="1" applyFont="1" applyFill="1" applyBorder="1" applyAlignment="1">
      <alignment horizontal="center" vertical="center"/>
    </xf>
    <xf numFmtId="0" fontId="7" fillId="0" borderId="0" xfId="116" applyFont="1" applyFill="1" applyBorder="1"/>
    <xf numFmtId="0" fontId="7" fillId="0" borderId="22" xfId="116" applyFont="1" applyFill="1" applyBorder="1"/>
    <xf numFmtId="170" fontId="16" fillId="0" borderId="0" xfId="116" applyNumberFormat="1" applyFont="1" applyFill="1"/>
    <xf numFmtId="0" fontId="2" fillId="0" borderId="0" xfId="116" applyFont="1" applyFill="1"/>
    <xf numFmtId="0" fontId="56" fillId="0" borderId="26" xfId="116" applyFont="1" applyFill="1" applyBorder="1" applyAlignment="1">
      <alignment vertical="center"/>
    </xf>
    <xf numFmtId="0" fontId="57" fillId="0" borderId="11" xfId="116" applyFont="1" applyFill="1" applyBorder="1" applyAlignment="1"/>
    <xf numFmtId="0" fontId="57" fillId="0" borderId="11" xfId="116" applyFont="1" applyFill="1" applyBorder="1"/>
    <xf numFmtId="0" fontId="56" fillId="0" borderId="11" xfId="116" applyFont="1" applyFill="1" applyBorder="1" applyAlignment="1">
      <alignment horizontal="left"/>
    </xf>
    <xf numFmtId="0" fontId="57" fillId="0" borderId="11" xfId="116" applyFont="1" applyFill="1" applyBorder="1" applyAlignment="1">
      <alignment horizontal="center"/>
    </xf>
    <xf numFmtId="0" fontId="57" fillId="0" borderId="11" xfId="116" applyFont="1" applyFill="1" applyBorder="1" applyAlignment="1">
      <alignment horizontal="left"/>
    </xf>
    <xf numFmtId="0" fontId="57" fillId="0" borderId="20" xfId="116" applyFont="1" applyFill="1" applyBorder="1" applyAlignment="1">
      <alignment vertical="center" wrapText="1"/>
    </xf>
    <xf numFmtId="0" fontId="56" fillId="0" borderId="30" xfId="116" applyFont="1" applyFill="1" applyBorder="1" applyAlignment="1">
      <alignment vertical="center"/>
    </xf>
    <xf numFmtId="0" fontId="57" fillId="0" borderId="0" xfId="116" applyFont="1" applyFill="1" applyBorder="1" applyAlignment="1"/>
    <xf numFmtId="0" fontId="57" fillId="0" borderId="0" xfId="116" applyFont="1" applyFill="1" applyBorder="1"/>
    <xf numFmtId="0" fontId="56" fillId="0" borderId="0" xfId="116" applyFont="1" applyFill="1" applyBorder="1" applyAlignment="1">
      <alignment horizontal="left"/>
    </xf>
    <xf numFmtId="0" fontId="57" fillId="0" borderId="0" xfId="116" applyFont="1" applyFill="1" applyBorder="1" applyAlignment="1">
      <alignment horizontal="center"/>
    </xf>
    <xf numFmtId="0" fontId="57" fillId="0" borderId="0" xfId="116" applyFont="1" applyFill="1" applyBorder="1" applyAlignment="1">
      <alignment horizontal="left"/>
    </xf>
    <xf numFmtId="0" fontId="57" fillId="0" borderId="22" xfId="116" applyFont="1" applyFill="1" applyBorder="1" applyAlignment="1">
      <alignment vertical="center" wrapText="1"/>
    </xf>
    <xf numFmtId="0" fontId="57" fillId="0" borderId="30" xfId="116" applyFont="1" applyFill="1" applyBorder="1" applyAlignment="1">
      <alignment vertical="center"/>
    </xf>
    <xf numFmtId="0" fontId="56" fillId="0" borderId="30" xfId="116" applyFont="1" applyFill="1" applyBorder="1" applyAlignment="1">
      <alignment horizontal="center"/>
    </xf>
    <xf numFmtId="0" fontId="56" fillId="0" borderId="0" xfId="116" applyFont="1" applyFill="1" applyBorder="1" applyAlignment="1">
      <alignment horizontal="center"/>
    </xf>
    <xf numFmtId="0" fontId="56" fillId="0" borderId="22" xfId="116" applyFont="1" applyFill="1" applyBorder="1" applyAlignment="1">
      <alignment horizontal="center"/>
    </xf>
    <xf numFmtId="0" fontId="57" fillId="0" borderId="30" xfId="116" applyFont="1" applyFill="1" applyBorder="1"/>
    <xf numFmtId="0" fontId="56" fillId="0" borderId="0" xfId="116" applyFont="1" applyFill="1" applyBorder="1" applyAlignment="1">
      <alignment horizontal="left" vertical="center"/>
    </xf>
    <xf numFmtId="0" fontId="57" fillId="0" borderId="0" xfId="116" applyFont="1" applyFill="1" applyBorder="1" applyAlignment="1">
      <alignment horizontal="left" vertical="center"/>
    </xf>
    <xf numFmtId="0" fontId="57" fillId="0" borderId="22" xfId="116" applyFont="1" applyFill="1" applyBorder="1" applyAlignment="1">
      <alignment horizontal="center" vertical="center"/>
    </xf>
    <xf numFmtId="0" fontId="56" fillId="0" borderId="0" xfId="116" applyFont="1" applyFill="1" applyBorder="1" applyAlignment="1">
      <alignment horizontal="left" vertical="center" wrapText="1"/>
    </xf>
    <xf numFmtId="0" fontId="57" fillId="0" borderId="0" xfId="116" applyFont="1" applyFill="1" applyBorder="1" applyAlignment="1">
      <alignment vertical="center" wrapText="1"/>
    </xf>
    <xf numFmtId="170" fontId="57" fillId="0" borderId="0" xfId="108" applyNumberFormat="1" applyFont="1" applyFill="1" applyBorder="1" applyAlignment="1">
      <alignment horizontal="center"/>
    </xf>
    <xf numFmtId="0" fontId="57" fillId="0" borderId="22" xfId="116" applyFont="1" applyFill="1" applyBorder="1"/>
    <xf numFmtId="0" fontId="57" fillId="0" borderId="0" xfId="116" applyFont="1" applyFill="1" applyBorder="1" applyAlignment="1">
      <alignment horizontal="center" vertical="center"/>
    </xf>
    <xf numFmtId="0" fontId="57" fillId="0" borderId="0" xfId="116" quotePrefix="1" applyFont="1" applyFill="1" applyBorder="1" applyAlignment="1">
      <alignment horizontal="left"/>
    </xf>
    <xf numFmtId="0" fontId="56" fillId="0" borderId="0" xfId="116" applyFont="1" applyFill="1" applyBorder="1" applyAlignment="1">
      <alignment horizontal="right" vertical="center" wrapText="1"/>
    </xf>
    <xf numFmtId="0" fontId="56" fillId="0" borderId="0" xfId="116" applyFont="1" applyFill="1" applyBorder="1" applyAlignment="1">
      <alignment horizontal="right"/>
    </xf>
    <xf numFmtId="0" fontId="57" fillId="0" borderId="27" xfId="116" applyFont="1" applyFill="1" applyBorder="1"/>
    <xf numFmtId="0" fontId="56" fillId="0" borderId="10" xfId="116" applyFont="1" applyFill="1" applyBorder="1" applyAlignment="1">
      <alignment horizontal="left"/>
    </xf>
    <xf numFmtId="0" fontId="57" fillId="0" borderId="10" xfId="116" applyFont="1" applyFill="1" applyBorder="1" applyAlignment="1">
      <alignment horizontal="left"/>
    </xf>
    <xf numFmtId="0" fontId="57" fillId="0" borderId="10" xfId="116" applyFont="1" applyFill="1" applyBorder="1" applyAlignment="1">
      <alignment horizontal="center"/>
    </xf>
    <xf numFmtId="170" fontId="57" fillId="0" borderId="10" xfId="108" applyNumberFormat="1" applyFont="1" applyFill="1" applyBorder="1" applyAlignment="1">
      <alignment horizontal="center"/>
    </xf>
    <xf numFmtId="0" fontId="57" fillId="0" borderId="10" xfId="116" applyFont="1" applyFill="1" applyBorder="1"/>
    <xf numFmtId="0" fontId="57" fillId="0" borderId="24" xfId="116" applyFont="1" applyFill="1" applyBorder="1"/>
    <xf numFmtId="0" fontId="56" fillId="0" borderId="11" xfId="116" applyFont="1" applyFill="1" applyBorder="1" applyAlignment="1">
      <alignment horizontal="center"/>
    </xf>
    <xf numFmtId="0" fontId="56" fillId="0" borderId="0" xfId="116" applyFont="1" applyFill="1" applyBorder="1" applyAlignment="1">
      <alignment horizontal="right" vertical="center"/>
    </xf>
    <xf numFmtId="49" fontId="5" fillId="34" borderId="16" xfId="2" applyNumberFormat="1" applyFont="1" applyFill="1" applyBorder="1" applyAlignment="1">
      <alignment horizontal="left" vertical="center" wrapText="1"/>
    </xf>
    <xf numFmtId="3" fontId="16" fillId="0" borderId="0" xfId="3" applyNumberFormat="1" applyFont="1" applyFill="1" applyAlignment="1">
      <alignment vertical="center"/>
    </xf>
    <xf numFmtId="3" fontId="2" fillId="0" borderId="0" xfId="3" applyNumberFormat="1" applyFont="1" applyFill="1" applyAlignment="1">
      <alignment vertical="center"/>
    </xf>
    <xf numFmtId="3" fontId="2" fillId="0" borderId="14" xfId="3" applyNumberFormat="1" applyFont="1" applyFill="1" applyBorder="1" applyAlignment="1">
      <alignment vertical="center"/>
    </xf>
    <xf numFmtId="0" fontId="3" fillId="0" borderId="0" xfId="80" applyFont="1" applyAlignment="1">
      <alignment horizontal="left" vertical="center"/>
    </xf>
    <xf numFmtId="0" fontId="3" fillId="0" borderId="0" xfId="80" applyFont="1" applyAlignment="1">
      <alignment vertical="center"/>
    </xf>
    <xf numFmtId="3" fontId="5" fillId="0" borderId="0" xfId="62" applyNumberFormat="1" applyFont="1" applyFill="1" applyBorder="1" applyAlignment="1">
      <alignment horizontal="right" vertical="center" wrapText="1"/>
    </xf>
    <xf numFmtId="3" fontId="6" fillId="0" borderId="0" xfId="62" applyNumberFormat="1" applyFont="1" applyFill="1" applyBorder="1" applyAlignment="1">
      <alignment horizontal="right" vertical="center" wrapText="1"/>
    </xf>
    <xf numFmtId="49" fontId="5" fillId="38" borderId="16" xfId="74" applyNumberFormat="1" applyFont="1" applyFill="1" applyBorder="1" applyAlignment="1">
      <alignment horizontal="left" vertical="center" wrapText="1"/>
    </xf>
    <xf numFmtId="0" fontId="5" fillId="38" borderId="16" xfId="70" applyFont="1" applyFill="1" applyBorder="1" applyAlignment="1">
      <alignment horizontal="right" vertical="center" wrapText="1"/>
    </xf>
    <xf numFmtId="0" fontId="6" fillId="38" borderId="16" xfId="70" applyFont="1" applyFill="1" applyBorder="1" applyAlignment="1">
      <alignment horizontal="right" vertical="center" wrapText="1"/>
    </xf>
    <xf numFmtId="3" fontId="5" fillId="38" borderId="16" xfId="70" applyNumberFormat="1" applyFont="1" applyFill="1" applyBorder="1" applyAlignment="1">
      <alignment horizontal="right" vertical="center" wrapText="1"/>
    </xf>
    <xf numFmtId="49" fontId="5" fillId="38" borderId="12" xfId="74" applyNumberFormat="1" applyFont="1" applyFill="1" applyBorder="1" applyAlignment="1">
      <alignment horizontal="left" vertical="center" wrapText="1"/>
    </xf>
    <xf numFmtId="3" fontId="6" fillId="0" borderId="14" xfId="80" applyNumberFormat="1" applyFont="1" applyFill="1" applyBorder="1" applyAlignment="1">
      <alignment horizontal="right" vertical="center" wrapText="1"/>
    </xf>
    <xf numFmtId="0" fontId="3" fillId="0" borderId="0" xfId="74" applyFont="1" applyAlignment="1">
      <alignment vertical="center"/>
    </xf>
    <xf numFmtId="0" fontId="3" fillId="0" borderId="0" xfId="70" applyFont="1" applyAlignment="1">
      <alignment vertical="center"/>
    </xf>
    <xf numFmtId="0" fontId="15" fillId="0" borderId="0" xfId="88" applyFont="1"/>
    <xf numFmtId="0" fontId="46" fillId="0" borderId="10" xfId="88" applyFont="1" applyBorder="1" applyAlignment="1">
      <alignment vertical="center" wrapText="1"/>
    </xf>
    <xf numFmtId="0" fontId="19" fillId="0" borderId="0" xfId="88" quotePrefix="1" applyFont="1" applyAlignment="1">
      <alignment horizontal="center" vertical="center"/>
    </xf>
    <xf numFmtId="0" fontId="15" fillId="0" borderId="0" xfId="88" applyFont="1" applyAlignment="1">
      <alignment vertical="center" wrapText="1"/>
    </xf>
    <xf numFmtId="3" fontId="15" fillId="0" borderId="0" xfId="88" applyNumberFormat="1" applyFont="1" applyAlignment="1">
      <alignment vertical="center"/>
    </xf>
    <xf numFmtId="3" fontId="19" fillId="0" borderId="0" xfId="88" applyNumberFormat="1" applyFont="1" applyAlignment="1">
      <alignment vertical="center"/>
    </xf>
    <xf numFmtId="3" fontId="19" fillId="0" borderId="14" xfId="88" applyNumberFormat="1" applyFont="1" applyBorder="1" applyAlignment="1">
      <alignment vertical="center"/>
    </xf>
    <xf numFmtId="0" fontId="19" fillId="0" borderId="0" xfId="87" quotePrefix="1" applyFont="1" applyAlignment="1">
      <alignment horizontal="left" vertical="center" wrapText="1"/>
    </xf>
    <xf numFmtId="3" fontId="19" fillId="0" borderId="0" xfId="87" applyNumberFormat="1" applyFont="1" applyFill="1" applyAlignment="1">
      <alignment vertical="center"/>
    </xf>
    <xf numFmtId="3" fontId="19" fillId="0" borderId="0" xfId="87" applyNumberFormat="1" applyFont="1" applyAlignment="1">
      <alignment vertical="center"/>
    </xf>
    <xf numFmtId="0" fontId="19" fillId="36" borderId="16" xfId="87" applyFont="1" applyFill="1" applyBorder="1" applyAlignment="1">
      <alignment horizontal="right" vertical="center" wrapText="1"/>
    </xf>
    <xf numFmtId="0" fontId="15" fillId="36" borderId="16" xfId="87" applyFont="1" applyFill="1" applyBorder="1" applyAlignment="1">
      <alignment horizontal="left" vertical="center" wrapText="1"/>
    </xf>
    <xf numFmtId="3" fontId="15" fillId="36" borderId="16" xfId="87" applyNumberFormat="1" applyFont="1" applyFill="1" applyBorder="1" applyAlignment="1">
      <alignment vertical="center"/>
    </xf>
    <xf numFmtId="3" fontId="19" fillId="36" borderId="16" xfId="87" applyNumberFormat="1" applyFont="1" applyFill="1" applyBorder="1" applyAlignment="1">
      <alignment vertical="center"/>
    </xf>
    <xf numFmtId="3" fontId="19" fillId="0" borderId="14" xfId="87" applyNumberFormat="1" applyFont="1" applyBorder="1" applyAlignment="1">
      <alignment vertical="center"/>
    </xf>
    <xf numFmtId="0" fontId="19" fillId="33" borderId="16" xfId="87" applyFont="1" applyFill="1" applyBorder="1" applyAlignment="1">
      <alignment horizontal="right" vertical="center"/>
    </xf>
    <xf numFmtId="0" fontId="16" fillId="33" borderId="16" xfId="65" applyFont="1" applyFill="1" applyBorder="1" applyAlignment="1">
      <alignment vertical="center" wrapText="1"/>
    </xf>
    <xf numFmtId="3" fontId="15" fillId="33" borderId="16" xfId="87" applyNumberFormat="1" applyFont="1" applyFill="1" applyBorder="1" applyAlignment="1">
      <alignment vertical="center"/>
    </xf>
    <xf numFmtId="3" fontId="2" fillId="33" borderId="16" xfId="65" applyNumberFormat="1" applyFont="1" applyFill="1" applyBorder="1" applyAlignment="1">
      <alignment vertical="center"/>
    </xf>
    <xf numFmtId="3" fontId="16" fillId="33" borderId="16" xfId="99" applyNumberFormat="1" applyFont="1" applyFill="1" applyBorder="1" applyAlignment="1">
      <alignment vertical="center" wrapText="1"/>
    </xf>
    <xf numFmtId="0" fontId="16" fillId="0" borderId="0" xfId="114" applyFont="1"/>
    <xf numFmtId="0" fontId="16" fillId="0" borderId="0" xfId="114" applyFont="1" applyBorder="1"/>
    <xf numFmtId="0" fontId="2" fillId="0" borderId="0" xfId="114" quotePrefix="1" applyFont="1" applyFill="1" applyBorder="1" applyAlignment="1">
      <alignment horizontal="center" vertical="center" wrapText="1"/>
    </xf>
    <xf numFmtId="20" fontId="2" fillId="0" borderId="0" xfId="114" quotePrefix="1" applyNumberFormat="1" applyFont="1" applyFill="1" applyBorder="1" applyAlignment="1">
      <alignment horizontal="center" vertical="center"/>
    </xf>
    <xf numFmtId="20" fontId="2" fillId="0" borderId="0" xfId="114" quotePrefix="1" applyNumberFormat="1" applyFont="1" applyFill="1" applyBorder="1" applyAlignment="1">
      <alignment horizontal="left" vertical="center"/>
    </xf>
    <xf numFmtId="3" fontId="16" fillId="0" borderId="0" xfId="114" applyNumberFormat="1" applyFont="1" applyFill="1" applyAlignment="1">
      <alignment vertical="center"/>
    </xf>
    <xf numFmtId="3" fontId="16" fillId="0" borderId="0" xfId="114" applyNumberFormat="1" applyFont="1" applyAlignment="1">
      <alignment vertical="center"/>
    </xf>
    <xf numFmtId="3" fontId="19" fillId="0" borderId="0" xfId="89" applyNumberFormat="1" applyFont="1" applyAlignment="1">
      <alignment vertical="center"/>
    </xf>
    <xf numFmtId="3" fontId="2" fillId="0" borderId="14" xfId="99" applyNumberFormat="1" applyFont="1" applyFill="1" applyBorder="1" applyAlignment="1">
      <alignment vertical="center" wrapText="1"/>
    </xf>
    <xf numFmtId="0" fontId="63" fillId="0" borderId="0" xfId="3" applyFont="1" applyAlignment="1">
      <alignment vertical="center" wrapText="1"/>
    </xf>
    <xf numFmtId="0" fontId="9" fillId="0" borderId="0" xfId="3"/>
    <xf numFmtId="0" fontId="63" fillId="0" borderId="41" xfId="3" applyFont="1" applyBorder="1" applyAlignment="1">
      <alignment vertical="center" wrapText="1"/>
    </xf>
    <xf numFmtId="0" fontId="64" fillId="0" borderId="0" xfId="3" applyFont="1" applyAlignment="1">
      <alignment horizontal="center" vertical="center" wrapText="1"/>
    </xf>
    <xf numFmtId="0" fontId="63" fillId="0" borderId="42" xfId="3" applyFont="1" applyBorder="1" applyAlignment="1">
      <alignment vertical="center" wrapText="1"/>
    </xf>
    <xf numFmtId="3" fontId="16" fillId="0" borderId="10" xfId="3" applyNumberFormat="1" applyFont="1" applyFill="1" applyBorder="1"/>
    <xf numFmtId="3" fontId="5" fillId="34" borderId="16" xfId="2" applyNumberFormat="1" applyFont="1" applyFill="1" applyBorder="1" applyAlignment="1">
      <alignment horizontal="right" vertical="center" wrapText="1"/>
    </xf>
    <xf numFmtId="0" fontId="5" fillId="34" borderId="16" xfId="2" applyFont="1" applyFill="1" applyBorder="1" applyAlignment="1">
      <alignment horizontal="right" vertical="center" wrapText="1"/>
    </xf>
    <xf numFmtId="0" fontId="65" fillId="0" borderId="40" xfId="0" applyFont="1" applyBorder="1" applyAlignment="1">
      <alignment horizontal="center" vertical="center" wrapText="1"/>
    </xf>
    <xf numFmtId="0" fontId="22" fillId="0" borderId="40" xfId="0" applyFont="1" applyBorder="1" applyAlignment="1">
      <alignment horizontal="center" vertical="center" wrapText="1"/>
    </xf>
    <xf numFmtId="0" fontId="66" fillId="0" borderId="47" xfId="0" applyFont="1" applyBorder="1" applyAlignment="1">
      <alignment vertical="center"/>
    </xf>
    <xf numFmtId="0" fontId="22" fillId="0" borderId="56" xfId="0" applyFont="1" applyBorder="1" applyAlignment="1">
      <alignment horizontal="center" vertical="center" wrapText="1"/>
    </xf>
    <xf numFmtId="0" fontId="66" fillId="0" borderId="55" xfId="0" applyFont="1" applyBorder="1" applyAlignment="1">
      <alignment vertical="center"/>
    </xf>
    <xf numFmtId="0" fontId="76" fillId="41" borderId="49" xfId="0" applyFont="1" applyFill="1" applyBorder="1" applyAlignment="1">
      <alignment horizontal="justify" vertical="center" wrapText="1"/>
    </xf>
    <xf numFmtId="0" fontId="71" fillId="0" borderId="50" xfId="0" applyFont="1" applyBorder="1" applyAlignment="1">
      <alignment horizontal="justify" vertical="center" wrapText="1"/>
    </xf>
    <xf numFmtId="0" fontId="71" fillId="0" borderId="57" xfId="0" applyFont="1" applyBorder="1" applyAlignment="1">
      <alignment horizontal="justify" vertical="center" wrapText="1"/>
    </xf>
    <xf numFmtId="0" fontId="70" fillId="42" borderId="46" xfId="0" applyFont="1" applyFill="1" applyBorder="1" applyAlignment="1">
      <alignment vertical="center" wrapText="1"/>
    </xf>
    <xf numFmtId="0" fontId="70" fillId="0" borderId="46" xfId="0" applyFont="1" applyBorder="1" applyAlignment="1">
      <alignment vertical="center" wrapText="1"/>
    </xf>
    <xf numFmtId="0" fontId="69" fillId="0" borderId="0" xfId="0" applyFont="1" applyAlignment="1">
      <alignment vertical="center" wrapText="1"/>
    </xf>
    <xf numFmtId="0" fontId="70" fillId="0" borderId="61" xfId="0" applyFont="1" applyBorder="1" applyAlignment="1">
      <alignment vertical="center" wrapText="1"/>
    </xf>
    <xf numFmtId="0" fontId="69" fillId="0" borderId="0" xfId="0" applyFont="1" applyBorder="1" applyAlignment="1">
      <alignment vertical="center" wrapText="1"/>
    </xf>
    <xf numFmtId="0" fontId="76" fillId="41" borderId="49" xfId="0" applyFont="1" applyFill="1" applyBorder="1" applyAlignment="1">
      <alignment horizontal="left" vertical="center" wrapText="1"/>
    </xf>
    <xf numFmtId="0" fontId="71" fillId="0" borderId="50" xfId="0" applyFont="1" applyBorder="1" applyAlignment="1">
      <alignment horizontal="left" vertical="center" wrapText="1"/>
    </xf>
    <xf numFmtId="0" fontId="0" fillId="0" borderId="0" xfId="0" applyBorder="1"/>
    <xf numFmtId="0" fontId="72" fillId="42" borderId="72" xfId="0" applyFont="1" applyFill="1" applyBorder="1" applyAlignment="1">
      <alignment horizontal="left" vertical="center" wrapText="1"/>
    </xf>
    <xf numFmtId="0" fontId="71" fillId="0" borderId="78" xfId="0" applyFont="1" applyBorder="1" applyAlignment="1">
      <alignment horizontal="left" vertical="center" wrapText="1"/>
    </xf>
    <xf numFmtId="0" fontId="66" fillId="0" borderId="55" xfId="0" applyFont="1" applyBorder="1" applyAlignment="1">
      <alignment horizontal="left" vertical="center"/>
    </xf>
    <xf numFmtId="0" fontId="70" fillId="42" borderId="84" xfId="0" applyFont="1" applyFill="1" applyBorder="1" applyAlignment="1">
      <alignment vertical="center" wrapText="1"/>
    </xf>
    <xf numFmtId="3" fontId="6" fillId="0" borderId="0" xfId="1" applyNumberFormat="1" applyFont="1" applyFill="1" applyBorder="1" applyAlignment="1">
      <alignment horizontal="right" vertical="center" wrapText="1"/>
    </xf>
    <xf numFmtId="3" fontId="3" fillId="0" borderId="0" xfId="2" applyNumberFormat="1" applyFont="1" applyAlignment="1">
      <alignment vertical="center"/>
    </xf>
    <xf numFmtId="0" fontId="15" fillId="0" borderId="0" xfId="87" applyFont="1" applyFill="1"/>
    <xf numFmtId="0" fontId="70" fillId="42" borderId="72" xfId="0" applyFont="1" applyFill="1" applyBorder="1" applyAlignment="1">
      <alignment horizontal="left" vertical="center" wrapText="1"/>
    </xf>
    <xf numFmtId="3" fontId="2" fillId="0" borderId="14" xfId="65" applyNumberFormat="1" applyFont="1" applyFill="1" applyBorder="1" applyAlignment="1">
      <alignment vertical="center"/>
    </xf>
    <xf numFmtId="49" fontId="16" fillId="36" borderId="16" xfId="72"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3" fontId="2" fillId="0" borderId="0" xfId="65" applyNumberFormat="1" applyFont="1" applyFill="1" applyAlignment="1">
      <alignment vertical="center"/>
    </xf>
    <xf numFmtId="0" fontId="16" fillId="0" borderId="0" xfId="79" applyFont="1" applyFill="1" applyAlignment="1">
      <alignment vertical="center"/>
    </xf>
    <xf numFmtId="0" fontId="9" fillId="0" borderId="0" xfId="79" applyFont="1" applyFill="1" applyAlignment="1">
      <alignment vertical="center"/>
    </xf>
    <xf numFmtId="49" fontId="16" fillId="37" borderId="16" xfId="72" applyNumberFormat="1" applyFont="1" applyFill="1" applyBorder="1" applyAlignment="1">
      <alignment horizontal="left" vertical="top" wrapText="1"/>
    </xf>
    <xf numFmtId="0" fontId="15" fillId="0" borderId="0" xfId="2" applyFont="1" applyFill="1" applyAlignment="1">
      <alignment vertical="center"/>
    </xf>
    <xf numFmtId="0" fontId="19" fillId="0" borderId="0" xfId="2" applyFont="1" applyFill="1" applyAlignment="1">
      <alignment vertical="center"/>
    </xf>
    <xf numFmtId="0" fontId="2" fillId="0" borderId="0" xfId="56" applyFont="1" applyFill="1" applyBorder="1" applyAlignment="1">
      <alignment horizontal="center" vertical="center"/>
    </xf>
    <xf numFmtId="0" fontId="2" fillId="0" borderId="0" xfId="56" applyFont="1" applyFill="1" applyBorder="1" applyAlignment="1">
      <alignment horizontal="center" vertical="center" wrapText="1"/>
    </xf>
    <xf numFmtId="0" fontId="16" fillId="0" borderId="0" xfId="56" applyFont="1" applyFill="1" applyBorder="1" applyAlignment="1">
      <alignment horizontal="center" vertical="center" wrapText="1"/>
    </xf>
    <xf numFmtId="0" fontId="3" fillId="0" borderId="0" xfId="2" applyFont="1" applyFill="1" applyAlignment="1">
      <alignment vertical="center"/>
    </xf>
    <xf numFmtId="3" fontId="3" fillId="0" borderId="0" xfId="2" applyNumberFormat="1" applyFont="1" applyFill="1" applyAlignment="1">
      <alignment vertical="center"/>
    </xf>
    <xf numFmtId="3" fontId="16" fillId="0" borderId="0" xfId="59" applyNumberFormat="1" applyFont="1" applyFill="1" applyBorder="1" applyAlignment="1">
      <alignment horizontal="right" vertical="center"/>
    </xf>
    <xf numFmtId="0" fontId="70" fillId="0" borderId="61" xfId="0" applyFont="1" applyBorder="1" applyAlignment="1">
      <alignment vertical="center" wrapText="1"/>
    </xf>
    <xf numFmtId="0" fontId="70" fillId="0" borderId="85" xfId="0" applyFont="1" applyBorder="1" applyAlignment="1">
      <alignment horizontal="left" vertical="center" wrapText="1"/>
    </xf>
    <xf numFmtId="3" fontId="7" fillId="0" borderId="18" xfId="116" applyNumberFormat="1" applyFont="1" applyFill="1" applyBorder="1" applyAlignment="1">
      <alignment horizontal="center" vertical="center"/>
    </xf>
    <xf numFmtId="3" fontId="8" fillId="0" borderId="32" xfId="108" applyNumberFormat="1" applyFont="1" applyFill="1" applyBorder="1" applyAlignment="1">
      <alignment horizontal="right" vertical="center" wrapText="1"/>
    </xf>
    <xf numFmtId="3" fontId="8" fillId="0" borderId="16" xfId="108" applyNumberFormat="1" applyFont="1" applyFill="1" applyBorder="1" applyAlignment="1">
      <alignment horizontal="right" vertical="center" wrapText="1"/>
    </xf>
    <xf numFmtId="3" fontId="17" fillId="35" borderId="10" xfId="5" applyNumberFormat="1" applyFont="1" applyFill="1" applyBorder="1" applyAlignment="1">
      <alignment horizontal="center" vertical="center"/>
    </xf>
    <xf numFmtId="168" fontId="2" fillId="35" borderId="10" xfId="6" applyNumberFormat="1" applyFont="1" applyFill="1" applyBorder="1" applyAlignment="1" applyProtection="1">
      <alignment horizontal="left" vertical="center"/>
    </xf>
    <xf numFmtId="3" fontId="15" fillId="0" borderId="10" xfId="2" applyNumberFormat="1" applyFont="1" applyFill="1" applyBorder="1"/>
    <xf numFmtId="3" fontId="19" fillId="0" borderId="10" xfId="2" applyNumberFormat="1" applyFont="1" applyFill="1" applyBorder="1"/>
    <xf numFmtId="3" fontId="19" fillId="35" borderId="10" xfId="2" applyNumberFormat="1" applyFont="1" applyFill="1" applyBorder="1"/>
    <xf numFmtId="0" fontId="57" fillId="0" borderId="0" xfId="116" applyFont="1" applyFill="1" applyBorder="1" applyAlignment="1">
      <alignment horizontal="left" vertical="center" wrapText="1"/>
    </xf>
    <xf numFmtId="0" fontId="57" fillId="0" borderId="0" xfId="116" applyFont="1" applyFill="1" applyBorder="1" applyAlignment="1">
      <alignment horizontal="left" wrapText="1"/>
    </xf>
    <xf numFmtId="0" fontId="56" fillId="0" borderId="0" xfId="116" applyFont="1" applyFill="1" applyBorder="1"/>
    <xf numFmtId="0" fontId="16" fillId="0" borderId="10" xfId="116" applyFont="1" applyFill="1" applyBorder="1"/>
    <xf numFmtId="0" fontId="82" fillId="0" borderId="0" xfId="116" applyFont="1" applyFill="1" applyBorder="1"/>
    <xf numFmtId="0" fontId="5" fillId="0" borderId="0" xfId="116" applyFont="1" applyFill="1" applyBorder="1" applyAlignment="1">
      <alignment horizontal="left"/>
    </xf>
    <xf numFmtId="0" fontId="64" fillId="0" borderId="0" xfId="3" applyFont="1" applyAlignment="1">
      <alignment horizontal="center" vertical="center" wrapText="1"/>
    </xf>
    <xf numFmtId="0" fontId="73" fillId="41" borderId="51" xfId="0" applyFont="1" applyFill="1" applyBorder="1" applyAlignment="1">
      <alignment vertical="center" wrapText="1"/>
    </xf>
    <xf numFmtId="0" fontId="73" fillId="41" borderId="43" xfId="0" applyFont="1" applyFill="1" applyBorder="1" applyAlignment="1">
      <alignment vertical="center" wrapText="1"/>
    </xf>
    <xf numFmtId="0" fontId="73" fillId="41" borderId="48" xfId="0" applyFont="1" applyFill="1" applyBorder="1" applyAlignment="1">
      <alignment vertical="center" wrapText="1"/>
    </xf>
    <xf numFmtId="0" fontId="75" fillId="0" borderId="65" xfId="0" applyFont="1" applyBorder="1" applyAlignment="1">
      <alignment horizontal="justify" vertical="center" wrapText="1"/>
    </xf>
    <xf numFmtId="0" fontId="75" fillId="0" borderId="66" xfId="0" applyFont="1" applyBorder="1" applyAlignment="1">
      <alignment horizontal="justify" vertical="center" wrapText="1"/>
    </xf>
    <xf numFmtId="0" fontId="75" fillId="0" borderId="67" xfId="0" applyFont="1" applyBorder="1" applyAlignment="1">
      <alignment horizontal="justify" vertical="center" wrapText="1"/>
    </xf>
    <xf numFmtId="0" fontId="70" fillId="0" borderId="61" xfId="0" applyFont="1" applyBorder="1" applyAlignment="1">
      <alignment vertical="center" wrapText="1"/>
    </xf>
    <xf numFmtId="0" fontId="70" fillId="0" borderId="44" xfId="0" applyFont="1" applyBorder="1" applyAlignment="1">
      <alignment vertical="center" wrapText="1"/>
    </xf>
    <xf numFmtId="0" fontId="70" fillId="0" borderId="46" xfId="0" applyFont="1" applyBorder="1" applyAlignment="1">
      <alignment vertical="center" wrapText="1"/>
    </xf>
    <xf numFmtId="0" fontId="72" fillId="0" borderId="58" xfId="0" applyFont="1" applyBorder="1" applyAlignment="1">
      <alignment horizontal="justify" vertical="center" wrapText="1"/>
    </xf>
    <xf numFmtId="0" fontId="72" fillId="0" borderId="59" xfId="0" applyFont="1" applyBorder="1" applyAlignment="1">
      <alignment horizontal="justify" vertical="center" wrapText="1"/>
    </xf>
    <xf numFmtId="0" fontId="72" fillId="0" borderId="60" xfId="0" applyFont="1" applyBorder="1" applyAlignment="1">
      <alignment horizontal="justify" vertical="center" wrapText="1"/>
    </xf>
    <xf numFmtId="0" fontId="75" fillId="0" borderId="52" xfId="0" applyFont="1" applyBorder="1" applyAlignment="1">
      <alignment horizontal="justify" vertical="center" wrapText="1"/>
    </xf>
    <xf numFmtId="0" fontId="75" fillId="0" borderId="0" xfId="0" applyFont="1" applyBorder="1" applyAlignment="1">
      <alignment horizontal="justify" vertical="center" wrapText="1"/>
    </xf>
    <xf numFmtId="0" fontId="75" fillId="0" borderId="45" xfId="0" applyFont="1" applyBorder="1" applyAlignment="1">
      <alignment horizontal="justify" vertical="center" wrapText="1"/>
    </xf>
    <xf numFmtId="0" fontId="71" fillId="0" borderId="52" xfId="0" applyFont="1" applyBorder="1" applyAlignment="1">
      <alignment horizontal="justify" vertical="center" wrapText="1"/>
    </xf>
    <xf numFmtId="0" fontId="71" fillId="0" borderId="0" xfId="0" applyFont="1" applyBorder="1" applyAlignment="1">
      <alignment horizontal="justify" vertical="center" wrapText="1"/>
    </xf>
    <xf numFmtId="0" fontId="71" fillId="0" borderId="45" xfId="0" applyFont="1" applyBorder="1" applyAlignment="1">
      <alignment horizontal="justify" vertical="center" wrapText="1"/>
    </xf>
    <xf numFmtId="0" fontId="72" fillId="0" borderId="51" xfId="0" applyFont="1" applyBorder="1" applyAlignment="1">
      <alignment horizontal="justify" vertical="center" wrapText="1"/>
    </xf>
    <xf numFmtId="0" fontId="72" fillId="0" borderId="43" xfId="0" applyFont="1" applyBorder="1" applyAlignment="1">
      <alignment horizontal="justify" vertical="center" wrapText="1"/>
    </xf>
    <xf numFmtId="0" fontId="72" fillId="0" borderId="48" xfId="0" applyFont="1" applyBorder="1" applyAlignment="1">
      <alignment horizontal="justify" vertical="center" wrapText="1"/>
    </xf>
    <xf numFmtId="0" fontId="72" fillId="0" borderId="52" xfId="0" applyFont="1" applyBorder="1" applyAlignment="1">
      <alignment horizontal="justify" vertical="center" wrapText="1"/>
    </xf>
    <xf numFmtId="0" fontId="72" fillId="0" borderId="0" xfId="0" applyFont="1" applyAlignment="1">
      <alignment horizontal="justify" vertical="center" wrapText="1"/>
    </xf>
    <xf numFmtId="0" fontId="72" fillId="0" borderId="45" xfId="0" applyFont="1" applyBorder="1" applyAlignment="1">
      <alignment horizontal="justify" vertical="center" wrapText="1"/>
    </xf>
    <xf numFmtId="0" fontId="75" fillId="0" borderId="51" xfId="0" applyFont="1" applyBorder="1" applyAlignment="1">
      <alignment horizontal="justify" vertical="center" wrapText="1"/>
    </xf>
    <xf numFmtId="0" fontId="75" fillId="0" borderId="43" xfId="0" applyFont="1" applyBorder="1" applyAlignment="1">
      <alignment horizontal="justify" vertical="center" wrapText="1"/>
    </xf>
    <xf numFmtId="0" fontId="75" fillId="0" borderId="48" xfId="0" applyFont="1" applyBorder="1" applyAlignment="1">
      <alignment horizontal="justify" vertical="center" wrapText="1"/>
    </xf>
    <xf numFmtId="0" fontId="69" fillId="0" borderId="65" xfId="0" applyFont="1" applyBorder="1" applyAlignment="1">
      <alignment horizontal="justify" vertical="center" wrapText="1"/>
    </xf>
    <xf numFmtId="0" fontId="69" fillId="0" borderId="66" xfId="0" applyFont="1" applyBorder="1" applyAlignment="1">
      <alignment horizontal="justify" vertical="center" wrapText="1"/>
    </xf>
    <xf numFmtId="0" fontId="69" fillId="0" borderId="67" xfId="0" applyFont="1" applyBorder="1" applyAlignment="1">
      <alignment horizontal="justify" vertical="center" wrapText="1"/>
    </xf>
    <xf numFmtId="0" fontId="70" fillId="42" borderId="61" xfId="0" applyFont="1" applyFill="1" applyBorder="1" applyAlignment="1">
      <alignment vertical="center" wrapText="1"/>
    </xf>
    <xf numFmtId="0" fontId="70" fillId="42" borderId="44" xfId="0" applyFont="1" applyFill="1" applyBorder="1" applyAlignment="1">
      <alignment vertical="center" wrapText="1"/>
    </xf>
    <xf numFmtId="0" fontId="78" fillId="0" borderId="58" xfId="0" applyFont="1" applyBorder="1" applyAlignment="1">
      <alignment horizontal="justify" vertical="center" wrapText="1"/>
    </xf>
    <xf numFmtId="0" fontId="78" fillId="0" borderId="59" xfId="0" applyFont="1" applyBorder="1" applyAlignment="1">
      <alignment horizontal="justify" vertical="center" wrapText="1"/>
    </xf>
    <xf numFmtId="0" fontId="78" fillId="0" borderId="60" xfId="0" applyFont="1" applyBorder="1" applyAlignment="1">
      <alignment horizontal="justify" vertical="center" wrapText="1"/>
    </xf>
    <xf numFmtId="0" fontId="69" fillId="0" borderId="52" xfId="0" applyFont="1" applyBorder="1" applyAlignment="1">
      <alignment horizontal="justify" vertical="center" wrapText="1"/>
    </xf>
    <xf numFmtId="0" fontId="69" fillId="0" borderId="0" xfId="0" applyFont="1" applyAlignment="1">
      <alignment horizontal="justify" vertical="center" wrapText="1"/>
    </xf>
    <xf numFmtId="0" fontId="69" fillId="0" borderId="45" xfId="0" applyFont="1" applyBorder="1" applyAlignment="1">
      <alignment horizontal="justify" vertical="center" wrapText="1"/>
    </xf>
    <xf numFmtId="0" fontId="78" fillId="0" borderId="52" xfId="0" applyFont="1" applyBorder="1" applyAlignment="1">
      <alignment horizontal="justify" vertical="center" wrapText="1"/>
    </xf>
    <xf numFmtId="0" fontId="78" fillId="0" borderId="0" xfId="0" applyFont="1" applyAlignment="1">
      <alignment horizontal="justify" vertical="center" wrapText="1"/>
    </xf>
    <xf numFmtId="0" fontId="78" fillId="0" borderId="45" xfId="0" applyFont="1" applyBorder="1" applyAlignment="1">
      <alignment horizontal="justify" vertical="center" wrapText="1"/>
    </xf>
    <xf numFmtId="0" fontId="70" fillId="42" borderId="46" xfId="0" applyFont="1" applyFill="1" applyBorder="1" applyAlignment="1">
      <alignment vertical="center" wrapText="1"/>
    </xf>
    <xf numFmtId="0" fontId="71" fillId="0" borderId="58" xfId="0" applyFont="1" applyBorder="1" applyAlignment="1">
      <alignment horizontal="justify" vertical="center" wrapText="1"/>
    </xf>
    <xf numFmtId="0" fontId="71" fillId="0" borderId="59" xfId="0" applyFont="1" applyBorder="1" applyAlignment="1">
      <alignment horizontal="justify" vertical="center" wrapText="1"/>
    </xf>
    <xf numFmtId="0" fontId="71" fillId="0" borderId="60" xfId="0" applyFont="1" applyBorder="1" applyAlignment="1">
      <alignment horizontal="justify" vertical="center" wrapText="1"/>
    </xf>
    <xf numFmtId="0" fontId="68" fillId="42" borderId="61" xfId="0" applyFont="1" applyFill="1" applyBorder="1" applyAlignment="1">
      <alignment vertical="center" wrapText="1"/>
    </xf>
    <xf numFmtId="0" fontId="68" fillId="42" borderId="44" xfId="0" applyFont="1" applyFill="1" applyBorder="1" applyAlignment="1">
      <alignment vertical="center" wrapText="1"/>
    </xf>
    <xf numFmtId="0" fontId="68" fillId="42" borderId="46" xfId="0" applyFont="1" applyFill="1" applyBorder="1" applyAlignment="1">
      <alignment vertical="center" wrapText="1"/>
    </xf>
    <xf numFmtId="0" fontId="71" fillId="0" borderId="0" xfId="0" applyFont="1" applyAlignment="1">
      <alignment horizontal="justify" vertical="center" wrapText="1"/>
    </xf>
    <xf numFmtId="0" fontId="75" fillId="0" borderId="58" xfId="0" applyFont="1" applyBorder="1" applyAlignment="1">
      <alignment horizontal="justify" vertical="center" wrapText="1"/>
    </xf>
    <xf numFmtId="0" fontId="75" fillId="0" borderId="59" xfId="0" applyFont="1" applyBorder="1" applyAlignment="1">
      <alignment horizontal="justify" vertical="center" wrapText="1"/>
    </xf>
    <xf numFmtId="0" fontId="75" fillId="0" borderId="60" xfId="0" applyFont="1" applyBorder="1" applyAlignment="1">
      <alignment horizontal="justify" vertical="center" wrapText="1"/>
    </xf>
    <xf numFmtId="0" fontId="69" fillId="0" borderId="51" xfId="0" applyFont="1" applyBorder="1" applyAlignment="1">
      <alignment wrapText="1"/>
    </xf>
    <xf numFmtId="0" fontId="69" fillId="0" borderId="43" xfId="0" applyFont="1" applyBorder="1" applyAlignment="1">
      <alignment wrapText="1"/>
    </xf>
    <xf numFmtId="0" fontId="76" fillId="41" borderId="68" xfId="0" applyFont="1" applyFill="1" applyBorder="1" applyAlignment="1">
      <alignment horizontal="center" vertical="center" wrapText="1"/>
    </xf>
    <xf numFmtId="0" fontId="76" fillId="41" borderId="45" xfId="0" applyFont="1" applyFill="1" applyBorder="1" applyAlignment="1">
      <alignment horizontal="center" vertical="center" wrapText="1"/>
    </xf>
    <xf numFmtId="0" fontId="71" fillId="0" borderId="76" xfId="0" applyFont="1" applyBorder="1" applyAlignment="1">
      <alignment horizontal="center" vertical="center" wrapText="1"/>
    </xf>
    <xf numFmtId="0" fontId="71" fillId="0" borderId="50" xfId="0" applyFont="1" applyBorder="1" applyAlignment="1">
      <alignment horizontal="center" vertical="center" wrapText="1"/>
    </xf>
    <xf numFmtId="0" fontId="71" fillId="0" borderId="77" xfId="0" applyFont="1" applyBorder="1" applyAlignment="1">
      <alignment horizontal="center" vertical="center" wrapText="1"/>
    </xf>
    <xf numFmtId="0" fontId="71" fillId="0" borderId="49" xfId="0" applyFont="1" applyBorder="1" applyAlignment="1">
      <alignment horizontal="center" vertical="center" wrapText="1"/>
    </xf>
    <xf numFmtId="0" fontId="71" fillId="0" borderId="82" xfId="0" applyFont="1" applyBorder="1" applyAlignment="1">
      <alignment horizontal="center" vertical="center" wrapText="1"/>
    </xf>
    <xf numFmtId="0" fontId="71" fillId="0" borderId="83" xfId="0" applyFont="1" applyBorder="1" applyAlignment="1">
      <alignment horizontal="center" vertical="center" wrapText="1"/>
    </xf>
    <xf numFmtId="0" fontId="70" fillId="42" borderId="61" xfId="0" applyFont="1" applyFill="1" applyBorder="1" applyAlignment="1">
      <alignment horizontal="left" vertical="center" wrapText="1"/>
    </xf>
    <xf numFmtId="0" fontId="70" fillId="42" borderId="44" xfId="0" applyFont="1" applyFill="1" applyBorder="1" applyAlignment="1">
      <alignment horizontal="left" vertical="center" wrapText="1"/>
    </xf>
    <xf numFmtId="0" fontId="71" fillId="0" borderId="52" xfId="0" applyFont="1" applyFill="1" applyBorder="1" applyAlignment="1">
      <alignment horizontal="justify" vertical="center" wrapText="1"/>
    </xf>
    <xf numFmtId="0" fontId="71" fillId="0" borderId="0" xfId="0" applyFont="1" applyFill="1" applyAlignment="1">
      <alignment horizontal="justify" vertical="center" wrapText="1"/>
    </xf>
    <xf numFmtId="0" fontId="71" fillId="0" borderId="45" xfId="0" applyFont="1" applyFill="1" applyBorder="1" applyAlignment="1">
      <alignment horizontal="justify" vertical="center" wrapText="1"/>
    </xf>
    <xf numFmtId="0" fontId="22" fillId="0" borderId="53" xfId="0" applyFont="1" applyBorder="1" applyAlignment="1">
      <alignment horizontal="center" wrapText="1"/>
    </xf>
    <xf numFmtId="0" fontId="22" fillId="0" borderId="54" xfId="0" applyFont="1" applyBorder="1" applyAlignment="1">
      <alignment horizontal="center" wrapText="1"/>
    </xf>
    <xf numFmtId="0" fontId="22" fillId="0" borderId="55" xfId="0" applyFont="1" applyBorder="1" applyAlignment="1">
      <alignment horizontal="center" wrapText="1"/>
    </xf>
    <xf numFmtId="0" fontId="74" fillId="42" borderId="61" xfId="0" applyFont="1" applyFill="1" applyBorder="1" applyAlignment="1">
      <alignment vertical="center" wrapText="1"/>
    </xf>
    <xf numFmtId="0" fontId="74" fillId="42" borderId="44" xfId="0" applyFont="1" applyFill="1" applyBorder="1" applyAlignment="1">
      <alignment vertical="center" wrapText="1"/>
    </xf>
    <xf numFmtId="0" fontId="74" fillId="42" borderId="46" xfId="0" applyFont="1" applyFill="1" applyBorder="1" applyAlignment="1">
      <alignment vertical="center" wrapText="1"/>
    </xf>
    <xf numFmtId="0" fontId="67" fillId="0" borderId="62" xfId="122" applyBorder="1" applyAlignment="1">
      <alignment horizontal="justify" vertical="center" wrapText="1"/>
    </xf>
    <xf numFmtId="0" fontId="67" fillId="0" borderId="63" xfId="122" applyBorder="1" applyAlignment="1">
      <alignment horizontal="justify" vertical="center" wrapText="1"/>
    </xf>
    <xf numFmtId="0" fontId="67" fillId="0" borderId="64" xfId="122" applyBorder="1" applyAlignment="1">
      <alignment horizontal="justify" vertical="center" wrapText="1"/>
    </xf>
    <xf numFmtId="0" fontId="73" fillId="41" borderId="73" xfId="0" applyFont="1" applyFill="1" applyBorder="1" applyAlignment="1">
      <alignment horizontal="left" vertical="center" wrapText="1"/>
    </xf>
    <xf numFmtId="0" fontId="73" fillId="41" borderId="0" xfId="0" applyFont="1" applyFill="1" applyBorder="1" applyAlignment="1">
      <alignment horizontal="left" vertical="center" wrapText="1"/>
    </xf>
    <xf numFmtId="0" fontId="73" fillId="41" borderId="70" xfId="0" applyFont="1" applyFill="1" applyBorder="1" applyAlignment="1">
      <alignment horizontal="left" vertical="center" wrapText="1"/>
    </xf>
    <xf numFmtId="0" fontId="75" fillId="0" borderId="86" xfId="0" applyFont="1" applyBorder="1" applyAlignment="1">
      <alignment horizontal="left" vertical="center" wrapText="1"/>
    </xf>
    <xf numFmtId="0" fontId="75" fillId="0" borderId="87" xfId="0" applyFont="1" applyBorder="1" applyAlignment="1">
      <alignment horizontal="left" vertical="center" wrapText="1"/>
    </xf>
    <xf numFmtId="0" fontId="75" fillId="0" borderId="88" xfId="0" applyFont="1" applyBorder="1" applyAlignment="1">
      <alignment horizontal="left" vertical="center" wrapText="1"/>
    </xf>
    <xf numFmtId="0" fontId="75" fillId="0" borderId="51" xfId="0" applyFont="1" applyBorder="1" applyAlignment="1">
      <alignment horizontal="left" vertical="center" wrapText="1"/>
    </xf>
    <xf numFmtId="0" fontId="75" fillId="0" borderId="43" xfId="0" applyFont="1" applyBorder="1" applyAlignment="1">
      <alignment horizontal="left" vertical="center" wrapText="1"/>
    </xf>
    <xf numFmtId="0" fontId="75" fillId="0" borderId="74" xfId="0" applyFont="1" applyBorder="1" applyAlignment="1">
      <alignment horizontal="left" vertical="center" wrapText="1"/>
    </xf>
    <xf numFmtId="0" fontId="70" fillId="0" borderId="71" xfId="0" applyFont="1" applyBorder="1" applyAlignment="1">
      <alignment horizontal="left" vertical="center" wrapText="1"/>
    </xf>
    <xf numFmtId="0" fontId="70" fillId="0" borderId="69" xfId="0" applyFont="1" applyBorder="1" applyAlignment="1">
      <alignment horizontal="left" vertical="center" wrapText="1"/>
    </xf>
    <xf numFmtId="0" fontId="72" fillId="0" borderId="52" xfId="0" applyFont="1" applyBorder="1" applyAlignment="1">
      <alignment horizontal="left" vertical="center" wrapText="1"/>
    </xf>
    <xf numFmtId="0" fontId="72" fillId="0" borderId="0" xfId="0" applyFont="1" applyBorder="1" applyAlignment="1">
      <alignment horizontal="left" vertical="center" wrapText="1"/>
    </xf>
    <xf numFmtId="0" fontId="72" fillId="0" borderId="70" xfId="0" applyFont="1" applyBorder="1" applyAlignment="1">
      <alignment horizontal="left" vertical="center" wrapText="1"/>
    </xf>
    <xf numFmtId="0" fontId="75" fillId="0" borderId="52" xfId="0" applyFont="1" applyBorder="1" applyAlignment="1">
      <alignment horizontal="left" vertical="center" wrapText="1"/>
    </xf>
    <xf numFmtId="0" fontId="75" fillId="0" borderId="0" xfId="0" applyFont="1" applyBorder="1" applyAlignment="1">
      <alignment horizontal="left" vertical="center" wrapText="1"/>
    </xf>
    <xf numFmtId="0" fontId="75" fillId="0" borderId="70" xfId="0" applyFont="1" applyBorder="1" applyAlignment="1">
      <alignment horizontal="left" vertical="center" wrapText="1"/>
    </xf>
    <xf numFmtId="0" fontId="71" fillId="0" borderId="52" xfId="0" applyFont="1" applyBorder="1" applyAlignment="1">
      <alignment horizontal="left" vertical="center" wrapText="1"/>
    </xf>
    <xf numFmtId="0" fontId="71" fillId="0" borderId="0" xfId="0" applyFont="1" applyBorder="1" applyAlignment="1">
      <alignment horizontal="left" vertical="center" wrapText="1"/>
    </xf>
    <xf numFmtId="0" fontId="71" fillId="0" borderId="70" xfId="0" applyFont="1" applyBorder="1" applyAlignment="1">
      <alignment horizontal="left" vertical="center" wrapText="1"/>
    </xf>
    <xf numFmtId="0" fontId="69" fillId="0" borderId="58" xfId="0" applyFont="1" applyBorder="1" applyAlignment="1">
      <alignment horizontal="left" vertical="center" wrapText="1"/>
    </xf>
    <xf numFmtId="0" fontId="69" fillId="0" borderId="59" xfId="0" applyFont="1" applyBorder="1" applyAlignment="1">
      <alignment horizontal="left" vertical="center" wrapText="1"/>
    </xf>
    <xf numFmtId="0" fontId="69" fillId="0" borderId="75" xfId="0" applyFont="1" applyBorder="1" applyAlignment="1">
      <alignment horizontal="left" vertical="center" wrapText="1"/>
    </xf>
    <xf numFmtId="0" fontId="75" fillId="0" borderId="65" xfId="0" applyFont="1" applyBorder="1" applyAlignment="1">
      <alignment horizontal="left" vertical="center" wrapText="1"/>
    </xf>
    <xf numFmtId="0" fontId="75" fillId="0" borderId="66" xfId="0" applyFont="1" applyBorder="1" applyAlignment="1">
      <alignment horizontal="left" vertical="center" wrapText="1"/>
    </xf>
    <xf numFmtId="0" fontId="75" fillId="0" borderId="81" xfId="0" applyFont="1" applyBorder="1" applyAlignment="1">
      <alignment horizontal="left" vertical="center" wrapText="1"/>
    </xf>
    <xf numFmtId="0" fontId="70" fillId="42" borderId="71" xfId="0" applyFont="1" applyFill="1" applyBorder="1" applyAlignment="1">
      <alignment horizontal="left" vertical="center" wrapText="1"/>
    </xf>
    <xf numFmtId="0" fontId="70" fillId="42" borderId="69" xfId="0" applyFont="1" applyFill="1" applyBorder="1" applyAlignment="1">
      <alignment horizontal="left" vertical="center" wrapText="1"/>
    </xf>
    <xf numFmtId="0" fontId="78" fillId="0" borderId="52" xfId="0" applyFont="1" applyBorder="1" applyAlignment="1">
      <alignment horizontal="left" vertical="center" wrapText="1"/>
    </xf>
    <xf numFmtId="0" fontId="78" fillId="0" borderId="0" xfId="0" applyFont="1" applyBorder="1" applyAlignment="1">
      <alignment horizontal="left" vertical="center" wrapText="1"/>
    </xf>
    <xf numFmtId="0" fontId="78" fillId="0" borderId="70" xfId="0" applyFont="1" applyBorder="1" applyAlignment="1">
      <alignment horizontal="left" vertical="center" wrapText="1"/>
    </xf>
    <xf numFmtId="0" fontId="69" fillId="0" borderId="52" xfId="0" applyFont="1" applyBorder="1" applyAlignment="1">
      <alignment horizontal="left" vertical="center" wrapText="1"/>
    </xf>
    <xf numFmtId="0" fontId="69" fillId="0" borderId="0" xfId="0" applyFont="1" applyBorder="1" applyAlignment="1">
      <alignment horizontal="left" vertical="center" wrapText="1"/>
    </xf>
    <xf numFmtId="0" fontId="69" fillId="0" borderId="70" xfId="0" applyFont="1" applyBorder="1" applyAlignment="1">
      <alignment horizontal="left" vertical="center" wrapText="1"/>
    </xf>
    <xf numFmtId="0" fontId="68" fillId="42" borderId="71" xfId="0" applyFont="1" applyFill="1" applyBorder="1" applyAlignment="1">
      <alignment horizontal="left" vertical="center" wrapText="1"/>
    </xf>
    <xf numFmtId="0" fontId="68" fillId="42" borderId="69" xfId="0" applyFont="1" applyFill="1" applyBorder="1" applyAlignment="1">
      <alignment horizontal="left" vertical="center" wrapText="1"/>
    </xf>
    <xf numFmtId="0" fontId="68" fillId="42" borderId="72" xfId="0" applyFont="1" applyFill="1" applyBorder="1" applyAlignment="1">
      <alignment horizontal="left" vertical="center" wrapText="1"/>
    </xf>
    <xf numFmtId="0" fontId="70" fillId="42" borderId="72" xfId="0" applyFont="1" applyFill="1" applyBorder="1" applyAlignment="1">
      <alignment horizontal="left" vertical="center" wrapText="1"/>
    </xf>
    <xf numFmtId="0" fontId="67" fillId="0" borderId="51" xfId="122" applyBorder="1" applyAlignment="1">
      <alignment horizontal="left" vertical="center" wrapText="1"/>
    </xf>
    <xf numFmtId="0" fontId="67" fillId="0" borderId="43" xfId="122" applyBorder="1" applyAlignment="1">
      <alignment horizontal="left" vertical="center" wrapText="1"/>
    </xf>
    <xf numFmtId="0" fontId="67" fillId="0" borderId="74" xfId="122" applyBorder="1" applyAlignment="1">
      <alignment horizontal="left" vertical="center" wrapText="1"/>
    </xf>
    <xf numFmtId="0" fontId="72" fillId="0" borderId="58" xfId="0" applyFont="1" applyBorder="1" applyAlignment="1">
      <alignment horizontal="left" vertical="center" wrapText="1"/>
    </xf>
    <xf numFmtId="0" fontId="72" fillId="0" borderId="59" xfId="0" applyFont="1" applyBorder="1" applyAlignment="1">
      <alignment horizontal="left" vertical="center" wrapText="1"/>
    </xf>
    <xf numFmtId="0" fontId="72" fillId="0" borderId="75" xfId="0" applyFont="1" applyBorder="1" applyAlignment="1">
      <alignment horizontal="left" vertical="center" wrapText="1"/>
    </xf>
    <xf numFmtId="0" fontId="72" fillId="0" borderId="51" xfId="0" applyFont="1" applyBorder="1" applyAlignment="1">
      <alignment horizontal="left" vertical="center" wrapText="1"/>
    </xf>
    <xf numFmtId="0" fontId="72" fillId="0" borderId="43" xfId="0" applyFont="1" applyBorder="1" applyAlignment="1">
      <alignment horizontal="left" vertical="center" wrapText="1"/>
    </xf>
    <xf numFmtId="0" fontId="72" fillId="0" borderId="74" xfId="0" applyFont="1" applyBorder="1" applyAlignment="1">
      <alignment horizontal="left" vertical="center" wrapText="1"/>
    </xf>
    <xf numFmtId="0" fontId="71" fillId="0" borderId="45" xfId="0" applyFont="1" applyBorder="1" applyAlignment="1">
      <alignment horizontal="left" vertical="center" wrapText="1"/>
    </xf>
    <xf numFmtId="0" fontId="72" fillId="0" borderId="45" xfId="0" applyFont="1" applyBorder="1" applyAlignment="1">
      <alignment horizontal="left" vertical="center" wrapText="1"/>
    </xf>
    <xf numFmtId="0" fontId="76" fillId="41" borderId="68" xfId="0" applyFont="1" applyFill="1" applyBorder="1" applyAlignment="1">
      <alignment horizontal="left" vertical="center" wrapText="1"/>
    </xf>
    <xf numFmtId="0" fontId="76" fillId="41" borderId="70" xfId="0" applyFont="1" applyFill="1" applyBorder="1" applyAlignment="1">
      <alignment horizontal="left" vertical="center" wrapText="1"/>
    </xf>
    <xf numFmtId="0" fontId="69" fillId="0" borderId="76" xfId="0" applyFont="1" applyBorder="1" applyAlignment="1">
      <alignment horizontal="left" vertical="center" wrapText="1"/>
    </xf>
    <xf numFmtId="0" fontId="69" fillId="0" borderId="50" xfId="0" applyFont="1" applyBorder="1" applyAlignment="1">
      <alignment horizontal="left" vertical="center" wrapText="1"/>
    </xf>
    <xf numFmtId="0" fontId="69" fillId="0" borderId="77" xfId="0" applyFont="1" applyBorder="1" applyAlignment="1">
      <alignment horizontal="left" vertical="center" wrapText="1"/>
    </xf>
    <xf numFmtId="0" fontId="69" fillId="0" borderId="49" xfId="0" applyFont="1" applyBorder="1" applyAlignment="1">
      <alignment horizontal="left" vertical="center" wrapText="1"/>
    </xf>
    <xf numFmtId="0" fontId="71" fillId="0" borderId="58" xfId="0" applyFont="1" applyBorder="1" applyAlignment="1">
      <alignment horizontal="left" vertical="center" wrapText="1"/>
    </xf>
    <xf numFmtId="0" fontId="71" fillId="0" borderId="59" xfId="0" applyFont="1" applyBorder="1" applyAlignment="1">
      <alignment horizontal="left" vertical="center" wrapText="1"/>
    </xf>
    <xf numFmtId="0" fontId="71" fillId="0" borderId="60" xfId="0" applyFont="1" applyBorder="1" applyAlignment="1">
      <alignment horizontal="left" vertical="center" wrapText="1"/>
    </xf>
    <xf numFmtId="0" fontId="73" fillId="41" borderId="52" xfId="0" applyFont="1" applyFill="1" applyBorder="1" applyAlignment="1">
      <alignment horizontal="left" vertical="center" wrapText="1"/>
    </xf>
    <xf numFmtId="0" fontId="69" fillId="0" borderId="79" xfId="0" applyFont="1" applyBorder="1" applyAlignment="1">
      <alignment horizontal="left" vertical="center" wrapText="1"/>
    </xf>
    <xf numFmtId="0" fontId="69" fillId="0" borderId="80" xfId="0" applyFont="1" applyBorder="1" applyAlignment="1">
      <alignment horizontal="left" vertical="center" wrapText="1"/>
    </xf>
    <xf numFmtId="49" fontId="6" fillId="0" borderId="0" xfId="1" applyNumberFormat="1" applyFont="1" applyFill="1" applyBorder="1" applyAlignment="1">
      <alignment horizontal="left" vertical="center" wrapText="1"/>
    </xf>
    <xf numFmtId="49" fontId="6" fillId="0" borderId="0" xfId="1" applyNumberFormat="1" applyFont="1" applyFill="1" applyBorder="1" applyAlignment="1">
      <alignment horizontal="right" vertical="center" wrapText="1"/>
    </xf>
    <xf numFmtId="49" fontId="6" fillId="0" borderId="14" xfId="1" applyNumberFormat="1" applyFont="1" applyFill="1" applyBorder="1" applyAlignment="1">
      <alignment horizontal="left" vertical="center" wrapText="1"/>
    </xf>
    <xf numFmtId="0" fontId="8" fillId="0" borderId="0" xfId="2" applyFont="1" applyAlignment="1">
      <alignment horizontal="left" vertical="center" wrapText="1"/>
    </xf>
    <xf numFmtId="49" fontId="5" fillId="34" borderId="16" xfId="2" applyNumberFormat="1" applyFont="1" applyFill="1" applyBorder="1" applyAlignment="1">
      <alignment horizontal="left" vertical="top" wrapText="1"/>
    </xf>
    <xf numFmtId="49" fontId="5" fillId="34" borderId="16" xfId="2" applyNumberFormat="1" applyFont="1" applyFill="1" applyBorder="1" applyAlignment="1">
      <alignment horizontal="left" vertical="center" wrapText="1"/>
    </xf>
    <xf numFmtId="49" fontId="5" fillId="34" borderId="17" xfId="2" applyNumberFormat="1" applyFont="1" applyFill="1" applyBorder="1" applyAlignment="1">
      <alignment horizontal="center" vertical="top" wrapText="1"/>
    </xf>
    <xf numFmtId="49" fontId="5" fillId="34" borderId="18" xfId="2" applyNumberFormat="1" applyFont="1" applyFill="1" applyBorder="1" applyAlignment="1">
      <alignment horizontal="center" vertical="top" wrapText="1"/>
    </xf>
    <xf numFmtId="49" fontId="5" fillId="34" borderId="19" xfId="2" applyNumberFormat="1" applyFont="1" applyFill="1" applyBorder="1" applyAlignment="1">
      <alignment horizontal="center" vertical="top" wrapText="1"/>
    </xf>
    <xf numFmtId="49" fontId="5" fillId="34" borderId="17" xfId="2" applyNumberFormat="1" applyFont="1" applyFill="1" applyBorder="1" applyAlignment="1">
      <alignment horizontal="left" vertical="center" wrapText="1"/>
    </xf>
    <xf numFmtId="49" fontId="5" fillId="34" borderId="19" xfId="2" applyNumberFormat="1" applyFont="1" applyFill="1" applyBorder="1" applyAlignment="1">
      <alignment horizontal="left" vertical="center" wrapText="1"/>
    </xf>
    <xf numFmtId="49" fontId="5" fillId="34" borderId="17" xfId="2" applyNumberFormat="1" applyFont="1" applyFill="1" applyBorder="1" applyAlignment="1">
      <alignment horizontal="left" vertical="top" wrapText="1"/>
    </xf>
    <xf numFmtId="49" fontId="5" fillId="34" borderId="18" xfId="2" applyNumberFormat="1" applyFont="1" applyFill="1" applyBorder="1" applyAlignment="1">
      <alignment horizontal="left" vertical="top" wrapText="1"/>
    </xf>
    <xf numFmtId="49" fontId="5" fillId="34" borderId="19" xfId="2" applyNumberFormat="1" applyFont="1" applyFill="1" applyBorder="1" applyAlignment="1">
      <alignment horizontal="left" vertical="top" wrapText="1"/>
    </xf>
    <xf numFmtId="0" fontId="5" fillId="0" borderId="10" xfId="2" applyFont="1" applyFill="1" applyBorder="1" applyAlignment="1">
      <alignment horizontal="right" vertical="center" wrapText="1"/>
    </xf>
    <xf numFmtId="49" fontId="6" fillId="0" borderId="11" xfId="1" applyNumberFormat="1" applyFont="1" applyFill="1" applyBorder="1" applyAlignment="1">
      <alignment horizontal="center" vertical="center" wrapText="1"/>
    </xf>
    <xf numFmtId="49" fontId="6" fillId="0" borderId="0" xfId="1" applyNumberFormat="1" applyFont="1" applyFill="1" applyBorder="1" applyAlignment="1">
      <alignment horizontal="center" vertical="center" wrapText="1"/>
    </xf>
    <xf numFmtId="49" fontId="6" fillId="0" borderId="10" xfId="1" applyNumberFormat="1" applyFont="1" applyFill="1" applyBorder="1" applyAlignment="1">
      <alignment horizontal="center" vertical="center" wrapText="1"/>
    </xf>
    <xf numFmtId="49" fontId="7" fillId="0" borderId="12" xfId="1" applyNumberFormat="1" applyFont="1" applyFill="1" applyBorder="1" applyAlignment="1">
      <alignment horizontal="center" vertical="center" wrapText="1"/>
    </xf>
    <xf numFmtId="49" fontId="7" fillId="0" borderId="11" xfId="1" applyNumberFormat="1" applyFont="1" applyFill="1" applyBorder="1" applyAlignment="1">
      <alignment horizontal="center" vertical="center" wrapText="1"/>
    </xf>
    <xf numFmtId="49" fontId="7" fillId="0" borderId="0" xfId="1" applyNumberFormat="1"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7" fillId="0" borderId="15" xfId="3" applyFont="1" applyFill="1" applyBorder="1" applyAlignment="1">
      <alignment horizontal="center" vertical="center" wrapText="1"/>
    </xf>
    <xf numFmtId="49" fontId="6" fillId="0" borderId="10" xfId="1" applyNumberFormat="1" applyFont="1" applyFill="1" applyBorder="1" applyAlignment="1">
      <alignment horizontal="left" vertical="center" wrapText="1"/>
    </xf>
    <xf numFmtId="49" fontId="12" fillId="0" borderId="0" xfId="1" applyNumberFormat="1" applyFont="1" applyFill="1" applyBorder="1" applyAlignment="1">
      <alignment horizontal="left" vertical="center" wrapText="1"/>
    </xf>
    <xf numFmtId="49" fontId="11" fillId="34" borderId="16" xfId="2" applyNumberFormat="1" applyFont="1" applyFill="1" applyBorder="1" applyAlignment="1">
      <alignment horizontal="left" vertical="top" wrapText="1"/>
    </xf>
    <xf numFmtId="49" fontId="5" fillId="34" borderId="16" xfId="2" applyNumberFormat="1" applyFont="1" applyFill="1" applyBorder="1" applyAlignment="1">
      <alignment horizontal="center" vertical="top" wrapText="1"/>
    </xf>
    <xf numFmtId="49" fontId="5" fillId="33" borderId="16" xfId="2" applyNumberFormat="1" applyFont="1" applyFill="1" applyBorder="1" applyAlignment="1">
      <alignment horizontal="left" vertical="top" wrapText="1"/>
    </xf>
    <xf numFmtId="49" fontId="5" fillId="33" borderId="16" xfId="2" applyNumberFormat="1" applyFont="1" applyFill="1" applyBorder="1" applyAlignment="1">
      <alignment horizontal="left" vertical="center" wrapText="1"/>
    </xf>
    <xf numFmtId="0" fontId="2" fillId="0" borderId="0" xfId="1" applyFont="1" applyAlignment="1">
      <alignment horizontal="left" vertical="center" wrapText="1"/>
    </xf>
    <xf numFmtId="0" fontId="4" fillId="0" borderId="0" xfId="2" applyFont="1" applyAlignment="1">
      <alignment horizontal="left" vertical="center"/>
    </xf>
    <xf numFmtId="0" fontId="5" fillId="0" borderId="10" xfId="2" applyFont="1" applyBorder="1" applyAlignment="1">
      <alignment horizontal="right" vertical="center"/>
    </xf>
    <xf numFmtId="0" fontId="19" fillId="0" borderId="10" xfId="2" applyFont="1" applyFill="1" applyBorder="1" applyAlignment="1">
      <alignment horizontal="right" wrapText="1"/>
    </xf>
    <xf numFmtId="0" fontId="19" fillId="0" borderId="10" xfId="2" applyFont="1" applyFill="1" applyBorder="1" applyAlignment="1">
      <alignment horizontal="right"/>
    </xf>
    <xf numFmtId="0" fontId="20" fillId="0" borderId="11" xfId="2" applyFont="1" applyBorder="1" applyAlignment="1">
      <alignment horizontal="left"/>
    </xf>
    <xf numFmtId="0" fontId="7" fillId="0" borderId="20" xfId="4" applyFont="1" applyFill="1" applyBorder="1" applyAlignment="1">
      <alignment horizontal="center" vertical="center" textRotation="90" wrapText="1"/>
    </xf>
    <xf numFmtId="0" fontId="7" fillId="0" borderId="22" xfId="4" applyFont="1" applyFill="1" applyBorder="1" applyAlignment="1">
      <alignment horizontal="center" vertical="center" textRotation="90" wrapText="1"/>
    </xf>
    <xf numFmtId="0" fontId="7" fillId="0" borderId="24" xfId="4" applyFont="1" applyFill="1" applyBorder="1" applyAlignment="1">
      <alignment horizontal="center" vertical="center" textRotation="90" wrapText="1"/>
    </xf>
    <xf numFmtId="0" fontId="7" fillId="0" borderId="21" xfId="4" applyFont="1" applyFill="1" applyBorder="1" applyAlignment="1">
      <alignment horizontal="center" vertical="center" wrapText="1"/>
    </xf>
    <xf numFmtId="0" fontId="7" fillId="0" borderId="23" xfId="4" applyFont="1" applyFill="1" applyBorder="1" applyAlignment="1">
      <alignment horizontal="center" vertical="center" wrapText="1"/>
    </xf>
    <xf numFmtId="0" fontId="7" fillId="0" borderId="25" xfId="4" applyFont="1" applyFill="1" applyBorder="1" applyAlignment="1">
      <alignment horizontal="center" vertical="center" wrapText="1"/>
    </xf>
    <xf numFmtId="0" fontId="7" fillId="0" borderId="12" xfId="3" applyFont="1" applyFill="1" applyBorder="1" applyAlignment="1">
      <alignment horizontal="center" vertical="center" wrapText="1"/>
    </xf>
    <xf numFmtId="0" fontId="8" fillId="0" borderId="12" xfId="3" applyFont="1" applyFill="1" applyBorder="1" applyAlignment="1">
      <alignment horizontal="center" vertical="center" wrapText="1"/>
    </xf>
    <xf numFmtId="0" fontId="8" fillId="0" borderId="13" xfId="3" applyFont="1" applyFill="1" applyBorder="1" applyAlignment="1">
      <alignment horizontal="center" vertical="center" wrapText="1"/>
    </xf>
    <xf numFmtId="0" fontId="2" fillId="0" borderId="0" xfId="3" applyFont="1" applyFill="1" applyAlignment="1">
      <alignment horizontal="left" vertical="center" wrapText="1"/>
    </xf>
    <xf numFmtId="0" fontId="4" fillId="0" borderId="0" xfId="3" applyFont="1" applyFill="1" applyAlignment="1">
      <alignment horizontal="left" vertical="center" wrapText="1"/>
    </xf>
    <xf numFmtId="0" fontId="22" fillId="0" borderId="0" xfId="45" applyFont="1" applyAlignment="1">
      <alignment horizontal="right" vertical="center" wrapText="1"/>
    </xf>
    <xf numFmtId="0" fontId="22" fillId="0" borderId="0" xfId="45" applyFont="1" applyAlignment="1">
      <alignment horizontal="right" vertical="center"/>
    </xf>
    <xf numFmtId="0" fontId="22" fillId="0" borderId="11" xfId="45" applyFont="1" applyBorder="1" applyAlignment="1">
      <alignment horizontal="left"/>
    </xf>
    <xf numFmtId="0" fontId="20" fillId="0" borderId="11" xfId="45" applyFont="1" applyBorder="1" applyAlignment="1">
      <alignment horizontal="left"/>
    </xf>
    <xf numFmtId="0" fontId="2" fillId="0" borderId="0" xfId="65" applyFont="1" applyAlignment="1">
      <alignment horizontal="left" vertical="center" wrapText="1"/>
    </xf>
    <xf numFmtId="0" fontId="46" fillId="0" borderId="0" xfId="45" applyFont="1" applyAlignment="1">
      <alignment horizontal="left"/>
    </xf>
    <xf numFmtId="0" fontId="2" fillId="0" borderId="20" xfId="107" applyFont="1" applyFill="1" applyBorder="1" applyAlignment="1">
      <alignment horizontal="center" vertical="center" wrapText="1"/>
    </xf>
    <xf numFmtId="0" fontId="2" fillId="0" borderId="22" xfId="107" applyFont="1" applyFill="1" applyBorder="1" applyAlignment="1">
      <alignment horizontal="center" vertical="center" wrapText="1"/>
    </xf>
    <xf numFmtId="0" fontId="2" fillId="0" borderId="24" xfId="107" applyFont="1" applyFill="1" applyBorder="1" applyAlignment="1">
      <alignment horizontal="center" vertical="center" wrapText="1"/>
    </xf>
    <xf numFmtId="0" fontId="2" fillId="0" borderId="13" xfId="3" applyFont="1" applyFill="1" applyBorder="1" applyAlignment="1">
      <alignment horizontal="center" vertical="center" wrapText="1"/>
    </xf>
    <xf numFmtId="0" fontId="2" fillId="0" borderId="14" xfId="3" applyFont="1" applyFill="1" applyBorder="1" applyAlignment="1">
      <alignment horizontal="center" vertical="center" wrapText="1"/>
    </xf>
    <xf numFmtId="49" fontId="7" fillId="0" borderId="26" xfId="1" applyNumberFormat="1" applyFont="1" applyFill="1" applyBorder="1" applyAlignment="1">
      <alignment horizontal="center" vertical="center" wrapText="1"/>
    </xf>
    <xf numFmtId="49" fontId="7" fillId="0" borderId="27" xfId="1" applyNumberFormat="1" applyFont="1" applyFill="1" applyBorder="1" applyAlignment="1">
      <alignment horizontal="center" vertical="center" wrapText="1"/>
    </xf>
    <xf numFmtId="49" fontId="7" fillId="0" borderId="10" xfId="1" applyNumberFormat="1" applyFont="1" applyFill="1" applyBorder="1" applyAlignment="1">
      <alignment horizontal="center" vertical="center" wrapText="1"/>
    </xf>
    <xf numFmtId="0" fontId="2" fillId="0" borderId="0" xfId="62" applyFont="1" applyFill="1" applyAlignment="1">
      <alignment horizontal="left" wrapText="1"/>
    </xf>
    <xf numFmtId="0" fontId="4" fillId="0" borderId="0" xfId="72" applyFont="1" applyFill="1" applyAlignment="1">
      <alignment horizontal="left"/>
    </xf>
    <xf numFmtId="49" fontId="2" fillId="0" borderId="11" xfId="83" applyNumberFormat="1" applyFont="1" applyFill="1" applyBorder="1" applyAlignment="1">
      <alignment horizontal="center" vertical="center" wrapText="1"/>
    </xf>
    <xf numFmtId="49" fontId="2" fillId="0" borderId="0" xfId="83" applyNumberFormat="1" applyFont="1" applyFill="1" applyBorder="1" applyAlignment="1">
      <alignment horizontal="center" vertical="center" wrapText="1"/>
    </xf>
    <xf numFmtId="49" fontId="2" fillId="0" borderId="10" xfId="83" applyNumberFormat="1" applyFont="1" applyFill="1" applyBorder="1" applyAlignment="1">
      <alignment horizontal="center" vertical="center" wrapText="1"/>
    </xf>
    <xf numFmtId="49" fontId="2" fillId="0" borderId="12" xfId="72" applyNumberFormat="1" applyFont="1" applyFill="1" applyBorder="1" applyAlignment="1">
      <alignment horizontal="center" vertical="center" wrapText="1"/>
    </xf>
    <xf numFmtId="49" fontId="2" fillId="0" borderId="26" xfId="72" applyNumberFormat="1" applyFont="1" applyFill="1" applyBorder="1" applyAlignment="1">
      <alignment horizontal="center" vertical="center" wrapText="1"/>
    </xf>
    <xf numFmtId="49" fontId="2" fillId="0" borderId="11" xfId="72" applyNumberFormat="1" applyFont="1" applyFill="1" applyBorder="1" applyAlignment="1">
      <alignment horizontal="center" vertical="center" wrapText="1"/>
    </xf>
    <xf numFmtId="49" fontId="2" fillId="0" borderId="27" xfId="72" applyNumberFormat="1" applyFont="1" applyFill="1" applyBorder="1" applyAlignment="1">
      <alignment horizontal="center" vertical="center" wrapText="1"/>
    </xf>
    <xf numFmtId="49" fontId="2" fillId="0" borderId="10" xfId="72" applyNumberFormat="1" applyFont="1" applyFill="1" applyBorder="1" applyAlignment="1">
      <alignment horizontal="center" vertical="center" wrapText="1"/>
    </xf>
    <xf numFmtId="49" fontId="2" fillId="0" borderId="0" xfId="62" applyNumberFormat="1" applyFont="1" applyFill="1" applyBorder="1" applyAlignment="1">
      <alignment horizontal="left" vertical="center"/>
    </xf>
    <xf numFmtId="49" fontId="16" fillId="36" borderId="19" xfId="72" applyNumberFormat="1" applyFont="1" applyFill="1" applyBorder="1" applyAlignment="1">
      <alignment horizontal="left" vertical="top" wrapText="1"/>
    </xf>
    <xf numFmtId="49" fontId="16" fillId="36" borderId="16" xfId="72" applyNumberFormat="1" applyFont="1" applyFill="1" applyBorder="1" applyAlignment="1">
      <alignment horizontal="left" vertical="top" wrapText="1"/>
    </xf>
    <xf numFmtId="49" fontId="16" fillId="36" borderId="17" xfId="72" applyNumberFormat="1" applyFont="1" applyFill="1" applyBorder="1" applyAlignment="1">
      <alignment horizontal="left" vertical="top" wrapText="1"/>
    </xf>
    <xf numFmtId="49" fontId="2" fillId="0" borderId="0" xfId="62" applyNumberFormat="1" applyFont="1" applyFill="1" applyBorder="1" applyAlignment="1">
      <alignment horizontal="left" vertical="center" wrapText="1"/>
    </xf>
    <xf numFmtId="49" fontId="16" fillId="36" borderId="18" xfId="72" applyNumberFormat="1" applyFont="1" applyFill="1" applyBorder="1" applyAlignment="1">
      <alignment horizontal="left" vertical="top" wrapText="1"/>
    </xf>
    <xf numFmtId="49" fontId="16" fillId="36" borderId="16" xfId="72" applyNumberFormat="1" applyFont="1" applyFill="1" applyBorder="1" applyAlignment="1">
      <alignment horizontal="center" vertical="top" wrapText="1"/>
    </xf>
    <xf numFmtId="49" fontId="2" fillId="0" borderId="10" xfId="62" applyNumberFormat="1" applyFont="1" applyFill="1" applyBorder="1" applyAlignment="1">
      <alignment horizontal="left" vertical="center" wrapText="1"/>
    </xf>
    <xf numFmtId="49" fontId="16" fillId="36" borderId="28" xfId="72" applyNumberFormat="1" applyFont="1" applyFill="1" applyBorder="1" applyAlignment="1">
      <alignment horizontal="left" vertical="top" wrapText="1"/>
    </xf>
    <xf numFmtId="49" fontId="16" fillId="36" borderId="29" xfId="72" applyNumberFormat="1" applyFont="1" applyFill="1" applyBorder="1" applyAlignment="1">
      <alignment horizontal="left" vertical="top" wrapText="1"/>
    </xf>
    <xf numFmtId="49" fontId="2" fillId="0" borderId="20" xfId="83" applyNumberFormat="1" applyFont="1" applyFill="1" applyBorder="1" applyAlignment="1">
      <alignment horizontal="center" vertical="center" wrapText="1"/>
    </xf>
    <xf numFmtId="49" fontId="2" fillId="0" borderId="22" xfId="83" applyNumberFormat="1" applyFont="1" applyFill="1" applyBorder="1" applyAlignment="1">
      <alignment horizontal="center" vertical="center" wrapText="1"/>
    </xf>
    <xf numFmtId="49" fontId="2" fillId="0" borderId="24" xfId="83" applyNumberFormat="1" applyFont="1" applyFill="1" applyBorder="1" applyAlignment="1">
      <alignment horizontal="center" vertical="center" wrapText="1"/>
    </xf>
    <xf numFmtId="49" fontId="16" fillId="36" borderId="17" xfId="72" applyNumberFormat="1" applyFont="1" applyFill="1" applyBorder="1" applyAlignment="1">
      <alignment horizontal="center" vertical="top" wrapText="1"/>
    </xf>
    <xf numFmtId="49" fontId="16" fillId="36" borderId="18" xfId="72" applyNumberFormat="1" applyFont="1" applyFill="1" applyBorder="1" applyAlignment="1">
      <alignment horizontal="center" vertical="top" wrapText="1"/>
    </xf>
    <xf numFmtId="49" fontId="16" fillId="36" borderId="19" xfId="72" applyNumberFormat="1" applyFont="1" applyFill="1" applyBorder="1" applyAlignment="1">
      <alignment horizontal="center" vertical="top" wrapText="1"/>
    </xf>
    <xf numFmtId="49" fontId="7" fillId="0" borderId="0" xfId="62" applyNumberFormat="1" applyFont="1" applyFill="1" applyBorder="1" applyAlignment="1">
      <alignment horizontal="left" vertical="center" wrapText="1"/>
    </xf>
    <xf numFmtId="0" fontId="9" fillId="0" borderId="0" xfId="80" applyFont="1" applyAlignment="1">
      <alignment horizontal="left" vertical="center" wrapText="1"/>
    </xf>
    <xf numFmtId="49" fontId="2" fillId="0" borderId="14" xfId="80" applyNumberFormat="1" applyFont="1" applyFill="1" applyBorder="1" applyAlignment="1">
      <alignment horizontal="left" vertical="center" wrapText="1"/>
    </xf>
    <xf numFmtId="0" fontId="16" fillId="0" borderId="11" xfId="80" applyFont="1" applyFill="1" applyBorder="1" applyAlignment="1">
      <alignment horizontal="left" vertical="center" wrapText="1"/>
    </xf>
    <xf numFmtId="0" fontId="15" fillId="0" borderId="0" xfId="72" applyFont="1" applyAlignment="1">
      <alignment horizontal="left"/>
    </xf>
    <xf numFmtId="0" fontId="2" fillId="0" borderId="0" xfId="80" applyFont="1" applyFill="1" applyAlignment="1">
      <alignment horizontal="left" vertical="center" wrapText="1"/>
    </xf>
    <xf numFmtId="0" fontId="19" fillId="0" borderId="0" xfId="71" applyFont="1" applyAlignment="1">
      <alignment horizontal="left" vertical="center" wrapText="1"/>
    </xf>
    <xf numFmtId="0" fontId="46" fillId="0" borderId="0" xfId="71" applyFont="1" applyAlignment="1">
      <alignment horizontal="left" vertical="center" wrapText="1"/>
    </xf>
    <xf numFmtId="3" fontId="8" fillId="0" borderId="10" xfId="71" applyNumberFormat="1" applyFont="1" applyFill="1" applyBorder="1" applyAlignment="1">
      <alignment horizontal="right" wrapText="1"/>
    </xf>
    <xf numFmtId="49" fontId="7" fillId="0" borderId="12" xfId="64" applyNumberFormat="1" applyFont="1" applyFill="1" applyBorder="1" applyAlignment="1">
      <alignment horizontal="center" vertical="center" wrapText="1"/>
    </xf>
    <xf numFmtId="49" fontId="7" fillId="0" borderId="11" xfId="64" applyNumberFormat="1" applyFont="1" applyFill="1" applyBorder="1" applyAlignment="1">
      <alignment horizontal="center" vertical="center" wrapText="1"/>
    </xf>
    <xf numFmtId="49" fontId="7" fillId="0" borderId="0" xfId="64" applyNumberFormat="1" applyFont="1" applyFill="1" applyBorder="1" applyAlignment="1">
      <alignment horizontal="center" vertical="center" wrapText="1"/>
    </xf>
    <xf numFmtId="49" fontId="7" fillId="0" borderId="0" xfId="55" applyNumberFormat="1" applyFont="1" applyFill="1" applyBorder="1" applyAlignment="1">
      <alignment horizontal="left" vertical="center" wrapText="1"/>
    </xf>
    <xf numFmtId="49" fontId="8" fillId="37" borderId="16" xfId="71" applyNumberFormat="1" applyFont="1" applyFill="1" applyBorder="1" applyAlignment="1">
      <alignment horizontal="left" vertical="top" wrapText="1"/>
    </xf>
    <xf numFmtId="49" fontId="8" fillId="37" borderId="17" xfId="71" applyNumberFormat="1" applyFont="1" applyFill="1" applyBorder="1" applyAlignment="1">
      <alignment horizontal="left" vertical="top" wrapText="1"/>
    </xf>
    <xf numFmtId="49" fontId="8" fillId="37" borderId="18" xfId="71" applyNumberFormat="1" applyFont="1" applyFill="1" applyBorder="1" applyAlignment="1">
      <alignment horizontal="left" vertical="top" wrapText="1"/>
    </xf>
    <xf numFmtId="49" fontId="8" fillId="37" borderId="19" xfId="71" applyNumberFormat="1" applyFont="1" applyFill="1" applyBorder="1" applyAlignment="1">
      <alignment horizontal="left" vertical="top" wrapText="1"/>
    </xf>
    <xf numFmtId="3" fontId="8" fillId="0" borderId="10" xfId="71" applyNumberFormat="1" applyFont="1" applyFill="1" applyBorder="1" applyAlignment="1">
      <alignment horizontal="right" vertical="center" wrapText="1"/>
    </xf>
    <xf numFmtId="49" fontId="7" fillId="0" borderId="10" xfId="55" applyNumberFormat="1" applyFont="1" applyFill="1" applyBorder="1" applyAlignment="1">
      <alignment horizontal="left" vertical="center" wrapText="1"/>
    </xf>
    <xf numFmtId="49" fontId="16" fillId="37" borderId="17" xfId="72" applyNumberFormat="1" applyFont="1" applyFill="1" applyBorder="1" applyAlignment="1">
      <alignment horizontal="left" vertical="top" wrapText="1"/>
    </xf>
    <xf numFmtId="49" fontId="16" fillId="37" borderId="18" xfId="72" applyNumberFormat="1" applyFont="1" applyFill="1" applyBorder="1" applyAlignment="1">
      <alignment horizontal="left" vertical="top" wrapText="1"/>
    </xf>
    <xf numFmtId="49" fontId="16" fillId="37" borderId="19" xfId="72" applyNumberFormat="1" applyFont="1" applyFill="1" applyBorder="1" applyAlignment="1">
      <alignment horizontal="left" vertical="top" wrapText="1"/>
    </xf>
    <xf numFmtId="49" fontId="7" fillId="0" borderId="14" xfId="74" applyNumberFormat="1" applyFont="1" applyFill="1" applyBorder="1" applyAlignment="1">
      <alignment horizontal="left" vertical="center" wrapText="1"/>
    </xf>
    <xf numFmtId="0" fontId="8" fillId="0" borderId="0" xfId="74" applyFont="1" applyAlignment="1">
      <alignment horizontal="left" vertical="center" wrapText="1"/>
    </xf>
    <xf numFmtId="0" fontId="2" fillId="0" borderId="20" xfId="4" applyFont="1" applyFill="1" applyBorder="1" applyAlignment="1">
      <alignment horizontal="center" vertical="center" textRotation="90" wrapText="1"/>
    </xf>
    <xf numFmtId="0" fontId="2" fillId="0" borderId="22" xfId="4" applyFont="1" applyFill="1" applyBorder="1" applyAlignment="1">
      <alignment horizontal="center" vertical="center" textRotation="90" wrapText="1"/>
    </xf>
    <xf numFmtId="0" fontId="2" fillId="0" borderId="24" xfId="4" applyFont="1" applyFill="1" applyBorder="1" applyAlignment="1">
      <alignment horizontal="center" vertical="center" textRotation="90" wrapText="1"/>
    </xf>
    <xf numFmtId="0" fontId="2" fillId="0" borderId="21" xfId="4" applyFont="1" applyFill="1" applyBorder="1" applyAlignment="1">
      <alignment horizontal="center" vertical="center" wrapText="1"/>
    </xf>
    <xf numFmtId="0" fontId="2" fillId="0" borderId="23" xfId="4" applyFont="1" applyFill="1" applyBorder="1" applyAlignment="1">
      <alignment horizontal="center" vertical="center" wrapText="1"/>
    </xf>
    <xf numFmtId="0" fontId="2" fillId="0" borderId="25" xfId="4" applyFont="1" applyFill="1" applyBorder="1" applyAlignment="1">
      <alignment horizontal="center" vertical="center" wrapText="1"/>
    </xf>
    <xf numFmtId="49" fontId="7" fillId="0" borderId="12" xfId="72" applyNumberFormat="1" applyFont="1" applyFill="1" applyBorder="1" applyAlignment="1">
      <alignment horizontal="center" vertical="center" wrapText="1"/>
    </xf>
    <xf numFmtId="49" fontId="7" fillId="0" borderId="26" xfId="72" applyNumberFormat="1" applyFont="1" applyFill="1" applyBorder="1" applyAlignment="1">
      <alignment horizontal="center" vertical="center" wrapText="1"/>
    </xf>
    <xf numFmtId="49" fontId="7" fillId="0" borderId="11" xfId="72" applyNumberFormat="1" applyFont="1" applyFill="1" applyBorder="1" applyAlignment="1">
      <alignment horizontal="center" vertical="center" wrapText="1"/>
    </xf>
    <xf numFmtId="49" fontId="7" fillId="0" borderId="27" xfId="72" applyNumberFormat="1" applyFont="1" applyFill="1" applyBorder="1" applyAlignment="1">
      <alignment horizontal="center" vertical="center" wrapText="1"/>
    </xf>
    <xf numFmtId="49" fontId="7" fillId="0" borderId="10" xfId="72" applyNumberFormat="1" applyFont="1" applyFill="1" applyBorder="1" applyAlignment="1">
      <alignment horizontal="center" vertical="center" wrapText="1"/>
    </xf>
    <xf numFmtId="0" fontId="8" fillId="0" borderId="11" xfId="3" applyFont="1" applyFill="1" applyBorder="1" applyAlignment="1">
      <alignment horizontal="left"/>
    </xf>
    <xf numFmtId="0" fontId="2" fillId="0" borderId="11" xfId="4" applyFont="1" applyFill="1" applyBorder="1" applyAlignment="1">
      <alignment horizontal="center" vertical="center" textRotation="90" wrapText="1"/>
    </xf>
    <xf numFmtId="0" fontId="2" fillId="0" borderId="0" xfId="4" applyFont="1" applyFill="1" applyBorder="1" applyAlignment="1">
      <alignment horizontal="center" vertical="center" textRotation="90" wrapText="1"/>
    </xf>
    <xf numFmtId="0" fontId="2" fillId="0" borderId="10" xfId="4" applyFont="1" applyFill="1" applyBorder="1" applyAlignment="1">
      <alignment horizontal="center" vertical="center" textRotation="90" wrapText="1"/>
    </xf>
    <xf numFmtId="0" fontId="2" fillId="0" borderId="12" xfId="4" applyFont="1" applyFill="1" applyBorder="1" applyAlignment="1">
      <alignment horizontal="center" vertical="center" wrapText="1"/>
    </xf>
    <xf numFmtId="0" fontId="46" fillId="0" borderId="10" xfId="87" applyFont="1" applyBorder="1" applyAlignment="1">
      <alignment horizontal="left" vertical="center"/>
    </xf>
    <xf numFmtId="0" fontId="2" fillId="0" borderId="12" xfId="3" applyFont="1" applyBorder="1" applyAlignment="1">
      <alignment horizontal="center" vertical="center" wrapText="1"/>
    </xf>
    <xf numFmtId="49" fontId="2" fillId="0" borderId="13" xfId="1" applyNumberFormat="1" applyFont="1" applyFill="1" applyBorder="1" applyAlignment="1">
      <alignment horizontal="center" vertical="center" wrapText="1"/>
    </xf>
    <xf numFmtId="49" fontId="2" fillId="0" borderId="14" xfId="1" applyNumberFormat="1" applyFont="1" applyFill="1" applyBorder="1" applyAlignment="1">
      <alignment horizontal="center" vertical="center" wrapText="1"/>
    </xf>
    <xf numFmtId="49" fontId="2" fillId="0" borderId="15" xfId="1" applyNumberFormat="1" applyFont="1" applyFill="1" applyBorder="1" applyAlignment="1">
      <alignment horizontal="center" vertical="center" wrapText="1"/>
    </xf>
    <xf numFmtId="0" fontId="2" fillId="0" borderId="15" xfId="3" applyFont="1" applyFill="1" applyBorder="1" applyAlignment="1">
      <alignment horizontal="center" vertical="center" wrapText="1"/>
    </xf>
    <xf numFmtId="0" fontId="2" fillId="0" borderId="11" xfId="3" applyFont="1" applyFill="1" applyBorder="1" applyAlignment="1">
      <alignment horizontal="center" vertical="center" wrapText="1"/>
    </xf>
    <xf numFmtId="0" fontId="20" fillId="0" borderId="11" xfId="87" applyFont="1" applyBorder="1" applyAlignment="1">
      <alignment horizontal="left"/>
    </xf>
    <xf numFmtId="0" fontId="2" fillId="0" borderId="0" xfId="65" applyFont="1" applyFill="1" applyAlignment="1">
      <alignment horizontal="left" vertical="center" wrapText="1"/>
    </xf>
    <xf numFmtId="0" fontId="2" fillId="0" borderId="26" xfId="3" applyFont="1" applyFill="1" applyBorder="1" applyAlignment="1">
      <alignment horizontal="center" vertical="center" wrapText="1"/>
    </xf>
    <xf numFmtId="0" fontId="2" fillId="35" borderId="0" xfId="3" applyFont="1" applyFill="1" applyAlignment="1">
      <alignment horizontal="justify" vertical="center" wrapText="1"/>
    </xf>
    <xf numFmtId="0" fontId="2" fillId="35" borderId="0" xfId="3" applyFont="1" applyFill="1" applyAlignment="1">
      <alignment horizontal="justify" vertical="center"/>
    </xf>
    <xf numFmtId="0" fontId="4" fillId="35" borderId="0" xfId="3" applyFont="1" applyFill="1" applyAlignment="1">
      <alignment horizontal="left" vertical="center" wrapText="1"/>
    </xf>
    <xf numFmtId="3" fontId="16" fillId="35" borderId="10" xfId="3" applyNumberFormat="1" applyFont="1" applyFill="1" applyBorder="1" applyAlignment="1">
      <alignment horizontal="right" vertical="center"/>
    </xf>
    <xf numFmtId="0" fontId="2" fillId="35" borderId="20" xfId="4" applyFont="1" applyFill="1" applyBorder="1" applyAlignment="1">
      <alignment horizontal="center" vertical="center" textRotation="90" wrapText="1"/>
    </xf>
    <xf numFmtId="0" fontId="2" fillId="35" borderId="22" xfId="4" applyFont="1" applyFill="1" applyBorder="1" applyAlignment="1">
      <alignment horizontal="center" vertical="center" textRotation="90" wrapText="1"/>
    </xf>
    <xf numFmtId="0" fontId="2" fillId="35" borderId="24" xfId="4" applyFont="1" applyFill="1" applyBorder="1" applyAlignment="1">
      <alignment horizontal="center" vertical="center" textRotation="90" wrapText="1"/>
    </xf>
    <xf numFmtId="0" fontId="2" fillId="35" borderId="21" xfId="4" applyFont="1" applyFill="1" applyBorder="1" applyAlignment="1">
      <alignment horizontal="center" vertical="center" wrapText="1"/>
    </xf>
    <xf numFmtId="0" fontId="2" fillId="35" borderId="23" xfId="4" applyFont="1" applyFill="1" applyBorder="1" applyAlignment="1">
      <alignment horizontal="center" vertical="center" wrapText="1"/>
    </xf>
    <xf numFmtId="0" fontId="2" fillId="35" borderId="25" xfId="4" applyFont="1" applyFill="1" applyBorder="1" applyAlignment="1">
      <alignment horizontal="center" vertical="center" wrapText="1"/>
    </xf>
    <xf numFmtId="0" fontId="2" fillId="35" borderId="13" xfId="3" applyFont="1" applyFill="1" applyBorder="1" applyAlignment="1">
      <alignment horizontal="center" vertical="center" wrapText="1"/>
    </xf>
    <xf numFmtId="0" fontId="2" fillId="35" borderId="14" xfId="3" applyFont="1" applyFill="1" applyBorder="1" applyAlignment="1">
      <alignment horizontal="center" vertical="center" wrapText="1"/>
    </xf>
    <xf numFmtId="0" fontId="2" fillId="35" borderId="15" xfId="3" applyFont="1" applyFill="1" applyBorder="1" applyAlignment="1">
      <alignment horizontal="center" vertical="center" wrapText="1"/>
    </xf>
    <xf numFmtId="0" fontId="16" fillId="35" borderId="14" xfId="3" applyFont="1" applyFill="1" applyBorder="1" applyAlignment="1">
      <alignment horizontal="center" vertical="center" wrapText="1"/>
    </xf>
    <xf numFmtId="0" fontId="16" fillId="35" borderId="15" xfId="3" applyFont="1" applyFill="1" applyBorder="1" applyAlignment="1">
      <alignment horizontal="center" vertical="center" wrapText="1"/>
    </xf>
    <xf numFmtId="0" fontId="6" fillId="35" borderId="11" xfId="3" applyFont="1" applyFill="1" applyBorder="1" applyAlignment="1">
      <alignment horizontal="left" vertical="center"/>
    </xf>
    <xf numFmtId="0" fontId="5" fillId="35" borderId="11" xfId="3" applyFont="1" applyFill="1" applyBorder="1" applyAlignment="1">
      <alignment horizontal="left" vertical="center"/>
    </xf>
    <xf numFmtId="0" fontId="2" fillId="35" borderId="14" xfId="3" applyFont="1" applyFill="1" applyBorder="1" applyAlignment="1">
      <alignment horizontal="left" vertical="center"/>
    </xf>
    <xf numFmtId="0" fontId="2" fillId="0" borderId="0" xfId="3" applyFont="1" applyFill="1" applyAlignment="1">
      <alignment horizontal="justify" vertical="center" wrapText="1"/>
    </xf>
    <xf numFmtId="0" fontId="2" fillId="0" borderId="0" xfId="3" applyFont="1" applyFill="1" applyAlignment="1">
      <alignment horizontal="justify" vertical="center"/>
    </xf>
    <xf numFmtId="3" fontId="15" fillId="0" borderId="10" xfId="76" applyNumberFormat="1" applyFont="1" applyBorder="1" applyAlignment="1">
      <alignment horizontal="right" vertical="center"/>
    </xf>
    <xf numFmtId="0" fontId="16" fillId="0" borderId="14" xfId="3" applyFont="1" applyFill="1" applyBorder="1" applyAlignment="1">
      <alignment horizontal="center" vertical="center" wrapText="1"/>
    </xf>
    <xf numFmtId="0" fontId="16" fillId="0" borderId="15" xfId="3" applyFont="1" applyFill="1" applyBorder="1" applyAlignment="1">
      <alignment horizontal="center" vertical="center" wrapText="1"/>
    </xf>
    <xf numFmtId="3" fontId="15" fillId="35" borderId="0" xfId="76" applyNumberFormat="1" applyFont="1" applyFill="1" applyBorder="1" applyAlignment="1">
      <alignment horizontal="right" vertical="center"/>
    </xf>
    <xf numFmtId="3" fontId="15" fillId="35" borderId="10" xfId="76" applyNumberFormat="1" applyFont="1" applyFill="1" applyBorder="1" applyAlignment="1">
      <alignment horizontal="right" vertical="center"/>
    </xf>
    <xf numFmtId="0" fontId="2" fillId="0" borderId="10" xfId="3" applyFont="1" applyFill="1" applyBorder="1" applyAlignment="1">
      <alignment horizontal="center" vertical="center" wrapText="1"/>
    </xf>
    <xf numFmtId="1" fontId="7" fillId="0" borderId="12" xfId="115" applyFont="1" applyFill="1" applyBorder="1" applyAlignment="1">
      <alignment horizontal="center" vertical="center" wrapText="1"/>
    </xf>
    <xf numFmtId="1" fontId="8" fillId="0" borderId="12" xfId="115" applyFont="1" applyFill="1" applyBorder="1" applyAlignment="1">
      <alignment horizontal="center" vertical="center" wrapText="1"/>
    </xf>
    <xf numFmtId="0" fontId="8" fillId="0" borderId="14" xfId="3" applyFont="1" applyFill="1" applyBorder="1" applyAlignment="1">
      <alignment horizontal="center" vertical="center" wrapText="1"/>
    </xf>
    <xf numFmtId="0" fontId="8" fillId="0" borderId="15" xfId="3" applyFont="1" applyFill="1" applyBorder="1" applyAlignment="1">
      <alignment horizontal="center" vertical="center" wrapText="1"/>
    </xf>
    <xf numFmtId="1" fontId="2" fillId="0" borderId="0" xfId="115" applyFont="1" applyFill="1" applyAlignment="1">
      <alignment horizontal="left" vertical="center" wrapText="1"/>
    </xf>
    <xf numFmtId="1" fontId="4" fillId="0" borderId="0" xfId="115" applyFont="1" applyFill="1" applyBorder="1" applyAlignment="1">
      <alignment horizontal="left" vertical="center" wrapText="1"/>
    </xf>
    <xf numFmtId="1" fontId="7" fillId="0" borderId="15" xfId="115" applyFont="1" applyFill="1" applyBorder="1" applyAlignment="1">
      <alignment horizontal="center" vertical="center" wrapText="1"/>
    </xf>
    <xf numFmtId="0" fontId="6" fillId="0" borderId="13" xfId="3" applyFont="1" applyFill="1" applyBorder="1" applyAlignment="1">
      <alignment horizontal="center" vertical="center" wrapText="1"/>
    </xf>
    <xf numFmtId="0" fontId="6" fillId="0" borderId="14" xfId="3" applyFont="1" applyFill="1" applyBorder="1" applyAlignment="1">
      <alignment horizontal="center" vertical="center" wrapText="1"/>
    </xf>
    <xf numFmtId="0" fontId="6" fillId="0" borderId="15" xfId="3" applyFont="1" applyFill="1" applyBorder="1" applyAlignment="1">
      <alignment horizontal="center" vertical="center" wrapText="1"/>
    </xf>
    <xf numFmtId="1" fontId="7" fillId="0" borderId="21" xfId="115" applyFont="1" applyFill="1" applyBorder="1" applyAlignment="1">
      <alignment horizontal="center" vertical="center" wrapText="1"/>
    </xf>
    <xf numFmtId="1" fontId="8" fillId="0" borderId="0" xfId="115" applyFont="1" applyFill="1" applyAlignment="1">
      <alignment horizontal="left" vertical="center" wrapText="1"/>
    </xf>
    <xf numFmtId="1" fontId="52" fillId="0" borderId="10" xfId="115" applyFont="1" applyFill="1" applyBorder="1" applyAlignment="1">
      <alignment horizontal="left" vertical="center" wrapText="1"/>
    </xf>
    <xf numFmtId="1" fontId="2" fillId="0" borderId="12" xfId="115" applyFont="1" applyFill="1" applyBorder="1" applyAlignment="1">
      <alignment horizontal="center" vertical="center" wrapText="1"/>
    </xf>
    <xf numFmtId="1" fontId="2" fillId="0" borderId="14" xfId="115" quotePrefix="1" applyFont="1" applyFill="1" applyBorder="1" applyAlignment="1">
      <alignment horizontal="left" vertical="center"/>
    </xf>
    <xf numFmtId="1" fontId="7" fillId="0" borderId="11" xfId="115" applyFont="1" applyFill="1" applyBorder="1" applyAlignment="1">
      <alignment horizontal="left" vertical="center" wrapText="1"/>
    </xf>
    <xf numFmtId="0" fontId="4" fillId="0" borderId="10" xfId="3" applyFont="1" applyFill="1" applyBorder="1" applyAlignment="1">
      <alignment horizontal="left" vertical="center" wrapText="1"/>
    </xf>
    <xf numFmtId="1" fontId="4" fillId="0" borderId="10" xfId="115" applyFont="1" applyFill="1" applyBorder="1" applyAlignment="1">
      <alignment horizontal="left" vertical="center" wrapText="1"/>
    </xf>
    <xf numFmtId="1" fontId="2" fillId="0" borderId="15" xfId="115" applyFont="1" applyFill="1" applyBorder="1" applyAlignment="1">
      <alignment horizontal="center" vertical="center" wrapText="1"/>
    </xf>
    <xf numFmtId="1" fontId="2" fillId="0" borderId="21" xfId="115" applyFont="1" applyFill="1" applyBorder="1" applyAlignment="1">
      <alignment horizontal="center" vertical="center" wrapText="1"/>
    </xf>
    <xf numFmtId="1" fontId="16" fillId="0" borderId="12" xfId="115" applyFont="1" applyFill="1" applyBorder="1" applyAlignment="1">
      <alignment horizontal="center" vertical="center" wrapText="1"/>
    </xf>
    <xf numFmtId="1" fontId="16" fillId="0" borderId="13" xfId="115" applyFont="1" applyFill="1" applyBorder="1" applyAlignment="1">
      <alignment horizontal="center" vertical="center" wrapText="1"/>
    </xf>
    <xf numFmtId="1" fontId="2" fillId="0" borderId="25" xfId="115" applyFont="1" applyFill="1" applyBorder="1" applyAlignment="1">
      <alignment horizontal="center" vertical="center" wrapText="1"/>
    </xf>
    <xf numFmtId="0" fontId="2" fillId="0" borderId="12" xfId="3" applyFont="1" applyFill="1" applyBorder="1" applyAlignment="1">
      <alignment horizontal="center" vertical="center" wrapText="1"/>
    </xf>
    <xf numFmtId="0" fontId="16" fillId="0" borderId="12" xfId="3" applyFont="1" applyFill="1" applyBorder="1" applyAlignment="1">
      <alignment horizontal="center" vertical="center" wrapText="1"/>
    </xf>
    <xf numFmtId="1" fontId="2" fillId="0" borderId="0" xfId="115" applyFont="1" applyFill="1" applyAlignment="1">
      <alignment horizontal="justify" vertical="center" wrapText="1"/>
    </xf>
    <xf numFmtId="1" fontId="2" fillId="0" borderId="0" xfId="115" applyFont="1" applyFill="1" applyAlignment="1">
      <alignment horizontal="justify" vertical="center"/>
    </xf>
    <xf numFmtId="1" fontId="4" fillId="0" borderId="0" xfId="115" applyFont="1" applyFill="1" applyAlignment="1">
      <alignment horizontal="justify" vertical="center" wrapText="1"/>
    </xf>
    <xf numFmtId="1" fontId="4" fillId="0" borderId="0" xfId="115" applyFont="1" applyFill="1" applyAlignment="1">
      <alignment horizontal="justify" vertical="center"/>
    </xf>
    <xf numFmtId="1" fontId="2" fillId="0" borderId="10" xfId="115" applyFont="1" applyFill="1" applyBorder="1" applyAlignment="1">
      <alignment horizontal="right"/>
    </xf>
    <xf numFmtId="1" fontId="2" fillId="0" borderId="26" xfId="115" applyFont="1" applyFill="1" applyBorder="1" applyAlignment="1">
      <alignment horizontal="center" vertical="center" wrapText="1"/>
    </xf>
    <xf numFmtId="0" fontId="16" fillId="0" borderId="11" xfId="65" applyFont="1" applyFill="1" applyBorder="1"/>
    <xf numFmtId="0" fontId="16" fillId="0" borderId="20" xfId="65" applyFont="1" applyFill="1" applyBorder="1"/>
    <xf numFmtId="0" fontId="16" fillId="0" borderId="30" xfId="65" applyFont="1" applyFill="1" applyBorder="1"/>
    <xf numFmtId="0" fontId="16" fillId="0" borderId="0" xfId="65" applyFont="1" applyFill="1"/>
    <xf numFmtId="0" fontId="16" fillId="0" borderId="22" xfId="65" applyFont="1" applyFill="1" applyBorder="1"/>
    <xf numFmtId="0" fontId="16" fillId="0" borderId="27" xfId="65" applyFont="1" applyFill="1" applyBorder="1"/>
    <xf numFmtId="0" fontId="16" fillId="0" borderId="10" xfId="65" applyFont="1" applyFill="1" applyBorder="1"/>
    <xf numFmtId="0" fontId="16" fillId="0" borderId="24" xfId="65" applyFont="1" applyFill="1" applyBorder="1"/>
    <xf numFmtId="1" fontId="2" fillId="0" borderId="11" xfId="115" applyFont="1" applyFill="1" applyBorder="1" applyAlignment="1">
      <alignment horizontal="center" vertical="center" wrapText="1"/>
    </xf>
    <xf numFmtId="1" fontId="2" fillId="0" borderId="30" xfId="115" applyFont="1" applyFill="1" applyBorder="1" applyAlignment="1">
      <alignment horizontal="center" vertical="center" wrapText="1"/>
    </xf>
    <xf numFmtId="1" fontId="2" fillId="0" borderId="0" xfId="115" applyFont="1" applyFill="1" applyBorder="1" applyAlignment="1">
      <alignment horizontal="center" vertical="center" wrapText="1"/>
    </xf>
    <xf numFmtId="1" fontId="2" fillId="0" borderId="27" xfId="115" applyFont="1" applyFill="1" applyBorder="1" applyAlignment="1">
      <alignment horizontal="center" vertical="center" wrapText="1"/>
    </xf>
    <xf numFmtId="1" fontId="2" fillId="0" borderId="10" xfId="115" applyFont="1" applyFill="1" applyBorder="1" applyAlignment="1">
      <alignment horizontal="center" vertical="center" wrapText="1"/>
    </xf>
    <xf numFmtId="1" fontId="2" fillId="0" borderId="14" xfId="115" applyFont="1" applyFill="1" applyBorder="1" applyAlignment="1">
      <alignment horizontal="center" vertical="center"/>
    </xf>
    <xf numFmtId="1" fontId="2" fillId="0" borderId="15" xfId="115" applyFont="1" applyFill="1" applyBorder="1" applyAlignment="1">
      <alignment horizontal="center" vertical="center"/>
    </xf>
    <xf numFmtId="1" fontId="2" fillId="0" borderId="13" xfId="115" applyFont="1" applyFill="1" applyBorder="1" applyAlignment="1">
      <alignment horizontal="center" vertical="center"/>
    </xf>
    <xf numFmtId="49" fontId="6" fillId="0" borderId="0" xfId="55" applyNumberFormat="1" applyFont="1" applyFill="1" applyBorder="1" applyAlignment="1">
      <alignment horizontal="left" vertical="center" wrapText="1"/>
    </xf>
    <xf numFmtId="49" fontId="6" fillId="0" borderId="14" xfId="74" applyNumberFormat="1" applyFont="1" applyFill="1" applyBorder="1" applyAlignment="1">
      <alignment horizontal="left" vertical="center" wrapText="1"/>
    </xf>
    <xf numFmtId="0" fontId="6" fillId="0" borderId="0" xfId="3" applyFont="1" applyFill="1" applyBorder="1" applyAlignment="1">
      <alignment horizontal="justify" vertical="center" wrapText="1"/>
    </xf>
    <xf numFmtId="0" fontId="5" fillId="0" borderId="0" xfId="3" applyFont="1" applyFill="1" applyBorder="1" applyAlignment="1">
      <alignment horizontal="justify" vertical="center" wrapText="1"/>
    </xf>
    <xf numFmtId="0" fontId="5" fillId="0" borderId="0" xfId="80" applyFont="1" applyAlignment="1">
      <alignment horizontal="left" vertical="center"/>
    </xf>
    <xf numFmtId="49" fontId="5" fillId="38" borderId="16" xfId="74" applyNumberFormat="1" applyFont="1" applyFill="1" applyBorder="1" applyAlignment="1">
      <alignment horizontal="left" vertical="top" wrapText="1"/>
    </xf>
    <xf numFmtId="49" fontId="5" fillId="38" borderId="17" xfId="74" applyNumberFormat="1" applyFont="1" applyFill="1" applyBorder="1" applyAlignment="1">
      <alignment horizontal="left" vertical="top" wrapText="1"/>
    </xf>
    <xf numFmtId="49" fontId="5" fillId="38" borderId="18" xfId="74" applyNumberFormat="1" applyFont="1" applyFill="1" applyBorder="1" applyAlignment="1">
      <alignment horizontal="left" vertical="top" wrapText="1"/>
    </xf>
    <xf numFmtId="49" fontId="5" fillId="38" borderId="19" xfId="74"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49" fontId="5" fillId="38" borderId="17" xfId="74" applyNumberFormat="1" applyFont="1" applyFill="1" applyBorder="1" applyAlignment="1">
      <alignment horizontal="left" vertical="center" wrapText="1"/>
    </xf>
    <xf numFmtId="49" fontId="5" fillId="38" borderId="19" xfId="74" applyNumberFormat="1" applyFont="1" applyFill="1" applyBorder="1" applyAlignment="1">
      <alignment horizontal="left" vertical="center" wrapText="1"/>
    </xf>
    <xf numFmtId="49" fontId="5" fillId="38" borderId="17" xfId="74" applyNumberFormat="1" applyFont="1" applyFill="1" applyBorder="1" applyAlignment="1">
      <alignment horizontal="center" vertical="top" wrapText="1"/>
    </xf>
    <xf numFmtId="49" fontId="5" fillId="38" borderId="18" xfId="74" applyNumberFormat="1" applyFont="1" applyFill="1" applyBorder="1" applyAlignment="1">
      <alignment horizontal="center" vertical="top" wrapText="1"/>
    </xf>
    <xf numFmtId="49" fontId="5" fillId="38" borderId="19" xfId="74" applyNumberFormat="1" applyFont="1" applyFill="1" applyBorder="1" applyAlignment="1">
      <alignment horizontal="center" vertical="top" wrapText="1"/>
    </xf>
    <xf numFmtId="49" fontId="11" fillId="38" borderId="16" xfId="74" applyNumberFormat="1" applyFont="1" applyFill="1" applyBorder="1" applyAlignment="1">
      <alignment horizontal="left" vertical="top" wrapText="1"/>
    </xf>
    <xf numFmtId="49" fontId="5" fillId="38" borderId="12" xfId="74" applyNumberFormat="1" applyFont="1" applyFill="1" applyBorder="1" applyAlignment="1">
      <alignment horizontal="left" vertical="top" wrapText="1"/>
    </xf>
    <xf numFmtId="49" fontId="5" fillId="38" borderId="12" xfId="74" applyNumberFormat="1" applyFont="1" applyFill="1" applyBorder="1" applyAlignment="1">
      <alignment horizontal="left" vertical="center" wrapText="1"/>
    </xf>
    <xf numFmtId="0" fontId="2" fillId="0" borderId="0" xfId="80" applyFont="1" applyAlignment="1">
      <alignment horizontal="left" vertical="center" wrapText="1"/>
    </xf>
    <xf numFmtId="0" fontId="4" fillId="0" borderId="0" xfId="80" applyFont="1" applyAlignment="1">
      <alignment horizontal="left" vertical="center" wrapText="1"/>
    </xf>
    <xf numFmtId="0" fontId="2" fillId="0" borderId="11" xfId="4" applyFont="1" applyFill="1" applyBorder="1" applyAlignment="1">
      <alignment horizontal="center" vertical="center" wrapText="1"/>
    </xf>
    <xf numFmtId="0" fontId="2" fillId="0" borderId="20" xfId="4" applyFont="1" applyFill="1" applyBorder="1" applyAlignment="1">
      <alignment horizontal="center" vertical="center" wrapText="1"/>
    </xf>
    <xf numFmtId="0" fontId="2" fillId="0" borderId="0" xfId="4" applyFont="1" applyFill="1" applyBorder="1" applyAlignment="1">
      <alignment horizontal="center" vertical="center" wrapText="1"/>
    </xf>
    <xf numFmtId="0" fontId="2" fillId="0" borderId="22"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2" fillId="0" borderId="24" xfId="4" applyFont="1" applyFill="1" applyBorder="1" applyAlignment="1">
      <alignment horizontal="center" vertical="center" wrapText="1"/>
    </xf>
    <xf numFmtId="49" fontId="7" fillId="0" borderId="15" xfId="62" applyNumberFormat="1" applyFont="1" applyFill="1" applyBorder="1" applyAlignment="1">
      <alignment horizontal="center" vertical="center" wrapText="1"/>
    </xf>
    <xf numFmtId="49" fontId="7" fillId="0" borderId="12" xfId="62" applyNumberFormat="1" applyFont="1" applyFill="1" applyBorder="1" applyAlignment="1">
      <alignment horizontal="center" vertical="center" wrapText="1"/>
    </xf>
    <xf numFmtId="49" fontId="7" fillId="0" borderId="26" xfId="62" applyNumberFormat="1" applyFont="1" applyFill="1" applyBorder="1" applyAlignment="1">
      <alignment horizontal="center" vertical="center" wrapText="1"/>
    </xf>
    <xf numFmtId="49" fontId="7" fillId="0" borderId="11" xfId="62" applyNumberFormat="1" applyFont="1" applyFill="1" applyBorder="1" applyAlignment="1">
      <alignment horizontal="center" vertical="center" wrapText="1"/>
    </xf>
    <xf numFmtId="49" fontId="7" fillId="0" borderId="27" xfId="62" applyNumberFormat="1" applyFont="1" applyFill="1" applyBorder="1" applyAlignment="1">
      <alignment horizontal="center" vertical="center" wrapText="1"/>
    </xf>
    <xf numFmtId="49" fontId="7" fillId="0" borderId="10" xfId="62" applyNumberFormat="1" applyFont="1" applyFill="1" applyBorder="1" applyAlignment="1">
      <alignment horizontal="center" vertical="center" wrapText="1"/>
    </xf>
    <xf numFmtId="49" fontId="5" fillId="38" borderId="16" xfId="74" applyNumberFormat="1" applyFont="1" applyFill="1" applyBorder="1" applyAlignment="1">
      <alignment horizontal="center" vertical="top" wrapText="1"/>
    </xf>
    <xf numFmtId="0" fontId="5" fillId="0" borderId="11" xfId="80" applyFont="1" applyBorder="1" applyAlignment="1">
      <alignment horizontal="left" vertical="center" wrapText="1"/>
    </xf>
    <xf numFmtId="0" fontId="4" fillId="0" borderId="0" xfId="3" applyFont="1" applyFill="1" applyBorder="1" applyAlignment="1">
      <alignment horizontal="left" vertical="center" wrapText="1"/>
    </xf>
    <xf numFmtId="49" fontId="2" fillId="0" borderId="12" xfId="55" applyNumberFormat="1" applyFont="1" applyFill="1" applyBorder="1" applyAlignment="1">
      <alignment horizontal="center" vertical="center" wrapText="1"/>
    </xf>
    <xf numFmtId="49" fontId="2" fillId="0" borderId="26" xfId="55" applyNumberFormat="1" applyFont="1" applyFill="1" applyBorder="1" applyAlignment="1">
      <alignment horizontal="center" vertical="center" wrapText="1"/>
    </xf>
    <xf numFmtId="49" fontId="2" fillId="0" borderId="11" xfId="55" applyNumberFormat="1" applyFont="1" applyFill="1" applyBorder="1" applyAlignment="1">
      <alignment horizontal="center" vertical="center" wrapText="1"/>
    </xf>
    <xf numFmtId="49" fontId="2" fillId="0" borderId="27" xfId="55" applyNumberFormat="1" applyFont="1" applyFill="1" applyBorder="1" applyAlignment="1">
      <alignment horizontal="center" vertical="center" wrapText="1"/>
    </xf>
    <xf numFmtId="49" fontId="2" fillId="0" borderId="10" xfId="55" applyNumberFormat="1" applyFont="1" applyFill="1" applyBorder="1" applyAlignment="1">
      <alignment horizontal="center" vertical="center" wrapText="1"/>
    </xf>
    <xf numFmtId="0" fontId="5" fillId="0" borderId="11" xfId="80" applyFont="1" applyBorder="1" applyAlignment="1">
      <alignment horizontal="left" vertical="center"/>
    </xf>
    <xf numFmtId="3" fontId="2" fillId="0" borderId="0" xfId="118" applyFont="1" applyFill="1" applyAlignment="1">
      <alignment horizontal="left" vertical="center" wrapText="1"/>
    </xf>
    <xf numFmtId="3" fontId="4" fillId="0" borderId="10" xfId="118" applyFont="1" applyFill="1" applyBorder="1" applyAlignment="1">
      <alignment horizontal="left" vertical="center" wrapText="1"/>
    </xf>
    <xf numFmtId="0" fontId="7" fillId="0" borderId="20" xfId="107" applyFont="1" applyFill="1" applyBorder="1" applyAlignment="1">
      <alignment horizontal="center" vertical="center" wrapText="1"/>
    </xf>
    <xf numFmtId="0" fontId="7" fillId="0" borderId="22" xfId="107" applyFont="1" applyFill="1" applyBorder="1" applyAlignment="1">
      <alignment horizontal="center" vertical="center" wrapText="1"/>
    </xf>
    <xf numFmtId="0" fontId="7" fillId="0" borderId="24" xfId="107" applyFont="1" applyFill="1" applyBorder="1" applyAlignment="1">
      <alignment horizontal="center" vertical="center" wrapText="1"/>
    </xf>
    <xf numFmtId="49" fontId="2" fillId="0" borderId="15" xfId="62" applyNumberFormat="1" applyFont="1" applyFill="1" applyBorder="1" applyAlignment="1">
      <alignment horizontal="center" vertical="center" wrapText="1"/>
    </xf>
    <xf numFmtId="49" fontId="2" fillId="0" borderId="12" xfId="62" applyNumberFormat="1" applyFont="1" applyFill="1" applyBorder="1" applyAlignment="1">
      <alignment horizontal="center" vertical="center" wrapText="1"/>
    </xf>
    <xf numFmtId="49" fontId="2" fillId="0" borderId="26" xfId="62" applyNumberFormat="1" applyFont="1" applyFill="1" applyBorder="1" applyAlignment="1">
      <alignment horizontal="center" vertical="center" wrapText="1"/>
    </xf>
    <xf numFmtId="49" fontId="2" fillId="0" borderId="11" xfId="62" applyNumberFormat="1" applyFont="1" applyFill="1" applyBorder="1" applyAlignment="1">
      <alignment horizontal="center" vertical="center" wrapText="1"/>
    </xf>
    <xf numFmtId="49" fontId="2" fillId="0" borderId="27" xfId="62" applyNumberFormat="1" applyFont="1" applyFill="1" applyBorder="1" applyAlignment="1">
      <alignment horizontal="center" vertical="center" wrapText="1"/>
    </xf>
    <xf numFmtId="49" fontId="2" fillId="0" borderId="10" xfId="62" applyNumberFormat="1" applyFont="1" applyFill="1" applyBorder="1" applyAlignment="1">
      <alignment horizontal="center" vertical="center" wrapText="1"/>
    </xf>
    <xf numFmtId="0" fontId="46" fillId="0" borderId="0" xfId="88" applyFont="1" applyAlignment="1">
      <alignment horizontal="left" vertical="center" wrapText="1"/>
    </xf>
    <xf numFmtId="0" fontId="16" fillId="0" borderId="10" xfId="52" applyFont="1" applyFill="1" applyBorder="1" applyAlignment="1">
      <alignment horizontal="right"/>
    </xf>
    <xf numFmtId="1" fontId="2" fillId="0" borderId="20" xfId="115" applyFont="1" applyFill="1" applyBorder="1" applyAlignment="1">
      <alignment horizontal="center" vertical="center" wrapText="1"/>
    </xf>
    <xf numFmtId="1" fontId="2" fillId="0" borderId="13" xfId="115" applyFont="1" applyFill="1" applyBorder="1" applyAlignment="1">
      <alignment horizontal="center" vertical="center" wrapText="1"/>
    </xf>
    <xf numFmtId="1" fontId="2" fillId="0" borderId="14" xfId="115" applyFont="1" applyFill="1" applyBorder="1" applyAlignment="1">
      <alignment horizontal="center" vertical="center" wrapText="1"/>
    </xf>
    <xf numFmtId="1" fontId="16" fillId="0" borderId="26" xfId="115" applyFont="1" applyFill="1" applyBorder="1" applyAlignment="1">
      <alignment horizontal="center" vertical="center" wrapText="1"/>
    </xf>
    <xf numFmtId="1" fontId="16" fillId="0" borderId="11" xfId="115" applyFont="1" applyFill="1" applyBorder="1" applyAlignment="1">
      <alignment horizontal="center" vertical="center" wrapText="1"/>
    </xf>
    <xf numFmtId="1" fontId="16" fillId="0" borderId="0" xfId="115" applyFont="1" applyFill="1" applyBorder="1" applyAlignment="1">
      <alignment horizontal="right" vertical="center"/>
    </xf>
    <xf numFmtId="1" fontId="16" fillId="0" borderId="14" xfId="115" applyFont="1" applyFill="1" applyBorder="1" applyAlignment="1">
      <alignment horizontal="center" vertical="center" wrapText="1"/>
    </xf>
    <xf numFmtId="1" fontId="4" fillId="0" borderId="0" xfId="115" applyFont="1" applyFill="1" applyAlignment="1">
      <alignment horizontal="left" vertical="center" wrapText="1"/>
    </xf>
    <xf numFmtId="1" fontId="2" fillId="0" borderId="11" xfId="115" quotePrefix="1" applyFont="1" applyFill="1" applyBorder="1" applyAlignment="1">
      <alignment horizontal="center" vertical="center" wrapText="1"/>
    </xf>
    <xf numFmtId="1" fontId="2" fillId="0" borderId="10" xfId="115" quotePrefix="1" applyFont="1" applyFill="1" applyBorder="1" applyAlignment="1">
      <alignment horizontal="center" vertical="center" wrapText="1"/>
    </xf>
    <xf numFmtId="1" fontId="7" fillId="0" borderId="13" xfId="115" applyFont="1" applyFill="1" applyBorder="1" applyAlignment="1">
      <alignment horizontal="center" vertical="center" wrapText="1"/>
    </xf>
    <xf numFmtId="1" fontId="7" fillId="0" borderId="14" xfId="115" applyFont="1" applyFill="1" applyBorder="1" applyAlignment="1">
      <alignment horizontal="center" vertical="center" wrapText="1"/>
    </xf>
    <xf numFmtId="1" fontId="56" fillId="0" borderId="13" xfId="115" applyFont="1" applyFill="1" applyBorder="1" applyAlignment="1">
      <alignment horizontal="center" vertical="center" wrapText="1"/>
    </xf>
    <xf numFmtId="1" fontId="56" fillId="0" borderId="14" xfId="115" applyFont="1" applyFill="1" applyBorder="1" applyAlignment="1">
      <alignment horizontal="center" vertical="center" wrapText="1"/>
    </xf>
    <xf numFmtId="1" fontId="56" fillId="0" borderId="15" xfId="115" applyFont="1" applyFill="1" applyBorder="1" applyAlignment="1">
      <alignment horizontal="center" vertical="center" wrapText="1"/>
    </xf>
    <xf numFmtId="1" fontId="16" fillId="0" borderId="27" xfId="115" applyFont="1" applyFill="1" applyBorder="1" applyAlignment="1">
      <alignment horizontal="center" vertical="center" wrapText="1"/>
    </xf>
    <xf numFmtId="1" fontId="52" fillId="0" borderId="0" xfId="115" applyFont="1" applyFill="1" applyAlignment="1">
      <alignment horizontal="left" vertical="center" wrapText="1"/>
    </xf>
    <xf numFmtId="0" fontId="52" fillId="0" borderId="0" xfId="3" applyFont="1" applyFill="1" applyAlignment="1">
      <alignment horizontal="left" vertical="center" wrapText="1"/>
    </xf>
    <xf numFmtId="0" fontId="2" fillId="0" borderId="0" xfId="52" applyFont="1" applyFill="1" applyBorder="1" applyAlignment="1">
      <alignment horizontal="right"/>
    </xf>
    <xf numFmtId="1" fontId="2" fillId="0" borderId="22" xfId="115" applyFont="1" applyFill="1" applyBorder="1" applyAlignment="1">
      <alignment horizontal="center" vertical="center" wrapText="1"/>
    </xf>
    <xf numFmtId="1" fontId="2" fillId="0" borderId="24" xfId="115" applyFont="1" applyFill="1" applyBorder="1" applyAlignment="1">
      <alignment horizontal="center" vertical="center" wrapText="1"/>
    </xf>
    <xf numFmtId="1" fontId="2" fillId="35" borderId="0" xfId="115" applyFont="1" applyFill="1" applyAlignment="1">
      <alignment horizontal="left" vertical="center" wrapText="1"/>
    </xf>
    <xf numFmtId="1" fontId="2" fillId="0" borderId="20" xfId="115" quotePrefix="1" applyFont="1" applyFill="1" applyBorder="1" applyAlignment="1">
      <alignment horizontal="center" vertical="center" wrapText="1"/>
    </xf>
    <xf numFmtId="1" fontId="2" fillId="0" borderId="24" xfId="115" quotePrefix="1" applyFont="1" applyFill="1" applyBorder="1" applyAlignment="1">
      <alignment horizontal="center" vertical="center" wrapText="1"/>
    </xf>
    <xf numFmtId="49" fontId="2" fillId="0" borderId="0" xfId="59" applyNumberFormat="1" applyFont="1" applyFill="1" applyBorder="1" applyAlignment="1">
      <alignment horizontal="left" vertical="center" wrapText="1"/>
    </xf>
    <xf numFmtId="49" fontId="2" fillId="0" borderId="0" xfId="59" quotePrefix="1" applyNumberFormat="1" applyFont="1" applyFill="1" applyBorder="1" applyAlignment="1">
      <alignment horizontal="left" vertical="center" wrapText="1" indent="2"/>
    </xf>
    <xf numFmtId="49" fontId="2" fillId="0" borderId="0" xfId="59" applyNumberFormat="1" applyFont="1" applyFill="1" applyBorder="1" applyAlignment="1">
      <alignment horizontal="left" vertical="center" wrapText="1" indent="2"/>
    </xf>
    <xf numFmtId="0" fontId="2" fillId="0" borderId="0" xfId="59" applyFont="1" applyAlignment="1">
      <alignment horizontal="left" vertical="center" wrapText="1"/>
    </xf>
    <xf numFmtId="0" fontId="4" fillId="0" borderId="0" xfId="59" applyFont="1" applyAlignment="1">
      <alignment horizontal="left" vertical="center" wrapText="1"/>
    </xf>
    <xf numFmtId="0" fontId="16" fillId="0" borderId="10" xfId="59" applyFont="1" applyBorder="1" applyAlignment="1">
      <alignment horizontal="right" vertical="center" wrapText="1"/>
    </xf>
    <xf numFmtId="0" fontId="2" fillId="0" borderId="11" xfId="59" applyFont="1" applyFill="1" applyBorder="1" applyAlignment="1">
      <alignment horizontal="center" vertical="center" wrapText="1"/>
    </xf>
    <xf numFmtId="0" fontId="2" fillId="0" borderId="0" xfId="59" applyFont="1" applyFill="1" applyBorder="1" applyAlignment="1">
      <alignment horizontal="center" vertical="center" wrapText="1"/>
    </xf>
    <xf numFmtId="0" fontId="2" fillId="0" borderId="10" xfId="59" applyFont="1" applyFill="1" applyBorder="1" applyAlignment="1">
      <alignment horizontal="center" vertical="center" wrapText="1"/>
    </xf>
    <xf numFmtId="49" fontId="2" fillId="0" borderId="13" xfId="59" applyNumberFormat="1" applyFont="1" applyFill="1" applyBorder="1" applyAlignment="1">
      <alignment horizontal="center" vertical="center" wrapText="1"/>
    </xf>
    <xf numFmtId="49" fontId="2" fillId="0" borderId="14" xfId="59" applyNumberFormat="1" applyFont="1" applyFill="1" applyBorder="1" applyAlignment="1">
      <alignment horizontal="center" vertical="center" wrapText="1"/>
    </xf>
    <xf numFmtId="49" fontId="2" fillId="0" borderId="15" xfId="59" applyNumberFormat="1" applyFont="1" applyFill="1" applyBorder="1" applyAlignment="1">
      <alignment horizontal="center" vertical="center" wrapText="1"/>
    </xf>
    <xf numFmtId="0" fontId="7" fillId="0" borderId="26" xfId="69" applyFont="1" applyFill="1" applyBorder="1" applyAlignment="1">
      <alignment horizontal="center" vertical="center" wrapText="1"/>
    </xf>
    <xf numFmtId="0" fontId="7" fillId="0" borderId="11" xfId="69" applyFont="1" applyFill="1" applyBorder="1" applyAlignment="1">
      <alignment horizontal="center" vertical="center" wrapText="1"/>
    </xf>
    <xf numFmtId="0" fontId="7" fillId="0" borderId="27" xfId="69" applyFont="1" applyFill="1" applyBorder="1" applyAlignment="1">
      <alignment horizontal="center" vertical="center" wrapText="1"/>
    </xf>
    <xf numFmtId="0" fontId="7" fillId="0" borderId="10" xfId="69" applyFont="1" applyFill="1" applyBorder="1" applyAlignment="1">
      <alignment horizontal="center" vertical="center" wrapText="1"/>
    </xf>
    <xf numFmtId="49" fontId="2" fillId="0" borderId="25" xfId="59" applyNumberFormat="1" applyFont="1" applyFill="1" applyBorder="1" applyAlignment="1">
      <alignment horizontal="center" vertical="center" wrapText="1"/>
    </xf>
    <xf numFmtId="49" fontId="16" fillId="38" borderId="16" xfId="59" applyNumberFormat="1" applyFont="1" applyFill="1" applyBorder="1" applyAlignment="1">
      <alignment horizontal="left" vertical="center" wrapText="1"/>
    </xf>
    <xf numFmtId="49" fontId="7" fillId="0" borderId="0" xfId="59" applyNumberFormat="1" applyFont="1" applyFill="1" applyBorder="1" applyAlignment="1">
      <alignment horizontal="left" vertical="center" wrapText="1" indent="2"/>
    </xf>
    <xf numFmtId="49" fontId="16" fillId="38" borderId="17" xfId="59" applyNumberFormat="1" applyFont="1" applyFill="1" applyBorder="1" applyAlignment="1">
      <alignment horizontal="left" vertical="center" wrapText="1"/>
    </xf>
    <xf numFmtId="49" fontId="16" fillId="38" borderId="19" xfId="59" applyNumberFormat="1" applyFont="1" applyFill="1" applyBorder="1" applyAlignment="1">
      <alignment horizontal="left" vertical="center" wrapText="1"/>
    </xf>
    <xf numFmtId="49" fontId="2" fillId="0" borderId="10" xfId="59" applyNumberFormat="1" applyFont="1" applyFill="1" applyBorder="1" applyAlignment="1">
      <alignment horizontal="left" vertical="center" wrapText="1" indent="2"/>
    </xf>
    <xf numFmtId="3" fontId="16" fillId="0" borderId="0" xfId="59" applyNumberFormat="1" applyFont="1" applyFill="1" applyBorder="1" applyAlignment="1">
      <alignment horizontal="right" vertical="center"/>
    </xf>
    <xf numFmtId="0" fontId="16" fillId="0" borderId="0" xfId="79" applyFont="1" applyAlignment="1">
      <alignment horizontal="left" vertical="center" wrapText="1"/>
    </xf>
    <xf numFmtId="0" fontId="2" fillId="0" borderId="0" xfId="56" applyFont="1" applyAlignment="1">
      <alignment horizontal="left" wrapText="1"/>
    </xf>
    <xf numFmtId="0" fontId="4" fillId="0" borderId="0" xfId="56" applyFont="1" applyAlignment="1">
      <alignment horizontal="left" wrapText="1"/>
    </xf>
    <xf numFmtId="0" fontId="2" fillId="0" borderId="11" xfId="56" applyFont="1" applyFill="1" applyBorder="1" applyAlignment="1">
      <alignment horizontal="center" vertical="center" wrapText="1"/>
    </xf>
    <xf numFmtId="0" fontId="2" fillId="0" borderId="10" xfId="56" applyFont="1" applyFill="1" applyBorder="1" applyAlignment="1">
      <alignment horizontal="center" vertical="center" wrapText="1"/>
    </xf>
    <xf numFmtId="49" fontId="2" fillId="0" borderId="21" xfId="66" applyNumberFormat="1" applyFont="1" applyFill="1" applyBorder="1" applyAlignment="1">
      <alignment horizontal="center" vertical="center" wrapText="1"/>
    </xf>
    <xf numFmtId="0" fontId="2" fillId="0" borderId="13" xfId="66" applyFont="1" applyFill="1" applyBorder="1" applyAlignment="1">
      <alignment horizontal="center" vertical="center" wrapText="1"/>
    </xf>
    <xf numFmtId="0" fontId="2" fillId="0" borderId="14" xfId="66" applyFont="1" applyFill="1" applyBorder="1" applyAlignment="1">
      <alignment horizontal="center" vertical="center"/>
    </xf>
    <xf numFmtId="49" fontId="2" fillId="0" borderId="0" xfId="56" applyNumberFormat="1" applyFont="1" applyFill="1" applyBorder="1" applyAlignment="1">
      <alignment horizontal="left" vertical="center" wrapText="1"/>
    </xf>
    <xf numFmtId="49" fontId="2" fillId="0" borderId="0" xfId="56" applyNumberFormat="1" applyFont="1" applyFill="1" applyBorder="1" applyAlignment="1">
      <alignment horizontal="left" vertical="center" wrapText="1" indent="2"/>
    </xf>
    <xf numFmtId="49" fontId="5" fillId="38" borderId="16" xfId="56" applyNumberFormat="1" applyFont="1" applyFill="1" applyBorder="1" applyAlignment="1">
      <alignment horizontal="left" vertical="center" wrapText="1"/>
    </xf>
    <xf numFmtId="49" fontId="7" fillId="0" borderId="0" xfId="56" applyNumberFormat="1" applyFont="1" applyFill="1" applyBorder="1" applyAlignment="1">
      <alignment horizontal="left" vertical="center" wrapText="1" indent="2"/>
    </xf>
    <xf numFmtId="49" fontId="7" fillId="0" borderId="0" xfId="56" applyNumberFormat="1" applyFont="1" applyFill="1" applyBorder="1" applyAlignment="1">
      <alignment horizontal="left" vertical="center" wrapText="1"/>
    </xf>
    <xf numFmtId="0" fontId="5" fillId="0" borderId="11" xfId="2" applyFont="1" applyBorder="1" applyAlignment="1">
      <alignment horizontal="left" vertical="center" wrapText="1"/>
    </xf>
    <xf numFmtId="0" fontId="52" fillId="0" borderId="0" xfId="65" applyFont="1" applyAlignment="1">
      <alignment horizontal="left" vertical="center" wrapText="1"/>
    </xf>
    <xf numFmtId="0" fontId="2" fillId="0" borderId="11" xfId="65" applyFont="1" applyFill="1" applyBorder="1" applyAlignment="1">
      <alignment horizontal="center" vertical="center" wrapText="1"/>
    </xf>
    <xf numFmtId="0" fontId="2" fillId="0" borderId="0" xfId="65" applyFont="1" applyFill="1" applyBorder="1" applyAlignment="1">
      <alignment horizontal="center" vertical="center" wrapText="1"/>
    </xf>
    <xf numFmtId="0" fontId="2" fillId="0" borderId="10" xfId="65" applyFont="1" applyFill="1" applyBorder="1" applyAlignment="1">
      <alignment horizontal="center" vertical="center" wrapText="1"/>
    </xf>
    <xf numFmtId="0" fontId="2" fillId="0" borderId="26" xfId="66" applyFont="1" applyFill="1" applyBorder="1" applyAlignment="1">
      <alignment horizontal="center" vertical="center" wrapText="1"/>
    </xf>
    <xf numFmtId="0" fontId="2" fillId="0" borderId="11" xfId="66" applyFont="1" applyFill="1" applyBorder="1" applyAlignment="1">
      <alignment horizontal="center" vertical="center" wrapText="1"/>
    </xf>
    <xf numFmtId="0" fontId="2" fillId="0" borderId="27" xfId="66" applyFont="1" applyFill="1" applyBorder="1" applyAlignment="1">
      <alignment horizontal="center" vertical="center" wrapText="1"/>
    </xf>
    <xf numFmtId="0" fontId="2" fillId="0" borderId="10" xfId="66" applyFont="1" applyFill="1" applyBorder="1" applyAlignment="1">
      <alignment horizontal="center" vertical="center" wrapText="1"/>
    </xf>
    <xf numFmtId="49" fontId="2" fillId="0" borderId="25" xfId="56" applyNumberFormat="1" applyFont="1" applyFill="1" applyBorder="1" applyAlignment="1">
      <alignment horizontal="center" vertical="center" wrapText="1"/>
    </xf>
    <xf numFmtId="0" fontId="2" fillId="0" borderId="0" xfId="65" quotePrefix="1" applyFont="1" applyFill="1" applyBorder="1" applyAlignment="1">
      <alignment horizontal="left" vertical="center" wrapText="1"/>
    </xf>
    <xf numFmtId="0" fontId="2" fillId="0" borderId="14" xfId="65" quotePrefix="1" applyFont="1" applyFill="1" applyBorder="1" applyAlignment="1">
      <alignment horizontal="left" vertical="center" wrapText="1"/>
    </xf>
    <xf numFmtId="0" fontId="4" fillId="0" borderId="0" xfId="65" applyFont="1" applyBorder="1" applyAlignment="1">
      <alignment horizontal="justify" vertical="center" wrapText="1"/>
    </xf>
    <xf numFmtId="0" fontId="2" fillId="0" borderId="10" xfId="65" quotePrefix="1" applyFont="1" applyFill="1" applyBorder="1" applyAlignment="1">
      <alignment horizontal="left" vertical="center" wrapText="1"/>
    </xf>
    <xf numFmtId="0" fontId="19" fillId="0" borderId="14" xfId="113" applyFont="1" applyBorder="1" applyAlignment="1">
      <alignment horizontal="left" vertical="center" wrapText="1"/>
    </xf>
    <xf numFmtId="0" fontId="2" fillId="0" borderId="0" xfId="114" applyFont="1" applyFill="1" applyAlignment="1">
      <alignment horizontal="left" vertical="center"/>
    </xf>
    <xf numFmtId="0" fontId="46" fillId="0" borderId="0" xfId="113" applyFont="1" applyAlignment="1">
      <alignment horizontal="left" vertical="center"/>
    </xf>
    <xf numFmtId="0" fontId="19" fillId="0" borderId="21" xfId="113" applyFont="1" applyBorder="1" applyAlignment="1">
      <alignment horizontal="center" vertical="center" wrapText="1"/>
    </xf>
    <xf numFmtId="0" fontId="19" fillId="0" borderId="23" xfId="113" applyFont="1" applyBorder="1" applyAlignment="1">
      <alignment horizontal="center" vertical="center" wrapText="1"/>
    </xf>
    <xf numFmtId="0" fontId="19" fillId="0" borderId="25" xfId="113" applyFont="1" applyBorder="1" applyAlignment="1">
      <alignment horizontal="center" vertical="center" wrapText="1"/>
    </xf>
    <xf numFmtId="49" fontId="2" fillId="0" borderId="12" xfId="112" applyNumberFormat="1" applyFont="1" applyFill="1" applyBorder="1" applyAlignment="1">
      <alignment horizontal="center" vertical="center" wrapText="1"/>
    </xf>
    <xf numFmtId="0" fontId="2" fillId="0" borderId="26" xfId="110" applyFont="1" applyFill="1" applyBorder="1" applyAlignment="1">
      <alignment horizontal="center" vertical="center" wrapText="1"/>
    </xf>
    <xf numFmtId="0" fontId="2" fillId="0" borderId="11" xfId="110" applyFont="1" applyFill="1" applyBorder="1" applyAlignment="1">
      <alignment horizontal="center" vertical="center" wrapText="1"/>
    </xf>
    <xf numFmtId="0" fontId="2" fillId="0" borderId="27" xfId="110" applyFont="1" applyFill="1" applyBorder="1" applyAlignment="1">
      <alignment horizontal="center" vertical="center" wrapText="1"/>
    </xf>
    <xf numFmtId="0" fontId="2" fillId="0" borderId="10" xfId="110" applyFont="1" applyFill="1" applyBorder="1" applyAlignment="1">
      <alignment horizontal="center" vertical="center" wrapText="1"/>
    </xf>
    <xf numFmtId="0" fontId="19" fillId="0" borderId="14" xfId="87" applyFont="1" applyBorder="1" applyAlignment="1">
      <alignment horizontal="left" vertical="center" wrapText="1"/>
    </xf>
    <xf numFmtId="0" fontId="2" fillId="0" borderId="0" xfId="114" applyFont="1" applyFill="1" applyAlignment="1">
      <alignment horizontal="left" vertical="center" wrapText="1"/>
    </xf>
    <xf numFmtId="0" fontId="4" fillId="0" borderId="0" xfId="114" applyFont="1" applyFill="1" applyAlignment="1">
      <alignment horizontal="left" vertical="center" wrapText="1"/>
    </xf>
    <xf numFmtId="0" fontId="19" fillId="0" borderId="21" xfId="87" applyFont="1" applyBorder="1" applyAlignment="1">
      <alignment horizontal="center" vertical="center" wrapText="1"/>
    </xf>
    <xf numFmtId="0" fontId="19" fillId="0" borderId="23" xfId="87" applyFont="1" applyBorder="1" applyAlignment="1">
      <alignment horizontal="center" vertical="center" wrapText="1"/>
    </xf>
    <xf numFmtId="0" fontId="19" fillId="0" borderId="25" xfId="87" applyFont="1" applyBorder="1" applyAlignment="1">
      <alignment horizontal="center" vertical="center" wrapText="1"/>
    </xf>
    <xf numFmtId="49" fontId="2" fillId="0" borderId="12" xfId="1" applyNumberFormat="1" applyFont="1" applyFill="1" applyBorder="1" applyAlignment="1">
      <alignment horizontal="center" vertical="center" wrapText="1"/>
    </xf>
    <xf numFmtId="0" fontId="4" fillId="0" borderId="0" xfId="65" applyFont="1" applyAlignment="1">
      <alignment horizontal="left" vertical="center" wrapText="1"/>
    </xf>
    <xf numFmtId="49" fontId="2" fillId="0" borderId="25" xfId="57" applyNumberFormat="1" applyFont="1" applyFill="1" applyBorder="1" applyAlignment="1">
      <alignment horizontal="center" vertical="center" wrapText="1"/>
    </xf>
    <xf numFmtId="0" fontId="46" fillId="0" borderId="0" xfId="87" applyFont="1" applyAlignment="1">
      <alignment horizontal="left" vertical="center"/>
    </xf>
    <xf numFmtId="0" fontId="62" fillId="0" borderId="0" xfId="87" applyFont="1" applyAlignment="1">
      <alignment horizontal="left" vertical="center"/>
    </xf>
    <xf numFmtId="20" fontId="2" fillId="0" borderId="0" xfId="114" quotePrefix="1" applyNumberFormat="1" applyFont="1" applyFill="1" applyBorder="1" applyAlignment="1">
      <alignment horizontal="left" vertical="center" wrapText="1"/>
    </xf>
    <xf numFmtId="0" fontId="2" fillId="0" borderId="14" xfId="114" quotePrefix="1" applyFont="1" applyFill="1" applyBorder="1" applyAlignment="1">
      <alignment horizontal="left" vertical="center"/>
    </xf>
    <xf numFmtId="0" fontId="4" fillId="0" borderId="0" xfId="114" applyFont="1" applyFill="1" applyBorder="1" applyAlignment="1">
      <alignment horizontal="left" vertical="center" wrapText="1"/>
    </xf>
    <xf numFmtId="0" fontId="4" fillId="0" borderId="10" xfId="114" applyFont="1" applyFill="1" applyBorder="1" applyAlignment="1">
      <alignment horizontal="left" vertical="center" wrapText="1"/>
    </xf>
    <xf numFmtId="0" fontId="2" fillId="0" borderId="26" xfId="114" applyFont="1" applyFill="1" applyBorder="1" applyAlignment="1">
      <alignment horizontal="center" vertical="center" wrapText="1"/>
    </xf>
    <xf numFmtId="0" fontId="2" fillId="0" borderId="11" xfId="114" applyFont="1" applyFill="1" applyBorder="1" applyAlignment="1">
      <alignment horizontal="center" vertical="center" wrapText="1"/>
    </xf>
    <xf numFmtId="0" fontId="2" fillId="0" borderId="30" xfId="114" applyFont="1" applyFill="1" applyBorder="1" applyAlignment="1">
      <alignment horizontal="center" vertical="center" wrapText="1"/>
    </xf>
    <xf numFmtId="0" fontId="2" fillId="0" borderId="0" xfId="114" applyFont="1" applyFill="1" applyBorder="1" applyAlignment="1">
      <alignment horizontal="center" vertical="center" wrapText="1"/>
    </xf>
    <xf numFmtId="0" fontId="2" fillId="0" borderId="27" xfId="114" applyFont="1" applyFill="1" applyBorder="1" applyAlignment="1">
      <alignment horizontal="center" vertical="center" wrapText="1"/>
    </xf>
    <xf numFmtId="0" fontId="2" fillId="0" borderId="10" xfId="114" applyFont="1" applyFill="1" applyBorder="1" applyAlignment="1">
      <alignment horizontal="center" vertical="center" wrapText="1"/>
    </xf>
    <xf numFmtId="0" fontId="2" fillId="0" borderId="14" xfId="3" quotePrefix="1" applyFont="1" applyBorder="1" applyAlignment="1">
      <alignment horizontal="left" vertical="center"/>
    </xf>
    <xf numFmtId="0" fontId="2" fillId="0" borderId="0" xfId="3" applyFont="1" applyBorder="1" applyAlignment="1">
      <alignment horizontal="left" vertical="center" wrapText="1"/>
    </xf>
    <xf numFmtId="0" fontId="4" fillId="0" borderId="10" xfId="3" applyFont="1" applyBorder="1" applyAlignment="1">
      <alignment horizontal="left" vertical="center" wrapText="1"/>
    </xf>
    <xf numFmtId="0" fontId="16" fillId="0" borderId="12" xfId="3" applyFont="1" applyBorder="1" applyAlignment="1">
      <alignment horizontal="center" vertical="center" wrapText="1"/>
    </xf>
    <xf numFmtId="0" fontId="2" fillId="0" borderId="26" xfId="67" applyFont="1" applyFill="1" applyBorder="1" applyAlignment="1">
      <alignment horizontal="center" vertical="center" wrapText="1"/>
    </xf>
    <xf numFmtId="0" fontId="2" fillId="0" borderId="11" xfId="67" applyFont="1" applyFill="1" applyBorder="1" applyAlignment="1">
      <alignment horizontal="center" vertical="center" wrapText="1"/>
    </xf>
    <xf numFmtId="0" fontId="2" fillId="0" borderId="27" xfId="67" applyFont="1" applyFill="1" applyBorder="1" applyAlignment="1">
      <alignment horizontal="center" vertical="center" wrapText="1"/>
    </xf>
    <xf numFmtId="0" fontId="2" fillId="0" borderId="10" xfId="67" applyFont="1" applyFill="1" applyBorder="1" applyAlignment="1">
      <alignment horizontal="center" vertical="center" wrapText="1"/>
    </xf>
    <xf numFmtId="0" fontId="2" fillId="0" borderId="10" xfId="3" applyFont="1" applyFill="1" applyBorder="1" applyAlignment="1">
      <alignment horizontal="left" vertical="center" wrapText="1"/>
    </xf>
    <xf numFmtId="49" fontId="2" fillId="0" borderId="21" xfId="67" applyNumberFormat="1" applyFont="1" applyFill="1" applyBorder="1" applyAlignment="1">
      <alignment horizontal="center" vertical="center" wrapText="1"/>
    </xf>
    <xf numFmtId="0" fontId="2" fillId="0" borderId="13" xfId="67" applyFont="1" applyFill="1" applyBorder="1" applyAlignment="1">
      <alignment horizontal="center" vertical="center" wrapText="1"/>
    </xf>
    <xf numFmtId="0" fontId="2" fillId="0" borderId="14" xfId="67" applyFont="1" applyFill="1" applyBorder="1" applyAlignment="1">
      <alignment horizontal="center" vertical="center"/>
    </xf>
    <xf numFmtId="0" fontId="19" fillId="0" borderId="0" xfId="67" applyFont="1" applyFill="1" applyAlignment="1">
      <alignment horizontal="left" vertical="center" wrapText="1"/>
    </xf>
    <xf numFmtId="0" fontId="4" fillId="0" borderId="0" xfId="67" applyFont="1" applyFill="1" applyAlignment="1">
      <alignment horizontal="left" vertical="center" wrapText="1"/>
    </xf>
    <xf numFmtId="49" fontId="7" fillId="0" borderId="13" xfId="67" applyNumberFormat="1" applyFont="1" applyFill="1" applyBorder="1" applyAlignment="1">
      <alignment horizontal="center" vertical="center" wrapText="1"/>
    </xf>
    <xf numFmtId="49" fontId="7" fillId="0" borderId="14" xfId="67" applyNumberFormat="1" applyFont="1" applyFill="1" applyBorder="1" applyAlignment="1">
      <alignment horizontal="center" vertical="center" wrapText="1"/>
    </xf>
    <xf numFmtId="0" fontId="2" fillId="0" borderId="0" xfId="116" applyFont="1" applyFill="1" applyAlignment="1">
      <alignment horizontal="justify" vertical="center" wrapText="1"/>
    </xf>
    <xf numFmtId="0" fontId="4" fillId="0" borderId="0" xfId="116" applyFont="1" applyFill="1" applyAlignment="1">
      <alignment horizontal="justify" vertical="center" wrapText="1"/>
    </xf>
    <xf numFmtId="1" fontId="7" fillId="0" borderId="21" xfId="116" applyNumberFormat="1" applyFont="1" applyFill="1" applyBorder="1" applyAlignment="1">
      <alignment horizontal="center" vertical="center" wrapText="1"/>
    </xf>
    <xf numFmtId="1" fontId="7" fillId="0" borderId="25" xfId="116" applyNumberFormat="1" applyFont="1" applyFill="1" applyBorder="1" applyAlignment="1">
      <alignment horizontal="center" vertical="center"/>
    </xf>
    <xf numFmtId="0" fontId="7" fillId="0" borderId="13" xfId="116" applyFont="1" applyFill="1" applyBorder="1" applyAlignment="1">
      <alignment horizontal="center" vertical="center" wrapText="1"/>
    </xf>
    <xf numFmtId="0" fontId="7" fillId="0" borderId="15" xfId="116" applyFont="1" applyFill="1" applyBorder="1" applyAlignment="1">
      <alignment horizontal="center" vertical="center" wrapText="1"/>
    </xf>
    <xf numFmtId="1" fontId="7" fillId="0" borderId="25" xfId="116" applyNumberFormat="1" applyFont="1" applyFill="1" applyBorder="1" applyAlignment="1">
      <alignment horizontal="center" vertical="center" wrapText="1"/>
    </xf>
    <xf numFmtId="0" fontId="7" fillId="35" borderId="21" xfId="116" applyFont="1" applyFill="1" applyBorder="1" applyAlignment="1">
      <alignment horizontal="center" vertical="center" wrapText="1"/>
    </xf>
    <xf numFmtId="0" fontId="7" fillId="35" borderId="25" xfId="116" applyFont="1" applyFill="1" applyBorder="1" applyAlignment="1">
      <alignment horizontal="center" vertical="center" wrapText="1"/>
    </xf>
    <xf numFmtId="1" fontId="7" fillId="0" borderId="20" xfId="116" applyNumberFormat="1" applyFont="1" applyFill="1" applyBorder="1" applyAlignment="1">
      <alignment horizontal="center" vertical="center" wrapText="1"/>
    </xf>
    <xf numFmtId="1" fontId="7" fillId="0" borderId="24" xfId="116" applyNumberFormat="1" applyFont="1" applyFill="1" applyBorder="1" applyAlignment="1">
      <alignment horizontal="center" vertical="center"/>
    </xf>
    <xf numFmtId="0" fontId="7" fillId="0" borderId="15" xfId="116" applyFont="1" applyFill="1" applyBorder="1" applyAlignment="1">
      <alignment horizontal="center" vertical="center"/>
    </xf>
    <xf numFmtId="0" fontId="57" fillId="0" borderId="0" xfId="116" applyFont="1" applyFill="1" applyBorder="1" applyAlignment="1">
      <alignment horizontal="left" vertical="center"/>
    </xf>
    <xf numFmtId="0" fontId="57" fillId="0" borderId="22" xfId="116" applyFont="1" applyFill="1" applyBorder="1" applyAlignment="1">
      <alignment horizontal="left" vertical="center"/>
    </xf>
    <xf numFmtId="0" fontId="56" fillId="0" borderId="30" xfId="116" applyFont="1" applyFill="1" applyBorder="1" applyAlignment="1">
      <alignment horizontal="left" vertical="center" wrapText="1"/>
    </xf>
    <xf numFmtId="0" fontId="57" fillId="0" borderId="0" xfId="116" applyFont="1" applyFill="1" applyBorder="1" applyAlignment="1">
      <alignment horizontal="left" vertical="center" wrapText="1"/>
    </xf>
    <xf numFmtId="0" fontId="57" fillId="0" borderId="22" xfId="116" applyFont="1" applyFill="1" applyBorder="1" applyAlignment="1">
      <alignment horizontal="left" vertical="center" wrapText="1"/>
    </xf>
    <xf numFmtId="0" fontId="7" fillId="0" borderId="26" xfId="116" applyFont="1" applyFill="1" applyBorder="1" applyAlignment="1">
      <alignment horizontal="left" vertical="center" wrapText="1"/>
    </xf>
    <xf numFmtId="0" fontId="8" fillId="0" borderId="11" xfId="116" applyFont="1" applyFill="1" applyBorder="1" applyAlignment="1">
      <alignment horizontal="left" vertical="center" wrapText="1"/>
    </xf>
    <xf numFmtId="0" fontId="8" fillId="0" borderId="20" xfId="116" applyFont="1" applyFill="1" applyBorder="1" applyAlignment="1">
      <alignment horizontal="left" vertical="center" wrapText="1"/>
    </xf>
    <xf numFmtId="0" fontId="57" fillId="0" borderId="0" xfId="116" quotePrefix="1" applyFont="1" applyFill="1" applyBorder="1" applyAlignment="1">
      <alignment horizontal="left" vertical="center" wrapText="1"/>
    </xf>
    <xf numFmtId="0" fontId="56" fillId="0" borderId="0" xfId="116" applyFont="1" applyFill="1" applyAlignment="1">
      <alignment horizontal="left" vertical="center" wrapText="1"/>
    </xf>
    <xf numFmtId="0" fontId="57" fillId="0" borderId="0" xfId="116" applyFont="1" applyFill="1" applyAlignment="1">
      <alignment horizontal="left" vertical="center" wrapText="1"/>
    </xf>
    <xf numFmtId="0" fontId="57" fillId="0" borderId="0" xfId="116" applyFont="1" applyFill="1" applyBorder="1" applyAlignment="1">
      <alignment horizontal="left" wrapText="1"/>
    </xf>
    <xf numFmtId="0" fontId="83" fillId="0" borderId="0" xfId="3" applyFont="1" applyAlignment="1">
      <alignment vertical="center"/>
    </xf>
    <xf numFmtId="0" fontId="67" fillId="0" borderId="0" xfId="122" applyAlignment="1">
      <alignment vertical="center"/>
    </xf>
  </cellXfs>
  <cellStyles count="123">
    <cellStyle name="%20 - Vurgu1 2" xfId="7"/>
    <cellStyle name="%20 - Vurgu2 2" xfId="8"/>
    <cellStyle name="%20 - Vurgu3 2" xfId="9"/>
    <cellStyle name="%20 - Vurgu4 2" xfId="10"/>
    <cellStyle name="%20 - Vurgu5 2" xfId="11"/>
    <cellStyle name="%20 - Vurgu6 2" xfId="12"/>
    <cellStyle name="%40 - Vurgu1 2" xfId="13"/>
    <cellStyle name="%40 - Vurgu2 2" xfId="14"/>
    <cellStyle name="%40 - Vurgu3 2" xfId="15"/>
    <cellStyle name="%40 - Vurgu4 2" xfId="16"/>
    <cellStyle name="%40 - Vurgu5 2" xfId="17"/>
    <cellStyle name="%40 - Vurgu6 2" xfId="18"/>
    <cellStyle name="%60 - Vurgu1 2" xfId="19"/>
    <cellStyle name="%60 - Vurgu2 2" xfId="20"/>
    <cellStyle name="%60 - Vurgu3 2" xfId="21"/>
    <cellStyle name="%60 - Vurgu4 2" xfId="22"/>
    <cellStyle name="%60 - Vurgu5 2" xfId="23"/>
    <cellStyle name="%60 - Vurgu6 2" xfId="24"/>
    <cellStyle name="Açıklama Metni 2" xfId="25"/>
    <cellStyle name="Ana Başlık 2" xfId="26"/>
    <cellStyle name="Bağlı Hücre 2" xfId="27"/>
    <cellStyle name="Başlık 1 2" xfId="28"/>
    <cellStyle name="Başlık 2 2" xfId="29"/>
    <cellStyle name="Başlık 3 2" xfId="30"/>
    <cellStyle name="Başlık 4 2" xfId="31"/>
    <cellStyle name="Binlik Ayracı_iş kazası sıklık hızı" xfId="108"/>
    <cellStyle name="Binlik Ayracı_MYÖ2" xfId="5"/>
    <cellStyle name="Comma [0]_T - 37" xfId="32"/>
    <cellStyle name="Comma_T - 37" xfId="33"/>
    <cellStyle name="Currency [0]_T - 37" xfId="34"/>
    <cellStyle name="Currency_T - 37" xfId="35"/>
    <cellStyle name="Çıkış 2" xfId="36"/>
    <cellStyle name="Giriş 2" xfId="37"/>
    <cellStyle name="Hesaplama 2" xfId="38"/>
    <cellStyle name="Hyperlink" xfId="39"/>
    <cellStyle name="İşaretli Hücre 2" xfId="40"/>
    <cellStyle name="İyi 2" xfId="41"/>
    <cellStyle name="İzlenen Köprü 2" xfId="42"/>
    <cellStyle name="Köprü" xfId="122" builtinId="8"/>
    <cellStyle name="Köprü 2" xfId="43"/>
    <cellStyle name="Kötü 2" xfId="44"/>
    <cellStyle name="Normal" xfId="0" builtinId="0"/>
    <cellStyle name="Normal 10" xfId="45"/>
    <cellStyle name="Normal 10 2" xfId="46"/>
    <cellStyle name="Normal 10 2 2" xfId="47"/>
    <cellStyle name="Normal 10 3" xfId="48"/>
    <cellStyle name="Normal 11" xfId="49"/>
    <cellStyle name="Normal 12" xfId="50"/>
    <cellStyle name="Normal 12 2" xfId="51"/>
    <cellStyle name="Normal 12 2 2" xfId="52"/>
    <cellStyle name="Normal 13" xfId="53"/>
    <cellStyle name="Normal 14" xfId="54"/>
    <cellStyle name="Normal 15" xfId="120"/>
    <cellStyle name="Normal 2" xfId="55"/>
    <cellStyle name="Normal 2 2" xfId="3"/>
    <cellStyle name="Normal 2 3" xfId="56"/>
    <cellStyle name="Normal 2 3 2" xfId="57"/>
    <cellStyle name="Normal 2 3 3" xfId="58"/>
    <cellStyle name="Normal 2 3 4" xfId="59"/>
    <cellStyle name="Normal 2 3 4 2" xfId="109"/>
    <cellStyle name="Normal 2 4" xfId="60"/>
    <cellStyle name="Normal 2 4 2" xfId="61"/>
    <cellStyle name="Normal 2 5" xfId="62"/>
    <cellStyle name="Normal 2 6" xfId="63"/>
    <cellStyle name="Normal 3" xfId="64"/>
    <cellStyle name="Normal 3 2" xfId="65"/>
    <cellStyle name="Normal 3 3" xfId="66"/>
    <cellStyle name="Normal 3 3 2" xfId="67"/>
    <cellStyle name="Normal 3 3 3" xfId="68"/>
    <cellStyle name="Normal 3 3 4" xfId="69"/>
    <cellStyle name="Normal 3 3 5" xfId="110"/>
    <cellStyle name="Normal 3 4" xfId="70"/>
    <cellStyle name="Normal 4" xfId="71"/>
    <cellStyle name="Normal 4 2" xfId="72"/>
    <cellStyle name="Normal 4 2 2" xfId="73"/>
    <cellStyle name="Normal 5" xfId="74"/>
    <cellStyle name="Normal 5 2" xfId="2"/>
    <cellStyle name="Normal 5 2 2" xfId="75"/>
    <cellStyle name="Normal 5 2 2 2" xfId="76"/>
    <cellStyle name="Normal 5 2 3" xfId="77"/>
    <cellStyle name="Normal 5 2 4" xfId="78"/>
    <cellStyle name="Normal 5 2 5" xfId="79"/>
    <cellStyle name="Normal 5 2 5 2" xfId="111"/>
    <cellStyle name="Normal 5 2 6" xfId="121"/>
    <cellStyle name="Normal 5 3" xfId="80"/>
    <cellStyle name="Normal 6" xfId="81"/>
    <cellStyle name="Normal 7" xfId="82"/>
    <cellStyle name="Normal 8" xfId="1"/>
    <cellStyle name="Normal 8 2" xfId="83"/>
    <cellStyle name="Normal 8 3" xfId="84"/>
    <cellStyle name="Normal 8 4" xfId="85"/>
    <cellStyle name="Normal 8 5" xfId="86"/>
    <cellStyle name="Normal 8 6" xfId="112"/>
    <cellStyle name="Normal 9" xfId="87"/>
    <cellStyle name="Normal 9 2" xfId="88"/>
    <cellStyle name="Normal 9 3" xfId="89"/>
    <cellStyle name="Normal 9 4" xfId="90"/>
    <cellStyle name="Normal 9 5" xfId="91"/>
    <cellStyle name="Normal 9 6" xfId="113"/>
    <cellStyle name="Normal_2003 İÇİN EK TABLOLAR" xfId="114"/>
    <cellStyle name="Normal_2010 ist yıl 4-b 1479" xfId="6"/>
    <cellStyle name="Normal_5__2005____KAZASI_II_34_451" xfId="115"/>
    <cellStyle name="Normal_iş kazası sıklık hızı" xfId="116"/>
    <cellStyle name="Normal_MYÖ2010" xfId="117"/>
    <cellStyle name="Normal_Sayfa2" xfId="4"/>
    <cellStyle name="Normal_Sayfa2 2" xfId="107"/>
    <cellStyle name="Normal_T41 2" xfId="118"/>
    <cellStyle name="Normal_TABLO44" xfId="119"/>
    <cellStyle name="Not 2" xfId="92"/>
    <cellStyle name="Nötr 2" xfId="93"/>
    <cellStyle name="Toplam 2" xfId="94"/>
    <cellStyle name="Uyarı Metni 2" xfId="95"/>
    <cellStyle name="Virgül 2" xfId="96"/>
    <cellStyle name="Virgül 2 2" xfId="97"/>
    <cellStyle name="Virgül 3" xfId="98"/>
    <cellStyle name="Virgül 4" xfId="99"/>
    <cellStyle name="Vurgu1 2" xfId="100"/>
    <cellStyle name="Vurgu2 2" xfId="101"/>
    <cellStyle name="Vurgu3 2" xfId="102"/>
    <cellStyle name="Vurgu4 2" xfId="103"/>
    <cellStyle name="Vurgu5 2" xfId="104"/>
    <cellStyle name="Vurgu6 2" xfId="105"/>
    <cellStyle name="Yüzde 2" xfId="1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yakcakir/AppData/Local/Microsoft/Windows/Temporary%20Internet%20Files/Content.Outlook/M6LDMHQ2/2016%20YILLIK%20B&#214;L&#220;M%203%20&#304;&#351;%20kazas&#305;%20ve%20Meslek%20Hastal&#305;&#287;&#305;%20&#304;statistikle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diguzel/AppData/Local/Microsoft/Windows/INetCache/Content.Outlook/YIWQJECV/2016%20YILLIK%20B&#214;L&#220;M%203%20&#304;&#351;%20kazas&#305;%20ve%20Meslek%20Hastal&#305;&#287;&#305;%20&#304;statistikleri.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ÖLÜM 3"/>
      <sheetName val="Metaveri"/>
      <sheetName val="Tablo 3.1"/>
      <sheetName val="Tablo 3.2"/>
      <sheetName val="Tablo 3.3"/>
      <sheetName val="Tablo 3.4"/>
      <sheetName val="Tablo 3.5"/>
      <sheetName val="Tablo 3.6"/>
      <sheetName val="Tablo 3.7"/>
      <sheetName val="Tablo 3.8-Tablo 3.9"/>
      <sheetName val="Tablo 3.10"/>
      <sheetName val="Tablo 3.11"/>
      <sheetName val="Tablo 3.12"/>
      <sheetName val="Tablo 3.13"/>
      <sheetName val="Tablo 3.14"/>
      <sheetName val="Tablo 3.15"/>
      <sheetName val="Tablo 3.16"/>
      <sheetName val="Tablo 3.17"/>
      <sheetName val="Tablo 3.18"/>
      <sheetName val="Tablo 3.19"/>
      <sheetName val="Tablo 3.20"/>
      <sheetName val="Tablo 3.21"/>
      <sheetName val="Tablo 3.22"/>
      <sheetName val="Tablo 3.23"/>
      <sheetName val="Tablo 3.24"/>
      <sheetName val="Tablo 3.25"/>
      <sheetName val="Tablo 3.26"/>
      <sheetName val="Tablo 3.27"/>
      <sheetName val="Tablo 3.28"/>
      <sheetName val="Tablo 3.29"/>
      <sheetName val="Tablo 3.30"/>
      <sheetName val="Tablo 3.31"/>
      <sheetName val="Tablo 3.32"/>
      <sheetName val="Tablo 3.33 "/>
      <sheetName val="Tablo 3.34 "/>
      <sheetName val="Tablo 3.35"/>
      <sheetName val="Tablo 3.36"/>
      <sheetName val="Tablo 3.37 "/>
      <sheetName val="Tablo 3.38"/>
      <sheetName val="Tablo 3.39"/>
      <sheetName val="Tablo 3.40 "/>
      <sheetName val="Tablo 3.41"/>
      <sheetName val="Tablo 3.42 "/>
      <sheetName val="Tablo 3.43"/>
      <sheetName val="Tablo 3.44"/>
      <sheetName val="3.2 veri"/>
      <sheetName val="3.4 veri"/>
      <sheetName val="3.6 veri"/>
      <sheetName val="3.35 ve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1">
          <cell r="AC11" t="str">
            <v>ADANA</v>
          </cell>
        </row>
        <row r="12">
          <cell r="B12" t="str">
            <v>ADANA</v>
          </cell>
          <cell r="C12">
            <v>2097</v>
          </cell>
          <cell r="D12">
            <v>26</v>
          </cell>
          <cell r="E12">
            <v>123</v>
          </cell>
          <cell r="F12">
            <v>218</v>
          </cell>
          <cell r="G12">
            <v>28</v>
          </cell>
          <cell r="H12">
            <v>1314</v>
          </cell>
          <cell r="J12">
            <v>307</v>
          </cell>
          <cell r="K12">
            <v>2</v>
          </cell>
          <cell r="L12">
            <v>7</v>
          </cell>
          <cell r="M12">
            <v>18</v>
          </cell>
          <cell r="N12">
            <v>2</v>
          </cell>
          <cell r="O12">
            <v>63</v>
          </cell>
          <cell r="AC12" t="str">
            <v>ADIYAMAN</v>
          </cell>
        </row>
        <row r="13">
          <cell r="B13" t="str">
            <v>ADIYAMAN</v>
          </cell>
          <cell r="C13">
            <v>142</v>
          </cell>
          <cell r="D13">
            <v>2</v>
          </cell>
          <cell r="E13">
            <v>4</v>
          </cell>
          <cell r="F13">
            <v>19</v>
          </cell>
          <cell r="G13">
            <v>1</v>
          </cell>
          <cell r="H13">
            <v>130</v>
          </cell>
          <cell r="J13">
            <v>48</v>
          </cell>
          <cell r="K13">
            <v>1</v>
          </cell>
          <cell r="L13">
            <v>3</v>
          </cell>
          <cell r="M13">
            <v>9</v>
          </cell>
          <cell r="N13">
            <v>1</v>
          </cell>
          <cell r="O13">
            <v>13</v>
          </cell>
          <cell r="AC13" t="str">
            <v>AFYONKARAHİSAR</v>
          </cell>
        </row>
        <row r="14">
          <cell r="B14" t="str">
            <v>AFYONKARAHİSAR</v>
          </cell>
          <cell r="C14">
            <v>334</v>
          </cell>
          <cell r="D14">
            <v>7</v>
          </cell>
          <cell r="E14">
            <v>12</v>
          </cell>
          <cell r="F14">
            <v>22</v>
          </cell>
          <cell r="G14">
            <v>7</v>
          </cell>
          <cell r="H14">
            <v>278</v>
          </cell>
          <cell r="J14">
            <v>70</v>
          </cell>
          <cell r="L14">
            <v>2</v>
          </cell>
          <cell r="M14">
            <v>2</v>
          </cell>
          <cell r="O14">
            <v>21</v>
          </cell>
          <cell r="AC14" t="str">
            <v>AĞRI</v>
          </cell>
        </row>
        <row r="15">
          <cell r="B15" t="str">
            <v>AĞRI</v>
          </cell>
          <cell r="C15">
            <v>56</v>
          </cell>
          <cell r="F15">
            <v>3</v>
          </cell>
          <cell r="G15">
            <v>2</v>
          </cell>
          <cell r="H15">
            <v>24</v>
          </cell>
          <cell r="J15">
            <v>1</v>
          </cell>
          <cell r="AC15" t="str">
            <v>AMASYA</v>
          </cell>
        </row>
        <row r="16">
          <cell r="B16" t="str">
            <v>AMASYA</v>
          </cell>
          <cell r="C16">
            <v>168</v>
          </cell>
          <cell r="D16">
            <v>42</v>
          </cell>
          <cell r="E16">
            <v>22</v>
          </cell>
          <cell r="F16">
            <v>34</v>
          </cell>
          <cell r="G16">
            <v>10</v>
          </cell>
          <cell r="H16">
            <v>188</v>
          </cell>
          <cell r="J16">
            <v>43</v>
          </cell>
          <cell r="K16">
            <v>5</v>
          </cell>
          <cell r="L16">
            <v>2</v>
          </cell>
          <cell r="M16">
            <v>3</v>
          </cell>
          <cell r="N16">
            <v>1</v>
          </cell>
          <cell r="O16">
            <v>7</v>
          </cell>
          <cell r="AC16" t="str">
            <v>ANKARA</v>
          </cell>
          <cell r="AD16">
            <v>30</v>
          </cell>
        </row>
        <row r="17">
          <cell r="B17" t="str">
            <v>ANKARA</v>
          </cell>
          <cell r="C17">
            <v>10104</v>
          </cell>
          <cell r="D17">
            <v>360</v>
          </cell>
          <cell r="E17">
            <v>935</v>
          </cell>
          <cell r="F17">
            <v>1029</v>
          </cell>
          <cell r="G17">
            <v>207</v>
          </cell>
          <cell r="H17">
            <v>5780</v>
          </cell>
          <cell r="J17">
            <v>1963</v>
          </cell>
          <cell r="K17">
            <v>35</v>
          </cell>
          <cell r="L17">
            <v>81</v>
          </cell>
          <cell r="M17">
            <v>89</v>
          </cell>
          <cell r="N17">
            <v>18</v>
          </cell>
          <cell r="O17">
            <v>440</v>
          </cell>
          <cell r="AC17" t="str">
            <v>ANTALYA</v>
          </cell>
        </row>
        <row r="18">
          <cell r="B18" t="str">
            <v>ANTALYA</v>
          </cell>
          <cell r="C18">
            <v>4213</v>
          </cell>
          <cell r="D18">
            <v>84</v>
          </cell>
          <cell r="E18">
            <v>284</v>
          </cell>
          <cell r="F18">
            <v>461</v>
          </cell>
          <cell r="G18">
            <v>73</v>
          </cell>
          <cell r="H18">
            <v>1966</v>
          </cell>
          <cell r="J18">
            <v>1691</v>
          </cell>
          <cell r="K18">
            <v>55</v>
          </cell>
          <cell r="L18">
            <v>130</v>
          </cell>
          <cell r="M18">
            <v>122</v>
          </cell>
          <cell r="N18">
            <v>18</v>
          </cell>
          <cell r="O18">
            <v>396</v>
          </cell>
          <cell r="AC18" t="str">
            <v>ARTVİN</v>
          </cell>
        </row>
        <row r="19">
          <cell r="B19" t="str">
            <v>ARTVİN</v>
          </cell>
          <cell r="C19">
            <v>134</v>
          </cell>
          <cell r="E19">
            <v>15</v>
          </cell>
          <cell r="F19">
            <v>12</v>
          </cell>
          <cell r="G19">
            <v>4</v>
          </cell>
          <cell r="H19">
            <v>70</v>
          </cell>
          <cell r="J19">
            <v>10</v>
          </cell>
          <cell r="O19">
            <v>4</v>
          </cell>
          <cell r="AC19" t="str">
            <v>AYDIN</v>
          </cell>
        </row>
        <row r="20">
          <cell r="B20" t="str">
            <v>AYDIN</v>
          </cell>
          <cell r="C20">
            <v>1009</v>
          </cell>
          <cell r="D20">
            <v>48</v>
          </cell>
          <cell r="E20">
            <v>79</v>
          </cell>
          <cell r="F20">
            <v>152</v>
          </cell>
          <cell r="G20">
            <v>27</v>
          </cell>
          <cell r="H20">
            <v>1056</v>
          </cell>
          <cell r="J20">
            <v>261</v>
          </cell>
          <cell r="K20">
            <v>9</v>
          </cell>
          <cell r="L20">
            <v>13</v>
          </cell>
          <cell r="M20">
            <v>24</v>
          </cell>
          <cell r="N20">
            <v>4</v>
          </cell>
          <cell r="O20">
            <v>124</v>
          </cell>
          <cell r="AC20" t="str">
            <v>BALIKESİR</v>
          </cell>
          <cell r="AD20">
            <v>2</v>
          </cell>
        </row>
        <row r="21">
          <cell r="B21" t="str">
            <v>BALIKESİR</v>
          </cell>
          <cell r="C21">
            <v>1266</v>
          </cell>
          <cell r="D21">
            <v>23</v>
          </cell>
          <cell r="E21">
            <v>39</v>
          </cell>
          <cell r="F21">
            <v>116</v>
          </cell>
          <cell r="G21">
            <v>12</v>
          </cell>
          <cell r="H21">
            <v>932</v>
          </cell>
          <cell r="J21">
            <v>474</v>
          </cell>
          <cell r="K21">
            <v>10</v>
          </cell>
          <cell r="L21">
            <v>16</v>
          </cell>
          <cell r="M21">
            <v>51</v>
          </cell>
          <cell r="N21">
            <v>6</v>
          </cell>
          <cell r="O21">
            <v>167</v>
          </cell>
          <cell r="AC21" t="str">
            <v>BİLECİK</v>
          </cell>
          <cell r="AD21">
            <v>8</v>
          </cell>
        </row>
        <row r="22">
          <cell r="B22" t="str">
            <v>BİLECİK</v>
          </cell>
          <cell r="C22">
            <v>582</v>
          </cell>
          <cell r="D22">
            <v>88</v>
          </cell>
          <cell r="E22">
            <v>143</v>
          </cell>
          <cell r="F22">
            <v>192</v>
          </cell>
          <cell r="G22">
            <v>50</v>
          </cell>
          <cell r="H22">
            <v>912</v>
          </cell>
          <cell r="J22">
            <v>212</v>
          </cell>
          <cell r="K22">
            <v>24</v>
          </cell>
          <cell r="L22">
            <v>61</v>
          </cell>
          <cell r="M22">
            <v>44</v>
          </cell>
          <cell r="N22">
            <v>14</v>
          </cell>
          <cell r="O22">
            <v>172</v>
          </cell>
          <cell r="AC22" t="str">
            <v>BİNGÖL</v>
          </cell>
          <cell r="AD22">
            <v>3</v>
          </cell>
        </row>
        <row r="23">
          <cell r="B23" t="str">
            <v>BİNGÖL</v>
          </cell>
          <cell r="C23">
            <v>151</v>
          </cell>
          <cell r="E23">
            <v>3</v>
          </cell>
          <cell r="F23">
            <v>6</v>
          </cell>
          <cell r="G23">
            <v>3</v>
          </cell>
          <cell r="H23">
            <v>81</v>
          </cell>
          <cell r="J23">
            <v>30</v>
          </cell>
          <cell r="AC23" t="str">
            <v>BİTLİS</v>
          </cell>
        </row>
        <row r="24">
          <cell r="B24" t="str">
            <v>BİTLİS</v>
          </cell>
          <cell r="C24">
            <v>38</v>
          </cell>
          <cell r="F24">
            <v>2</v>
          </cell>
          <cell r="H24">
            <v>24</v>
          </cell>
          <cell r="J24">
            <v>5</v>
          </cell>
          <cell r="AC24" t="str">
            <v>BOLU</v>
          </cell>
          <cell r="AD24">
            <v>2</v>
          </cell>
          <cell r="AE24">
            <v>2</v>
          </cell>
        </row>
        <row r="25">
          <cell r="B25" t="str">
            <v>BOLU</v>
          </cell>
          <cell r="C25">
            <v>680</v>
          </cell>
          <cell r="D25">
            <v>21</v>
          </cell>
          <cell r="E25">
            <v>50</v>
          </cell>
          <cell r="F25">
            <v>65</v>
          </cell>
          <cell r="G25">
            <v>14</v>
          </cell>
          <cell r="H25">
            <v>439</v>
          </cell>
          <cell r="J25">
            <v>282</v>
          </cell>
          <cell r="K25">
            <v>3</v>
          </cell>
          <cell r="L25">
            <v>18</v>
          </cell>
          <cell r="M25">
            <v>17</v>
          </cell>
          <cell r="N25">
            <v>5</v>
          </cell>
          <cell r="O25">
            <v>150</v>
          </cell>
          <cell r="AC25" t="str">
            <v>BURDUR</v>
          </cell>
        </row>
        <row r="26">
          <cell r="B26" t="str">
            <v>BURDUR</v>
          </cell>
          <cell r="C26">
            <v>284</v>
          </cell>
          <cell r="D26">
            <v>4</v>
          </cell>
          <cell r="E26">
            <v>15</v>
          </cell>
          <cell r="F26">
            <v>22</v>
          </cell>
          <cell r="G26">
            <v>5</v>
          </cell>
          <cell r="H26">
            <v>225</v>
          </cell>
          <cell r="J26">
            <v>69</v>
          </cell>
          <cell r="K26">
            <v>1</v>
          </cell>
          <cell r="L26">
            <v>1</v>
          </cell>
          <cell r="M26">
            <v>3</v>
          </cell>
          <cell r="N26">
            <v>1</v>
          </cell>
          <cell r="O26">
            <v>25</v>
          </cell>
          <cell r="AC26" t="str">
            <v>BURSA</v>
          </cell>
          <cell r="AD26">
            <v>5</v>
          </cell>
        </row>
        <row r="27">
          <cell r="B27" t="str">
            <v>BURSA</v>
          </cell>
          <cell r="C27">
            <v>6234</v>
          </cell>
          <cell r="D27">
            <v>641</v>
          </cell>
          <cell r="E27">
            <v>765</v>
          </cell>
          <cell r="F27">
            <v>1264</v>
          </cell>
          <cell r="G27">
            <v>352</v>
          </cell>
          <cell r="H27">
            <v>6716</v>
          </cell>
          <cell r="J27">
            <v>1887</v>
          </cell>
          <cell r="K27">
            <v>152</v>
          </cell>
          <cell r="L27">
            <v>210</v>
          </cell>
          <cell r="M27">
            <v>275</v>
          </cell>
          <cell r="N27">
            <v>71</v>
          </cell>
          <cell r="O27">
            <v>1048</v>
          </cell>
          <cell r="AC27" t="str">
            <v>ÇANAKKALE</v>
          </cell>
          <cell r="AD27">
            <v>5</v>
          </cell>
        </row>
        <row r="28">
          <cell r="B28" t="str">
            <v>ÇANAKKALE</v>
          </cell>
          <cell r="C28">
            <v>695</v>
          </cell>
          <cell r="D28">
            <v>23</v>
          </cell>
          <cell r="E28">
            <v>37</v>
          </cell>
          <cell r="F28">
            <v>64</v>
          </cell>
          <cell r="G28">
            <v>20</v>
          </cell>
          <cell r="H28">
            <v>443</v>
          </cell>
          <cell r="J28">
            <v>124</v>
          </cell>
          <cell r="K28">
            <v>1</v>
          </cell>
          <cell r="L28">
            <v>3</v>
          </cell>
          <cell r="M28">
            <v>13</v>
          </cell>
          <cell r="N28">
            <v>4</v>
          </cell>
          <cell r="O28">
            <v>51</v>
          </cell>
          <cell r="AC28" t="str">
            <v>ÇANKIRI</v>
          </cell>
        </row>
        <row r="29">
          <cell r="B29" t="str">
            <v>ÇANKIRI</v>
          </cell>
          <cell r="C29">
            <v>309</v>
          </cell>
          <cell r="D29">
            <v>8</v>
          </cell>
          <cell r="E29">
            <v>14</v>
          </cell>
          <cell r="F29">
            <v>10</v>
          </cell>
          <cell r="G29">
            <v>6</v>
          </cell>
          <cell r="H29">
            <v>115</v>
          </cell>
          <cell r="J29">
            <v>359</v>
          </cell>
          <cell r="K29">
            <v>1</v>
          </cell>
          <cell r="L29">
            <v>1</v>
          </cell>
          <cell r="M29">
            <v>1</v>
          </cell>
          <cell r="N29">
            <v>18</v>
          </cell>
          <cell r="O29">
            <v>14</v>
          </cell>
          <cell r="AC29" t="str">
            <v>ÇORUM</v>
          </cell>
          <cell r="AD29">
            <v>16</v>
          </cell>
        </row>
        <row r="30">
          <cell r="B30" t="str">
            <v>ÇORUM</v>
          </cell>
          <cell r="C30">
            <v>406</v>
          </cell>
          <cell r="D30">
            <v>11</v>
          </cell>
          <cell r="E30">
            <v>18</v>
          </cell>
          <cell r="F30">
            <v>44</v>
          </cell>
          <cell r="G30">
            <v>14</v>
          </cell>
          <cell r="H30">
            <v>327</v>
          </cell>
          <cell r="J30">
            <v>49</v>
          </cell>
          <cell r="K30">
            <v>1</v>
          </cell>
          <cell r="L30">
            <v>1</v>
          </cell>
          <cell r="M30">
            <v>2</v>
          </cell>
          <cell r="N30">
            <v>2</v>
          </cell>
          <cell r="O30">
            <v>27</v>
          </cell>
          <cell r="AC30" t="str">
            <v>DENİZLİ</v>
          </cell>
          <cell r="AD30">
            <v>1</v>
          </cell>
        </row>
        <row r="31">
          <cell r="B31" t="str">
            <v>DENİZLİ</v>
          </cell>
          <cell r="C31">
            <v>1774</v>
          </cell>
          <cell r="D31">
            <v>68</v>
          </cell>
          <cell r="E31">
            <v>190</v>
          </cell>
          <cell r="F31">
            <v>479</v>
          </cell>
          <cell r="G31">
            <v>63</v>
          </cell>
          <cell r="H31">
            <v>2024</v>
          </cell>
          <cell r="J31">
            <v>549</v>
          </cell>
          <cell r="K31">
            <v>16</v>
          </cell>
          <cell r="L31">
            <v>48</v>
          </cell>
          <cell r="M31">
            <v>114</v>
          </cell>
          <cell r="N31">
            <v>17</v>
          </cell>
          <cell r="O31">
            <v>357</v>
          </cell>
          <cell r="AC31" t="str">
            <v>DİYARBAKIR</v>
          </cell>
        </row>
        <row r="32">
          <cell r="B32" t="str">
            <v>DİYARBAKIR</v>
          </cell>
          <cell r="C32">
            <v>561</v>
          </cell>
          <cell r="D32">
            <v>2</v>
          </cell>
          <cell r="E32">
            <v>7</v>
          </cell>
          <cell r="F32">
            <v>14</v>
          </cell>
          <cell r="G32">
            <v>2</v>
          </cell>
          <cell r="H32">
            <v>244</v>
          </cell>
          <cell r="J32">
            <v>94</v>
          </cell>
          <cell r="M32">
            <v>2</v>
          </cell>
          <cell r="O32">
            <v>13</v>
          </cell>
          <cell r="AC32" t="str">
            <v>EDİRNE</v>
          </cell>
        </row>
        <row r="33">
          <cell r="B33" t="str">
            <v>EDİRNE</v>
          </cell>
          <cell r="C33">
            <v>252</v>
          </cell>
          <cell r="D33">
            <v>22</v>
          </cell>
          <cell r="E33">
            <v>13</v>
          </cell>
          <cell r="F33">
            <v>27</v>
          </cell>
          <cell r="G33">
            <v>4</v>
          </cell>
          <cell r="H33">
            <v>171</v>
          </cell>
          <cell r="J33">
            <v>97</v>
          </cell>
          <cell r="K33">
            <v>30</v>
          </cell>
          <cell r="L33">
            <v>16</v>
          </cell>
          <cell r="M33">
            <v>20</v>
          </cell>
          <cell r="N33">
            <v>5</v>
          </cell>
          <cell r="O33">
            <v>59</v>
          </cell>
          <cell r="AC33" t="str">
            <v>ELAZIĞ</v>
          </cell>
        </row>
        <row r="34">
          <cell r="B34" t="str">
            <v>ELAZIĞ</v>
          </cell>
          <cell r="C34">
            <v>276</v>
          </cell>
          <cell r="D34">
            <v>1</v>
          </cell>
          <cell r="E34">
            <v>7</v>
          </cell>
          <cell r="F34">
            <v>24</v>
          </cell>
          <cell r="G34">
            <v>5</v>
          </cell>
          <cell r="H34">
            <v>218</v>
          </cell>
          <cell r="J34">
            <v>37</v>
          </cell>
          <cell r="L34">
            <v>1</v>
          </cell>
          <cell r="M34">
            <v>5</v>
          </cell>
          <cell r="O34">
            <v>14</v>
          </cell>
          <cell r="AC34" t="str">
            <v>ERZİNCAN</v>
          </cell>
        </row>
        <row r="35">
          <cell r="B35" t="str">
            <v>ERZİNCAN</v>
          </cell>
          <cell r="C35">
            <v>72</v>
          </cell>
          <cell r="D35">
            <v>1</v>
          </cell>
          <cell r="E35">
            <v>1</v>
          </cell>
          <cell r="F35">
            <v>7</v>
          </cell>
          <cell r="H35">
            <v>81</v>
          </cell>
          <cell r="J35">
            <v>7</v>
          </cell>
          <cell r="O35">
            <v>8</v>
          </cell>
          <cell r="AC35" t="str">
            <v>ERZURUM</v>
          </cell>
        </row>
        <row r="36">
          <cell r="B36" t="str">
            <v>ERZURUM</v>
          </cell>
          <cell r="C36">
            <v>401</v>
          </cell>
          <cell r="D36">
            <v>3</v>
          </cell>
          <cell r="E36">
            <v>19</v>
          </cell>
          <cell r="F36">
            <v>21</v>
          </cell>
          <cell r="G36">
            <v>9</v>
          </cell>
          <cell r="H36">
            <v>213</v>
          </cell>
          <cell r="J36">
            <v>25</v>
          </cell>
          <cell r="M36">
            <v>2</v>
          </cell>
          <cell r="N36">
            <v>1</v>
          </cell>
          <cell r="O36">
            <v>7</v>
          </cell>
          <cell r="AC36" t="str">
            <v>ESKİŞEHİR</v>
          </cell>
        </row>
        <row r="37">
          <cell r="B37" t="str">
            <v>ESKİŞEHİR</v>
          </cell>
          <cell r="C37">
            <v>1594</v>
          </cell>
          <cell r="D37">
            <v>140</v>
          </cell>
          <cell r="E37">
            <v>241</v>
          </cell>
          <cell r="F37">
            <v>477</v>
          </cell>
          <cell r="G37">
            <v>81</v>
          </cell>
          <cell r="H37">
            <v>1956</v>
          </cell>
          <cell r="J37">
            <v>985</v>
          </cell>
          <cell r="K37">
            <v>37</v>
          </cell>
          <cell r="L37">
            <v>55</v>
          </cell>
          <cell r="M37">
            <v>119</v>
          </cell>
          <cell r="N37">
            <v>17</v>
          </cell>
          <cell r="O37">
            <v>334</v>
          </cell>
          <cell r="AC37" t="str">
            <v>GAZİANTEP</v>
          </cell>
        </row>
        <row r="38">
          <cell r="B38" t="str">
            <v>GAZİANTEP</v>
          </cell>
          <cell r="C38">
            <v>1246</v>
          </cell>
          <cell r="D38">
            <v>23</v>
          </cell>
          <cell r="E38">
            <v>81</v>
          </cell>
          <cell r="F38">
            <v>183</v>
          </cell>
          <cell r="G38">
            <v>60</v>
          </cell>
          <cell r="H38">
            <v>1339</v>
          </cell>
          <cell r="J38">
            <v>87</v>
          </cell>
          <cell r="K38">
            <v>1</v>
          </cell>
          <cell r="L38">
            <v>2</v>
          </cell>
          <cell r="M38">
            <v>3</v>
          </cell>
          <cell r="O38">
            <v>31</v>
          </cell>
          <cell r="AC38" t="str">
            <v>GİRESUN</v>
          </cell>
        </row>
        <row r="39">
          <cell r="B39" t="str">
            <v>GİRESUN</v>
          </cell>
          <cell r="C39">
            <v>214</v>
          </cell>
          <cell r="D39">
            <v>1</v>
          </cell>
          <cell r="E39">
            <v>7</v>
          </cell>
          <cell r="F39">
            <v>17</v>
          </cell>
          <cell r="G39">
            <v>3</v>
          </cell>
          <cell r="H39">
            <v>133</v>
          </cell>
          <cell r="J39">
            <v>38</v>
          </cell>
          <cell r="K39">
            <v>2</v>
          </cell>
          <cell r="L39">
            <v>3</v>
          </cell>
          <cell r="M39">
            <v>4</v>
          </cell>
          <cell r="O39">
            <v>25</v>
          </cell>
          <cell r="AC39" t="str">
            <v>GÜMÜŞHANE</v>
          </cell>
          <cell r="AD39">
            <v>1</v>
          </cell>
        </row>
        <row r="40">
          <cell r="B40" t="str">
            <v>GÜMÜŞHANE</v>
          </cell>
          <cell r="C40">
            <v>76</v>
          </cell>
          <cell r="F40">
            <v>3</v>
          </cell>
          <cell r="G40">
            <v>1</v>
          </cell>
          <cell r="H40">
            <v>44</v>
          </cell>
          <cell r="J40">
            <v>3</v>
          </cell>
          <cell r="O40">
            <v>1</v>
          </cell>
          <cell r="AC40" t="str">
            <v>HAKKARİ</v>
          </cell>
        </row>
        <row r="41">
          <cell r="B41" t="str">
            <v>HAKKARİ</v>
          </cell>
          <cell r="C41">
            <v>17</v>
          </cell>
          <cell r="H41">
            <v>11</v>
          </cell>
          <cell r="J41">
            <v>1</v>
          </cell>
          <cell r="AC41" t="str">
            <v>HATAY</v>
          </cell>
          <cell r="AD41">
            <v>4</v>
          </cell>
        </row>
        <row r="42">
          <cell r="B42" t="str">
            <v>HATAY</v>
          </cell>
          <cell r="C42">
            <v>850</v>
          </cell>
          <cell r="D42">
            <v>10</v>
          </cell>
          <cell r="E42">
            <v>29</v>
          </cell>
          <cell r="F42">
            <v>61</v>
          </cell>
          <cell r="G42">
            <v>13</v>
          </cell>
          <cell r="H42">
            <v>736</v>
          </cell>
          <cell r="J42">
            <v>18</v>
          </cell>
          <cell r="K42">
            <v>1</v>
          </cell>
          <cell r="M42">
            <v>2</v>
          </cell>
          <cell r="O42">
            <v>6</v>
          </cell>
          <cell r="AC42" t="str">
            <v>ISPARTA</v>
          </cell>
        </row>
        <row r="43">
          <cell r="B43" t="str">
            <v>ISPARTA</v>
          </cell>
          <cell r="C43">
            <v>466</v>
          </cell>
          <cell r="D43">
            <v>1</v>
          </cell>
          <cell r="E43">
            <v>9</v>
          </cell>
          <cell r="F43">
            <v>18</v>
          </cell>
          <cell r="G43">
            <v>4</v>
          </cell>
          <cell r="H43">
            <v>222</v>
          </cell>
          <cell r="J43">
            <v>56</v>
          </cell>
          <cell r="K43">
            <v>1</v>
          </cell>
          <cell r="L43">
            <v>2</v>
          </cell>
          <cell r="M43">
            <v>4</v>
          </cell>
          <cell r="O43">
            <v>33</v>
          </cell>
          <cell r="AC43" t="str">
            <v>MERSİN</v>
          </cell>
        </row>
        <row r="44">
          <cell r="B44" t="str">
            <v>MERSİN</v>
          </cell>
          <cell r="C44">
            <v>1482</v>
          </cell>
          <cell r="D44">
            <v>16</v>
          </cell>
          <cell r="E44">
            <v>63</v>
          </cell>
          <cell r="F44">
            <v>140</v>
          </cell>
          <cell r="G44">
            <v>16</v>
          </cell>
          <cell r="H44">
            <v>1210</v>
          </cell>
          <cell r="J44">
            <v>109</v>
          </cell>
          <cell r="K44">
            <v>2</v>
          </cell>
          <cell r="L44">
            <v>5</v>
          </cell>
          <cell r="M44">
            <v>12</v>
          </cell>
          <cell r="O44">
            <v>63</v>
          </cell>
          <cell r="AC44" t="str">
            <v>İSTANBUL</v>
          </cell>
          <cell r="AD44">
            <v>104</v>
          </cell>
          <cell r="AE44">
            <v>8</v>
          </cell>
        </row>
        <row r="45">
          <cell r="B45" t="str">
            <v>İSTANBUL</v>
          </cell>
          <cell r="C45">
            <v>32255</v>
          </cell>
          <cell r="D45">
            <v>940</v>
          </cell>
          <cell r="E45">
            <v>2263</v>
          </cell>
          <cell r="F45">
            <v>3178</v>
          </cell>
          <cell r="G45">
            <v>798</v>
          </cell>
          <cell r="H45">
            <v>18029</v>
          </cell>
          <cell r="J45">
            <v>8494</v>
          </cell>
          <cell r="K45">
            <v>236</v>
          </cell>
          <cell r="L45">
            <v>445</v>
          </cell>
          <cell r="M45">
            <v>541</v>
          </cell>
          <cell r="N45">
            <v>145</v>
          </cell>
          <cell r="O45">
            <v>2313</v>
          </cell>
          <cell r="AC45" t="str">
            <v>İZMİR</v>
          </cell>
          <cell r="AD45">
            <v>28</v>
          </cell>
          <cell r="AE45">
            <v>6</v>
          </cell>
        </row>
        <row r="46">
          <cell r="B46" t="str">
            <v>İZMİR</v>
          </cell>
          <cell r="C46">
            <v>10404</v>
          </cell>
          <cell r="D46">
            <v>378</v>
          </cell>
          <cell r="E46">
            <v>857</v>
          </cell>
          <cell r="F46">
            <v>928</v>
          </cell>
          <cell r="G46">
            <v>329</v>
          </cell>
          <cell r="H46">
            <v>7846</v>
          </cell>
          <cell r="J46">
            <v>2575</v>
          </cell>
          <cell r="K46">
            <v>71</v>
          </cell>
          <cell r="L46">
            <v>140</v>
          </cell>
          <cell r="M46">
            <v>157</v>
          </cell>
          <cell r="N46">
            <v>53</v>
          </cell>
          <cell r="O46">
            <v>1036</v>
          </cell>
          <cell r="AC46" t="str">
            <v>KARS</v>
          </cell>
        </row>
        <row r="47">
          <cell r="B47" t="str">
            <v>KARS</v>
          </cell>
          <cell r="C47">
            <v>118</v>
          </cell>
          <cell r="E47">
            <v>5</v>
          </cell>
          <cell r="F47">
            <v>3</v>
          </cell>
          <cell r="G47">
            <v>1</v>
          </cell>
          <cell r="H47">
            <v>49</v>
          </cell>
          <cell r="J47">
            <v>1</v>
          </cell>
          <cell r="M47">
            <v>1</v>
          </cell>
          <cell r="O47">
            <v>1</v>
          </cell>
          <cell r="AC47" t="str">
            <v>KASTAMONU</v>
          </cell>
        </row>
        <row r="48">
          <cell r="B48" t="str">
            <v>KASTAMONU</v>
          </cell>
          <cell r="C48">
            <v>240</v>
          </cell>
          <cell r="D48">
            <v>4</v>
          </cell>
          <cell r="E48">
            <v>5</v>
          </cell>
          <cell r="F48">
            <v>24</v>
          </cell>
          <cell r="G48">
            <v>7</v>
          </cell>
          <cell r="H48">
            <v>177</v>
          </cell>
          <cell r="J48">
            <v>27</v>
          </cell>
          <cell r="L48">
            <v>2</v>
          </cell>
          <cell r="M48">
            <v>3</v>
          </cell>
          <cell r="O48">
            <v>10</v>
          </cell>
          <cell r="AC48" t="str">
            <v>KAYSERİ</v>
          </cell>
        </row>
        <row r="49">
          <cell r="B49" t="str">
            <v>KAYSERİ</v>
          </cell>
          <cell r="C49">
            <v>2986</v>
          </cell>
          <cell r="D49">
            <v>212</v>
          </cell>
          <cell r="E49">
            <v>318</v>
          </cell>
          <cell r="F49">
            <v>402</v>
          </cell>
          <cell r="G49">
            <v>171</v>
          </cell>
          <cell r="H49">
            <v>2946</v>
          </cell>
          <cell r="J49">
            <v>390</v>
          </cell>
          <cell r="K49">
            <v>21</v>
          </cell>
          <cell r="L49">
            <v>32</v>
          </cell>
          <cell r="M49">
            <v>28</v>
          </cell>
          <cell r="N49">
            <v>8</v>
          </cell>
          <cell r="O49">
            <v>183</v>
          </cell>
          <cell r="AC49" t="str">
            <v>KIRKLARELİ</v>
          </cell>
          <cell r="AD49">
            <v>4</v>
          </cell>
        </row>
        <row r="50">
          <cell r="B50" t="str">
            <v>KIRKLARELİ</v>
          </cell>
          <cell r="C50">
            <v>1051</v>
          </cell>
          <cell r="D50">
            <v>72</v>
          </cell>
          <cell r="E50">
            <v>73</v>
          </cell>
          <cell r="F50">
            <v>114</v>
          </cell>
          <cell r="G50">
            <v>34</v>
          </cell>
          <cell r="H50">
            <v>639</v>
          </cell>
          <cell r="J50">
            <v>142</v>
          </cell>
          <cell r="K50">
            <v>15</v>
          </cell>
          <cell r="L50">
            <v>11</v>
          </cell>
          <cell r="M50">
            <v>10</v>
          </cell>
          <cell r="N50">
            <v>5</v>
          </cell>
          <cell r="O50">
            <v>113</v>
          </cell>
          <cell r="AC50" t="str">
            <v>KIRŞEHİR</v>
          </cell>
          <cell r="AD50">
            <v>1</v>
          </cell>
        </row>
        <row r="51">
          <cell r="B51" t="str">
            <v>KIRŞEHİR</v>
          </cell>
          <cell r="C51">
            <v>324</v>
          </cell>
          <cell r="D51">
            <v>29</v>
          </cell>
          <cell r="E51">
            <v>43</v>
          </cell>
          <cell r="F51">
            <v>64</v>
          </cell>
          <cell r="G51">
            <v>39</v>
          </cell>
          <cell r="H51">
            <v>335</v>
          </cell>
          <cell r="J51">
            <v>13</v>
          </cell>
          <cell r="K51">
            <v>1</v>
          </cell>
          <cell r="O51">
            <v>2</v>
          </cell>
          <cell r="AC51" t="str">
            <v>KOCAELİ</v>
          </cell>
          <cell r="AD51">
            <v>26</v>
          </cell>
          <cell r="AE51">
            <v>3</v>
          </cell>
        </row>
        <row r="52">
          <cell r="B52" t="str">
            <v>KOCAELİ</v>
          </cell>
          <cell r="C52">
            <v>5947</v>
          </cell>
          <cell r="D52">
            <v>551</v>
          </cell>
          <cell r="E52">
            <v>970</v>
          </cell>
          <cell r="F52">
            <v>1025</v>
          </cell>
          <cell r="G52">
            <v>353</v>
          </cell>
          <cell r="H52">
            <v>7882</v>
          </cell>
          <cell r="J52">
            <v>1284</v>
          </cell>
          <cell r="K52">
            <v>51</v>
          </cell>
          <cell r="L52">
            <v>103</v>
          </cell>
          <cell r="M52">
            <v>126</v>
          </cell>
          <cell r="N52">
            <v>52</v>
          </cell>
          <cell r="O52">
            <v>841</v>
          </cell>
          <cell r="AC52" t="str">
            <v>KONYA</v>
          </cell>
          <cell r="AD52">
            <v>4</v>
          </cell>
        </row>
        <row r="53">
          <cell r="B53" t="str">
            <v>KONYA</v>
          </cell>
          <cell r="C53">
            <v>2659</v>
          </cell>
          <cell r="D53">
            <v>53</v>
          </cell>
          <cell r="E53">
            <v>170</v>
          </cell>
          <cell r="F53">
            <v>203</v>
          </cell>
          <cell r="G53">
            <v>65</v>
          </cell>
          <cell r="H53">
            <v>1661</v>
          </cell>
          <cell r="J53">
            <v>377</v>
          </cell>
          <cell r="K53">
            <v>5</v>
          </cell>
          <cell r="L53">
            <v>8</v>
          </cell>
          <cell r="M53">
            <v>15</v>
          </cell>
          <cell r="N53">
            <v>9</v>
          </cell>
          <cell r="O53">
            <v>109</v>
          </cell>
          <cell r="AC53" t="str">
            <v>KÜTAHYA</v>
          </cell>
          <cell r="AD53">
            <v>11</v>
          </cell>
        </row>
        <row r="54">
          <cell r="B54" t="str">
            <v>KÜTAHYA</v>
          </cell>
          <cell r="C54">
            <v>1104</v>
          </cell>
          <cell r="D54">
            <v>88</v>
          </cell>
          <cell r="E54">
            <v>134</v>
          </cell>
          <cell r="F54">
            <v>168</v>
          </cell>
          <cell r="G54">
            <v>35</v>
          </cell>
          <cell r="H54">
            <v>794</v>
          </cell>
          <cell r="J54">
            <v>136</v>
          </cell>
          <cell r="K54">
            <v>14</v>
          </cell>
          <cell r="L54">
            <v>15</v>
          </cell>
          <cell r="M54">
            <v>12</v>
          </cell>
          <cell r="N54">
            <v>2</v>
          </cell>
          <cell r="O54">
            <v>74</v>
          </cell>
          <cell r="AC54" t="str">
            <v>MALATYA</v>
          </cell>
        </row>
        <row r="55">
          <cell r="B55" t="str">
            <v>MALATYA</v>
          </cell>
          <cell r="C55">
            <v>439</v>
          </cell>
          <cell r="E55">
            <v>6</v>
          </cell>
          <cell r="F55">
            <v>7</v>
          </cell>
          <cell r="G55">
            <v>2</v>
          </cell>
          <cell r="H55">
            <v>332</v>
          </cell>
          <cell r="J55">
            <v>39</v>
          </cell>
          <cell r="O55">
            <v>16</v>
          </cell>
          <cell r="AC55" t="str">
            <v>MANİSA</v>
          </cell>
          <cell r="AD55">
            <v>14</v>
          </cell>
          <cell r="AE55">
            <v>2</v>
          </cell>
        </row>
        <row r="56">
          <cell r="B56" t="str">
            <v>MANİSA</v>
          </cell>
          <cell r="C56">
            <v>2908</v>
          </cell>
          <cell r="D56">
            <v>323</v>
          </cell>
          <cell r="E56">
            <v>488</v>
          </cell>
          <cell r="F56">
            <v>634</v>
          </cell>
          <cell r="G56">
            <v>372</v>
          </cell>
          <cell r="H56">
            <v>4407</v>
          </cell>
          <cell r="J56">
            <v>790</v>
          </cell>
          <cell r="K56">
            <v>88</v>
          </cell>
          <cell r="L56">
            <v>85</v>
          </cell>
          <cell r="M56">
            <v>121</v>
          </cell>
          <cell r="N56">
            <v>67</v>
          </cell>
          <cell r="O56">
            <v>586</v>
          </cell>
          <cell r="AC56" t="str">
            <v>KAHRAMANMARAŞ</v>
          </cell>
        </row>
        <row r="57">
          <cell r="B57" t="str">
            <v>KAHRAMANMARAŞ</v>
          </cell>
          <cell r="C57">
            <v>794</v>
          </cell>
          <cell r="D57">
            <v>4</v>
          </cell>
          <cell r="E57">
            <v>10</v>
          </cell>
          <cell r="F57">
            <v>26</v>
          </cell>
          <cell r="G57">
            <v>12</v>
          </cell>
          <cell r="H57">
            <v>436</v>
          </cell>
          <cell r="J57">
            <v>79</v>
          </cell>
          <cell r="L57">
            <v>2</v>
          </cell>
          <cell r="M57">
            <v>2</v>
          </cell>
          <cell r="O57">
            <v>30</v>
          </cell>
          <cell r="AC57" t="str">
            <v>MARDİN</v>
          </cell>
        </row>
        <row r="58">
          <cell r="B58" t="str">
            <v>MARDİN</v>
          </cell>
          <cell r="C58">
            <v>231</v>
          </cell>
          <cell r="D58">
            <v>2</v>
          </cell>
          <cell r="E58">
            <v>1</v>
          </cell>
          <cell r="F58">
            <v>5</v>
          </cell>
          <cell r="G58">
            <v>2</v>
          </cell>
          <cell r="H58">
            <v>49</v>
          </cell>
          <cell r="J58">
            <v>10</v>
          </cell>
          <cell r="AC58" t="str">
            <v>MUĞLA</v>
          </cell>
          <cell r="AD58">
            <v>2</v>
          </cell>
        </row>
        <row r="59">
          <cell r="B59" t="str">
            <v>MUĞLA</v>
          </cell>
          <cell r="C59">
            <v>1447</v>
          </cell>
          <cell r="D59">
            <v>28</v>
          </cell>
          <cell r="E59">
            <v>87</v>
          </cell>
          <cell r="F59">
            <v>126</v>
          </cell>
          <cell r="G59">
            <v>20</v>
          </cell>
          <cell r="H59">
            <v>962</v>
          </cell>
          <cell r="J59">
            <v>617</v>
          </cell>
          <cell r="K59">
            <v>10</v>
          </cell>
          <cell r="L59">
            <v>34</v>
          </cell>
          <cell r="M59">
            <v>36</v>
          </cell>
          <cell r="N59">
            <v>7</v>
          </cell>
          <cell r="O59">
            <v>185</v>
          </cell>
          <cell r="AC59" t="str">
            <v>MUŞ</v>
          </cell>
        </row>
        <row r="60">
          <cell r="B60" t="str">
            <v>MUŞ</v>
          </cell>
          <cell r="C60">
            <v>28</v>
          </cell>
          <cell r="H60">
            <v>15</v>
          </cell>
          <cell r="J60">
            <v>6</v>
          </cell>
          <cell r="AC60" t="str">
            <v>NEVŞEHİR</v>
          </cell>
          <cell r="AE60">
            <v>1</v>
          </cell>
        </row>
        <row r="61">
          <cell r="B61" t="str">
            <v>NEVŞEHİR</v>
          </cell>
          <cell r="C61">
            <v>236</v>
          </cell>
          <cell r="D61">
            <v>5</v>
          </cell>
          <cell r="E61">
            <v>15</v>
          </cell>
          <cell r="F61">
            <v>16</v>
          </cell>
          <cell r="G61">
            <v>4</v>
          </cell>
          <cell r="H61">
            <v>151</v>
          </cell>
          <cell r="J61">
            <v>21</v>
          </cell>
          <cell r="K61">
            <v>2</v>
          </cell>
          <cell r="L61">
            <v>1</v>
          </cell>
          <cell r="M61">
            <v>2</v>
          </cell>
          <cell r="N61">
            <v>1</v>
          </cell>
          <cell r="O61">
            <v>7</v>
          </cell>
          <cell r="AC61" t="str">
            <v>NİĞDE</v>
          </cell>
        </row>
        <row r="62">
          <cell r="B62" t="str">
            <v>NİĞDE</v>
          </cell>
          <cell r="C62">
            <v>278</v>
          </cell>
          <cell r="D62">
            <v>3</v>
          </cell>
          <cell r="E62">
            <v>9</v>
          </cell>
          <cell r="F62">
            <v>22</v>
          </cell>
          <cell r="G62">
            <v>4</v>
          </cell>
          <cell r="H62">
            <v>201</v>
          </cell>
          <cell r="J62">
            <v>25</v>
          </cell>
          <cell r="L62">
            <v>2</v>
          </cell>
          <cell r="M62">
            <v>6</v>
          </cell>
          <cell r="N62">
            <v>1</v>
          </cell>
          <cell r="O62">
            <v>12</v>
          </cell>
          <cell r="AC62" t="str">
            <v>ORDU</v>
          </cell>
        </row>
        <row r="63">
          <cell r="B63" t="str">
            <v>ORDU</v>
          </cell>
          <cell r="C63">
            <v>410</v>
          </cell>
          <cell r="D63">
            <v>7</v>
          </cell>
          <cell r="E63">
            <v>20</v>
          </cell>
          <cell r="F63">
            <v>36</v>
          </cell>
          <cell r="G63">
            <v>3</v>
          </cell>
          <cell r="H63">
            <v>243</v>
          </cell>
          <cell r="J63">
            <v>137</v>
          </cell>
          <cell r="K63">
            <v>2</v>
          </cell>
          <cell r="L63">
            <v>2</v>
          </cell>
          <cell r="M63">
            <v>1</v>
          </cell>
          <cell r="O63">
            <v>20</v>
          </cell>
          <cell r="AC63" t="str">
            <v>RİZE</v>
          </cell>
          <cell r="AD63">
            <v>1</v>
          </cell>
        </row>
        <row r="64">
          <cell r="B64" t="str">
            <v>RİZE</v>
          </cell>
          <cell r="C64">
            <v>401</v>
          </cell>
          <cell r="D64">
            <v>2</v>
          </cell>
          <cell r="E64">
            <v>4</v>
          </cell>
          <cell r="F64">
            <v>33</v>
          </cell>
          <cell r="G64">
            <v>2</v>
          </cell>
          <cell r="H64">
            <v>167</v>
          </cell>
          <cell r="J64">
            <v>11</v>
          </cell>
          <cell r="K64">
            <v>1</v>
          </cell>
          <cell r="M64">
            <v>1</v>
          </cell>
          <cell r="O64">
            <v>8</v>
          </cell>
          <cell r="AC64" t="str">
            <v>SAKARYA</v>
          </cell>
          <cell r="AD64">
            <v>5</v>
          </cell>
        </row>
        <row r="65">
          <cell r="B65" t="str">
            <v>SAKARYA</v>
          </cell>
          <cell r="C65">
            <v>2147</v>
          </cell>
          <cell r="D65">
            <v>199</v>
          </cell>
          <cell r="E65">
            <v>299</v>
          </cell>
          <cell r="F65">
            <v>431</v>
          </cell>
          <cell r="G65">
            <v>121</v>
          </cell>
          <cell r="H65">
            <v>1631</v>
          </cell>
          <cell r="J65">
            <v>426</v>
          </cell>
          <cell r="K65">
            <v>38</v>
          </cell>
          <cell r="L65">
            <v>41</v>
          </cell>
          <cell r="M65">
            <v>73</v>
          </cell>
          <cell r="N65">
            <v>12</v>
          </cell>
          <cell r="O65">
            <v>242</v>
          </cell>
          <cell r="AC65" t="str">
            <v>SAMSUN</v>
          </cell>
          <cell r="AD65">
            <v>1</v>
          </cell>
        </row>
        <row r="66">
          <cell r="B66" t="str">
            <v>SAMSUN</v>
          </cell>
          <cell r="C66">
            <v>1043</v>
          </cell>
          <cell r="D66">
            <v>34</v>
          </cell>
          <cell r="E66">
            <v>62</v>
          </cell>
          <cell r="F66">
            <v>132</v>
          </cell>
          <cell r="G66">
            <v>16</v>
          </cell>
          <cell r="H66">
            <v>561</v>
          </cell>
          <cell r="J66">
            <v>332</v>
          </cell>
          <cell r="K66">
            <v>1</v>
          </cell>
          <cell r="L66">
            <v>7</v>
          </cell>
          <cell r="M66">
            <v>6</v>
          </cell>
          <cell r="N66">
            <v>1</v>
          </cell>
          <cell r="O66">
            <v>34</v>
          </cell>
          <cell r="AC66" t="str">
            <v>SİİRT</v>
          </cell>
          <cell r="AD66">
            <v>1</v>
          </cell>
          <cell r="AE66">
            <v>1</v>
          </cell>
        </row>
        <row r="67">
          <cell r="B67" t="str">
            <v>SİİRT</v>
          </cell>
          <cell r="C67">
            <v>113</v>
          </cell>
          <cell r="D67">
            <v>1</v>
          </cell>
          <cell r="E67">
            <v>3</v>
          </cell>
          <cell r="F67">
            <v>7</v>
          </cell>
          <cell r="G67">
            <v>2</v>
          </cell>
          <cell r="H67">
            <v>58</v>
          </cell>
          <cell r="J67">
            <v>1</v>
          </cell>
          <cell r="O67">
            <v>1</v>
          </cell>
          <cell r="AC67" t="str">
            <v>SİNOP</v>
          </cell>
          <cell r="AD67">
            <v>1</v>
          </cell>
        </row>
        <row r="68">
          <cell r="B68" t="str">
            <v>SİNOP</v>
          </cell>
          <cell r="C68">
            <v>79</v>
          </cell>
          <cell r="D68">
            <v>3</v>
          </cell>
          <cell r="E68">
            <v>5</v>
          </cell>
          <cell r="F68">
            <v>11</v>
          </cell>
          <cell r="G68">
            <v>2</v>
          </cell>
          <cell r="H68">
            <v>67</v>
          </cell>
          <cell r="J68">
            <v>11</v>
          </cell>
          <cell r="L68">
            <v>1</v>
          </cell>
          <cell r="M68">
            <v>1</v>
          </cell>
          <cell r="O68">
            <v>9</v>
          </cell>
          <cell r="AC68" t="str">
            <v>SİVAS</v>
          </cell>
        </row>
        <row r="69">
          <cell r="B69" t="str">
            <v>SİVAS</v>
          </cell>
          <cell r="C69">
            <v>605</v>
          </cell>
          <cell r="D69">
            <v>11</v>
          </cell>
          <cell r="E69">
            <v>32</v>
          </cell>
          <cell r="F69">
            <v>44</v>
          </cell>
          <cell r="G69">
            <v>17</v>
          </cell>
          <cell r="H69">
            <v>347</v>
          </cell>
          <cell r="J69">
            <v>65</v>
          </cell>
          <cell r="M69">
            <v>2</v>
          </cell>
          <cell r="O69">
            <v>8</v>
          </cell>
          <cell r="AC69" t="str">
            <v>TEKİRDAĞ</v>
          </cell>
          <cell r="AD69">
            <v>19</v>
          </cell>
        </row>
        <row r="70">
          <cell r="B70" t="str">
            <v>TEKİRDAĞ</v>
          </cell>
          <cell r="C70">
            <v>3113</v>
          </cell>
          <cell r="D70">
            <v>340</v>
          </cell>
          <cell r="E70">
            <v>350</v>
          </cell>
          <cell r="F70">
            <v>435</v>
          </cell>
          <cell r="G70">
            <v>86</v>
          </cell>
          <cell r="H70">
            <v>2627</v>
          </cell>
          <cell r="J70">
            <v>824</v>
          </cell>
          <cell r="K70">
            <v>89</v>
          </cell>
          <cell r="L70">
            <v>84</v>
          </cell>
          <cell r="M70">
            <v>93</v>
          </cell>
          <cell r="N70">
            <v>23</v>
          </cell>
          <cell r="O70">
            <v>514</v>
          </cell>
          <cell r="AC70" t="str">
            <v>TOKAT</v>
          </cell>
          <cell r="AD70">
            <v>1</v>
          </cell>
        </row>
        <row r="71">
          <cell r="B71" t="str">
            <v>TOKAT</v>
          </cell>
          <cell r="C71">
            <v>273</v>
          </cell>
          <cell r="D71">
            <v>14</v>
          </cell>
          <cell r="E71">
            <v>22</v>
          </cell>
          <cell r="F71">
            <v>24</v>
          </cell>
          <cell r="G71">
            <v>8</v>
          </cell>
          <cell r="H71">
            <v>127</v>
          </cell>
          <cell r="J71">
            <v>71</v>
          </cell>
          <cell r="K71">
            <v>5</v>
          </cell>
          <cell r="L71">
            <v>2</v>
          </cell>
          <cell r="M71">
            <v>2</v>
          </cell>
          <cell r="N71">
            <v>1</v>
          </cell>
          <cell r="O71">
            <v>17</v>
          </cell>
          <cell r="AC71" t="str">
            <v>TRABZON</v>
          </cell>
        </row>
        <row r="72">
          <cell r="B72" t="str">
            <v>TRABZON</v>
          </cell>
          <cell r="C72">
            <v>555</v>
          </cell>
          <cell r="D72">
            <v>5</v>
          </cell>
          <cell r="E72">
            <v>2</v>
          </cell>
          <cell r="F72">
            <v>29</v>
          </cell>
          <cell r="G72">
            <v>3</v>
          </cell>
          <cell r="H72">
            <v>316</v>
          </cell>
          <cell r="J72">
            <v>153</v>
          </cell>
          <cell r="L72">
            <v>2</v>
          </cell>
          <cell r="M72">
            <v>1</v>
          </cell>
          <cell r="N72">
            <v>1</v>
          </cell>
          <cell r="O72">
            <v>27</v>
          </cell>
          <cell r="AC72" t="str">
            <v>TUNCELİ</v>
          </cell>
        </row>
        <row r="73">
          <cell r="B73" t="str">
            <v>TUNCELİ</v>
          </cell>
          <cell r="C73">
            <v>32</v>
          </cell>
          <cell r="E73">
            <v>1</v>
          </cell>
          <cell r="G73">
            <v>1</v>
          </cell>
          <cell r="H73">
            <v>14</v>
          </cell>
          <cell r="J73">
            <v>1</v>
          </cell>
          <cell r="O73">
            <v>2</v>
          </cell>
          <cell r="AC73" t="str">
            <v>ŞANLIURFA</v>
          </cell>
        </row>
        <row r="74">
          <cell r="B74" t="str">
            <v>ŞANLIURFA</v>
          </cell>
          <cell r="C74">
            <v>244</v>
          </cell>
          <cell r="D74">
            <v>1</v>
          </cell>
          <cell r="E74">
            <v>3</v>
          </cell>
          <cell r="F74">
            <v>13</v>
          </cell>
          <cell r="G74">
            <v>1</v>
          </cell>
          <cell r="H74">
            <v>127</v>
          </cell>
          <cell r="J74">
            <v>14</v>
          </cell>
          <cell r="O74">
            <v>3</v>
          </cell>
          <cell r="AC74" t="str">
            <v>UŞAK</v>
          </cell>
          <cell r="AE74">
            <v>1</v>
          </cell>
        </row>
        <row r="75">
          <cell r="B75" t="str">
            <v>UŞAK</v>
          </cell>
          <cell r="C75">
            <v>574</v>
          </cell>
          <cell r="D75">
            <v>14</v>
          </cell>
          <cell r="E75">
            <v>40</v>
          </cell>
          <cell r="F75">
            <v>81</v>
          </cell>
          <cell r="G75">
            <v>13</v>
          </cell>
          <cell r="H75">
            <v>523</v>
          </cell>
          <cell r="J75">
            <v>188</v>
          </cell>
          <cell r="K75">
            <v>2</v>
          </cell>
          <cell r="L75">
            <v>9</v>
          </cell>
          <cell r="M75">
            <v>20</v>
          </cell>
          <cell r="N75">
            <v>1</v>
          </cell>
          <cell r="O75">
            <v>79</v>
          </cell>
          <cell r="AC75" t="str">
            <v>VAN</v>
          </cell>
        </row>
        <row r="76">
          <cell r="B76" t="str">
            <v>VAN</v>
          </cell>
          <cell r="C76">
            <v>124</v>
          </cell>
          <cell r="F76">
            <v>3</v>
          </cell>
          <cell r="G76">
            <v>2</v>
          </cell>
          <cell r="H76">
            <v>72</v>
          </cell>
          <cell r="J76">
            <v>69</v>
          </cell>
          <cell r="L76">
            <v>1</v>
          </cell>
          <cell r="O76">
            <v>1</v>
          </cell>
          <cell r="AC76" t="str">
            <v>YOZGAT</v>
          </cell>
        </row>
        <row r="77">
          <cell r="B77" t="str">
            <v>YOZGAT</v>
          </cell>
          <cell r="C77">
            <v>479</v>
          </cell>
          <cell r="D77">
            <v>8</v>
          </cell>
          <cell r="E77">
            <v>18</v>
          </cell>
          <cell r="F77">
            <v>27</v>
          </cell>
          <cell r="G77">
            <v>9</v>
          </cell>
          <cell r="H77">
            <v>207</v>
          </cell>
          <cell r="J77">
            <v>67</v>
          </cell>
          <cell r="L77">
            <v>1</v>
          </cell>
          <cell r="N77">
            <v>1</v>
          </cell>
          <cell r="O77">
            <v>5</v>
          </cell>
          <cell r="AC77" t="str">
            <v>ZONGULDAK</v>
          </cell>
          <cell r="AD77">
            <v>87</v>
          </cell>
        </row>
        <row r="78">
          <cell r="B78" t="str">
            <v>ZONGULDAK</v>
          </cell>
          <cell r="C78">
            <v>1407</v>
          </cell>
          <cell r="D78">
            <v>109</v>
          </cell>
          <cell r="E78">
            <v>122</v>
          </cell>
          <cell r="F78">
            <v>257</v>
          </cell>
          <cell r="G78">
            <v>77</v>
          </cell>
          <cell r="H78">
            <v>2315</v>
          </cell>
          <cell r="J78">
            <v>75</v>
          </cell>
          <cell r="L78">
            <v>3</v>
          </cell>
          <cell r="M78">
            <v>4</v>
          </cell>
          <cell r="N78">
            <v>2</v>
          </cell>
          <cell r="O78">
            <v>53</v>
          </cell>
          <cell r="AC78" t="str">
            <v>AKSARAY</v>
          </cell>
        </row>
        <row r="79">
          <cell r="B79" t="str">
            <v>AKSARAY</v>
          </cell>
          <cell r="C79">
            <v>446</v>
          </cell>
          <cell r="D79">
            <v>8</v>
          </cell>
          <cell r="E79">
            <v>17</v>
          </cell>
          <cell r="F79">
            <v>31</v>
          </cell>
          <cell r="G79">
            <v>14</v>
          </cell>
          <cell r="H79">
            <v>288</v>
          </cell>
          <cell r="J79">
            <v>52</v>
          </cell>
          <cell r="K79">
            <v>4</v>
          </cell>
          <cell r="L79">
            <v>1</v>
          </cell>
          <cell r="M79">
            <v>5</v>
          </cell>
          <cell r="O79">
            <v>14</v>
          </cell>
          <cell r="AC79" t="str">
            <v>BAYBURT</v>
          </cell>
        </row>
        <row r="80">
          <cell r="B80" t="str">
            <v>BAYBURT</v>
          </cell>
          <cell r="C80">
            <v>11</v>
          </cell>
          <cell r="H80">
            <v>12</v>
          </cell>
          <cell r="J80">
            <v>5</v>
          </cell>
          <cell r="AC80" t="str">
            <v>KARAMAN</v>
          </cell>
        </row>
        <row r="81">
          <cell r="B81" t="str">
            <v>KARAMAN</v>
          </cell>
          <cell r="C81">
            <v>809</v>
          </cell>
          <cell r="D81">
            <v>21</v>
          </cell>
          <cell r="E81">
            <v>36</v>
          </cell>
          <cell r="F81">
            <v>78</v>
          </cell>
          <cell r="G81">
            <v>12</v>
          </cell>
          <cell r="H81">
            <v>443</v>
          </cell>
          <cell r="J81">
            <v>661</v>
          </cell>
          <cell r="K81">
            <v>18</v>
          </cell>
          <cell r="L81">
            <v>19</v>
          </cell>
          <cell r="M81">
            <v>29</v>
          </cell>
          <cell r="N81">
            <v>7</v>
          </cell>
          <cell r="O81">
            <v>208</v>
          </cell>
          <cell r="AC81" t="str">
            <v>KIRIKKALE</v>
          </cell>
        </row>
        <row r="82">
          <cell r="B82" t="str">
            <v>KIRIKKALE</v>
          </cell>
          <cell r="C82">
            <v>309</v>
          </cell>
          <cell r="D82">
            <v>8</v>
          </cell>
          <cell r="E82">
            <v>39</v>
          </cell>
          <cell r="F82">
            <v>22</v>
          </cell>
          <cell r="G82">
            <v>13</v>
          </cell>
          <cell r="H82">
            <v>196</v>
          </cell>
          <cell r="J82">
            <v>19</v>
          </cell>
          <cell r="L82">
            <v>2</v>
          </cell>
          <cell r="M82">
            <v>1</v>
          </cell>
          <cell r="O82">
            <v>5</v>
          </cell>
          <cell r="AC82" t="str">
            <v>BATMAN</v>
          </cell>
          <cell r="AD82">
            <v>1</v>
          </cell>
        </row>
        <row r="83">
          <cell r="B83" t="str">
            <v>BATMAN</v>
          </cell>
          <cell r="C83">
            <v>107</v>
          </cell>
          <cell r="E83">
            <v>4</v>
          </cell>
          <cell r="F83">
            <v>5</v>
          </cell>
          <cell r="G83">
            <v>1</v>
          </cell>
          <cell r="H83">
            <v>80</v>
          </cell>
          <cell r="J83">
            <v>11</v>
          </cell>
          <cell r="O83">
            <v>2</v>
          </cell>
          <cell r="AC83" t="str">
            <v>ŞIRNAK</v>
          </cell>
        </row>
        <row r="84">
          <cell r="B84" t="str">
            <v>ŞIRNAK</v>
          </cell>
          <cell r="C84">
            <v>93</v>
          </cell>
          <cell r="H84">
            <v>22</v>
          </cell>
          <cell r="J84">
            <v>2</v>
          </cell>
          <cell r="AC84" t="str">
            <v>BARTIN</v>
          </cell>
          <cell r="AD84">
            <v>4</v>
          </cell>
        </row>
        <row r="85">
          <cell r="B85" t="str">
            <v>BARTIN</v>
          </cell>
          <cell r="C85">
            <v>286</v>
          </cell>
          <cell r="D85">
            <v>16</v>
          </cell>
          <cell r="E85">
            <v>39</v>
          </cell>
          <cell r="F85">
            <v>50</v>
          </cell>
          <cell r="G85">
            <v>11</v>
          </cell>
          <cell r="H85">
            <v>335</v>
          </cell>
          <cell r="J85">
            <v>20</v>
          </cell>
          <cell r="L85">
            <v>2</v>
          </cell>
          <cell r="M85">
            <v>4</v>
          </cell>
          <cell r="O85">
            <v>17</v>
          </cell>
          <cell r="AC85" t="str">
            <v>ARDAHAN</v>
          </cell>
        </row>
        <row r="86">
          <cell r="B86" t="str">
            <v>ARDAHAN</v>
          </cell>
          <cell r="C86">
            <v>23</v>
          </cell>
          <cell r="D86">
            <v>2</v>
          </cell>
          <cell r="F86">
            <v>1</v>
          </cell>
          <cell r="H86">
            <v>10</v>
          </cell>
          <cell r="AC86" t="str">
            <v>IĞDIR</v>
          </cell>
        </row>
        <row r="87">
          <cell r="B87" t="str">
            <v>IĞDIR</v>
          </cell>
          <cell r="C87">
            <v>32</v>
          </cell>
          <cell r="F87">
            <v>1</v>
          </cell>
          <cell r="H87">
            <v>13</v>
          </cell>
          <cell r="J87">
            <v>1</v>
          </cell>
          <cell r="AC87" t="str">
            <v>YALOVA</v>
          </cell>
          <cell r="AD87">
            <v>1</v>
          </cell>
        </row>
        <row r="88">
          <cell r="B88" t="str">
            <v>YALOVA</v>
          </cell>
          <cell r="C88">
            <v>718</v>
          </cell>
          <cell r="D88">
            <v>38</v>
          </cell>
          <cell r="E88">
            <v>87</v>
          </cell>
          <cell r="F88">
            <v>183</v>
          </cell>
          <cell r="G88">
            <v>33</v>
          </cell>
          <cell r="H88">
            <v>540</v>
          </cell>
          <cell r="J88">
            <v>53</v>
          </cell>
          <cell r="K88">
            <v>5</v>
          </cell>
          <cell r="L88">
            <v>8</v>
          </cell>
          <cell r="M88">
            <v>13</v>
          </cell>
          <cell r="N88">
            <v>2</v>
          </cell>
          <cell r="O88">
            <v>21</v>
          </cell>
          <cell r="AC88" t="str">
            <v>KARABÜK</v>
          </cell>
          <cell r="AE88">
            <v>1</v>
          </cell>
        </row>
        <row r="89">
          <cell r="B89" t="str">
            <v>KARABÜK</v>
          </cell>
          <cell r="C89">
            <v>408</v>
          </cell>
          <cell r="D89">
            <v>32</v>
          </cell>
          <cell r="E89">
            <v>85</v>
          </cell>
          <cell r="F89">
            <v>159</v>
          </cell>
          <cell r="G89">
            <v>58</v>
          </cell>
          <cell r="H89">
            <v>827</v>
          </cell>
          <cell r="J89">
            <v>65</v>
          </cell>
          <cell r="K89">
            <v>3</v>
          </cell>
          <cell r="L89">
            <v>1</v>
          </cell>
          <cell r="M89">
            <v>1</v>
          </cell>
          <cell r="O89">
            <v>22</v>
          </cell>
          <cell r="AC89" t="str">
            <v>KİLİS</v>
          </cell>
        </row>
        <row r="90">
          <cell r="B90" t="str">
            <v>KİLİS</v>
          </cell>
          <cell r="C90">
            <v>16</v>
          </cell>
          <cell r="F90">
            <v>2</v>
          </cell>
          <cell r="G90">
            <v>1</v>
          </cell>
          <cell r="H90">
            <v>29</v>
          </cell>
          <cell r="J90">
            <v>2</v>
          </cell>
          <cell r="M90">
            <v>1</v>
          </cell>
          <cell r="O90">
            <v>1</v>
          </cell>
          <cell r="AC90" t="str">
            <v>OSMANİYE</v>
          </cell>
        </row>
        <row r="91">
          <cell r="B91" t="str">
            <v>OSMANİYE</v>
          </cell>
          <cell r="C91">
            <v>303</v>
          </cell>
          <cell r="D91">
            <v>5</v>
          </cell>
          <cell r="E91">
            <v>15</v>
          </cell>
          <cell r="F91">
            <v>55</v>
          </cell>
          <cell r="G91">
            <v>3</v>
          </cell>
          <cell r="H91">
            <v>459</v>
          </cell>
          <cell r="J91">
            <v>27</v>
          </cell>
          <cell r="L91">
            <v>1</v>
          </cell>
          <cell r="M91">
            <v>2</v>
          </cell>
          <cell r="O91">
            <v>5</v>
          </cell>
          <cell r="AC91" t="str">
            <v>DÜZCE</v>
          </cell>
          <cell r="AD91">
            <v>4</v>
          </cell>
        </row>
        <row r="92">
          <cell r="B92" t="str">
            <v>DÜZCE</v>
          </cell>
          <cell r="C92">
            <v>719</v>
          </cell>
          <cell r="D92">
            <v>58</v>
          </cell>
          <cell r="E92">
            <v>93</v>
          </cell>
          <cell r="F92">
            <v>105</v>
          </cell>
          <cell r="G92">
            <v>40</v>
          </cell>
          <cell r="H92">
            <v>735</v>
          </cell>
          <cell r="J92">
            <v>229</v>
          </cell>
          <cell r="K92">
            <v>10</v>
          </cell>
          <cell r="L92">
            <v>13</v>
          </cell>
          <cell r="M92">
            <v>17</v>
          </cell>
          <cell r="N92">
            <v>3</v>
          </cell>
          <cell r="O92">
            <v>86</v>
          </cell>
        </row>
      </sheetData>
      <sheetData sheetId="46">
        <row r="14">
          <cell r="D14" t="str">
            <v>Sınıf Adı</v>
          </cell>
          <cell r="E14" t="str">
            <v>Nace Kod</v>
          </cell>
          <cell r="F14" t="str">
            <v>0 Gün (gün kaybı yok)</v>
          </cell>
          <cell r="G14" t="str">
            <v>1 Gün (Kaza günü)</v>
          </cell>
          <cell r="H14" t="str">
            <v>2 Gün</v>
          </cell>
          <cell r="I14" t="str">
            <v>3 Gün</v>
          </cell>
          <cell r="J14" t="str">
            <v>4 Gün</v>
          </cell>
          <cell r="K14" t="str">
            <v>5+ Gün</v>
          </cell>
          <cell r="L14" t="str">
            <v>Bilinmeyen</v>
          </cell>
          <cell r="M14" t="str">
            <v>0 Gün (gün kaybı yok)</v>
          </cell>
          <cell r="N14" t="str">
            <v>1 Gün (Kaza günü)</v>
          </cell>
          <cell r="O14" t="str">
            <v>2 Gün</v>
          </cell>
          <cell r="P14" t="str">
            <v>3 Gün</v>
          </cell>
          <cell r="Q14" t="str">
            <v>4 Gün</v>
          </cell>
          <cell r="R14" t="str">
            <v>5+ Gün</v>
          </cell>
          <cell r="S14" t="str">
            <v>0 Gün (gün kaybı yok)</v>
          </cell>
          <cell r="T14" t="str">
            <v>1 Gün (Kaza günü)</v>
          </cell>
          <cell r="U14" t="str">
            <v>2 Gün</v>
          </cell>
          <cell r="V14" t="str">
            <v>3 Gün</v>
          </cell>
          <cell r="W14" t="str">
            <v>4 Gün</v>
          </cell>
          <cell r="X14" t="str">
            <v>5+ Gün</v>
          </cell>
          <cell r="Y14" t="str">
            <v>Bilinmeyen</v>
          </cell>
          <cell r="Z14" t="str">
            <v>0 Gün (gün kaybı yok)</v>
          </cell>
          <cell r="AA14" t="str">
            <v>1 Gün (Kaza günü)</v>
          </cell>
          <cell r="AB14" t="str">
            <v>2 Gün</v>
          </cell>
          <cell r="AC14" t="str">
            <v>3 Gün</v>
          </cell>
          <cell r="AD14" t="str">
            <v>4 Gün</v>
          </cell>
          <cell r="AE14" t="str">
            <v>5+ Gün</v>
          </cell>
        </row>
        <row r="15">
          <cell r="D15" t="str">
            <v>1-Tahılların (pirinç hariç). baklagillerin ve yağlı tohumların yetiştirilmesi</v>
          </cell>
          <cell r="E15" t="str">
            <v>A0111</v>
          </cell>
          <cell r="F15">
            <v>0</v>
          </cell>
          <cell r="K15">
            <v>162</v>
          </cell>
          <cell r="S15">
            <v>0</v>
          </cell>
          <cell r="X15">
            <v>9</v>
          </cell>
        </row>
        <row r="16">
          <cell r="D16" t="str">
            <v>2-Çeltik (kabuklu pirinç) yetiştirilmesi</v>
          </cell>
          <cell r="E16" t="str">
            <v>A0112</v>
          </cell>
          <cell r="F16">
            <v>0</v>
          </cell>
          <cell r="K16">
            <v>45</v>
          </cell>
          <cell r="S16">
            <v>0</v>
          </cell>
          <cell r="X16">
            <v>1</v>
          </cell>
        </row>
        <row r="17">
          <cell r="D17" t="str">
            <v>3-Sebze, kavun-karpuz. kök ve yumru sebzelerin yetiştirilmesi</v>
          </cell>
          <cell r="E17" t="str">
            <v>A0113</v>
          </cell>
          <cell r="F17">
            <v>0</v>
          </cell>
          <cell r="G17">
            <v>1</v>
          </cell>
          <cell r="H17">
            <v>4</v>
          </cell>
          <cell r="I17">
            <v>3</v>
          </cell>
          <cell r="J17">
            <v>4</v>
          </cell>
          <cell r="K17">
            <v>967</v>
          </cell>
          <cell r="M17">
            <v>0</v>
          </cell>
          <cell r="N17">
            <v>1</v>
          </cell>
          <cell r="O17">
            <v>6</v>
          </cell>
          <cell r="R17">
            <v>616</v>
          </cell>
          <cell r="S17">
            <v>0</v>
          </cell>
          <cell r="T17">
            <v>0</v>
          </cell>
          <cell r="U17">
            <v>0</v>
          </cell>
          <cell r="V17">
            <v>0</v>
          </cell>
          <cell r="W17">
            <v>0</v>
          </cell>
          <cell r="X17">
            <v>32</v>
          </cell>
          <cell r="Z17">
            <v>0</v>
          </cell>
          <cell r="AA17">
            <v>0</v>
          </cell>
          <cell r="AB17">
            <v>0</v>
          </cell>
          <cell r="AE17">
            <v>65</v>
          </cell>
        </row>
        <row r="18">
          <cell r="D18" t="str">
            <v>4-Şeker kamışı yetiştirilmesi</v>
          </cell>
          <cell r="E18" t="str">
            <v>A0114</v>
          </cell>
        </row>
        <row r="19">
          <cell r="D19" t="str">
            <v>5-Tütün yetiştirilmesi</v>
          </cell>
          <cell r="E19" t="str">
            <v>A0115</v>
          </cell>
        </row>
        <row r="20">
          <cell r="D20" t="str">
            <v>6-Lifli bitkilerin yetiştirilmesi</v>
          </cell>
          <cell r="E20" t="str">
            <v>A0116</v>
          </cell>
          <cell r="I20">
            <v>0</v>
          </cell>
          <cell r="V20">
            <v>3</v>
          </cell>
        </row>
        <row r="21">
          <cell r="D21" t="str">
            <v>9-Tek yıllık (uzun ömürlü olmayan) diğer bitkisel ürünlerin yetiştirilmesi</v>
          </cell>
          <cell r="E21" t="str">
            <v>A0119</v>
          </cell>
          <cell r="F21">
            <v>0</v>
          </cell>
          <cell r="H21">
            <v>2</v>
          </cell>
          <cell r="I21">
            <v>3</v>
          </cell>
          <cell r="K21">
            <v>622</v>
          </cell>
          <cell r="M21">
            <v>0</v>
          </cell>
          <cell r="O21">
            <v>4</v>
          </cell>
          <cell r="P21">
            <v>3</v>
          </cell>
          <cell r="R21">
            <v>58</v>
          </cell>
          <cell r="S21">
            <v>0</v>
          </cell>
          <cell r="U21">
            <v>0</v>
          </cell>
          <cell r="V21">
            <v>0</v>
          </cell>
          <cell r="X21">
            <v>36</v>
          </cell>
          <cell r="Z21">
            <v>0</v>
          </cell>
          <cell r="AB21">
            <v>0</v>
          </cell>
          <cell r="AC21">
            <v>0</v>
          </cell>
          <cell r="AE21">
            <v>9</v>
          </cell>
        </row>
        <row r="22">
          <cell r="D22" t="str">
            <v>1-Üzüm yetiştirilmesi</v>
          </cell>
          <cell r="E22" t="str">
            <v>A0121</v>
          </cell>
          <cell r="K22">
            <v>31</v>
          </cell>
          <cell r="X22">
            <v>0</v>
          </cell>
        </row>
        <row r="23">
          <cell r="D23" t="str">
            <v>2-Tropikal ve subtropikal meyvelerin yetiştirilmesi</v>
          </cell>
          <cell r="E23" t="str">
            <v>A0122</v>
          </cell>
        </row>
        <row r="24">
          <cell r="D24" t="str">
            <v>3-Turunçgillerin yetiştirilmesi</v>
          </cell>
          <cell r="E24" t="str">
            <v>A0123</v>
          </cell>
          <cell r="F24">
            <v>0</v>
          </cell>
          <cell r="K24">
            <v>159</v>
          </cell>
          <cell r="S24">
            <v>0</v>
          </cell>
          <cell r="X24">
            <v>1</v>
          </cell>
        </row>
        <row r="25">
          <cell r="D25" t="str">
            <v>4-Yumuşak çekirdekli meyvelerin ve sert çekirdekli meyvelerin yetiştirilmesi</v>
          </cell>
          <cell r="E25" t="str">
            <v>A0124</v>
          </cell>
          <cell r="F25">
            <v>0</v>
          </cell>
          <cell r="M25">
            <v>0</v>
          </cell>
          <cell r="S25">
            <v>0</v>
          </cell>
          <cell r="Z25">
            <v>0</v>
          </cell>
        </row>
        <row r="26">
          <cell r="D26" t="str">
            <v>5-Diğer ağaç ve çalı meyvelerinin ve sert kabuklu meyvelerin yetiştirilmesi</v>
          </cell>
          <cell r="E26" t="str">
            <v>A0125</v>
          </cell>
          <cell r="F26">
            <v>0</v>
          </cell>
          <cell r="I26">
            <v>3</v>
          </cell>
          <cell r="K26">
            <v>35</v>
          </cell>
          <cell r="R26">
            <v>30</v>
          </cell>
          <cell r="S26">
            <v>0</v>
          </cell>
          <cell r="V26">
            <v>0</v>
          </cell>
          <cell r="X26">
            <v>0</v>
          </cell>
          <cell r="AE26">
            <v>0</v>
          </cell>
        </row>
        <row r="27">
          <cell r="D27" t="str">
            <v>6-Yağlı meyvelerin yetiştirilmesi</v>
          </cell>
          <cell r="E27" t="str">
            <v>A0126</v>
          </cell>
          <cell r="R27">
            <v>45</v>
          </cell>
          <cell r="AE27">
            <v>0</v>
          </cell>
        </row>
        <row r="28">
          <cell r="D28" t="str">
            <v>7-İçecek üretiminde kullanılan bitkisel ürünlerin yetiştirilmesi</v>
          </cell>
          <cell r="E28" t="str">
            <v>A0127</v>
          </cell>
        </row>
        <row r="29">
          <cell r="D29" t="str">
            <v>8-Baharatlık. aromatik (ıtırlı). uyuşturucu nitelikte ve eczacılıkla ilgili bitkisel ürünlerin yetiştirilmesi</v>
          </cell>
          <cell r="E29" t="str">
            <v>A0128</v>
          </cell>
          <cell r="K29">
            <v>33</v>
          </cell>
          <cell r="X29">
            <v>0</v>
          </cell>
        </row>
        <row r="30">
          <cell r="D30" t="str">
            <v>9-Diğer çok yıllık (uzun ömürlü) bitkisel ürünlerin yetiştirilmesi</v>
          </cell>
          <cell r="E30" t="str">
            <v>A0129</v>
          </cell>
          <cell r="F30">
            <v>0</v>
          </cell>
          <cell r="H30">
            <v>2</v>
          </cell>
          <cell r="K30">
            <v>118</v>
          </cell>
          <cell r="M30">
            <v>0</v>
          </cell>
          <cell r="R30">
            <v>6</v>
          </cell>
          <cell r="S30">
            <v>0</v>
          </cell>
          <cell r="U30">
            <v>0</v>
          </cell>
          <cell r="X30">
            <v>3</v>
          </cell>
          <cell r="Z30">
            <v>0</v>
          </cell>
          <cell r="AE30">
            <v>0</v>
          </cell>
        </row>
        <row r="31">
          <cell r="D31" t="str">
            <v>0-DIKIM IçIN BITKI YETIşTIRILMESI</v>
          </cell>
          <cell r="E31" t="str">
            <v>A0130</v>
          </cell>
          <cell r="F31">
            <v>0</v>
          </cell>
          <cell r="G31">
            <v>2</v>
          </cell>
          <cell r="H31">
            <v>6</v>
          </cell>
          <cell r="I31">
            <v>21</v>
          </cell>
          <cell r="J31">
            <v>8</v>
          </cell>
          <cell r="K31">
            <v>1673</v>
          </cell>
          <cell r="M31">
            <v>0</v>
          </cell>
          <cell r="N31">
            <v>1</v>
          </cell>
          <cell r="O31">
            <v>4</v>
          </cell>
          <cell r="P31">
            <v>15</v>
          </cell>
          <cell r="R31">
            <v>641</v>
          </cell>
          <cell r="S31">
            <v>0</v>
          </cell>
          <cell r="T31">
            <v>0</v>
          </cell>
          <cell r="U31">
            <v>0</v>
          </cell>
          <cell r="V31">
            <v>0</v>
          </cell>
          <cell r="W31">
            <v>8</v>
          </cell>
          <cell r="X31">
            <v>109</v>
          </cell>
          <cell r="Z31">
            <v>0</v>
          </cell>
          <cell r="AA31">
            <v>0</v>
          </cell>
          <cell r="AB31">
            <v>0</v>
          </cell>
          <cell r="AC31">
            <v>0</v>
          </cell>
          <cell r="AE31">
            <v>3</v>
          </cell>
        </row>
        <row r="32">
          <cell r="D32" t="str">
            <v>1-Sütü sağılan büyük baş hayvan yetiştiriciliği</v>
          </cell>
          <cell r="E32" t="str">
            <v>A0141</v>
          </cell>
          <cell r="F32">
            <v>0</v>
          </cell>
          <cell r="G32">
            <v>1</v>
          </cell>
          <cell r="H32">
            <v>10</v>
          </cell>
          <cell r="I32">
            <v>48</v>
          </cell>
          <cell r="J32">
            <v>4</v>
          </cell>
          <cell r="K32">
            <v>2809</v>
          </cell>
          <cell r="M32">
            <v>0</v>
          </cell>
          <cell r="O32">
            <v>6</v>
          </cell>
          <cell r="P32">
            <v>9</v>
          </cell>
          <cell r="Q32">
            <v>4</v>
          </cell>
          <cell r="R32">
            <v>177</v>
          </cell>
          <cell r="S32">
            <v>0</v>
          </cell>
          <cell r="T32">
            <v>0</v>
          </cell>
          <cell r="U32">
            <v>0</v>
          </cell>
          <cell r="V32">
            <v>0</v>
          </cell>
          <cell r="W32">
            <v>0</v>
          </cell>
          <cell r="X32">
            <v>128</v>
          </cell>
          <cell r="Z32">
            <v>0</v>
          </cell>
          <cell r="AB32">
            <v>0</v>
          </cell>
          <cell r="AC32">
            <v>0</v>
          </cell>
          <cell r="AD32">
            <v>0</v>
          </cell>
          <cell r="AE32">
            <v>0</v>
          </cell>
        </row>
        <row r="33">
          <cell r="D33" t="str">
            <v>2-Diğer sığır ve manda yetiştiriciliği</v>
          </cell>
          <cell r="E33" t="str">
            <v>A0142</v>
          </cell>
          <cell r="F33">
            <v>0</v>
          </cell>
          <cell r="H33">
            <v>2</v>
          </cell>
          <cell r="K33">
            <v>875</v>
          </cell>
          <cell r="S33">
            <v>0</v>
          </cell>
          <cell r="U33">
            <v>0</v>
          </cell>
          <cell r="X33">
            <v>114</v>
          </cell>
        </row>
        <row r="34">
          <cell r="D34" t="str">
            <v>3-At ve at benzeri diğer hayvan yetiştiriciliği</v>
          </cell>
          <cell r="E34" t="str">
            <v>A0143</v>
          </cell>
          <cell r="F34">
            <v>0</v>
          </cell>
          <cell r="I34">
            <v>6</v>
          </cell>
          <cell r="K34">
            <v>617</v>
          </cell>
          <cell r="M34">
            <v>0</v>
          </cell>
          <cell r="S34">
            <v>0</v>
          </cell>
          <cell r="V34">
            <v>0</v>
          </cell>
          <cell r="X34">
            <v>11</v>
          </cell>
          <cell r="Z34">
            <v>0</v>
          </cell>
        </row>
        <row r="35">
          <cell r="D35" t="str">
            <v>4-Deve ve devegillerin yetiştiriciliği</v>
          </cell>
          <cell r="E35" t="str">
            <v>A0144</v>
          </cell>
        </row>
        <row r="36">
          <cell r="D36" t="str">
            <v>5-Koyun ve keçi yetiştiriciliği</v>
          </cell>
          <cell r="E36" t="str">
            <v>A0145</v>
          </cell>
          <cell r="F36">
            <v>0</v>
          </cell>
          <cell r="I36">
            <v>6</v>
          </cell>
          <cell r="K36">
            <v>114</v>
          </cell>
          <cell r="S36">
            <v>0</v>
          </cell>
          <cell r="V36">
            <v>0</v>
          </cell>
          <cell r="X36">
            <v>5</v>
          </cell>
        </row>
        <row r="37">
          <cell r="D37" t="str">
            <v>6-Domuz yetiştiriciliği</v>
          </cell>
          <cell r="E37" t="str">
            <v>A0146</v>
          </cell>
        </row>
        <row r="38">
          <cell r="D38" t="str">
            <v>7-Kümes hayvanları yetiştiriciliği</v>
          </cell>
          <cell r="E38" t="str">
            <v>A0147</v>
          </cell>
          <cell r="F38">
            <v>0</v>
          </cell>
          <cell r="G38">
            <v>6</v>
          </cell>
          <cell r="H38">
            <v>44</v>
          </cell>
          <cell r="I38">
            <v>60</v>
          </cell>
          <cell r="J38">
            <v>16</v>
          </cell>
          <cell r="K38">
            <v>8779</v>
          </cell>
          <cell r="M38">
            <v>0</v>
          </cell>
          <cell r="N38">
            <v>1</v>
          </cell>
          <cell r="O38">
            <v>22</v>
          </cell>
          <cell r="P38">
            <v>42</v>
          </cell>
          <cell r="Q38">
            <v>24</v>
          </cell>
          <cell r="R38">
            <v>1217</v>
          </cell>
          <cell r="S38">
            <v>0</v>
          </cell>
          <cell r="T38">
            <v>0</v>
          </cell>
          <cell r="U38">
            <v>0</v>
          </cell>
          <cell r="V38">
            <v>0</v>
          </cell>
          <cell r="W38">
            <v>0</v>
          </cell>
          <cell r="X38">
            <v>388</v>
          </cell>
          <cell r="Z38">
            <v>0</v>
          </cell>
          <cell r="AA38">
            <v>0</v>
          </cell>
          <cell r="AB38">
            <v>0</v>
          </cell>
          <cell r="AC38">
            <v>0</v>
          </cell>
          <cell r="AD38">
            <v>0</v>
          </cell>
          <cell r="AE38">
            <v>29</v>
          </cell>
        </row>
        <row r="39">
          <cell r="D39" t="str">
            <v>9-Diğer hayvan yetiştiriciliği</v>
          </cell>
          <cell r="E39" t="str">
            <v>A0149</v>
          </cell>
          <cell r="F39">
            <v>0</v>
          </cell>
          <cell r="I39">
            <v>3</v>
          </cell>
          <cell r="K39">
            <v>201</v>
          </cell>
          <cell r="M39">
            <v>0</v>
          </cell>
          <cell r="S39">
            <v>0</v>
          </cell>
          <cell r="V39">
            <v>0</v>
          </cell>
          <cell r="X39">
            <v>11</v>
          </cell>
          <cell r="Z39">
            <v>0</v>
          </cell>
        </row>
        <row r="40">
          <cell r="D40" t="str">
            <v>0-Karma çiftçilik</v>
          </cell>
          <cell r="E40" t="str">
            <v>A0150</v>
          </cell>
          <cell r="F40">
            <v>0</v>
          </cell>
          <cell r="H40">
            <v>6</v>
          </cell>
          <cell r="J40">
            <v>4</v>
          </cell>
          <cell r="K40">
            <v>377</v>
          </cell>
          <cell r="M40">
            <v>0</v>
          </cell>
          <cell r="R40">
            <v>7</v>
          </cell>
          <cell r="S40">
            <v>0</v>
          </cell>
          <cell r="U40">
            <v>0</v>
          </cell>
          <cell r="W40">
            <v>0</v>
          </cell>
          <cell r="X40">
            <v>13</v>
          </cell>
          <cell r="Z40">
            <v>0</v>
          </cell>
          <cell r="AE40">
            <v>0</v>
          </cell>
        </row>
        <row r="41">
          <cell r="D41" t="str">
            <v>1-Bitkisel üretimi destekleyici faaliyetler</v>
          </cell>
          <cell r="E41" t="str">
            <v>A0161</v>
          </cell>
          <cell r="F41">
            <v>0</v>
          </cell>
          <cell r="G41">
            <v>3</v>
          </cell>
          <cell r="H41">
            <v>4</v>
          </cell>
          <cell r="I41">
            <v>3</v>
          </cell>
          <cell r="J41">
            <v>4</v>
          </cell>
          <cell r="K41">
            <v>923</v>
          </cell>
          <cell r="M41">
            <v>0</v>
          </cell>
          <cell r="N41">
            <v>2</v>
          </cell>
          <cell r="R41">
            <v>192</v>
          </cell>
          <cell r="S41">
            <v>0</v>
          </cell>
          <cell r="T41">
            <v>0</v>
          </cell>
          <cell r="U41">
            <v>0</v>
          </cell>
          <cell r="V41">
            <v>0</v>
          </cell>
          <cell r="W41">
            <v>0</v>
          </cell>
          <cell r="X41">
            <v>27</v>
          </cell>
          <cell r="Z41">
            <v>0</v>
          </cell>
          <cell r="AA41">
            <v>0</v>
          </cell>
          <cell r="AE41">
            <v>11</v>
          </cell>
        </row>
        <row r="42">
          <cell r="D42" t="str">
            <v>2-Hayvan üretimini destekleyici faaliyetler</v>
          </cell>
          <cell r="E42" t="str">
            <v>A0162</v>
          </cell>
          <cell r="F42">
            <v>0</v>
          </cell>
          <cell r="H42">
            <v>2</v>
          </cell>
          <cell r="I42">
            <v>3</v>
          </cell>
          <cell r="K42">
            <v>46</v>
          </cell>
          <cell r="M42">
            <v>0</v>
          </cell>
          <cell r="S42">
            <v>0</v>
          </cell>
          <cell r="U42">
            <v>0</v>
          </cell>
          <cell r="V42">
            <v>0</v>
          </cell>
          <cell r="X42">
            <v>0</v>
          </cell>
          <cell r="Z42">
            <v>0</v>
          </cell>
        </row>
        <row r="43">
          <cell r="D43" t="str">
            <v>3-Hasat sonrası bitkisel ürünler ile ilgili faaliyetler</v>
          </cell>
          <cell r="E43" t="str">
            <v>A0163</v>
          </cell>
          <cell r="F43">
            <v>0</v>
          </cell>
          <cell r="G43">
            <v>1</v>
          </cell>
          <cell r="I43">
            <v>15</v>
          </cell>
          <cell r="K43">
            <v>3214</v>
          </cell>
          <cell r="M43">
            <v>0</v>
          </cell>
          <cell r="O43">
            <v>2</v>
          </cell>
          <cell r="P43">
            <v>6</v>
          </cell>
          <cell r="R43">
            <v>533</v>
          </cell>
          <cell r="S43">
            <v>0</v>
          </cell>
          <cell r="T43">
            <v>0</v>
          </cell>
          <cell r="V43">
            <v>0</v>
          </cell>
          <cell r="X43">
            <v>226</v>
          </cell>
          <cell r="Z43">
            <v>0</v>
          </cell>
          <cell r="AB43">
            <v>0</v>
          </cell>
          <cell r="AC43">
            <v>0</v>
          </cell>
          <cell r="AE43">
            <v>5</v>
          </cell>
        </row>
        <row r="44">
          <cell r="D44" t="str">
            <v>4-Bitkisel üretim için tohumun işlenmesi</v>
          </cell>
          <cell r="E44" t="str">
            <v>A0164</v>
          </cell>
          <cell r="F44">
            <v>0</v>
          </cell>
          <cell r="G44">
            <v>1</v>
          </cell>
          <cell r="H44">
            <v>2</v>
          </cell>
          <cell r="J44">
            <v>4</v>
          </cell>
          <cell r="K44">
            <v>128</v>
          </cell>
          <cell r="M44">
            <v>0</v>
          </cell>
          <cell r="O44">
            <v>2</v>
          </cell>
          <cell r="R44">
            <v>119</v>
          </cell>
          <cell r="S44">
            <v>0</v>
          </cell>
          <cell r="T44">
            <v>0</v>
          </cell>
          <cell r="U44">
            <v>0</v>
          </cell>
          <cell r="W44">
            <v>0</v>
          </cell>
          <cell r="X44">
            <v>1</v>
          </cell>
          <cell r="Z44">
            <v>0</v>
          </cell>
          <cell r="AB44">
            <v>0</v>
          </cell>
          <cell r="AE44">
            <v>0</v>
          </cell>
        </row>
        <row r="45">
          <cell r="D45" t="str">
            <v>0-Avcılık. tuzakla avlanma ve ilgili hizmet faaliyetleri</v>
          </cell>
          <cell r="E45" t="str">
            <v>A0170</v>
          </cell>
          <cell r="F45">
            <v>0</v>
          </cell>
          <cell r="I45">
            <v>3</v>
          </cell>
          <cell r="S45">
            <v>0</v>
          </cell>
          <cell r="V45">
            <v>0</v>
          </cell>
        </row>
        <row r="46">
          <cell r="D46" t="str">
            <v>0-Orman yetiştirme (silvikültür ) ve diğer ormancılık faaliyetleri</v>
          </cell>
          <cell r="E46" t="str">
            <v>A0210</v>
          </cell>
          <cell r="F46">
            <v>0</v>
          </cell>
          <cell r="H46">
            <v>10</v>
          </cell>
          <cell r="I46">
            <v>9</v>
          </cell>
          <cell r="J46">
            <v>12</v>
          </cell>
          <cell r="K46">
            <v>923</v>
          </cell>
          <cell r="M46">
            <v>0</v>
          </cell>
          <cell r="N46">
            <v>1</v>
          </cell>
          <cell r="O46">
            <v>2</v>
          </cell>
          <cell r="P46">
            <v>9</v>
          </cell>
          <cell r="R46">
            <v>355</v>
          </cell>
          <cell r="S46">
            <v>0</v>
          </cell>
          <cell r="U46">
            <v>0</v>
          </cell>
          <cell r="V46">
            <v>0</v>
          </cell>
          <cell r="W46">
            <v>0</v>
          </cell>
          <cell r="X46">
            <v>38</v>
          </cell>
          <cell r="Z46">
            <v>0</v>
          </cell>
          <cell r="AA46">
            <v>0</v>
          </cell>
          <cell r="AB46">
            <v>0</v>
          </cell>
          <cell r="AC46">
            <v>0</v>
          </cell>
          <cell r="AE46">
            <v>10</v>
          </cell>
        </row>
        <row r="47">
          <cell r="D47" t="str">
            <v>0-Tomrukçuluk</v>
          </cell>
          <cell r="E47" t="str">
            <v>A0220</v>
          </cell>
          <cell r="F47">
            <v>0</v>
          </cell>
          <cell r="G47">
            <v>2</v>
          </cell>
          <cell r="H47">
            <v>4</v>
          </cell>
          <cell r="K47">
            <v>632</v>
          </cell>
          <cell r="M47">
            <v>0</v>
          </cell>
          <cell r="P47">
            <v>3</v>
          </cell>
          <cell r="S47">
            <v>0</v>
          </cell>
          <cell r="T47">
            <v>0</v>
          </cell>
          <cell r="U47">
            <v>0</v>
          </cell>
          <cell r="X47">
            <v>28</v>
          </cell>
          <cell r="Z47">
            <v>0</v>
          </cell>
          <cell r="AC47">
            <v>0</v>
          </cell>
        </row>
        <row r="48">
          <cell r="D48" t="str">
            <v>0-Ağaç dışındaki yabani olarak yetişen ürünlerin toplanması</v>
          </cell>
          <cell r="E48" t="str">
            <v>A0230</v>
          </cell>
          <cell r="F48">
            <v>0</v>
          </cell>
          <cell r="K48">
            <v>63</v>
          </cell>
          <cell r="S48">
            <v>0</v>
          </cell>
          <cell r="X48">
            <v>0</v>
          </cell>
        </row>
        <row r="49">
          <cell r="D49" t="str">
            <v>0-Ormancılık için destekleyici faaliyetler</v>
          </cell>
          <cell r="E49" t="str">
            <v>A0240</v>
          </cell>
          <cell r="F49">
            <v>0</v>
          </cell>
          <cell r="G49">
            <v>1</v>
          </cell>
          <cell r="H49">
            <v>18</v>
          </cell>
          <cell r="I49">
            <v>15</v>
          </cell>
          <cell r="J49">
            <v>8</v>
          </cell>
          <cell r="K49">
            <v>3936</v>
          </cell>
          <cell r="M49">
            <v>0</v>
          </cell>
          <cell r="R49">
            <v>78</v>
          </cell>
          <cell r="S49">
            <v>0</v>
          </cell>
          <cell r="T49">
            <v>0</v>
          </cell>
          <cell r="U49">
            <v>0</v>
          </cell>
          <cell r="V49">
            <v>0</v>
          </cell>
          <cell r="W49">
            <v>0</v>
          </cell>
          <cell r="X49">
            <v>186</v>
          </cell>
          <cell r="Z49">
            <v>0</v>
          </cell>
          <cell r="AE49">
            <v>0</v>
          </cell>
        </row>
        <row r="50">
          <cell r="D50" t="str">
            <v>1-Deniz balıkçılığı</v>
          </cell>
          <cell r="E50" t="str">
            <v>A0311</v>
          </cell>
          <cell r="F50">
            <v>0</v>
          </cell>
          <cell r="G50">
            <v>4</v>
          </cell>
          <cell r="H50">
            <v>4</v>
          </cell>
          <cell r="I50">
            <v>9</v>
          </cell>
          <cell r="K50">
            <v>443</v>
          </cell>
          <cell r="M50">
            <v>0</v>
          </cell>
          <cell r="N50">
            <v>1</v>
          </cell>
          <cell r="O50">
            <v>14</v>
          </cell>
          <cell r="P50">
            <v>9</v>
          </cell>
          <cell r="Q50">
            <v>4</v>
          </cell>
          <cell r="R50">
            <v>437</v>
          </cell>
          <cell r="S50">
            <v>0</v>
          </cell>
          <cell r="T50">
            <v>0</v>
          </cell>
          <cell r="U50">
            <v>0</v>
          </cell>
          <cell r="V50">
            <v>0</v>
          </cell>
          <cell r="X50">
            <v>9</v>
          </cell>
          <cell r="Z50">
            <v>0</v>
          </cell>
          <cell r="AA50">
            <v>0</v>
          </cell>
          <cell r="AB50">
            <v>0</v>
          </cell>
          <cell r="AC50">
            <v>0</v>
          </cell>
          <cell r="AD50">
            <v>0</v>
          </cell>
          <cell r="AE50">
            <v>25</v>
          </cell>
        </row>
        <row r="51">
          <cell r="D51" t="str">
            <v>2-Tatlı su balıkçılığı</v>
          </cell>
          <cell r="E51" t="str">
            <v>A0312</v>
          </cell>
          <cell r="F51">
            <v>0</v>
          </cell>
          <cell r="K51">
            <v>67</v>
          </cell>
          <cell r="M51">
            <v>0</v>
          </cell>
          <cell r="S51">
            <v>0</v>
          </cell>
          <cell r="X51">
            <v>2</v>
          </cell>
          <cell r="Z51">
            <v>0</v>
          </cell>
        </row>
        <row r="52">
          <cell r="D52" t="str">
            <v>9-Sünger avcılığı</v>
          </cell>
          <cell r="E52" t="str">
            <v>A0319</v>
          </cell>
        </row>
        <row r="53">
          <cell r="D53" t="str">
            <v>1-Deniz ürünleri yetiştiriciliği</v>
          </cell>
          <cell r="E53" t="str">
            <v>A0321</v>
          </cell>
          <cell r="F53">
            <v>0</v>
          </cell>
          <cell r="H53">
            <v>12</v>
          </cell>
          <cell r="I53">
            <v>27</v>
          </cell>
          <cell r="J53">
            <v>6</v>
          </cell>
          <cell r="K53">
            <v>1810</v>
          </cell>
          <cell r="M53">
            <v>0</v>
          </cell>
          <cell r="O53">
            <v>2</v>
          </cell>
          <cell r="P53">
            <v>6</v>
          </cell>
          <cell r="R53">
            <v>84</v>
          </cell>
          <cell r="S53">
            <v>0</v>
          </cell>
          <cell r="U53">
            <v>0</v>
          </cell>
          <cell r="V53">
            <v>0</v>
          </cell>
          <cell r="W53">
            <v>2</v>
          </cell>
          <cell r="X53">
            <v>37</v>
          </cell>
          <cell r="Z53">
            <v>0</v>
          </cell>
          <cell r="AB53">
            <v>0</v>
          </cell>
          <cell r="AC53">
            <v>0</v>
          </cell>
          <cell r="AE53">
            <v>3</v>
          </cell>
        </row>
        <row r="54">
          <cell r="D54" t="str">
            <v>2-Tatlı su ürünleri yetiştiriciliği</v>
          </cell>
          <cell r="E54" t="str">
            <v>A0322</v>
          </cell>
          <cell r="F54">
            <v>0</v>
          </cell>
          <cell r="K54">
            <v>55</v>
          </cell>
          <cell r="N54">
            <v>1</v>
          </cell>
          <cell r="R54">
            <v>34</v>
          </cell>
          <cell r="S54">
            <v>0</v>
          </cell>
          <cell r="X54">
            <v>2</v>
          </cell>
          <cell r="AA54">
            <v>0</v>
          </cell>
          <cell r="AE54">
            <v>0</v>
          </cell>
        </row>
        <row r="55">
          <cell r="D55" t="str">
            <v>0-Taşkömürü madenciliği</v>
          </cell>
          <cell r="E55" t="str">
            <v>B0510</v>
          </cell>
          <cell r="F55">
            <v>0</v>
          </cell>
          <cell r="G55">
            <v>69</v>
          </cell>
          <cell r="H55">
            <v>176</v>
          </cell>
          <cell r="I55">
            <v>672</v>
          </cell>
          <cell r="J55">
            <v>241</v>
          </cell>
          <cell r="K55">
            <v>43102</v>
          </cell>
          <cell r="S55">
            <v>0</v>
          </cell>
          <cell r="T55">
            <v>0</v>
          </cell>
          <cell r="U55">
            <v>0</v>
          </cell>
          <cell r="V55">
            <v>0</v>
          </cell>
          <cell r="W55">
            <v>3</v>
          </cell>
          <cell r="X55">
            <v>1216</v>
          </cell>
        </row>
        <row r="56">
          <cell r="D56" t="str">
            <v>0-Linyit madenciliği</v>
          </cell>
          <cell r="E56" t="str">
            <v>B0520</v>
          </cell>
          <cell r="F56">
            <v>0</v>
          </cell>
          <cell r="G56">
            <v>189</v>
          </cell>
          <cell r="H56">
            <v>462</v>
          </cell>
          <cell r="I56">
            <v>916</v>
          </cell>
          <cell r="J56">
            <v>545</v>
          </cell>
          <cell r="K56">
            <v>65610</v>
          </cell>
          <cell r="M56">
            <v>0</v>
          </cell>
          <cell r="R56">
            <v>60</v>
          </cell>
          <cell r="S56">
            <v>0</v>
          </cell>
          <cell r="T56">
            <v>0</v>
          </cell>
          <cell r="U56">
            <v>0</v>
          </cell>
          <cell r="V56">
            <v>2</v>
          </cell>
          <cell r="W56">
            <v>3</v>
          </cell>
          <cell r="X56">
            <v>1453</v>
          </cell>
          <cell r="Z56">
            <v>0</v>
          </cell>
          <cell r="AE56">
            <v>0</v>
          </cell>
        </row>
        <row r="57">
          <cell r="D57" t="str">
            <v>1-Diğer kömürlerin işletmeciliği</v>
          </cell>
          <cell r="E57" t="str">
            <v>B0521</v>
          </cell>
        </row>
        <row r="58">
          <cell r="D58" t="str">
            <v>0-Ham Petrol çıkarımı</v>
          </cell>
          <cell r="E58" t="str">
            <v>B0610</v>
          </cell>
          <cell r="F58">
            <v>0</v>
          </cell>
          <cell r="G58">
            <v>1</v>
          </cell>
          <cell r="I58">
            <v>12</v>
          </cell>
          <cell r="K58">
            <v>2352</v>
          </cell>
          <cell r="S58">
            <v>0</v>
          </cell>
          <cell r="T58">
            <v>0</v>
          </cell>
          <cell r="V58">
            <v>0</v>
          </cell>
          <cell r="X58">
            <v>31</v>
          </cell>
        </row>
        <row r="59">
          <cell r="D59" t="str">
            <v>0-Doğalgaz çıkarımı</v>
          </cell>
          <cell r="E59" t="str">
            <v>B0620</v>
          </cell>
          <cell r="F59">
            <v>0</v>
          </cell>
          <cell r="H59">
            <v>2</v>
          </cell>
          <cell r="I59">
            <v>3</v>
          </cell>
          <cell r="K59">
            <v>176</v>
          </cell>
          <cell r="S59">
            <v>0</v>
          </cell>
          <cell r="U59">
            <v>0</v>
          </cell>
          <cell r="V59">
            <v>0</v>
          </cell>
          <cell r="X59">
            <v>0</v>
          </cell>
        </row>
        <row r="60">
          <cell r="D60" t="str">
            <v>0-Demir cevheri madenciliği</v>
          </cell>
          <cell r="E60" t="str">
            <v>B0710</v>
          </cell>
          <cell r="F60">
            <v>0</v>
          </cell>
          <cell r="H60">
            <v>2</v>
          </cell>
          <cell r="I60">
            <v>6</v>
          </cell>
          <cell r="J60">
            <v>8</v>
          </cell>
          <cell r="K60">
            <v>838</v>
          </cell>
          <cell r="S60">
            <v>0</v>
          </cell>
          <cell r="U60">
            <v>0</v>
          </cell>
          <cell r="V60">
            <v>0</v>
          </cell>
          <cell r="W60">
            <v>0</v>
          </cell>
          <cell r="X60">
            <v>39</v>
          </cell>
        </row>
        <row r="61">
          <cell r="D61" t="str">
            <v>1-Uranyum ve toryum cevherlerinin madenciliği</v>
          </cell>
          <cell r="E61" t="str">
            <v>B0721</v>
          </cell>
          <cell r="F61">
            <v>0</v>
          </cell>
          <cell r="H61">
            <v>6</v>
          </cell>
          <cell r="I61">
            <v>6</v>
          </cell>
          <cell r="J61">
            <v>4</v>
          </cell>
          <cell r="K61">
            <v>484</v>
          </cell>
          <cell r="S61">
            <v>0</v>
          </cell>
          <cell r="U61">
            <v>0</v>
          </cell>
          <cell r="V61">
            <v>0</v>
          </cell>
          <cell r="W61">
            <v>0</v>
          </cell>
          <cell r="X61">
            <v>28</v>
          </cell>
        </row>
        <row r="62">
          <cell r="D62" t="str">
            <v>9-Diğer demir dışı metal cevherlerin madenciliği</v>
          </cell>
          <cell r="E62" t="str">
            <v>B0729</v>
          </cell>
          <cell r="F62">
            <v>0</v>
          </cell>
          <cell r="G62">
            <v>19</v>
          </cell>
          <cell r="H62">
            <v>68</v>
          </cell>
          <cell r="I62">
            <v>147</v>
          </cell>
          <cell r="J62">
            <v>48</v>
          </cell>
          <cell r="K62">
            <v>11673</v>
          </cell>
          <cell r="M62">
            <v>0</v>
          </cell>
          <cell r="P62">
            <v>6</v>
          </cell>
          <cell r="R62">
            <v>21</v>
          </cell>
          <cell r="S62">
            <v>0</v>
          </cell>
          <cell r="T62">
            <v>0</v>
          </cell>
          <cell r="U62">
            <v>0</v>
          </cell>
          <cell r="V62">
            <v>0</v>
          </cell>
          <cell r="W62">
            <v>0</v>
          </cell>
          <cell r="X62">
            <v>619</v>
          </cell>
          <cell r="Z62">
            <v>0</v>
          </cell>
          <cell r="AC62">
            <v>0</v>
          </cell>
          <cell r="AE62">
            <v>3</v>
          </cell>
        </row>
        <row r="63">
          <cell r="D63" t="str">
            <v>1-Süsleme ve yapı taşlarının. kireç taşı. alçı taşı. tebeşir ve kayağan taşı (bileği taşı) ocakçılığı</v>
          </cell>
          <cell r="E63" t="str">
            <v>B0811</v>
          </cell>
          <cell r="F63">
            <v>0</v>
          </cell>
          <cell r="G63">
            <v>12</v>
          </cell>
          <cell r="H63">
            <v>50</v>
          </cell>
          <cell r="I63">
            <v>153</v>
          </cell>
          <cell r="J63">
            <v>32</v>
          </cell>
          <cell r="K63">
            <v>21458</v>
          </cell>
          <cell r="M63">
            <v>0</v>
          </cell>
          <cell r="O63">
            <v>2</v>
          </cell>
          <cell r="P63">
            <v>3</v>
          </cell>
          <cell r="R63">
            <v>213</v>
          </cell>
          <cell r="S63">
            <v>0</v>
          </cell>
          <cell r="T63">
            <v>0</v>
          </cell>
          <cell r="U63">
            <v>0</v>
          </cell>
          <cell r="V63">
            <v>0</v>
          </cell>
          <cell r="W63">
            <v>0</v>
          </cell>
          <cell r="X63">
            <v>1247</v>
          </cell>
          <cell r="Z63">
            <v>0</v>
          </cell>
          <cell r="AB63">
            <v>0</v>
          </cell>
          <cell r="AC63">
            <v>0</v>
          </cell>
          <cell r="AE63">
            <v>8</v>
          </cell>
        </row>
        <row r="64">
          <cell r="D64" t="str">
            <v>2-Çakıl ve kum ocaklarının faaliyetleri, kil ve kaolin (arı kil) çıkarımı</v>
          </cell>
          <cell r="E64" t="str">
            <v>B0812</v>
          </cell>
          <cell r="F64">
            <v>0</v>
          </cell>
          <cell r="G64">
            <v>2</v>
          </cell>
          <cell r="H64">
            <v>10</v>
          </cell>
          <cell r="I64">
            <v>21</v>
          </cell>
          <cell r="J64">
            <v>4</v>
          </cell>
          <cell r="K64">
            <v>5755</v>
          </cell>
          <cell r="M64">
            <v>0</v>
          </cell>
          <cell r="S64">
            <v>0</v>
          </cell>
          <cell r="T64">
            <v>0</v>
          </cell>
          <cell r="U64">
            <v>0</v>
          </cell>
          <cell r="V64">
            <v>0</v>
          </cell>
          <cell r="W64">
            <v>0</v>
          </cell>
          <cell r="X64">
            <v>654</v>
          </cell>
          <cell r="Z64">
            <v>0</v>
          </cell>
        </row>
        <row r="65">
          <cell r="D65" t="str">
            <v>1-Kimyasal ve gübreleme amaçlı mineral madenciliği</v>
          </cell>
          <cell r="E65" t="str">
            <v>B0891</v>
          </cell>
          <cell r="F65">
            <v>0</v>
          </cell>
          <cell r="G65">
            <v>5</v>
          </cell>
          <cell r="H65">
            <v>28</v>
          </cell>
          <cell r="I65">
            <v>63</v>
          </cell>
          <cell r="J65">
            <v>9</v>
          </cell>
          <cell r="K65">
            <v>2358</v>
          </cell>
          <cell r="P65">
            <v>3</v>
          </cell>
          <cell r="R65">
            <v>17</v>
          </cell>
          <cell r="S65">
            <v>0</v>
          </cell>
          <cell r="T65">
            <v>0</v>
          </cell>
          <cell r="U65">
            <v>0</v>
          </cell>
          <cell r="V65">
            <v>0</v>
          </cell>
          <cell r="W65">
            <v>3</v>
          </cell>
          <cell r="X65">
            <v>116</v>
          </cell>
          <cell r="AC65">
            <v>0</v>
          </cell>
          <cell r="AE65">
            <v>0</v>
          </cell>
        </row>
        <row r="66">
          <cell r="D66" t="str">
            <v>2-Turba çıkarımı ve briketlenmesi</v>
          </cell>
          <cell r="E66" t="str">
            <v>B0892</v>
          </cell>
        </row>
        <row r="67">
          <cell r="D67" t="str">
            <v>3-Tuz çıkarımı</v>
          </cell>
          <cell r="E67" t="str">
            <v>B0893</v>
          </cell>
          <cell r="F67">
            <v>0</v>
          </cell>
          <cell r="I67">
            <v>3</v>
          </cell>
          <cell r="K67">
            <v>62</v>
          </cell>
          <cell r="S67">
            <v>0</v>
          </cell>
          <cell r="V67">
            <v>0</v>
          </cell>
          <cell r="X67">
            <v>28</v>
          </cell>
        </row>
        <row r="68">
          <cell r="D68" t="str">
            <v>4-Deniz ve göllerde tuz çıkarımı</v>
          </cell>
          <cell r="E68" t="str">
            <v>B0894</v>
          </cell>
        </row>
        <row r="69">
          <cell r="D69" t="str">
            <v>5-Kaya tuzu ve diğer tuzların çıkarımı</v>
          </cell>
          <cell r="E69" t="str">
            <v>B0895</v>
          </cell>
        </row>
        <row r="70">
          <cell r="D70" t="str">
            <v>6-Alelümum maden arama işleri (Petrol ve tabii gaz arama işleri hariç)</v>
          </cell>
          <cell r="E70" t="str">
            <v>B0896</v>
          </cell>
        </row>
        <row r="71">
          <cell r="D71" t="str">
            <v>7-Müstakilen yapılan maden ve curuf temizleme. ayıklama işleri.</v>
          </cell>
          <cell r="E71" t="str">
            <v>B0897</v>
          </cell>
        </row>
        <row r="72">
          <cell r="D72" t="str">
            <v>9-Başka yerde sınıflandırılmamış diğer madencilik ve taşocakcılığı</v>
          </cell>
          <cell r="E72" t="str">
            <v>B0899</v>
          </cell>
          <cell r="F72">
            <v>0</v>
          </cell>
          <cell r="G72">
            <v>6</v>
          </cell>
          <cell r="H72">
            <v>20</v>
          </cell>
          <cell r="I72">
            <v>72</v>
          </cell>
          <cell r="J72">
            <v>20</v>
          </cell>
          <cell r="K72">
            <v>6400</v>
          </cell>
          <cell r="M72">
            <v>0</v>
          </cell>
          <cell r="O72">
            <v>8</v>
          </cell>
          <cell r="P72">
            <v>6</v>
          </cell>
          <cell r="R72">
            <v>209</v>
          </cell>
          <cell r="S72">
            <v>0</v>
          </cell>
          <cell r="T72">
            <v>0</v>
          </cell>
          <cell r="U72">
            <v>0</v>
          </cell>
          <cell r="V72">
            <v>0</v>
          </cell>
          <cell r="W72">
            <v>0</v>
          </cell>
          <cell r="X72">
            <v>717</v>
          </cell>
          <cell r="Z72">
            <v>0</v>
          </cell>
          <cell r="AB72">
            <v>0</v>
          </cell>
          <cell r="AC72">
            <v>0</v>
          </cell>
          <cell r="AE72">
            <v>6</v>
          </cell>
        </row>
        <row r="73">
          <cell r="D73" t="str">
            <v>0-Petrol ve doğal gaz çıkarımını destekleyici faaliyetler</v>
          </cell>
          <cell r="E73" t="str">
            <v>B0910</v>
          </cell>
          <cell r="F73">
            <v>0</v>
          </cell>
          <cell r="G73">
            <v>1</v>
          </cell>
          <cell r="H73">
            <v>4</v>
          </cell>
          <cell r="I73">
            <v>15</v>
          </cell>
          <cell r="K73">
            <v>1226</v>
          </cell>
          <cell r="S73">
            <v>0</v>
          </cell>
          <cell r="T73">
            <v>0</v>
          </cell>
          <cell r="U73">
            <v>0</v>
          </cell>
          <cell r="V73">
            <v>0</v>
          </cell>
          <cell r="X73">
            <v>66</v>
          </cell>
        </row>
        <row r="74">
          <cell r="D74" t="str">
            <v>0-Madencilik ve taş ocakçılığını destekleyici diğer faaliyetler</v>
          </cell>
          <cell r="E74" t="str">
            <v>B0990</v>
          </cell>
          <cell r="F74">
            <v>0</v>
          </cell>
          <cell r="G74">
            <v>7</v>
          </cell>
          <cell r="H74">
            <v>28</v>
          </cell>
          <cell r="I74">
            <v>36</v>
          </cell>
          <cell r="J74">
            <v>4</v>
          </cell>
          <cell r="K74">
            <v>3406</v>
          </cell>
          <cell r="M74">
            <v>0</v>
          </cell>
          <cell r="P74">
            <v>3</v>
          </cell>
          <cell r="R74">
            <v>5</v>
          </cell>
          <cell r="S74">
            <v>0</v>
          </cell>
          <cell r="T74">
            <v>0</v>
          </cell>
          <cell r="U74">
            <v>0</v>
          </cell>
          <cell r="V74">
            <v>0</v>
          </cell>
          <cell r="W74">
            <v>0</v>
          </cell>
          <cell r="X74">
            <v>121</v>
          </cell>
          <cell r="Z74">
            <v>0</v>
          </cell>
          <cell r="AC74">
            <v>0</v>
          </cell>
          <cell r="AE74">
            <v>0</v>
          </cell>
        </row>
        <row r="75">
          <cell r="D75" t="str">
            <v>1-Etin işlenmesi ve saklanması</v>
          </cell>
          <cell r="E75" t="str">
            <v>C1011</v>
          </cell>
          <cell r="F75">
            <v>0</v>
          </cell>
          <cell r="G75">
            <v>9</v>
          </cell>
          <cell r="H75">
            <v>62</v>
          </cell>
          <cell r="I75">
            <v>123</v>
          </cell>
          <cell r="J75">
            <v>20</v>
          </cell>
          <cell r="K75">
            <v>3809</v>
          </cell>
          <cell r="M75">
            <v>0</v>
          </cell>
          <cell r="N75">
            <v>4</v>
          </cell>
          <cell r="O75">
            <v>10</v>
          </cell>
          <cell r="P75">
            <v>48</v>
          </cell>
          <cell r="Q75">
            <v>16</v>
          </cell>
          <cell r="R75">
            <v>892</v>
          </cell>
          <cell r="S75">
            <v>0</v>
          </cell>
          <cell r="T75">
            <v>0</v>
          </cell>
          <cell r="U75">
            <v>0</v>
          </cell>
          <cell r="V75">
            <v>0</v>
          </cell>
          <cell r="W75">
            <v>0</v>
          </cell>
          <cell r="X75">
            <v>137</v>
          </cell>
          <cell r="Z75">
            <v>0</v>
          </cell>
          <cell r="AA75">
            <v>0</v>
          </cell>
          <cell r="AB75">
            <v>0</v>
          </cell>
          <cell r="AC75">
            <v>0</v>
          </cell>
          <cell r="AD75">
            <v>0</v>
          </cell>
          <cell r="AE75">
            <v>14</v>
          </cell>
        </row>
        <row r="76">
          <cell r="D76" t="str">
            <v>2-Kümes hayvanları etlerinin işlenmesi ve saklanması</v>
          </cell>
          <cell r="E76" t="str">
            <v>C1012</v>
          </cell>
          <cell r="F76">
            <v>0</v>
          </cell>
          <cell r="G76">
            <v>25</v>
          </cell>
          <cell r="H76">
            <v>100</v>
          </cell>
          <cell r="I76">
            <v>352</v>
          </cell>
          <cell r="J76">
            <v>72</v>
          </cell>
          <cell r="K76">
            <v>7378</v>
          </cell>
          <cell r="M76">
            <v>0</v>
          </cell>
          <cell r="N76">
            <v>26</v>
          </cell>
          <cell r="O76">
            <v>86</v>
          </cell>
          <cell r="P76">
            <v>249</v>
          </cell>
          <cell r="Q76">
            <v>52</v>
          </cell>
          <cell r="R76">
            <v>6661</v>
          </cell>
          <cell r="S76">
            <v>0</v>
          </cell>
          <cell r="T76">
            <v>0</v>
          </cell>
          <cell r="U76">
            <v>0</v>
          </cell>
          <cell r="V76">
            <v>2</v>
          </cell>
          <cell r="W76">
            <v>0</v>
          </cell>
          <cell r="X76">
            <v>281</v>
          </cell>
          <cell r="Z76">
            <v>0</v>
          </cell>
          <cell r="AA76">
            <v>0</v>
          </cell>
          <cell r="AB76">
            <v>0</v>
          </cell>
          <cell r="AC76">
            <v>0</v>
          </cell>
          <cell r="AD76">
            <v>0</v>
          </cell>
          <cell r="AE76">
            <v>114</v>
          </cell>
        </row>
        <row r="77">
          <cell r="D77" t="str">
            <v>3-Et ve kümes hayvanları etlerinden üretilen ürünlerin imalatı</v>
          </cell>
          <cell r="E77" t="str">
            <v>C1013</v>
          </cell>
          <cell r="F77">
            <v>0</v>
          </cell>
          <cell r="G77">
            <v>7</v>
          </cell>
          <cell r="H77">
            <v>30</v>
          </cell>
          <cell r="I77">
            <v>45</v>
          </cell>
          <cell r="J77">
            <v>8</v>
          </cell>
          <cell r="K77">
            <v>3060</v>
          </cell>
          <cell r="M77">
            <v>0</v>
          </cell>
          <cell r="N77">
            <v>2</v>
          </cell>
          <cell r="O77">
            <v>10</v>
          </cell>
          <cell r="P77">
            <v>15</v>
          </cell>
          <cell r="Q77">
            <v>4</v>
          </cell>
          <cell r="R77">
            <v>836</v>
          </cell>
          <cell r="S77">
            <v>0</v>
          </cell>
          <cell r="T77">
            <v>0</v>
          </cell>
          <cell r="U77">
            <v>0</v>
          </cell>
          <cell r="V77">
            <v>0</v>
          </cell>
          <cell r="W77">
            <v>0</v>
          </cell>
          <cell r="X77">
            <v>92</v>
          </cell>
          <cell r="Z77">
            <v>0</v>
          </cell>
          <cell r="AA77">
            <v>0</v>
          </cell>
          <cell r="AB77">
            <v>0</v>
          </cell>
          <cell r="AC77">
            <v>0</v>
          </cell>
          <cell r="AD77">
            <v>0</v>
          </cell>
          <cell r="AE77">
            <v>23</v>
          </cell>
        </row>
        <row r="78">
          <cell r="D78" t="str">
            <v>0-Balık. kabuklu deniz hayvanları ve yumuşakçaların işlenmesi ve saklanması</v>
          </cell>
          <cell r="E78" t="str">
            <v>C1020</v>
          </cell>
          <cell r="F78">
            <v>0</v>
          </cell>
          <cell r="G78">
            <v>2</v>
          </cell>
          <cell r="H78">
            <v>8</v>
          </cell>
          <cell r="I78">
            <v>21</v>
          </cell>
          <cell r="J78">
            <v>8</v>
          </cell>
          <cell r="K78">
            <v>723</v>
          </cell>
          <cell r="M78">
            <v>0</v>
          </cell>
          <cell r="N78">
            <v>9</v>
          </cell>
          <cell r="O78">
            <v>14</v>
          </cell>
          <cell r="P78">
            <v>69</v>
          </cell>
          <cell r="Q78">
            <v>12</v>
          </cell>
          <cell r="R78">
            <v>1559</v>
          </cell>
          <cell r="S78">
            <v>0</v>
          </cell>
          <cell r="T78">
            <v>0</v>
          </cell>
          <cell r="U78">
            <v>0</v>
          </cell>
          <cell r="V78">
            <v>0</v>
          </cell>
          <cell r="W78">
            <v>0</v>
          </cell>
          <cell r="X78">
            <v>10</v>
          </cell>
          <cell r="Z78">
            <v>0</v>
          </cell>
          <cell r="AA78">
            <v>0</v>
          </cell>
          <cell r="AB78">
            <v>0</v>
          </cell>
          <cell r="AC78">
            <v>0</v>
          </cell>
          <cell r="AD78">
            <v>0</v>
          </cell>
          <cell r="AE78">
            <v>12</v>
          </cell>
        </row>
        <row r="79">
          <cell r="D79" t="str">
            <v>1-Patatesin işlenmesi ve saklanması</v>
          </cell>
          <cell r="E79" t="str">
            <v>C1031</v>
          </cell>
          <cell r="F79">
            <v>0</v>
          </cell>
          <cell r="H79">
            <v>8</v>
          </cell>
          <cell r="I79">
            <v>18</v>
          </cell>
          <cell r="J79">
            <v>8</v>
          </cell>
          <cell r="K79">
            <v>1667</v>
          </cell>
          <cell r="M79">
            <v>0</v>
          </cell>
          <cell r="N79">
            <v>1</v>
          </cell>
          <cell r="O79">
            <v>2</v>
          </cell>
          <cell r="P79">
            <v>6</v>
          </cell>
          <cell r="Q79">
            <v>4</v>
          </cell>
          <cell r="R79">
            <v>558</v>
          </cell>
          <cell r="S79">
            <v>0</v>
          </cell>
          <cell r="U79">
            <v>0</v>
          </cell>
          <cell r="V79">
            <v>0</v>
          </cell>
          <cell r="W79">
            <v>0</v>
          </cell>
          <cell r="X79">
            <v>38</v>
          </cell>
          <cell r="Z79">
            <v>0</v>
          </cell>
          <cell r="AA79">
            <v>0</v>
          </cell>
          <cell r="AB79">
            <v>0</v>
          </cell>
          <cell r="AC79">
            <v>0</v>
          </cell>
          <cell r="AD79">
            <v>0</v>
          </cell>
          <cell r="AE79">
            <v>8</v>
          </cell>
        </row>
        <row r="80">
          <cell r="D80" t="str">
            <v>2-Sebze ve meyve suyu imalatı</v>
          </cell>
          <cell r="E80" t="str">
            <v>C1032</v>
          </cell>
          <cell r="F80">
            <v>0</v>
          </cell>
          <cell r="G80">
            <v>1</v>
          </cell>
          <cell r="H80">
            <v>18</v>
          </cell>
          <cell r="I80">
            <v>15</v>
          </cell>
          <cell r="J80">
            <v>8</v>
          </cell>
          <cell r="K80">
            <v>1074</v>
          </cell>
          <cell r="M80">
            <v>0</v>
          </cell>
          <cell r="O80">
            <v>4</v>
          </cell>
          <cell r="R80">
            <v>106</v>
          </cell>
          <cell r="S80">
            <v>0</v>
          </cell>
          <cell r="T80">
            <v>0</v>
          </cell>
          <cell r="U80">
            <v>0</v>
          </cell>
          <cell r="V80">
            <v>0</v>
          </cell>
          <cell r="W80">
            <v>0</v>
          </cell>
          <cell r="X80">
            <v>34</v>
          </cell>
          <cell r="Z80">
            <v>0</v>
          </cell>
          <cell r="AB80">
            <v>0</v>
          </cell>
          <cell r="AE80">
            <v>0</v>
          </cell>
        </row>
        <row r="81">
          <cell r="D81" t="str">
            <v>9-Başka yerde sınıflandırılmamış meyve ve sebzelerin işlenmesi ve saklanması</v>
          </cell>
          <cell r="E81" t="str">
            <v>C1039</v>
          </cell>
          <cell r="F81">
            <v>0</v>
          </cell>
          <cell r="G81">
            <v>11</v>
          </cell>
          <cell r="H81">
            <v>46</v>
          </cell>
          <cell r="I81">
            <v>66</v>
          </cell>
          <cell r="J81">
            <v>12</v>
          </cell>
          <cell r="K81">
            <v>4896</v>
          </cell>
          <cell r="M81">
            <v>0</v>
          </cell>
          <cell r="N81">
            <v>23</v>
          </cell>
          <cell r="O81">
            <v>60</v>
          </cell>
          <cell r="P81">
            <v>138</v>
          </cell>
          <cell r="Q81">
            <v>32</v>
          </cell>
          <cell r="R81">
            <v>7677</v>
          </cell>
          <cell r="S81">
            <v>0</v>
          </cell>
          <cell r="T81">
            <v>0</v>
          </cell>
          <cell r="U81">
            <v>0</v>
          </cell>
          <cell r="V81">
            <v>0</v>
          </cell>
          <cell r="W81">
            <v>0</v>
          </cell>
          <cell r="X81">
            <v>315</v>
          </cell>
          <cell r="Z81">
            <v>0</v>
          </cell>
          <cell r="AA81">
            <v>0</v>
          </cell>
          <cell r="AB81">
            <v>0</v>
          </cell>
          <cell r="AC81">
            <v>0</v>
          </cell>
          <cell r="AD81">
            <v>0</v>
          </cell>
          <cell r="AE81">
            <v>148</v>
          </cell>
        </row>
        <row r="82">
          <cell r="D82" t="str">
            <v>1-Sıvı ve katı yağ imalatı</v>
          </cell>
          <cell r="E82" t="str">
            <v>C1041</v>
          </cell>
          <cell r="F82">
            <v>0</v>
          </cell>
          <cell r="G82">
            <v>1</v>
          </cell>
          <cell r="H82">
            <v>26</v>
          </cell>
          <cell r="I82">
            <v>36</v>
          </cell>
          <cell r="J82">
            <v>8</v>
          </cell>
          <cell r="K82">
            <v>4650</v>
          </cell>
          <cell r="M82">
            <v>0</v>
          </cell>
          <cell r="O82">
            <v>4</v>
          </cell>
          <cell r="P82">
            <v>6</v>
          </cell>
          <cell r="Q82">
            <v>4</v>
          </cell>
          <cell r="R82">
            <v>71</v>
          </cell>
          <cell r="S82">
            <v>0</v>
          </cell>
          <cell r="T82">
            <v>0</v>
          </cell>
          <cell r="U82">
            <v>2</v>
          </cell>
          <cell r="V82">
            <v>0</v>
          </cell>
          <cell r="W82">
            <v>0</v>
          </cell>
          <cell r="X82">
            <v>334</v>
          </cell>
          <cell r="Z82">
            <v>0</v>
          </cell>
          <cell r="AB82">
            <v>0</v>
          </cell>
          <cell r="AC82">
            <v>0</v>
          </cell>
          <cell r="AD82">
            <v>0</v>
          </cell>
          <cell r="AE82">
            <v>0</v>
          </cell>
        </row>
        <row r="83">
          <cell r="D83" t="str">
            <v>2-Margarin ve benzeri yenebilir yağların imalatı</v>
          </cell>
          <cell r="E83" t="str">
            <v>C1042</v>
          </cell>
          <cell r="I83">
            <v>3</v>
          </cell>
          <cell r="J83">
            <v>4</v>
          </cell>
          <cell r="K83">
            <v>303</v>
          </cell>
          <cell r="R83">
            <v>168</v>
          </cell>
          <cell r="V83">
            <v>0</v>
          </cell>
          <cell r="W83">
            <v>0</v>
          </cell>
          <cell r="X83">
            <v>38</v>
          </cell>
          <cell r="AE83">
            <v>1</v>
          </cell>
        </row>
        <row r="84">
          <cell r="D84" t="str">
            <v>1-Süthane işletmeciliği ve peynir imalatı</v>
          </cell>
          <cell r="E84" t="str">
            <v>C1051</v>
          </cell>
          <cell r="F84">
            <v>0</v>
          </cell>
          <cell r="G84">
            <v>22</v>
          </cell>
          <cell r="H84">
            <v>94</v>
          </cell>
          <cell r="I84">
            <v>195</v>
          </cell>
          <cell r="J84">
            <v>68</v>
          </cell>
          <cell r="K84">
            <v>7426</v>
          </cell>
          <cell r="M84">
            <v>0</v>
          </cell>
          <cell r="N84">
            <v>7</v>
          </cell>
          <cell r="O84">
            <v>20</v>
          </cell>
          <cell r="P84">
            <v>66</v>
          </cell>
          <cell r="Q84">
            <v>20</v>
          </cell>
          <cell r="R84">
            <v>2678</v>
          </cell>
          <cell r="S84">
            <v>0</v>
          </cell>
          <cell r="T84">
            <v>0</v>
          </cell>
          <cell r="U84">
            <v>0</v>
          </cell>
          <cell r="V84">
            <v>0</v>
          </cell>
          <cell r="W84">
            <v>0</v>
          </cell>
          <cell r="X84">
            <v>340</v>
          </cell>
          <cell r="Z84">
            <v>0</v>
          </cell>
          <cell r="AA84">
            <v>0</v>
          </cell>
          <cell r="AB84">
            <v>0</v>
          </cell>
          <cell r="AC84">
            <v>0</v>
          </cell>
          <cell r="AD84">
            <v>0</v>
          </cell>
          <cell r="AE84">
            <v>62</v>
          </cell>
        </row>
        <row r="85">
          <cell r="D85" t="str">
            <v>2-Dondurma imalatı</v>
          </cell>
          <cell r="E85" t="str">
            <v>C1052</v>
          </cell>
          <cell r="F85">
            <v>0</v>
          </cell>
          <cell r="G85">
            <v>3</v>
          </cell>
          <cell r="H85">
            <v>2</v>
          </cell>
          <cell r="I85">
            <v>18</v>
          </cell>
          <cell r="K85">
            <v>873</v>
          </cell>
          <cell r="M85">
            <v>0</v>
          </cell>
          <cell r="O85">
            <v>2</v>
          </cell>
          <cell r="P85">
            <v>3</v>
          </cell>
          <cell r="R85">
            <v>585</v>
          </cell>
          <cell r="S85">
            <v>0</v>
          </cell>
          <cell r="T85">
            <v>0</v>
          </cell>
          <cell r="U85">
            <v>0</v>
          </cell>
          <cell r="V85">
            <v>0</v>
          </cell>
          <cell r="X85">
            <v>15</v>
          </cell>
          <cell r="Z85">
            <v>0</v>
          </cell>
          <cell r="AB85">
            <v>0</v>
          </cell>
          <cell r="AC85">
            <v>0</v>
          </cell>
          <cell r="AE85">
            <v>4</v>
          </cell>
        </row>
        <row r="86">
          <cell r="D86" t="str">
            <v>1-Öğütülmüş hububat ve sebze ürünleri imalatı</v>
          </cell>
          <cell r="E86" t="str">
            <v>C1061</v>
          </cell>
          <cell r="F86">
            <v>0</v>
          </cell>
          <cell r="G86">
            <v>4</v>
          </cell>
          <cell r="H86">
            <v>30</v>
          </cell>
          <cell r="I86">
            <v>72</v>
          </cell>
          <cell r="J86">
            <v>4</v>
          </cell>
          <cell r="K86">
            <v>5896</v>
          </cell>
          <cell r="M86">
            <v>0</v>
          </cell>
          <cell r="O86">
            <v>2</v>
          </cell>
          <cell r="P86">
            <v>3</v>
          </cell>
          <cell r="R86">
            <v>348</v>
          </cell>
          <cell r="S86">
            <v>0</v>
          </cell>
          <cell r="T86">
            <v>0</v>
          </cell>
          <cell r="U86">
            <v>0</v>
          </cell>
          <cell r="V86">
            <v>0</v>
          </cell>
          <cell r="W86">
            <v>0</v>
          </cell>
          <cell r="X86">
            <v>251</v>
          </cell>
          <cell r="Z86">
            <v>0</v>
          </cell>
          <cell r="AB86">
            <v>0</v>
          </cell>
          <cell r="AC86">
            <v>0</v>
          </cell>
          <cell r="AE86">
            <v>2</v>
          </cell>
        </row>
        <row r="87">
          <cell r="D87" t="str">
            <v>2-Nişasta ve nişastalı ürünlerin imalatı</v>
          </cell>
          <cell r="E87" t="str">
            <v>C1062</v>
          </cell>
          <cell r="F87">
            <v>0</v>
          </cell>
          <cell r="H87">
            <v>2</v>
          </cell>
          <cell r="I87">
            <v>9</v>
          </cell>
          <cell r="J87">
            <v>8</v>
          </cell>
          <cell r="K87">
            <v>578</v>
          </cell>
          <cell r="M87">
            <v>0</v>
          </cell>
          <cell r="N87">
            <v>1</v>
          </cell>
          <cell r="P87">
            <v>3</v>
          </cell>
          <cell r="Q87">
            <v>4</v>
          </cell>
          <cell r="S87">
            <v>0</v>
          </cell>
          <cell r="U87">
            <v>0</v>
          </cell>
          <cell r="V87">
            <v>0</v>
          </cell>
          <cell r="W87">
            <v>0</v>
          </cell>
          <cell r="X87">
            <v>33</v>
          </cell>
          <cell r="Z87">
            <v>0</v>
          </cell>
          <cell r="AA87">
            <v>0</v>
          </cell>
          <cell r="AC87">
            <v>0</v>
          </cell>
          <cell r="AD87">
            <v>0</v>
          </cell>
        </row>
        <row r="88">
          <cell r="D88" t="str">
            <v>3-Bulgur. bakliyat ve sebze unları ve bunlara benzeyen diğer gıda maddeleri imalatı</v>
          </cell>
          <cell r="E88" t="str">
            <v>C1063</v>
          </cell>
        </row>
        <row r="89">
          <cell r="D89" t="str">
            <v>1-Ekmek. taze pastane ürünleri ve taze kek imalatı</v>
          </cell>
          <cell r="E89" t="str">
            <v>C1071</v>
          </cell>
          <cell r="F89">
            <v>0</v>
          </cell>
          <cell r="G89">
            <v>17</v>
          </cell>
          <cell r="H89">
            <v>52</v>
          </cell>
          <cell r="I89">
            <v>150</v>
          </cell>
          <cell r="J89">
            <v>40</v>
          </cell>
          <cell r="K89">
            <v>14149</v>
          </cell>
          <cell r="M89">
            <v>0</v>
          </cell>
          <cell r="N89">
            <v>8</v>
          </cell>
          <cell r="O89">
            <v>24</v>
          </cell>
          <cell r="P89">
            <v>72</v>
          </cell>
          <cell r="Q89">
            <v>4</v>
          </cell>
          <cell r="R89">
            <v>3531</v>
          </cell>
          <cell r="S89">
            <v>0</v>
          </cell>
          <cell r="T89">
            <v>0</v>
          </cell>
          <cell r="U89">
            <v>0</v>
          </cell>
          <cell r="V89">
            <v>0</v>
          </cell>
          <cell r="W89">
            <v>0</v>
          </cell>
          <cell r="X89">
            <v>593</v>
          </cell>
          <cell r="Z89">
            <v>0</v>
          </cell>
          <cell r="AA89">
            <v>0</v>
          </cell>
          <cell r="AB89">
            <v>0</v>
          </cell>
          <cell r="AC89">
            <v>0</v>
          </cell>
          <cell r="AD89">
            <v>0</v>
          </cell>
          <cell r="AE89">
            <v>109</v>
          </cell>
        </row>
        <row r="90">
          <cell r="D90" t="str">
            <v>2-Peksimet ve bisküvi imalatı, dayanıklı pastane ürünleri ve dayanıklı kek imalatı</v>
          </cell>
          <cell r="E90" t="str">
            <v>C1072</v>
          </cell>
          <cell r="F90">
            <v>0</v>
          </cell>
          <cell r="G90">
            <v>33</v>
          </cell>
          <cell r="H90">
            <v>106</v>
          </cell>
          <cell r="I90">
            <v>261</v>
          </cell>
          <cell r="J90">
            <v>59</v>
          </cell>
          <cell r="K90">
            <v>11827</v>
          </cell>
          <cell r="M90">
            <v>0</v>
          </cell>
          <cell r="N90">
            <v>23</v>
          </cell>
          <cell r="O90">
            <v>60</v>
          </cell>
          <cell r="P90">
            <v>129</v>
          </cell>
          <cell r="Q90">
            <v>28</v>
          </cell>
          <cell r="R90">
            <v>8434</v>
          </cell>
          <cell r="S90">
            <v>0</v>
          </cell>
          <cell r="T90">
            <v>0</v>
          </cell>
          <cell r="U90">
            <v>0</v>
          </cell>
          <cell r="V90">
            <v>0</v>
          </cell>
          <cell r="W90">
            <v>1</v>
          </cell>
          <cell r="X90">
            <v>274</v>
          </cell>
          <cell r="Z90">
            <v>0</v>
          </cell>
          <cell r="AA90">
            <v>0</v>
          </cell>
          <cell r="AB90">
            <v>0</v>
          </cell>
          <cell r="AC90">
            <v>0</v>
          </cell>
          <cell r="AD90">
            <v>0</v>
          </cell>
          <cell r="AE90">
            <v>89</v>
          </cell>
        </row>
        <row r="91">
          <cell r="D91" t="str">
            <v>3-Makarna. şehriye. kuskus ve benzeri unlu mamullerin imalatı</v>
          </cell>
          <cell r="E91" t="str">
            <v>C1073</v>
          </cell>
          <cell r="F91">
            <v>0</v>
          </cell>
          <cell r="G91">
            <v>7</v>
          </cell>
          <cell r="H91">
            <v>8</v>
          </cell>
          <cell r="I91">
            <v>18</v>
          </cell>
          <cell r="J91">
            <v>4</v>
          </cell>
          <cell r="K91">
            <v>1643</v>
          </cell>
          <cell r="M91">
            <v>0</v>
          </cell>
          <cell r="P91">
            <v>3</v>
          </cell>
          <cell r="R91">
            <v>207</v>
          </cell>
          <cell r="S91">
            <v>0</v>
          </cell>
          <cell r="T91">
            <v>0</v>
          </cell>
          <cell r="U91">
            <v>0</v>
          </cell>
          <cell r="V91">
            <v>0</v>
          </cell>
          <cell r="W91">
            <v>0</v>
          </cell>
          <cell r="X91">
            <v>22</v>
          </cell>
          <cell r="Z91">
            <v>0</v>
          </cell>
          <cell r="AC91">
            <v>0</v>
          </cell>
          <cell r="AE91">
            <v>0</v>
          </cell>
        </row>
        <row r="92">
          <cell r="D92" t="str">
            <v>1-Şeker imalatı</v>
          </cell>
          <cell r="E92" t="str">
            <v>C1081</v>
          </cell>
          <cell r="F92">
            <v>0</v>
          </cell>
          <cell r="G92">
            <v>11</v>
          </cell>
          <cell r="H92">
            <v>26</v>
          </cell>
          <cell r="I92">
            <v>77</v>
          </cell>
          <cell r="J92">
            <v>52</v>
          </cell>
          <cell r="K92">
            <v>4824</v>
          </cell>
          <cell r="M92">
            <v>0</v>
          </cell>
          <cell r="N92">
            <v>1</v>
          </cell>
          <cell r="O92">
            <v>6</v>
          </cell>
          <cell r="P92">
            <v>3</v>
          </cell>
          <cell r="Q92">
            <v>4</v>
          </cell>
          <cell r="R92">
            <v>189</v>
          </cell>
          <cell r="S92">
            <v>0</v>
          </cell>
          <cell r="T92">
            <v>0</v>
          </cell>
          <cell r="U92">
            <v>0</v>
          </cell>
          <cell r="V92">
            <v>1</v>
          </cell>
          <cell r="W92">
            <v>0</v>
          </cell>
          <cell r="X92">
            <v>191</v>
          </cell>
          <cell r="Z92">
            <v>0</v>
          </cell>
          <cell r="AA92">
            <v>0</v>
          </cell>
          <cell r="AB92">
            <v>0</v>
          </cell>
          <cell r="AC92">
            <v>0</v>
          </cell>
          <cell r="AD92">
            <v>0</v>
          </cell>
          <cell r="AE92">
            <v>0</v>
          </cell>
        </row>
        <row r="93">
          <cell r="D93" t="str">
            <v>2-Kakao. çikolata ve şekerleme imalatı</v>
          </cell>
          <cell r="E93" t="str">
            <v>C1082</v>
          </cell>
          <cell r="F93">
            <v>0</v>
          </cell>
          <cell r="G93">
            <v>27</v>
          </cell>
          <cell r="H93">
            <v>158</v>
          </cell>
          <cell r="I93">
            <v>226</v>
          </cell>
          <cell r="J93">
            <v>48</v>
          </cell>
          <cell r="K93">
            <v>9259</v>
          </cell>
          <cell r="M93">
            <v>0</v>
          </cell>
          <cell r="N93">
            <v>25</v>
          </cell>
          <cell r="O93">
            <v>106</v>
          </cell>
          <cell r="P93">
            <v>168</v>
          </cell>
          <cell r="Q93">
            <v>56</v>
          </cell>
          <cell r="R93">
            <v>6148</v>
          </cell>
          <cell r="S93">
            <v>0</v>
          </cell>
          <cell r="T93">
            <v>0</v>
          </cell>
          <cell r="U93">
            <v>0</v>
          </cell>
          <cell r="V93">
            <v>2</v>
          </cell>
          <cell r="W93">
            <v>0</v>
          </cell>
          <cell r="X93">
            <v>217</v>
          </cell>
          <cell r="Z93">
            <v>0</v>
          </cell>
          <cell r="AA93">
            <v>0</v>
          </cell>
          <cell r="AB93">
            <v>0</v>
          </cell>
          <cell r="AC93">
            <v>0</v>
          </cell>
          <cell r="AD93">
            <v>0</v>
          </cell>
          <cell r="AE93">
            <v>108</v>
          </cell>
        </row>
        <row r="94">
          <cell r="D94" t="str">
            <v>3-Kahve ve çayın işlenmesi</v>
          </cell>
          <cell r="E94" t="str">
            <v>C1083</v>
          </cell>
          <cell r="F94">
            <v>0</v>
          </cell>
          <cell r="G94">
            <v>1</v>
          </cell>
          <cell r="I94">
            <v>47</v>
          </cell>
          <cell r="J94">
            <v>11</v>
          </cell>
          <cell r="K94">
            <v>1790</v>
          </cell>
          <cell r="M94">
            <v>0</v>
          </cell>
          <cell r="N94">
            <v>1</v>
          </cell>
          <cell r="O94">
            <v>2</v>
          </cell>
          <cell r="P94">
            <v>9</v>
          </cell>
          <cell r="R94">
            <v>98</v>
          </cell>
          <cell r="S94">
            <v>0</v>
          </cell>
          <cell r="T94">
            <v>0</v>
          </cell>
          <cell r="V94">
            <v>1</v>
          </cell>
          <cell r="W94">
            <v>1</v>
          </cell>
          <cell r="X94">
            <v>102</v>
          </cell>
          <cell r="Z94">
            <v>0</v>
          </cell>
          <cell r="AA94">
            <v>0</v>
          </cell>
          <cell r="AB94">
            <v>0</v>
          </cell>
          <cell r="AC94">
            <v>0</v>
          </cell>
          <cell r="AE94">
            <v>0</v>
          </cell>
        </row>
        <row r="95">
          <cell r="D95" t="str">
            <v>4-Baharat. sos. sirke ve diğer çeşni maddelerinin imalatı</v>
          </cell>
          <cell r="E95" t="str">
            <v>C1084</v>
          </cell>
          <cell r="F95">
            <v>0</v>
          </cell>
          <cell r="G95">
            <v>3</v>
          </cell>
          <cell r="H95">
            <v>6</v>
          </cell>
          <cell r="I95">
            <v>12</v>
          </cell>
          <cell r="J95">
            <v>12</v>
          </cell>
          <cell r="K95">
            <v>1695</v>
          </cell>
          <cell r="M95">
            <v>0</v>
          </cell>
          <cell r="N95">
            <v>2</v>
          </cell>
          <cell r="O95">
            <v>2</v>
          </cell>
          <cell r="P95">
            <v>6</v>
          </cell>
          <cell r="R95">
            <v>603</v>
          </cell>
          <cell r="S95">
            <v>0</v>
          </cell>
          <cell r="T95">
            <v>0</v>
          </cell>
          <cell r="U95">
            <v>0</v>
          </cell>
          <cell r="V95">
            <v>0</v>
          </cell>
          <cell r="W95">
            <v>0</v>
          </cell>
          <cell r="X95">
            <v>29</v>
          </cell>
          <cell r="Z95">
            <v>0</v>
          </cell>
          <cell r="AA95">
            <v>0</v>
          </cell>
          <cell r="AB95">
            <v>0</v>
          </cell>
          <cell r="AC95">
            <v>0</v>
          </cell>
          <cell r="AE95">
            <v>7</v>
          </cell>
        </row>
        <row r="96">
          <cell r="D96" t="str">
            <v>5-Hazır yemeklerin ve yiyeceklerin imalatı</v>
          </cell>
          <cell r="E96" t="str">
            <v>C1085</v>
          </cell>
          <cell r="F96">
            <v>0</v>
          </cell>
          <cell r="H96">
            <v>18</v>
          </cell>
          <cell r="I96">
            <v>27</v>
          </cell>
          <cell r="K96">
            <v>958</v>
          </cell>
          <cell r="M96">
            <v>0</v>
          </cell>
          <cell r="N96">
            <v>3</v>
          </cell>
          <cell r="O96">
            <v>6</v>
          </cell>
          <cell r="P96">
            <v>18</v>
          </cell>
          <cell r="Q96">
            <v>8</v>
          </cell>
          <cell r="R96">
            <v>849</v>
          </cell>
          <cell r="S96">
            <v>0</v>
          </cell>
          <cell r="U96">
            <v>0</v>
          </cell>
          <cell r="V96">
            <v>0</v>
          </cell>
          <cell r="X96">
            <v>20</v>
          </cell>
          <cell r="Z96">
            <v>0</v>
          </cell>
          <cell r="AA96">
            <v>0</v>
          </cell>
          <cell r="AB96">
            <v>0</v>
          </cell>
          <cell r="AC96">
            <v>0</v>
          </cell>
          <cell r="AD96">
            <v>0</v>
          </cell>
          <cell r="AE96">
            <v>17</v>
          </cell>
        </row>
        <row r="97">
          <cell r="D97" t="str">
            <v>6-Hazır. homojenize gıda maddeleri ile diyet yiyecekleri imalatı</v>
          </cell>
          <cell r="E97" t="str">
            <v>C1086</v>
          </cell>
          <cell r="H97">
            <v>2</v>
          </cell>
          <cell r="K97">
            <v>7</v>
          </cell>
          <cell r="M97">
            <v>0</v>
          </cell>
          <cell r="U97">
            <v>0</v>
          </cell>
          <cell r="X97">
            <v>0</v>
          </cell>
          <cell r="Z97">
            <v>0</v>
          </cell>
        </row>
        <row r="98">
          <cell r="D98" t="str">
            <v>9-Başka yerde sınıflandırılmamış diğer gıda maddelerinin imalatı</v>
          </cell>
          <cell r="E98" t="str">
            <v>C1089</v>
          </cell>
          <cell r="F98">
            <v>0</v>
          </cell>
          <cell r="G98">
            <v>4</v>
          </cell>
          <cell r="H98">
            <v>24</v>
          </cell>
          <cell r="I98">
            <v>30</v>
          </cell>
          <cell r="J98">
            <v>20</v>
          </cell>
          <cell r="K98">
            <v>2559</v>
          </cell>
          <cell r="M98">
            <v>0</v>
          </cell>
          <cell r="N98">
            <v>8</v>
          </cell>
          <cell r="O98">
            <v>24</v>
          </cell>
          <cell r="P98">
            <v>18</v>
          </cell>
          <cell r="Q98">
            <v>20</v>
          </cell>
          <cell r="R98">
            <v>2196</v>
          </cell>
          <cell r="S98">
            <v>0</v>
          </cell>
          <cell r="T98">
            <v>0</v>
          </cell>
          <cell r="U98">
            <v>0</v>
          </cell>
          <cell r="V98">
            <v>0</v>
          </cell>
          <cell r="W98">
            <v>0</v>
          </cell>
          <cell r="X98">
            <v>126</v>
          </cell>
          <cell r="Z98">
            <v>0</v>
          </cell>
          <cell r="AA98">
            <v>0</v>
          </cell>
          <cell r="AB98">
            <v>0</v>
          </cell>
          <cell r="AC98">
            <v>0</v>
          </cell>
          <cell r="AD98">
            <v>0</v>
          </cell>
          <cell r="AE98">
            <v>63</v>
          </cell>
        </row>
        <row r="99">
          <cell r="D99" t="str">
            <v>1-Çiftlik hayvanları için hazır yem imalatı</v>
          </cell>
          <cell r="E99" t="str">
            <v>C1091</v>
          </cell>
          <cell r="F99">
            <v>0</v>
          </cell>
          <cell r="G99">
            <v>26</v>
          </cell>
          <cell r="H99">
            <v>34</v>
          </cell>
          <cell r="I99">
            <v>78</v>
          </cell>
          <cell r="J99">
            <v>12</v>
          </cell>
          <cell r="K99">
            <v>5342</v>
          </cell>
          <cell r="M99">
            <v>0</v>
          </cell>
          <cell r="R99">
            <v>194</v>
          </cell>
          <cell r="S99">
            <v>0</v>
          </cell>
          <cell r="T99">
            <v>0</v>
          </cell>
          <cell r="U99">
            <v>0</v>
          </cell>
          <cell r="V99">
            <v>3</v>
          </cell>
          <cell r="W99">
            <v>0</v>
          </cell>
          <cell r="X99">
            <v>216</v>
          </cell>
          <cell r="Z99">
            <v>0</v>
          </cell>
          <cell r="AE99">
            <v>91</v>
          </cell>
        </row>
        <row r="100">
          <cell r="D100" t="str">
            <v>2-Ev hayvanları için hazır yem imalatı</v>
          </cell>
          <cell r="E100" t="str">
            <v>C1092</v>
          </cell>
          <cell r="F100">
            <v>0</v>
          </cell>
          <cell r="I100">
            <v>6</v>
          </cell>
          <cell r="K100">
            <v>216</v>
          </cell>
          <cell r="P100">
            <v>3</v>
          </cell>
          <cell r="R100">
            <v>67</v>
          </cell>
          <cell r="S100">
            <v>0</v>
          </cell>
          <cell r="V100">
            <v>0</v>
          </cell>
          <cell r="X100">
            <v>4</v>
          </cell>
          <cell r="AC100">
            <v>0</v>
          </cell>
          <cell r="AE100">
            <v>0</v>
          </cell>
        </row>
        <row r="101">
          <cell r="D101" t="str">
            <v>1-Alkollü içeceklerin damıtılması. arıtılması ve harmanlanması</v>
          </cell>
          <cell r="E101" t="str">
            <v>C1101</v>
          </cell>
          <cell r="F101">
            <v>0</v>
          </cell>
          <cell r="K101">
            <v>39</v>
          </cell>
          <cell r="S101">
            <v>0</v>
          </cell>
          <cell r="X101">
            <v>1</v>
          </cell>
        </row>
        <row r="102">
          <cell r="D102" t="str">
            <v>2-Üzümden şarap imalatı</v>
          </cell>
          <cell r="E102" t="str">
            <v>C1102</v>
          </cell>
          <cell r="F102">
            <v>0</v>
          </cell>
          <cell r="G102">
            <v>1</v>
          </cell>
          <cell r="K102">
            <v>32</v>
          </cell>
          <cell r="M102">
            <v>0</v>
          </cell>
          <cell r="P102">
            <v>3</v>
          </cell>
          <cell r="R102">
            <v>170</v>
          </cell>
          <cell r="S102">
            <v>0</v>
          </cell>
          <cell r="T102">
            <v>0</v>
          </cell>
          <cell r="X102">
            <v>0</v>
          </cell>
          <cell r="Z102">
            <v>0</v>
          </cell>
          <cell r="AC102">
            <v>0</v>
          </cell>
          <cell r="AE102">
            <v>0</v>
          </cell>
        </row>
        <row r="103">
          <cell r="D103" t="str">
            <v>3-Elma şarabı ve diğer meyve şaraplarının imalatı</v>
          </cell>
          <cell r="E103" t="str">
            <v>C1103</v>
          </cell>
        </row>
        <row r="104">
          <cell r="D104" t="str">
            <v>4-Diğer damıtılmamış mayalı içeceklerin imalatı</v>
          </cell>
          <cell r="E104" t="str">
            <v>C1104</v>
          </cell>
        </row>
        <row r="105">
          <cell r="D105" t="str">
            <v>5-Bira imalatı</v>
          </cell>
          <cell r="E105" t="str">
            <v>C1105</v>
          </cell>
          <cell r="F105">
            <v>0</v>
          </cell>
          <cell r="H105">
            <v>8</v>
          </cell>
          <cell r="I105">
            <v>6</v>
          </cell>
          <cell r="J105">
            <v>12</v>
          </cell>
          <cell r="K105">
            <v>532</v>
          </cell>
          <cell r="S105">
            <v>0</v>
          </cell>
          <cell r="U105">
            <v>0</v>
          </cell>
          <cell r="V105">
            <v>0</v>
          </cell>
          <cell r="W105">
            <v>0</v>
          </cell>
          <cell r="X105">
            <v>0</v>
          </cell>
        </row>
        <row r="106">
          <cell r="D106" t="str">
            <v>6-Malt imalatı</v>
          </cell>
          <cell r="E106" t="str">
            <v>C1106</v>
          </cell>
        </row>
        <row r="107">
          <cell r="D107" t="str">
            <v>7-Alkolsüz içeceklerin imalatı, maden sularının ve diğer şişelenmiş suların üretimi</v>
          </cell>
          <cell r="E107" t="str">
            <v>C1107</v>
          </cell>
          <cell r="F107">
            <v>0</v>
          </cell>
          <cell r="G107">
            <v>9</v>
          </cell>
          <cell r="H107">
            <v>20</v>
          </cell>
          <cell r="I107">
            <v>63</v>
          </cell>
          <cell r="J107">
            <v>4</v>
          </cell>
          <cell r="K107">
            <v>4130</v>
          </cell>
          <cell r="M107">
            <v>0</v>
          </cell>
          <cell r="O107">
            <v>4</v>
          </cell>
          <cell r="P107">
            <v>12</v>
          </cell>
          <cell r="R107">
            <v>731</v>
          </cell>
          <cell r="S107">
            <v>0</v>
          </cell>
          <cell r="T107">
            <v>0</v>
          </cell>
          <cell r="U107">
            <v>0</v>
          </cell>
          <cell r="V107">
            <v>0</v>
          </cell>
          <cell r="W107">
            <v>0</v>
          </cell>
          <cell r="X107">
            <v>106</v>
          </cell>
          <cell r="Z107">
            <v>0</v>
          </cell>
          <cell r="AB107">
            <v>0</v>
          </cell>
          <cell r="AC107">
            <v>0</v>
          </cell>
          <cell r="AE107">
            <v>4</v>
          </cell>
        </row>
        <row r="108">
          <cell r="D108" t="str">
            <v>0-Tütün ürünleri imalatı</v>
          </cell>
          <cell r="E108" t="str">
            <v>C1200</v>
          </cell>
          <cell r="F108">
            <v>0</v>
          </cell>
          <cell r="I108">
            <v>15</v>
          </cell>
          <cell r="J108">
            <v>12</v>
          </cell>
          <cell r="K108">
            <v>274</v>
          </cell>
          <cell r="M108">
            <v>0</v>
          </cell>
          <cell r="P108">
            <v>6</v>
          </cell>
          <cell r="R108">
            <v>216</v>
          </cell>
          <cell r="S108">
            <v>0</v>
          </cell>
          <cell r="V108">
            <v>0</v>
          </cell>
          <cell r="W108">
            <v>0</v>
          </cell>
          <cell r="X108">
            <v>9</v>
          </cell>
          <cell r="Z108">
            <v>0</v>
          </cell>
          <cell r="AC108">
            <v>0</v>
          </cell>
          <cell r="AE108">
            <v>0</v>
          </cell>
        </row>
        <row r="109">
          <cell r="D109" t="str">
            <v>0-Doğal ve sentetik pamuk elyafının hazırlanması ve eğrilmesi</v>
          </cell>
          <cell r="E109" t="str">
            <v>C1310</v>
          </cell>
          <cell r="F109">
            <v>0</v>
          </cell>
          <cell r="G109">
            <v>47</v>
          </cell>
          <cell r="H109">
            <v>204</v>
          </cell>
          <cell r="I109">
            <v>398</v>
          </cell>
          <cell r="J109">
            <v>171</v>
          </cell>
          <cell r="K109">
            <v>26722</v>
          </cell>
          <cell r="M109">
            <v>0</v>
          </cell>
          <cell r="N109">
            <v>34</v>
          </cell>
          <cell r="O109">
            <v>128</v>
          </cell>
          <cell r="P109">
            <v>234</v>
          </cell>
          <cell r="Q109">
            <v>76</v>
          </cell>
          <cell r="R109">
            <v>7252</v>
          </cell>
          <cell r="S109">
            <v>0</v>
          </cell>
          <cell r="T109">
            <v>0</v>
          </cell>
          <cell r="U109">
            <v>0</v>
          </cell>
          <cell r="V109">
            <v>1</v>
          </cell>
          <cell r="W109">
            <v>1</v>
          </cell>
          <cell r="X109">
            <v>1115</v>
          </cell>
          <cell r="Z109">
            <v>0</v>
          </cell>
          <cell r="AA109">
            <v>0</v>
          </cell>
          <cell r="AB109">
            <v>0</v>
          </cell>
          <cell r="AC109">
            <v>0</v>
          </cell>
          <cell r="AD109">
            <v>0</v>
          </cell>
          <cell r="AE109">
            <v>193</v>
          </cell>
        </row>
        <row r="110">
          <cell r="D110" t="str">
            <v>1-Doğal ve sentetik yün elyafının hazırlanması ve eğrilmesi</v>
          </cell>
          <cell r="E110" t="str">
            <v>C1311</v>
          </cell>
        </row>
        <row r="111">
          <cell r="D111" t="str">
            <v>2-Doğal ve sentetik kamgarn elyafının hazırlanması ve eğrilmesi</v>
          </cell>
          <cell r="E111" t="str">
            <v>C1312</v>
          </cell>
        </row>
        <row r="112">
          <cell r="D112" t="str">
            <v>3-Doğal ve sentetik keten elyafının hazırlanması ve eğrilmesi</v>
          </cell>
          <cell r="E112" t="str">
            <v>C1313</v>
          </cell>
        </row>
        <row r="113">
          <cell r="D113" t="str">
            <v>4-Tarak döküntüsü dahil. ipek atılması ve işlenmesi, sentetik ya da yapay iplik elyafının atılması ve işlenmesi</v>
          </cell>
          <cell r="E113" t="str">
            <v>C1314</v>
          </cell>
        </row>
        <row r="114">
          <cell r="D114" t="str">
            <v>5-Dikiş ipliği imalatı</v>
          </cell>
          <cell r="E114" t="str">
            <v>C1315</v>
          </cell>
        </row>
        <row r="115">
          <cell r="D115" t="str">
            <v>9-Diğer tekstil elyaflarının hazırlanması ve eğrilmesi</v>
          </cell>
          <cell r="E115" t="str">
            <v>C1319</v>
          </cell>
        </row>
        <row r="116">
          <cell r="D116" t="str">
            <v>0-Pamuklu dokuma</v>
          </cell>
          <cell r="E116" t="str">
            <v>C1320</v>
          </cell>
          <cell r="F116">
            <v>0</v>
          </cell>
          <cell r="G116">
            <v>80</v>
          </cell>
          <cell r="H116">
            <v>252</v>
          </cell>
          <cell r="I116">
            <v>687</v>
          </cell>
          <cell r="J116">
            <v>192</v>
          </cell>
          <cell r="K116">
            <v>29219</v>
          </cell>
          <cell r="M116">
            <v>0</v>
          </cell>
          <cell r="N116">
            <v>23</v>
          </cell>
          <cell r="O116">
            <v>108</v>
          </cell>
          <cell r="P116">
            <v>159</v>
          </cell>
          <cell r="Q116">
            <v>36</v>
          </cell>
          <cell r="R116">
            <v>5682</v>
          </cell>
          <cell r="S116">
            <v>0</v>
          </cell>
          <cell r="T116">
            <v>0</v>
          </cell>
          <cell r="U116">
            <v>0</v>
          </cell>
          <cell r="V116">
            <v>0</v>
          </cell>
          <cell r="W116">
            <v>4</v>
          </cell>
          <cell r="X116">
            <v>654</v>
          </cell>
          <cell r="Z116">
            <v>0</v>
          </cell>
          <cell r="AA116">
            <v>0</v>
          </cell>
          <cell r="AB116">
            <v>0</v>
          </cell>
          <cell r="AC116">
            <v>0</v>
          </cell>
          <cell r="AD116">
            <v>0</v>
          </cell>
          <cell r="AE116">
            <v>38</v>
          </cell>
        </row>
        <row r="117">
          <cell r="D117" t="str">
            <v>1-Yünlü dokuma</v>
          </cell>
          <cell r="E117" t="str">
            <v>C1321</v>
          </cell>
        </row>
        <row r="118">
          <cell r="D118" t="str">
            <v>2-Kamgarn dokuma</v>
          </cell>
          <cell r="E118" t="str">
            <v>C1322</v>
          </cell>
        </row>
        <row r="119">
          <cell r="D119" t="str">
            <v>3-İpekli dokuma</v>
          </cell>
          <cell r="E119" t="str">
            <v>C1323</v>
          </cell>
        </row>
        <row r="120">
          <cell r="D120" t="str">
            <v>4-Karışık iplik ve dokuma fabrikaları (herhangi bir maddeden %75 veya daha fazla nispette ihtiva eden dokumalar kendi gruplarında tasnif olunur.)</v>
          </cell>
          <cell r="E120" t="str">
            <v>C1324</v>
          </cell>
        </row>
        <row r="121">
          <cell r="D121" t="str">
            <v>9-Diğer dokumalar</v>
          </cell>
          <cell r="E121" t="str">
            <v>C1329</v>
          </cell>
        </row>
        <row r="122">
          <cell r="D122" t="str">
            <v>0-Tekstil ürünlerinin bitirilmesi</v>
          </cell>
          <cell r="E122" t="str">
            <v>C1330</v>
          </cell>
          <cell r="F122">
            <v>0</v>
          </cell>
          <cell r="G122">
            <v>100</v>
          </cell>
          <cell r="H122">
            <v>264</v>
          </cell>
          <cell r="I122">
            <v>690</v>
          </cell>
          <cell r="J122">
            <v>228</v>
          </cell>
          <cell r="K122">
            <v>34531</v>
          </cell>
          <cell r="M122">
            <v>0</v>
          </cell>
          <cell r="N122">
            <v>18</v>
          </cell>
          <cell r="O122">
            <v>44</v>
          </cell>
          <cell r="P122">
            <v>96</v>
          </cell>
          <cell r="Q122">
            <v>36</v>
          </cell>
          <cell r="R122">
            <v>5362</v>
          </cell>
          <cell r="S122">
            <v>0</v>
          </cell>
          <cell r="T122">
            <v>0</v>
          </cell>
          <cell r="U122">
            <v>0</v>
          </cell>
          <cell r="V122">
            <v>0</v>
          </cell>
          <cell r="W122">
            <v>0</v>
          </cell>
          <cell r="X122">
            <v>869</v>
          </cell>
          <cell r="Z122">
            <v>0</v>
          </cell>
          <cell r="AA122">
            <v>0</v>
          </cell>
          <cell r="AB122">
            <v>0</v>
          </cell>
          <cell r="AC122">
            <v>0</v>
          </cell>
          <cell r="AD122">
            <v>0</v>
          </cell>
          <cell r="AE122">
            <v>70</v>
          </cell>
        </row>
        <row r="123">
          <cell r="D123" t="str">
            <v>1-Örgü ve tığ işi kumaşların imalatı</v>
          </cell>
          <cell r="E123" t="str">
            <v>C1391</v>
          </cell>
          <cell r="F123">
            <v>0</v>
          </cell>
          <cell r="G123">
            <v>2</v>
          </cell>
          <cell r="H123">
            <v>10</v>
          </cell>
          <cell r="I123">
            <v>21</v>
          </cell>
          <cell r="J123">
            <v>16</v>
          </cell>
          <cell r="K123">
            <v>1021</v>
          </cell>
          <cell r="M123">
            <v>0</v>
          </cell>
          <cell r="N123">
            <v>1</v>
          </cell>
          <cell r="P123">
            <v>9</v>
          </cell>
          <cell r="R123">
            <v>646</v>
          </cell>
          <cell r="S123">
            <v>0</v>
          </cell>
          <cell r="T123">
            <v>0</v>
          </cell>
          <cell r="U123">
            <v>0</v>
          </cell>
          <cell r="V123">
            <v>0</v>
          </cell>
          <cell r="W123">
            <v>0</v>
          </cell>
          <cell r="X123">
            <v>9</v>
          </cell>
          <cell r="Z123">
            <v>0</v>
          </cell>
          <cell r="AA123">
            <v>0</v>
          </cell>
          <cell r="AC123">
            <v>0</v>
          </cell>
          <cell r="AE123">
            <v>11</v>
          </cell>
        </row>
        <row r="124">
          <cell r="D124" t="str">
            <v>2-Giyim eşyası dışındaki tamamlanmış tekstil ürünlerinin imalatı</v>
          </cell>
          <cell r="E124" t="str">
            <v>C1392</v>
          </cell>
          <cell r="F124">
            <v>0</v>
          </cell>
          <cell r="G124">
            <v>15</v>
          </cell>
          <cell r="H124">
            <v>66</v>
          </cell>
          <cell r="I124">
            <v>135</v>
          </cell>
          <cell r="J124">
            <v>24</v>
          </cell>
          <cell r="K124">
            <v>6762</v>
          </cell>
          <cell r="M124">
            <v>0</v>
          </cell>
          <cell r="N124">
            <v>37</v>
          </cell>
          <cell r="O124">
            <v>86</v>
          </cell>
          <cell r="P124">
            <v>162</v>
          </cell>
          <cell r="Q124">
            <v>68</v>
          </cell>
          <cell r="R124">
            <v>3790</v>
          </cell>
          <cell r="S124">
            <v>0</v>
          </cell>
          <cell r="T124">
            <v>0</v>
          </cell>
          <cell r="U124">
            <v>0</v>
          </cell>
          <cell r="V124">
            <v>0</v>
          </cell>
          <cell r="W124">
            <v>0</v>
          </cell>
          <cell r="X124">
            <v>204</v>
          </cell>
          <cell r="Z124">
            <v>0</v>
          </cell>
          <cell r="AA124">
            <v>0</v>
          </cell>
          <cell r="AB124">
            <v>0</v>
          </cell>
          <cell r="AC124">
            <v>0</v>
          </cell>
          <cell r="AD124">
            <v>0</v>
          </cell>
          <cell r="AE124">
            <v>42</v>
          </cell>
        </row>
        <row r="125">
          <cell r="D125" t="str">
            <v>3-Halı ve kilim imalatı</v>
          </cell>
          <cell r="E125" t="str">
            <v>C1393</v>
          </cell>
          <cell r="F125">
            <v>0</v>
          </cell>
          <cell r="G125">
            <v>18</v>
          </cell>
          <cell r="H125">
            <v>60</v>
          </cell>
          <cell r="I125">
            <v>159</v>
          </cell>
          <cell r="J125">
            <v>68</v>
          </cell>
          <cell r="K125">
            <v>7815</v>
          </cell>
          <cell r="M125">
            <v>0</v>
          </cell>
          <cell r="N125">
            <v>2</v>
          </cell>
          <cell r="O125">
            <v>4</v>
          </cell>
          <cell r="P125">
            <v>21</v>
          </cell>
          <cell r="Q125">
            <v>4</v>
          </cell>
          <cell r="R125">
            <v>906</v>
          </cell>
          <cell r="S125">
            <v>0</v>
          </cell>
          <cell r="T125">
            <v>0</v>
          </cell>
          <cell r="U125">
            <v>0</v>
          </cell>
          <cell r="V125">
            <v>0</v>
          </cell>
          <cell r="W125">
            <v>0</v>
          </cell>
          <cell r="X125">
            <v>268</v>
          </cell>
          <cell r="Z125">
            <v>0</v>
          </cell>
          <cell r="AA125">
            <v>0</v>
          </cell>
          <cell r="AB125">
            <v>0</v>
          </cell>
          <cell r="AC125">
            <v>0</v>
          </cell>
          <cell r="AD125">
            <v>0</v>
          </cell>
          <cell r="AE125">
            <v>10</v>
          </cell>
        </row>
        <row r="126">
          <cell r="D126" t="str">
            <v>4-Halat. ip. sicim ve ağ imalatı</v>
          </cell>
          <cell r="E126" t="str">
            <v>C1394</v>
          </cell>
          <cell r="F126">
            <v>0</v>
          </cell>
          <cell r="G126">
            <v>5</v>
          </cell>
          <cell r="H126">
            <v>6</v>
          </cell>
          <cell r="I126">
            <v>15</v>
          </cell>
          <cell r="J126">
            <v>12</v>
          </cell>
          <cell r="K126">
            <v>1289</v>
          </cell>
          <cell r="M126">
            <v>0</v>
          </cell>
          <cell r="O126">
            <v>6</v>
          </cell>
          <cell r="P126">
            <v>9</v>
          </cell>
          <cell r="R126">
            <v>592</v>
          </cell>
          <cell r="S126">
            <v>0</v>
          </cell>
          <cell r="T126">
            <v>0</v>
          </cell>
          <cell r="U126">
            <v>0</v>
          </cell>
          <cell r="V126">
            <v>0</v>
          </cell>
          <cell r="W126">
            <v>0</v>
          </cell>
          <cell r="X126">
            <v>67</v>
          </cell>
          <cell r="Z126">
            <v>0</v>
          </cell>
          <cell r="AB126">
            <v>0</v>
          </cell>
          <cell r="AC126">
            <v>0</v>
          </cell>
          <cell r="AE126">
            <v>3</v>
          </cell>
        </row>
        <row r="127">
          <cell r="D127" t="str">
            <v>5-Dokuma olmayan kumaşlar ile dokuma olmayan kumaştan yapılan ürünlerin imalatı. giyim eşyası hariç</v>
          </cell>
          <cell r="E127" t="str">
            <v>C1395</v>
          </cell>
          <cell r="F127">
            <v>0</v>
          </cell>
          <cell r="G127">
            <v>2</v>
          </cell>
          <cell r="H127">
            <v>14</v>
          </cell>
          <cell r="I127">
            <v>27</v>
          </cell>
          <cell r="K127">
            <v>3038</v>
          </cell>
          <cell r="M127">
            <v>0</v>
          </cell>
          <cell r="O127">
            <v>4</v>
          </cell>
          <cell r="R127">
            <v>127</v>
          </cell>
          <cell r="S127">
            <v>0</v>
          </cell>
          <cell r="T127">
            <v>0</v>
          </cell>
          <cell r="U127">
            <v>0</v>
          </cell>
          <cell r="V127">
            <v>0</v>
          </cell>
          <cell r="X127">
            <v>126</v>
          </cell>
          <cell r="Z127">
            <v>0</v>
          </cell>
          <cell r="AB127">
            <v>0</v>
          </cell>
          <cell r="AE127">
            <v>0</v>
          </cell>
        </row>
        <row r="128">
          <cell r="D128" t="str">
            <v>6-Diğer teknik ve endüstriyel tekstillerin imalatı</v>
          </cell>
          <cell r="E128" t="str">
            <v>C1396</v>
          </cell>
          <cell r="F128">
            <v>0</v>
          </cell>
          <cell r="G128">
            <v>6</v>
          </cell>
          <cell r="H128">
            <v>38</v>
          </cell>
          <cell r="I128">
            <v>51</v>
          </cell>
          <cell r="J128">
            <v>24</v>
          </cell>
          <cell r="K128">
            <v>4974</v>
          </cell>
          <cell r="M128">
            <v>0</v>
          </cell>
          <cell r="N128">
            <v>1</v>
          </cell>
          <cell r="O128">
            <v>10</v>
          </cell>
          <cell r="P128">
            <v>30</v>
          </cell>
          <cell r="R128">
            <v>589</v>
          </cell>
          <cell r="S128">
            <v>0</v>
          </cell>
          <cell r="T128">
            <v>0</v>
          </cell>
          <cell r="U128">
            <v>0</v>
          </cell>
          <cell r="V128">
            <v>0</v>
          </cell>
          <cell r="W128">
            <v>0</v>
          </cell>
          <cell r="X128">
            <v>134</v>
          </cell>
          <cell r="Z128">
            <v>0</v>
          </cell>
          <cell r="AA128">
            <v>0</v>
          </cell>
          <cell r="AB128">
            <v>0</v>
          </cell>
          <cell r="AC128">
            <v>0</v>
          </cell>
          <cell r="AE128">
            <v>0</v>
          </cell>
        </row>
        <row r="129">
          <cell r="D129" t="str">
            <v>9-Başka yerde sınıflandırılmamış diğer tekstillerin imalatı</v>
          </cell>
          <cell r="E129" t="str">
            <v>C1399</v>
          </cell>
          <cell r="F129">
            <v>0</v>
          </cell>
          <cell r="G129">
            <v>4</v>
          </cell>
          <cell r="H129">
            <v>12</v>
          </cell>
          <cell r="I129">
            <v>12</v>
          </cell>
          <cell r="J129">
            <v>24</v>
          </cell>
          <cell r="K129">
            <v>2276</v>
          </cell>
          <cell r="M129">
            <v>0</v>
          </cell>
          <cell r="N129">
            <v>6</v>
          </cell>
          <cell r="O129">
            <v>12</v>
          </cell>
          <cell r="P129">
            <v>9</v>
          </cell>
          <cell r="R129">
            <v>582</v>
          </cell>
          <cell r="S129">
            <v>0</v>
          </cell>
          <cell r="T129">
            <v>0</v>
          </cell>
          <cell r="U129">
            <v>0</v>
          </cell>
          <cell r="V129">
            <v>0</v>
          </cell>
          <cell r="W129">
            <v>0</v>
          </cell>
          <cell r="X129">
            <v>22</v>
          </cell>
          <cell r="Z129">
            <v>0</v>
          </cell>
          <cell r="AA129">
            <v>0</v>
          </cell>
          <cell r="AB129">
            <v>0</v>
          </cell>
          <cell r="AC129">
            <v>0</v>
          </cell>
          <cell r="AE129">
            <v>12</v>
          </cell>
        </row>
        <row r="130">
          <cell r="D130" t="str">
            <v>1-Deri giyim eşyası imalatı</v>
          </cell>
          <cell r="E130" t="str">
            <v>C1411</v>
          </cell>
          <cell r="F130">
            <v>0</v>
          </cell>
          <cell r="H130">
            <v>4</v>
          </cell>
          <cell r="I130">
            <v>12</v>
          </cell>
          <cell r="K130">
            <v>123</v>
          </cell>
          <cell r="M130">
            <v>0</v>
          </cell>
          <cell r="P130">
            <v>3</v>
          </cell>
          <cell r="R130">
            <v>322</v>
          </cell>
          <cell r="S130">
            <v>0</v>
          </cell>
          <cell r="U130">
            <v>0</v>
          </cell>
          <cell r="V130">
            <v>0</v>
          </cell>
          <cell r="X130">
            <v>4</v>
          </cell>
          <cell r="Z130">
            <v>0</v>
          </cell>
          <cell r="AC130">
            <v>0</v>
          </cell>
          <cell r="AE130">
            <v>3</v>
          </cell>
        </row>
        <row r="131">
          <cell r="D131" t="str">
            <v>2-İş giysisi imalatı</v>
          </cell>
          <cell r="E131" t="str">
            <v>C1412</v>
          </cell>
          <cell r="F131">
            <v>0</v>
          </cell>
          <cell r="G131">
            <v>1</v>
          </cell>
          <cell r="H131">
            <v>2</v>
          </cell>
          <cell r="I131">
            <v>9</v>
          </cell>
          <cell r="J131">
            <v>16</v>
          </cell>
          <cell r="K131">
            <v>671</v>
          </cell>
          <cell r="M131">
            <v>0</v>
          </cell>
          <cell r="N131">
            <v>1</v>
          </cell>
          <cell r="O131">
            <v>4</v>
          </cell>
          <cell r="P131">
            <v>3</v>
          </cell>
          <cell r="R131">
            <v>342</v>
          </cell>
          <cell r="S131">
            <v>0</v>
          </cell>
          <cell r="T131">
            <v>0</v>
          </cell>
          <cell r="U131">
            <v>0</v>
          </cell>
          <cell r="V131">
            <v>0</v>
          </cell>
          <cell r="W131">
            <v>0</v>
          </cell>
          <cell r="X131">
            <v>2</v>
          </cell>
          <cell r="Z131">
            <v>0</v>
          </cell>
          <cell r="AA131">
            <v>0</v>
          </cell>
          <cell r="AB131">
            <v>0</v>
          </cell>
          <cell r="AC131">
            <v>0</v>
          </cell>
          <cell r="AE131">
            <v>0</v>
          </cell>
        </row>
        <row r="132">
          <cell r="D132" t="str">
            <v>3-Diğer dış giyim eşyaları imalatı</v>
          </cell>
          <cell r="E132" t="str">
            <v>C1413</v>
          </cell>
          <cell r="F132">
            <v>0</v>
          </cell>
          <cell r="G132">
            <v>29</v>
          </cell>
          <cell r="H132">
            <v>46</v>
          </cell>
          <cell r="I132">
            <v>180</v>
          </cell>
          <cell r="J132">
            <v>48</v>
          </cell>
          <cell r="K132">
            <v>8584</v>
          </cell>
          <cell r="M132">
            <v>0</v>
          </cell>
          <cell r="N132">
            <v>48</v>
          </cell>
          <cell r="O132">
            <v>94</v>
          </cell>
          <cell r="P132">
            <v>183</v>
          </cell>
          <cell r="Q132">
            <v>68</v>
          </cell>
          <cell r="R132">
            <v>7561</v>
          </cell>
          <cell r="S132">
            <v>0</v>
          </cell>
          <cell r="T132">
            <v>0</v>
          </cell>
          <cell r="U132">
            <v>0</v>
          </cell>
          <cell r="V132">
            <v>0</v>
          </cell>
          <cell r="W132">
            <v>0</v>
          </cell>
          <cell r="X132">
            <v>176</v>
          </cell>
          <cell r="Z132">
            <v>0</v>
          </cell>
          <cell r="AA132">
            <v>0</v>
          </cell>
          <cell r="AB132">
            <v>0</v>
          </cell>
          <cell r="AC132">
            <v>0</v>
          </cell>
          <cell r="AD132">
            <v>0</v>
          </cell>
          <cell r="AE132">
            <v>72</v>
          </cell>
        </row>
        <row r="133">
          <cell r="D133" t="str">
            <v>4-İç giyim eşyası imalatı</v>
          </cell>
          <cell r="E133" t="str">
            <v>C1414</v>
          </cell>
          <cell r="F133">
            <v>0</v>
          </cell>
          <cell r="G133">
            <v>5</v>
          </cell>
          <cell r="H133">
            <v>10</v>
          </cell>
          <cell r="I133">
            <v>30</v>
          </cell>
          <cell r="J133">
            <v>4</v>
          </cell>
          <cell r="K133">
            <v>1192</v>
          </cell>
          <cell r="M133">
            <v>0</v>
          </cell>
          <cell r="N133">
            <v>7</v>
          </cell>
          <cell r="O133">
            <v>10</v>
          </cell>
          <cell r="P133">
            <v>66</v>
          </cell>
          <cell r="Q133">
            <v>24</v>
          </cell>
          <cell r="R133">
            <v>1875</v>
          </cell>
          <cell r="S133">
            <v>0</v>
          </cell>
          <cell r="T133">
            <v>0</v>
          </cell>
          <cell r="U133">
            <v>0</v>
          </cell>
          <cell r="V133">
            <v>0</v>
          </cell>
          <cell r="W133">
            <v>0</v>
          </cell>
          <cell r="X133">
            <v>77</v>
          </cell>
          <cell r="Z133">
            <v>0</v>
          </cell>
          <cell r="AA133">
            <v>0</v>
          </cell>
          <cell r="AB133">
            <v>0</v>
          </cell>
          <cell r="AC133">
            <v>0</v>
          </cell>
          <cell r="AD133">
            <v>0</v>
          </cell>
          <cell r="AE133">
            <v>41</v>
          </cell>
        </row>
        <row r="134">
          <cell r="D134" t="str">
            <v>5-Şapka ve kasket imalatı</v>
          </cell>
          <cell r="E134" t="str">
            <v>C1415</v>
          </cell>
        </row>
        <row r="135">
          <cell r="D135" t="str">
            <v>6-Terziler (hususi dikişler)</v>
          </cell>
          <cell r="E135" t="str">
            <v>C1416</v>
          </cell>
        </row>
        <row r="136">
          <cell r="D136" t="str">
            <v>9-Diğer giyim eşyalarının ve aksesuarlarının imalatı</v>
          </cell>
          <cell r="E136" t="str">
            <v>C1419</v>
          </cell>
          <cell r="F136">
            <v>0</v>
          </cell>
          <cell r="H136">
            <v>2</v>
          </cell>
          <cell r="I136">
            <v>9</v>
          </cell>
          <cell r="J136">
            <v>4</v>
          </cell>
          <cell r="K136">
            <v>891</v>
          </cell>
          <cell r="M136">
            <v>0</v>
          </cell>
          <cell r="O136">
            <v>4</v>
          </cell>
          <cell r="P136">
            <v>9</v>
          </cell>
          <cell r="Q136">
            <v>4</v>
          </cell>
          <cell r="R136">
            <v>837</v>
          </cell>
          <cell r="S136">
            <v>0</v>
          </cell>
          <cell r="U136">
            <v>0</v>
          </cell>
          <cell r="V136">
            <v>0</v>
          </cell>
          <cell r="W136">
            <v>0</v>
          </cell>
          <cell r="X136">
            <v>24</v>
          </cell>
          <cell r="Z136">
            <v>0</v>
          </cell>
          <cell r="AB136">
            <v>0</v>
          </cell>
          <cell r="AC136">
            <v>0</v>
          </cell>
          <cell r="AD136">
            <v>0</v>
          </cell>
          <cell r="AE136">
            <v>21</v>
          </cell>
        </row>
        <row r="137">
          <cell r="D137" t="str">
            <v>0-Kürkten eşya imalatı</v>
          </cell>
          <cell r="E137" t="str">
            <v>C1420</v>
          </cell>
          <cell r="F137">
            <v>0</v>
          </cell>
          <cell r="K137">
            <v>28</v>
          </cell>
          <cell r="S137">
            <v>0</v>
          </cell>
          <cell r="X137">
            <v>0</v>
          </cell>
        </row>
        <row r="138">
          <cell r="D138" t="str">
            <v>1-Örme (Trikotaj) ve tığ işi çorap imalatı</v>
          </cell>
          <cell r="E138" t="str">
            <v>C1431</v>
          </cell>
          <cell r="F138">
            <v>0</v>
          </cell>
          <cell r="G138">
            <v>8</v>
          </cell>
          <cell r="H138">
            <v>26</v>
          </cell>
          <cell r="I138">
            <v>33</v>
          </cell>
          <cell r="K138">
            <v>1289</v>
          </cell>
          <cell r="M138">
            <v>0</v>
          </cell>
          <cell r="N138">
            <v>10</v>
          </cell>
          <cell r="O138">
            <v>16</v>
          </cell>
          <cell r="P138">
            <v>30</v>
          </cell>
          <cell r="Q138">
            <v>28</v>
          </cell>
          <cell r="R138">
            <v>662</v>
          </cell>
          <cell r="S138">
            <v>0</v>
          </cell>
          <cell r="T138">
            <v>0</v>
          </cell>
          <cell r="U138">
            <v>0</v>
          </cell>
          <cell r="V138">
            <v>0</v>
          </cell>
          <cell r="X138">
            <v>26</v>
          </cell>
          <cell r="Z138">
            <v>0</v>
          </cell>
          <cell r="AA138">
            <v>0</v>
          </cell>
          <cell r="AB138">
            <v>0</v>
          </cell>
          <cell r="AC138">
            <v>0</v>
          </cell>
          <cell r="AD138">
            <v>48</v>
          </cell>
          <cell r="AE138">
            <v>16</v>
          </cell>
        </row>
        <row r="139">
          <cell r="D139" t="str">
            <v>9-Örme (Trikotaj) ve tığ işi diğer giyim eşyası imalatı</v>
          </cell>
          <cell r="E139" t="str">
            <v>C1439</v>
          </cell>
          <cell r="F139">
            <v>0</v>
          </cell>
          <cell r="G139">
            <v>4</v>
          </cell>
          <cell r="H139">
            <v>2</v>
          </cell>
          <cell r="I139">
            <v>12</v>
          </cell>
          <cell r="J139">
            <v>4</v>
          </cell>
          <cell r="K139">
            <v>963</v>
          </cell>
          <cell r="M139">
            <v>0</v>
          </cell>
          <cell r="P139">
            <v>12</v>
          </cell>
          <cell r="Q139">
            <v>4</v>
          </cell>
          <cell r="R139">
            <v>68</v>
          </cell>
          <cell r="S139">
            <v>0</v>
          </cell>
          <cell r="T139">
            <v>0</v>
          </cell>
          <cell r="U139">
            <v>0</v>
          </cell>
          <cell r="V139">
            <v>0</v>
          </cell>
          <cell r="W139">
            <v>0</v>
          </cell>
          <cell r="X139">
            <v>170</v>
          </cell>
          <cell r="Z139">
            <v>0</v>
          </cell>
          <cell r="AC139">
            <v>0</v>
          </cell>
          <cell r="AD139">
            <v>0</v>
          </cell>
          <cell r="AE139">
            <v>6</v>
          </cell>
        </row>
        <row r="140">
          <cell r="D140" t="str">
            <v>1-Derinin tabaklanması ve işlenmesi</v>
          </cell>
          <cell r="E140" t="str">
            <v>C1511</v>
          </cell>
          <cell r="F140">
            <v>0</v>
          </cell>
          <cell r="G140">
            <v>2</v>
          </cell>
          <cell r="H140">
            <v>12</v>
          </cell>
          <cell r="I140">
            <v>18</v>
          </cell>
          <cell r="K140">
            <v>2663</v>
          </cell>
          <cell r="M140">
            <v>0</v>
          </cell>
          <cell r="Q140">
            <v>8</v>
          </cell>
          <cell r="R140">
            <v>273</v>
          </cell>
          <cell r="S140">
            <v>0</v>
          </cell>
          <cell r="T140">
            <v>0</v>
          </cell>
          <cell r="U140">
            <v>0</v>
          </cell>
          <cell r="V140">
            <v>0</v>
          </cell>
          <cell r="X140">
            <v>207</v>
          </cell>
          <cell r="Z140">
            <v>0</v>
          </cell>
          <cell r="AD140">
            <v>0</v>
          </cell>
          <cell r="AE140">
            <v>6</v>
          </cell>
        </row>
        <row r="141">
          <cell r="D141" t="str">
            <v>2-Bavul. el çantası ve benzerleri ile saraçlık ve koşum takımı imalatı (deri giyim eşyası hariç)</v>
          </cell>
          <cell r="E141" t="str">
            <v>C1512</v>
          </cell>
          <cell r="F141">
            <v>0</v>
          </cell>
          <cell r="H141">
            <v>6</v>
          </cell>
          <cell r="I141">
            <v>12</v>
          </cell>
          <cell r="J141">
            <v>3</v>
          </cell>
          <cell r="K141">
            <v>679</v>
          </cell>
          <cell r="M141">
            <v>0</v>
          </cell>
          <cell r="O141">
            <v>2</v>
          </cell>
          <cell r="P141">
            <v>3</v>
          </cell>
          <cell r="R141">
            <v>85</v>
          </cell>
          <cell r="S141">
            <v>0</v>
          </cell>
          <cell r="U141">
            <v>0</v>
          </cell>
          <cell r="V141">
            <v>0</v>
          </cell>
          <cell r="W141">
            <v>1</v>
          </cell>
          <cell r="X141">
            <v>4</v>
          </cell>
          <cell r="Z141">
            <v>0</v>
          </cell>
          <cell r="AB141">
            <v>0</v>
          </cell>
          <cell r="AC141">
            <v>0</v>
          </cell>
          <cell r="AE141">
            <v>1</v>
          </cell>
        </row>
        <row r="142">
          <cell r="D142" t="str">
            <v>3-Kürkün işlenmesi ve boyanması</v>
          </cell>
          <cell r="E142" t="str">
            <v>C1513</v>
          </cell>
        </row>
        <row r="143">
          <cell r="D143" t="str">
            <v>9-Çiğ deri kurutma ve bağırsak işleme yerleri ( sucuk bumbar hariç)</v>
          </cell>
          <cell r="E143" t="str">
            <v>C1519</v>
          </cell>
        </row>
        <row r="144">
          <cell r="D144" t="str">
            <v>0-Ayakkabı. terlik vb imalatı</v>
          </cell>
          <cell r="E144" t="str">
            <v>C1520</v>
          </cell>
          <cell r="F144">
            <v>0</v>
          </cell>
          <cell r="G144">
            <v>10</v>
          </cell>
          <cell r="H144">
            <v>16</v>
          </cell>
          <cell r="I144">
            <v>27</v>
          </cell>
          <cell r="J144">
            <v>20</v>
          </cell>
          <cell r="K144">
            <v>3492</v>
          </cell>
          <cell r="M144">
            <v>0</v>
          </cell>
          <cell r="N144">
            <v>2</v>
          </cell>
          <cell r="O144">
            <v>4</v>
          </cell>
          <cell r="P144">
            <v>6</v>
          </cell>
          <cell r="R144">
            <v>591</v>
          </cell>
          <cell r="S144">
            <v>0</v>
          </cell>
          <cell r="T144">
            <v>0</v>
          </cell>
          <cell r="U144">
            <v>0</v>
          </cell>
          <cell r="V144">
            <v>0</v>
          </cell>
          <cell r="W144">
            <v>0</v>
          </cell>
          <cell r="X144">
            <v>83</v>
          </cell>
          <cell r="Z144">
            <v>0</v>
          </cell>
          <cell r="AA144">
            <v>0</v>
          </cell>
          <cell r="AB144">
            <v>0</v>
          </cell>
          <cell r="AC144">
            <v>0</v>
          </cell>
          <cell r="AE144">
            <v>15</v>
          </cell>
        </row>
        <row r="145">
          <cell r="D145" t="str">
            <v>0-Ağaçların biçilmesi ve planyalanması</v>
          </cell>
          <cell r="E145" t="str">
            <v>C1610</v>
          </cell>
          <cell r="F145">
            <v>0</v>
          </cell>
          <cell r="G145">
            <v>10</v>
          </cell>
          <cell r="H145">
            <v>22</v>
          </cell>
          <cell r="I145">
            <v>111</v>
          </cell>
          <cell r="J145">
            <v>48</v>
          </cell>
          <cell r="K145">
            <v>12692</v>
          </cell>
          <cell r="M145">
            <v>0</v>
          </cell>
          <cell r="N145">
            <v>2</v>
          </cell>
          <cell r="O145">
            <v>8</v>
          </cell>
          <cell r="P145">
            <v>12</v>
          </cell>
          <cell r="R145">
            <v>441</v>
          </cell>
          <cell r="S145">
            <v>0</v>
          </cell>
          <cell r="T145">
            <v>0</v>
          </cell>
          <cell r="U145">
            <v>0</v>
          </cell>
          <cell r="V145">
            <v>0</v>
          </cell>
          <cell r="W145">
            <v>0</v>
          </cell>
          <cell r="X145">
            <v>470</v>
          </cell>
          <cell r="Z145">
            <v>0</v>
          </cell>
          <cell r="AA145">
            <v>0</v>
          </cell>
          <cell r="AB145">
            <v>0</v>
          </cell>
          <cell r="AC145">
            <v>0</v>
          </cell>
          <cell r="AE145">
            <v>16</v>
          </cell>
        </row>
        <row r="146">
          <cell r="D146" t="str">
            <v>1-Ahşap plaka ve levha imalatı</v>
          </cell>
          <cell r="E146" t="str">
            <v>C1621</v>
          </cell>
          <cell r="F146">
            <v>0</v>
          </cell>
          <cell r="G146">
            <v>38</v>
          </cell>
          <cell r="H146">
            <v>95</v>
          </cell>
          <cell r="I146">
            <v>129</v>
          </cell>
          <cell r="J146">
            <v>52</v>
          </cell>
          <cell r="K146">
            <v>11530</v>
          </cell>
          <cell r="M146">
            <v>0</v>
          </cell>
          <cell r="N146">
            <v>1</v>
          </cell>
          <cell r="O146">
            <v>6</v>
          </cell>
          <cell r="P146">
            <v>9</v>
          </cell>
          <cell r="Q146">
            <v>8</v>
          </cell>
          <cell r="R146">
            <v>496</v>
          </cell>
          <cell r="S146">
            <v>0</v>
          </cell>
          <cell r="T146">
            <v>0</v>
          </cell>
          <cell r="U146">
            <v>1</v>
          </cell>
          <cell r="V146">
            <v>0</v>
          </cell>
          <cell r="W146">
            <v>0</v>
          </cell>
          <cell r="X146">
            <v>378</v>
          </cell>
          <cell r="Z146">
            <v>0</v>
          </cell>
          <cell r="AA146">
            <v>0</v>
          </cell>
          <cell r="AB146">
            <v>0</v>
          </cell>
          <cell r="AC146">
            <v>0</v>
          </cell>
          <cell r="AD146">
            <v>0</v>
          </cell>
          <cell r="AE146">
            <v>6</v>
          </cell>
        </row>
        <row r="147">
          <cell r="D147" t="str">
            <v>2-Birleştirilmiş parke yer döşemelerinin imalatı</v>
          </cell>
          <cell r="E147" t="str">
            <v>C1622</v>
          </cell>
          <cell r="F147">
            <v>0</v>
          </cell>
          <cell r="G147">
            <v>8</v>
          </cell>
          <cell r="H147">
            <v>22</v>
          </cell>
          <cell r="I147">
            <v>54</v>
          </cell>
          <cell r="J147">
            <v>8</v>
          </cell>
          <cell r="K147">
            <v>3080</v>
          </cell>
          <cell r="M147">
            <v>0</v>
          </cell>
          <cell r="N147">
            <v>1</v>
          </cell>
          <cell r="O147">
            <v>2</v>
          </cell>
          <cell r="R147">
            <v>115</v>
          </cell>
          <cell r="S147">
            <v>0</v>
          </cell>
          <cell r="T147">
            <v>0</v>
          </cell>
          <cell r="U147">
            <v>0</v>
          </cell>
          <cell r="V147">
            <v>0</v>
          </cell>
          <cell r="W147">
            <v>0</v>
          </cell>
          <cell r="X147">
            <v>69</v>
          </cell>
          <cell r="Z147">
            <v>0</v>
          </cell>
          <cell r="AA147">
            <v>0</v>
          </cell>
          <cell r="AB147">
            <v>0</v>
          </cell>
          <cell r="AE147">
            <v>0</v>
          </cell>
        </row>
        <row r="148">
          <cell r="D148" t="str">
            <v>3-Diğer bina doğramacılığı ve marangozluk ürünlerinin imalatı</v>
          </cell>
          <cell r="E148" t="str">
            <v>C1623</v>
          </cell>
          <cell r="F148">
            <v>0</v>
          </cell>
          <cell r="G148">
            <v>10</v>
          </cell>
          <cell r="H148">
            <v>22</v>
          </cell>
          <cell r="I148">
            <v>57</v>
          </cell>
          <cell r="J148">
            <v>8</v>
          </cell>
          <cell r="K148">
            <v>8247</v>
          </cell>
          <cell r="M148">
            <v>0</v>
          </cell>
          <cell r="O148">
            <v>4</v>
          </cell>
          <cell r="P148">
            <v>6</v>
          </cell>
          <cell r="Q148">
            <v>4</v>
          </cell>
          <cell r="R148">
            <v>188</v>
          </cell>
          <cell r="S148">
            <v>0</v>
          </cell>
          <cell r="T148">
            <v>0</v>
          </cell>
          <cell r="U148">
            <v>0</v>
          </cell>
          <cell r="V148">
            <v>0</v>
          </cell>
          <cell r="W148">
            <v>0</v>
          </cell>
          <cell r="X148">
            <v>304</v>
          </cell>
          <cell r="Z148">
            <v>0</v>
          </cell>
          <cell r="AB148">
            <v>0</v>
          </cell>
          <cell r="AC148">
            <v>0</v>
          </cell>
          <cell r="AD148">
            <v>0</v>
          </cell>
          <cell r="AE148">
            <v>0</v>
          </cell>
        </row>
        <row r="149">
          <cell r="D149" t="str">
            <v>4-Ahşap konteyner imalatı</v>
          </cell>
          <cell r="E149" t="str">
            <v>C1624</v>
          </cell>
          <cell r="F149">
            <v>0</v>
          </cell>
          <cell r="G149">
            <v>7</v>
          </cell>
          <cell r="H149">
            <v>50</v>
          </cell>
          <cell r="I149">
            <v>54</v>
          </cell>
          <cell r="J149">
            <v>20</v>
          </cell>
          <cell r="K149">
            <v>6323</v>
          </cell>
          <cell r="M149">
            <v>0</v>
          </cell>
          <cell r="P149">
            <v>3</v>
          </cell>
          <cell r="R149">
            <v>124</v>
          </cell>
          <cell r="S149">
            <v>0</v>
          </cell>
          <cell r="T149">
            <v>0</v>
          </cell>
          <cell r="U149">
            <v>0</v>
          </cell>
          <cell r="V149">
            <v>0</v>
          </cell>
          <cell r="W149">
            <v>0</v>
          </cell>
          <cell r="X149">
            <v>130</v>
          </cell>
          <cell r="Z149">
            <v>0</v>
          </cell>
          <cell r="AC149">
            <v>0</v>
          </cell>
          <cell r="AE149">
            <v>0</v>
          </cell>
        </row>
        <row r="150">
          <cell r="D150" t="str">
            <v>5-Ağaç mantarı ürünleri imalatı, saz. saman ve benzeri malzemelerden örülerek yapılan ürünlerin imalatı</v>
          </cell>
          <cell r="E150" t="str">
            <v>C1625</v>
          </cell>
        </row>
        <row r="151">
          <cell r="D151" t="str">
            <v>9-Diğer ağaç ürünleri imalatı,</v>
          </cell>
          <cell r="E151" t="str">
            <v>C1629</v>
          </cell>
          <cell r="F151">
            <v>0</v>
          </cell>
          <cell r="G151">
            <v>1</v>
          </cell>
          <cell r="H151">
            <v>6</v>
          </cell>
          <cell r="I151">
            <v>15</v>
          </cell>
          <cell r="J151">
            <v>4</v>
          </cell>
          <cell r="K151">
            <v>1421</v>
          </cell>
          <cell r="M151">
            <v>0</v>
          </cell>
          <cell r="O151">
            <v>2</v>
          </cell>
          <cell r="R151">
            <v>364</v>
          </cell>
          <cell r="S151">
            <v>0</v>
          </cell>
          <cell r="T151">
            <v>0</v>
          </cell>
          <cell r="U151">
            <v>0</v>
          </cell>
          <cell r="V151">
            <v>0</v>
          </cell>
          <cell r="W151">
            <v>0</v>
          </cell>
          <cell r="X151">
            <v>22</v>
          </cell>
          <cell r="Z151">
            <v>0</v>
          </cell>
          <cell r="AB151">
            <v>0</v>
          </cell>
          <cell r="AE151">
            <v>14</v>
          </cell>
        </row>
        <row r="152">
          <cell r="D152" t="str">
            <v>1-Kağıt hamuru imalatı</v>
          </cell>
          <cell r="E152" t="str">
            <v>C1711</v>
          </cell>
          <cell r="F152">
            <v>0</v>
          </cell>
          <cell r="G152">
            <v>3</v>
          </cell>
          <cell r="H152">
            <v>14</v>
          </cell>
          <cell r="I152">
            <v>36</v>
          </cell>
          <cell r="J152">
            <v>8</v>
          </cell>
          <cell r="K152">
            <v>3556</v>
          </cell>
          <cell r="M152">
            <v>0</v>
          </cell>
          <cell r="R152">
            <v>25</v>
          </cell>
          <cell r="S152">
            <v>0</v>
          </cell>
          <cell r="T152">
            <v>0</v>
          </cell>
          <cell r="U152">
            <v>0</v>
          </cell>
          <cell r="V152">
            <v>0</v>
          </cell>
          <cell r="W152">
            <v>0</v>
          </cell>
          <cell r="X152">
            <v>82</v>
          </cell>
          <cell r="Z152">
            <v>0</v>
          </cell>
          <cell r="AE152">
            <v>0</v>
          </cell>
        </row>
        <row r="153">
          <cell r="D153" t="str">
            <v>2-Kağıt ve mukavva imalatı</v>
          </cell>
          <cell r="E153" t="str">
            <v>C1712</v>
          </cell>
          <cell r="F153">
            <v>0</v>
          </cell>
          <cell r="G153">
            <v>13</v>
          </cell>
          <cell r="H153">
            <v>38</v>
          </cell>
          <cell r="I153">
            <v>105</v>
          </cell>
          <cell r="J153">
            <v>36</v>
          </cell>
          <cell r="K153">
            <v>7685</v>
          </cell>
          <cell r="M153">
            <v>0</v>
          </cell>
          <cell r="N153">
            <v>1</v>
          </cell>
          <cell r="O153">
            <v>2</v>
          </cell>
          <cell r="R153">
            <v>374</v>
          </cell>
          <cell r="S153">
            <v>0</v>
          </cell>
          <cell r="T153">
            <v>0</v>
          </cell>
          <cell r="U153">
            <v>0</v>
          </cell>
          <cell r="V153">
            <v>0</v>
          </cell>
          <cell r="W153">
            <v>0</v>
          </cell>
          <cell r="X153">
            <v>150</v>
          </cell>
          <cell r="Z153">
            <v>0</v>
          </cell>
          <cell r="AA153">
            <v>0</v>
          </cell>
          <cell r="AB153">
            <v>0</v>
          </cell>
          <cell r="AE153">
            <v>18</v>
          </cell>
        </row>
        <row r="154">
          <cell r="D154" t="str">
            <v>1-Oluklu kağıt ve oluklu mukavva imalatı ile kağıt ve mukavvadan yapılan ambalaj kutuları imalatı</v>
          </cell>
          <cell r="E154" t="str">
            <v>C1721</v>
          </cell>
          <cell r="F154">
            <v>0</v>
          </cell>
          <cell r="G154">
            <v>17</v>
          </cell>
          <cell r="H154">
            <v>90</v>
          </cell>
          <cell r="I154">
            <v>231</v>
          </cell>
          <cell r="J154">
            <v>52</v>
          </cell>
          <cell r="K154">
            <v>15299</v>
          </cell>
          <cell r="M154">
            <v>0</v>
          </cell>
          <cell r="N154">
            <v>1</v>
          </cell>
          <cell r="O154">
            <v>6</v>
          </cell>
          <cell r="P154">
            <v>21</v>
          </cell>
          <cell r="Q154">
            <v>8</v>
          </cell>
          <cell r="R154">
            <v>836</v>
          </cell>
          <cell r="S154">
            <v>0</v>
          </cell>
          <cell r="T154">
            <v>0</v>
          </cell>
          <cell r="U154">
            <v>0</v>
          </cell>
          <cell r="V154">
            <v>0</v>
          </cell>
          <cell r="W154">
            <v>0</v>
          </cell>
          <cell r="X154">
            <v>391</v>
          </cell>
          <cell r="Z154">
            <v>0</v>
          </cell>
          <cell r="AA154">
            <v>0</v>
          </cell>
          <cell r="AB154">
            <v>0</v>
          </cell>
          <cell r="AC154">
            <v>0</v>
          </cell>
          <cell r="AD154">
            <v>0</v>
          </cell>
          <cell r="AE154">
            <v>3</v>
          </cell>
        </row>
        <row r="155">
          <cell r="D155" t="str">
            <v>2-Kağıttan yapılan ev eşyası. sıhhi ve tuvalet malzemeleri imalatı</v>
          </cell>
          <cell r="E155" t="str">
            <v>C1722</v>
          </cell>
          <cell r="F155">
            <v>0</v>
          </cell>
          <cell r="G155">
            <v>13</v>
          </cell>
          <cell r="H155">
            <v>54</v>
          </cell>
          <cell r="I155">
            <v>96</v>
          </cell>
          <cell r="J155">
            <v>14</v>
          </cell>
          <cell r="K155">
            <v>7305</v>
          </cell>
          <cell r="M155">
            <v>0</v>
          </cell>
          <cell r="N155">
            <v>2</v>
          </cell>
          <cell r="O155">
            <v>6</v>
          </cell>
          <cell r="P155">
            <v>18</v>
          </cell>
          <cell r="Q155">
            <v>4</v>
          </cell>
          <cell r="R155">
            <v>1385</v>
          </cell>
          <cell r="S155">
            <v>0</v>
          </cell>
          <cell r="T155">
            <v>0</v>
          </cell>
          <cell r="U155">
            <v>0</v>
          </cell>
          <cell r="V155">
            <v>0</v>
          </cell>
          <cell r="W155">
            <v>2</v>
          </cell>
          <cell r="X155">
            <v>115</v>
          </cell>
          <cell r="Z155">
            <v>0</v>
          </cell>
          <cell r="AA155">
            <v>0</v>
          </cell>
          <cell r="AB155">
            <v>0</v>
          </cell>
          <cell r="AC155">
            <v>0</v>
          </cell>
          <cell r="AD155">
            <v>0</v>
          </cell>
          <cell r="AE155">
            <v>36</v>
          </cell>
        </row>
        <row r="156">
          <cell r="D156" t="str">
            <v>3-Kağıt kırtasiye ürünleri imalatı</v>
          </cell>
          <cell r="E156" t="str">
            <v>C1723</v>
          </cell>
          <cell r="F156">
            <v>0</v>
          </cell>
          <cell r="G156">
            <v>2</v>
          </cell>
          <cell r="H156">
            <v>2</v>
          </cell>
          <cell r="I156">
            <v>9</v>
          </cell>
          <cell r="J156">
            <v>8</v>
          </cell>
          <cell r="K156">
            <v>661</v>
          </cell>
          <cell r="M156">
            <v>0</v>
          </cell>
          <cell r="R156">
            <v>93</v>
          </cell>
          <cell r="S156">
            <v>0</v>
          </cell>
          <cell r="T156">
            <v>0</v>
          </cell>
          <cell r="U156">
            <v>0</v>
          </cell>
          <cell r="V156">
            <v>0</v>
          </cell>
          <cell r="W156">
            <v>0</v>
          </cell>
          <cell r="X156">
            <v>10</v>
          </cell>
          <cell r="Z156">
            <v>0</v>
          </cell>
          <cell r="AE156">
            <v>2</v>
          </cell>
        </row>
        <row r="157">
          <cell r="D157" t="str">
            <v>4-Duvar kağıdı imalatı</v>
          </cell>
          <cell r="E157" t="str">
            <v>C1724</v>
          </cell>
          <cell r="F157">
            <v>0</v>
          </cell>
          <cell r="I157">
            <v>3</v>
          </cell>
          <cell r="S157">
            <v>0</v>
          </cell>
          <cell r="V157">
            <v>0</v>
          </cell>
        </row>
        <row r="158">
          <cell r="D158" t="str">
            <v>9-Kağıt ve mukavvadan diğer ürünlerin imalatı</v>
          </cell>
          <cell r="E158" t="str">
            <v>C1729</v>
          </cell>
          <cell r="F158">
            <v>0</v>
          </cell>
          <cell r="H158">
            <v>8</v>
          </cell>
          <cell r="I158">
            <v>18</v>
          </cell>
          <cell r="J158">
            <v>12</v>
          </cell>
          <cell r="K158">
            <v>2288</v>
          </cell>
          <cell r="M158">
            <v>0</v>
          </cell>
          <cell r="O158">
            <v>2</v>
          </cell>
          <cell r="R158">
            <v>50</v>
          </cell>
          <cell r="S158">
            <v>0</v>
          </cell>
          <cell r="U158">
            <v>0</v>
          </cell>
          <cell r="V158">
            <v>0</v>
          </cell>
          <cell r="W158">
            <v>0</v>
          </cell>
          <cell r="X158">
            <v>41</v>
          </cell>
          <cell r="Z158">
            <v>0</v>
          </cell>
          <cell r="AB158">
            <v>0</v>
          </cell>
          <cell r="AE158">
            <v>0</v>
          </cell>
        </row>
        <row r="159">
          <cell r="D159" t="str">
            <v>1-Gazetelerin basımı</v>
          </cell>
          <cell r="E159" t="str">
            <v>C1811</v>
          </cell>
          <cell r="F159">
            <v>0</v>
          </cell>
          <cell r="G159">
            <v>4</v>
          </cell>
          <cell r="H159">
            <v>10</v>
          </cell>
          <cell r="I159">
            <v>9</v>
          </cell>
          <cell r="J159">
            <v>16</v>
          </cell>
          <cell r="K159">
            <v>2878</v>
          </cell>
          <cell r="M159">
            <v>0</v>
          </cell>
          <cell r="Q159">
            <v>4</v>
          </cell>
          <cell r="R159">
            <v>59</v>
          </cell>
          <cell r="S159">
            <v>0</v>
          </cell>
          <cell r="T159">
            <v>0</v>
          </cell>
          <cell r="U159">
            <v>0</v>
          </cell>
          <cell r="V159">
            <v>0</v>
          </cell>
          <cell r="W159">
            <v>0</v>
          </cell>
          <cell r="X159">
            <v>33</v>
          </cell>
          <cell r="Z159">
            <v>0</v>
          </cell>
          <cell r="AD159">
            <v>0</v>
          </cell>
          <cell r="AE159">
            <v>0</v>
          </cell>
        </row>
        <row r="160">
          <cell r="D160" t="str">
            <v>2-Diğer matbaacılık</v>
          </cell>
          <cell r="E160" t="str">
            <v>C1812</v>
          </cell>
          <cell r="F160">
            <v>0</v>
          </cell>
          <cell r="G160">
            <v>16</v>
          </cell>
          <cell r="H160">
            <v>62</v>
          </cell>
          <cell r="I160">
            <v>120</v>
          </cell>
          <cell r="J160">
            <v>60</v>
          </cell>
          <cell r="K160">
            <v>7226</v>
          </cell>
          <cell r="M160">
            <v>0</v>
          </cell>
          <cell r="N160">
            <v>2</v>
          </cell>
          <cell r="O160">
            <v>4</v>
          </cell>
          <cell r="P160">
            <v>9</v>
          </cell>
          <cell r="Q160">
            <v>4</v>
          </cell>
          <cell r="R160">
            <v>401</v>
          </cell>
          <cell r="S160">
            <v>0</v>
          </cell>
          <cell r="T160">
            <v>0</v>
          </cell>
          <cell r="U160">
            <v>0</v>
          </cell>
          <cell r="V160">
            <v>0</v>
          </cell>
          <cell r="W160">
            <v>0</v>
          </cell>
          <cell r="X160">
            <v>227</v>
          </cell>
          <cell r="Z160">
            <v>0</v>
          </cell>
          <cell r="AA160">
            <v>0</v>
          </cell>
          <cell r="AB160">
            <v>0</v>
          </cell>
          <cell r="AC160">
            <v>0</v>
          </cell>
          <cell r="AD160">
            <v>0</v>
          </cell>
          <cell r="AE160">
            <v>6</v>
          </cell>
        </row>
        <row r="161">
          <cell r="D161" t="str">
            <v>3-Basım ve yayım öncesi hizmetler</v>
          </cell>
          <cell r="E161" t="str">
            <v>C1813</v>
          </cell>
          <cell r="F161">
            <v>0</v>
          </cell>
          <cell r="H161">
            <v>8</v>
          </cell>
          <cell r="I161">
            <v>3</v>
          </cell>
          <cell r="K161">
            <v>687</v>
          </cell>
          <cell r="M161">
            <v>0</v>
          </cell>
          <cell r="R161">
            <v>17</v>
          </cell>
          <cell r="S161">
            <v>0</v>
          </cell>
          <cell r="U161">
            <v>0</v>
          </cell>
          <cell r="V161">
            <v>0</v>
          </cell>
          <cell r="X161">
            <v>4</v>
          </cell>
          <cell r="Z161">
            <v>0</v>
          </cell>
          <cell r="AE161">
            <v>0</v>
          </cell>
        </row>
        <row r="162">
          <cell r="D162" t="str">
            <v>4-Ciltçilik ve ilgili hizmetler</v>
          </cell>
          <cell r="E162" t="str">
            <v>C1814</v>
          </cell>
          <cell r="F162">
            <v>0</v>
          </cell>
          <cell r="H162">
            <v>2</v>
          </cell>
          <cell r="I162">
            <v>3</v>
          </cell>
          <cell r="K162">
            <v>708</v>
          </cell>
          <cell r="M162">
            <v>0</v>
          </cell>
          <cell r="R162">
            <v>435</v>
          </cell>
          <cell r="S162">
            <v>0</v>
          </cell>
          <cell r="U162">
            <v>0</v>
          </cell>
          <cell r="V162">
            <v>0</v>
          </cell>
          <cell r="X162">
            <v>13</v>
          </cell>
          <cell r="Z162">
            <v>0</v>
          </cell>
          <cell r="AE162">
            <v>9</v>
          </cell>
        </row>
        <row r="163">
          <cell r="D163" t="str">
            <v>5-Diğer baskı ve hakkaklık işleri (tabaklar ve diğer eşya üzerine baskı. hakkaklık ve işleme yapılması gibi)</v>
          </cell>
          <cell r="E163" t="str">
            <v>C1815</v>
          </cell>
        </row>
        <row r="164">
          <cell r="D164" t="str">
            <v>0-Kayıtlı medyanın çoğaltılması (ses. görüntü ve bilgisayar kaydı)</v>
          </cell>
          <cell r="E164" t="str">
            <v>C1820</v>
          </cell>
          <cell r="K164">
            <v>19</v>
          </cell>
          <cell r="X164">
            <v>0</v>
          </cell>
        </row>
        <row r="165">
          <cell r="D165" t="str">
            <v>0-Kok fırını ürünlerinin imalatı</v>
          </cell>
          <cell r="E165" t="str">
            <v>C1910</v>
          </cell>
          <cell r="F165">
            <v>0</v>
          </cell>
          <cell r="S165">
            <v>0</v>
          </cell>
        </row>
        <row r="166">
          <cell r="D166" t="str">
            <v>0-Rafine edilmiş petrol ürünleri imalatı</v>
          </cell>
          <cell r="E166" t="str">
            <v>C1920</v>
          </cell>
          <cell r="F166">
            <v>0</v>
          </cell>
          <cell r="G166">
            <v>10</v>
          </cell>
          <cell r="H166">
            <v>28</v>
          </cell>
          <cell r="I166">
            <v>18</v>
          </cell>
          <cell r="J166">
            <v>4</v>
          </cell>
          <cell r="K166">
            <v>1682</v>
          </cell>
          <cell r="S166">
            <v>0</v>
          </cell>
          <cell r="T166">
            <v>0</v>
          </cell>
          <cell r="U166">
            <v>0</v>
          </cell>
          <cell r="V166">
            <v>0</v>
          </cell>
          <cell r="W166">
            <v>0</v>
          </cell>
          <cell r="X166">
            <v>91</v>
          </cell>
        </row>
        <row r="167">
          <cell r="D167" t="str">
            <v>1-Sanayi gazları imalatı</v>
          </cell>
          <cell r="E167" t="str">
            <v>C2011</v>
          </cell>
          <cell r="F167">
            <v>0</v>
          </cell>
          <cell r="G167">
            <v>1</v>
          </cell>
          <cell r="H167">
            <v>10</v>
          </cell>
          <cell r="K167">
            <v>176</v>
          </cell>
          <cell r="S167">
            <v>0</v>
          </cell>
          <cell r="T167">
            <v>0</v>
          </cell>
          <cell r="U167">
            <v>0</v>
          </cell>
          <cell r="X167">
            <v>5</v>
          </cell>
        </row>
        <row r="168">
          <cell r="D168" t="str">
            <v>2-Boya maddeleri ve pigment imalatı</v>
          </cell>
          <cell r="E168" t="str">
            <v>C2012</v>
          </cell>
          <cell r="F168">
            <v>0</v>
          </cell>
          <cell r="G168">
            <v>2</v>
          </cell>
          <cell r="H168">
            <v>8</v>
          </cell>
          <cell r="I168">
            <v>6</v>
          </cell>
          <cell r="K168">
            <v>359</v>
          </cell>
          <cell r="M168">
            <v>0</v>
          </cell>
          <cell r="S168">
            <v>0</v>
          </cell>
          <cell r="T168">
            <v>0</v>
          </cell>
          <cell r="U168">
            <v>0</v>
          </cell>
          <cell r="V168">
            <v>0</v>
          </cell>
          <cell r="X168">
            <v>4</v>
          </cell>
          <cell r="Z168">
            <v>0</v>
          </cell>
        </row>
        <row r="169">
          <cell r="D169" t="str">
            <v>3-Diğer inorganik temel kimyasal maddelerin imalatı</v>
          </cell>
          <cell r="E169" t="str">
            <v>C2013</v>
          </cell>
          <cell r="F169">
            <v>0</v>
          </cell>
          <cell r="G169">
            <v>2</v>
          </cell>
          <cell r="H169">
            <v>14</v>
          </cell>
          <cell r="I169">
            <v>48</v>
          </cell>
          <cell r="J169">
            <v>16</v>
          </cell>
          <cell r="K169">
            <v>2397</v>
          </cell>
          <cell r="M169">
            <v>0</v>
          </cell>
          <cell r="R169">
            <v>57</v>
          </cell>
          <cell r="S169">
            <v>0</v>
          </cell>
          <cell r="T169">
            <v>0</v>
          </cell>
          <cell r="U169">
            <v>0</v>
          </cell>
          <cell r="V169">
            <v>0</v>
          </cell>
          <cell r="W169">
            <v>0</v>
          </cell>
          <cell r="X169">
            <v>140</v>
          </cell>
          <cell r="Z169">
            <v>0</v>
          </cell>
          <cell r="AE169">
            <v>0</v>
          </cell>
        </row>
        <row r="170">
          <cell r="D170" t="str">
            <v>4-Diğer organik temel kimyasalların imalatı</v>
          </cell>
          <cell r="E170" t="str">
            <v>C2014</v>
          </cell>
          <cell r="F170">
            <v>0</v>
          </cell>
          <cell r="G170">
            <v>5</v>
          </cell>
          <cell r="H170">
            <v>22</v>
          </cell>
          <cell r="I170">
            <v>42</v>
          </cell>
          <cell r="J170">
            <v>8</v>
          </cell>
          <cell r="K170">
            <v>2636</v>
          </cell>
          <cell r="M170">
            <v>0</v>
          </cell>
          <cell r="N170">
            <v>1</v>
          </cell>
          <cell r="O170">
            <v>2</v>
          </cell>
          <cell r="P170">
            <v>3</v>
          </cell>
          <cell r="R170">
            <v>87</v>
          </cell>
          <cell r="S170">
            <v>0</v>
          </cell>
          <cell r="T170">
            <v>0</v>
          </cell>
          <cell r="U170">
            <v>0</v>
          </cell>
          <cell r="V170">
            <v>0</v>
          </cell>
          <cell r="W170">
            <v>0</v>
          </cell>
          <cell r="X170">
            <v>58</v>
          </cell>
          <cell r="Z170">
            <v>0</v>
          </cell>
          <cell r="AA170">
            <v>0</v>
          </cell>
          <cell r="AB170">
            <v>0</v>
          </cell>
          <cell r="AC170">
            <v>0</v>
          </cell>
          <cell r="AE170">
            <v>0</v>
          </cell>
        </row>
        <row r="171">
          <cell r="D171" t="str">
            <v>5-Kimyasal gübre ve azot bileşiklerin imalatı</v>
          </cell>
          <cell r="E171" t="str">
            <v>C2015</v>
          </cell>
          <cell r="F171">
            <v>0</v>
          </cell>
          <cell r="G171">
            <v>2</v>
          </cell>
          <cell r="H171">
            <v>16</v>
          </cell>
          <cell r="I171">
            <v>33</v>
          </cell>
          <cell r="K171">
            <v>1567</v>
          </cell>
          <cell r="M171">
            <v>0</v>
          </cell>
          <cell r="O171">
            <v>2</v>
          </cell>
          <cell r="R171">
            <v>36</v>
          </cell>
          <cell r="S171">
            <v>0</v>
          </cell>
          <cell r="T171">
            <v>0</v>
          </cell>
          <cell r="U171">
            <v>0</v>
          </cell>
          <cell r="V171">
            <v>0</v>
          </cell>
          <cell r="X171">
            <v>70</v>
          </cell>
          <cell r="Z171">
            <v>0</v>
          </cell>
          <cell r="AB171">
            <v>0</v>
          </cell>
          <cell r="AE171">
            <v>2</v>
          </cell>
        </row>
        <row r="172">
          <cell r="D172" t="str">
            <v>6-Birincil formda plastik hammaddelerin imalatı</v>
          </cell>
          <cell r="E172" t="str">
            <v>C2016</v>
          </cell>
          <cell r="F172">
            <v>0</v>
          </cell>
          <cell r="G172">
            <v>5</v>
          </cell>
          <cell r="H172">
            <v>30</v>
          </cell>
          <cell r="I172">
            <v>49</v>
          </cell>
          <cell r="J172">
            <v>28</v>
          </cell>
          <cell r="K172">
            <v>3783</v>
          </cell>
          <cell r="M172">
            <v>0</v>
          </cell>
          <cell r="N172">
            <v>2</v>
          </cell>
          <cell r="O172">
            <v>2</v>
          </cell>
          <cell r="P172">
            <v>6</v>
          </cell>
          <cell r="R172">
            <v>200</v>
          </cell>
          <cell r="S172">
            <v>0</v>
          </cell>
          <cell r="T172">
            <v>0</v>
          </cell>
          <cell r="U172">
            <v>0</v>
          </cell>
          <cell r="V172">
            <v>2</v>
          </cell>
          <cell r="W172">
            <v>0</v>
          </cell>
          <cell r="X172">
            <v>60</v>
          </cell>
          <cell r="Z172">
            <v>0</v>
          </cell>
          <cell r="AA172">
            <v>0</v>
          </cell>
          <cell r="AB172">
            <v>0</v>
          </cell>
          <cell r="AC172">
            <v>0</v>
          </cell>
          <cell r="AE172">
            <v>1</v>
          </cell>
        </row>
        <row r="173">
          <cell r="D173" t="str">
            <v>7-Birincil formda sentetik kauçuk imalatı</v>
          </cell>
          <cell r="E173" t="str">
            <v>C2017</v>
          </cell>
          <cell r="K173">
            <v>153</v>
          </cell>
          <cell r="X173">
            <v>4</v>
          </cell>
        </row>
        <row r="174">
          <cell r="D174" t="str">
            <v>0-Haşere ilaçları ve diğer zirai-kimyasal ürünlerin imalatı</v>
          </cell>
          <cell r="E174" t="str">
            <v>C2020</v>
          </cell>
          <cell r="F174">
            <v>0</v>
          </cell>
          <cell r="I174">
            <v>12</v>
          </cell>
          <cell r="J174">
            <v>4</v>
          </cell>
          <cell r="K174">
            <v>549</v>
          </cell>
          <cell r="M174">
            <v>0</v>
          </cell>
          <cell r="P174">
            <v>3</v>
          </cell>
          <cell r="Q174">
            <v>4</v>
          </cell>
          <cell r="S174">
            <v>0</v>
          </cell>
          <cell r="V174">
            <v>0</v>
          </cell>
          <cell r="W174">
            <v>0</v>
          </cell>
          <cell r="X174">
            <v>59</v>
          </cell>
          <cell r="Z174">
            <v>0</v>
          </cell>
          <cell r="AC174">
            <v>0</v>
          </cell>
          <cell r="AD174">
            <v>0</v>
          </cell>
        </row>
        <row r="175">
          <cell r="D175" t="str">
            <v>0-Boya. vernik ve benzeri kaplayıcı maddeler ile matbaa mürekkebi ve macun imalatı</v>
          </cell>
          <cell r="E175" t="str">
            <v>C2030</v>
          </cell>
          <cell r="F175">
            <v>0</v>
          </cell>
          <cell r="G175">
            <v>12</v>
          </cell>
          <cell r="H175">
            <v>54</v>
          </cell>
          <cell r="I175">
            <v>51</v>
          </cell>
          <cell r="J175">
            <v>16</v>
          </cell>
          <cell r="K175">
            <v>4526</v>
          </cell>
          <cell r="M175">
            <v>0</v>
          </cell>
          <cell r="O175">
            <v>2</v>
          </cell>
          <cell r="P175">
            <v>6</v>
          </cell>
          <cell r="R175">
            <v>12</v>
          </cell>
          <cell r="S175">
            <v>0</v>
          </cell>
          <cell r="T175">
            <v>0</v>
          </cell>
          <cell r="U175">
            <v>0</v>
          </cell>
          <cell r="V175">
            <v>0</v>
          </cell>
          <cell r="W175">
            <v>0</v>
          </cell>
          <cell r="X175">
            <v>136</v>
          </cell>
          <cell r="Z175">
            <v>0</v>
          </cell>
          <cell r="AB175">
            <v>0</v>
          </cell>
          <cell r="AC175">
            <v>0</v>
          </cell>
          <cell r="AE175">
            <v>0</v>
          </cell>
        </row>
        <row r="176">
          <cell r="D176" t="str">
            <v>1-Sabun ve deterjan. temizlik ve parlatıcı maddeleri imalatı</v>
          </cell>
          <cell r="E176" t="str">
            <v>C2041</v>
          </cell>
          <cell r="F176">
            <v>0</v>
          </cell>
          <cell r="G176">
            <v>1</v>
          </cell>
          <cell r="H176">
            <v>24</v>
          </cell>
          <cell r="I176">
            <v>37</v>
          </cell>
          <cell r="J176">
            <v>32</v>
          </cell>
          <cell r="K176">
            <v>3767</v>
          </cell>
          <cell r="M176">
            <v>0</v>
          </cell>
          <cell r="N176">
            <v>4</v>
          </cell>
          <cell r="O176">
            <v>6</v>
          </cell>
          <cell r="P176">
            <v>6</v>
          </cell>
          <cell r="Q176">
            <v>4</v>
          </cell>
          <cell r="R176">
            <v>441</v>
          </cell>
          <cell r="S176">
            <v>0</v>
          </cell>
          <cell r="T176">
            <v>0</v>
          </cell>
          <cell r="U176">
            <v>0</v>
          </cell>
          <cell r="V176">
            <v>2</v>
          </cell>
          <cell r="W176">
            <v>0</v>
          </cell>
          <cell r="X176">
            <v>146</v>
          </cell>
          <cell r="Z176">
            <v>0</v>
          </cell>
          <cell r="AA176">
            <v>0</v>
          </cell>
          <cell r="AB176">
            <v>0</v>
          </cell>
          <cell r="AC176">
            <v>0</v>
          </cell>
          <cell r="AD176">
            <v>0</v>
          </cell>
          <cell r="AE176">
            <v>2</v>
          </cell>
        </row>
        <row r="177">
          <cell r="D177" t="str">
            <v>2-Parfüm kozmetik ve bakım malzemelerinin imalatı</v>
          </cell>
          <cell r="E177" t="str">
            <v>C2042</v>
          </cell>
          <cell r="F177">
            <v>0</v>
          </cell>
          <cell r="G177">
            <v>5</v>
          </cell>
          <cell r="H177">
            <v>6</v>
          </cell>
          <cell r="I177">
            <v>9</v>
          </cell>
          <cell r="K177">
            <v>1512</v>
          </cell>
          <cell r="M177">
            <v>0</v>
          </cell>
          <cell r="N177">
            <v>7</v>
          </cell>
          <cell r="O177">
            <v>12</v>
          </cell>
          <cell r="P177">
            <v>15</v>
          </cell>
          <cell r="Q177">
            <v>4</v>
          </cell>
          <cell r="R177">
            <v>1363</v>
          </cell>
          <cell r="S177">
            <v>0</v>
          </cell>
          <cell r="T177">
            <v>0</v>
          </cell>
          <cell r="U177">
            <v>0</v>
          </cell>
          <cell r="V177">
            <v>0</v>
          </cell>
          <cell r="X177">
            <v>70</v>
          </cell>
          <cell r="Z177">
            <v>0</v>
          </cell>
          <cell r="AA177">
            <v>0</v>
          </cell>
          <cell r="AB177">
            <v>0</v>
          </cell>
          <cell r="AC177">
            <v>0</v>
          </cell>
          <cell r="AD177">
            <v>0</v>
          </cell>
          <cell r="AE177">
            <v>16</v>
          </cell>
        </row>
        <row r="178">
          <cell r="D178" t="str">
            <v>1-Patlayıcı madde imalatı</v>
          </cell>
          <cell r="E178" t="str">
            <v>C2051</v>
          </cell>
          <cell r="F178">
            <v>0</v>
          </cell>
          <cell r="G178">
            <v>1</v>
          </cell>
          <cell r="H178">
            <v>2</v>
          </cell>
          <cell r="I178">
            <v>3</v>
          </cell>
          <cell r="K178">
            <v>202</v>
          </cell>
          <cell r="M178">
            <v>0</v>
          </cell>
          <cell r="O178">
            <v>2</v>
          </cell>
          <cell r="R178">
            <v>45</v>
          </cell>
          <cell r="S178">
            <v>0</v>
          </cell>
          <cell r="T178">
            <v>0</v>
          </cell>
          <cell r="U178">
            <v>0</v>
          </cell>
          <cell r="V178">
            <v>0</v>
          </cell>
          <cell r="X178">
            <v>10</v>
          </cell>
          <cell r="Z178">
            <v>0</v>
          </cell>
          <cell r="AB178">
            <v>0</v>
          </cell>
          <cell r="AE178">
            <v>18</v>
          </cell>
        </row>
        <row r="179">
          <cell r="D179" t="str">
            <v>2-Tutkal imalatı</v>
          </cell>
          <cell r="E179" t="str">
            <v>C2052</v>
          </cell>
          <cell r="F179">
            <v>0</v>
          </cell>
          <cell r="G179">
            <v>1</v>
          </cell>
          <cell r="H179">
            <v>2</v>
          </cell>
          <cell r="I179">
            <v>15</v>
          </cell>
          <cell r="J179">
            <v>8</v>
          </cell>
          <cell r="K179">
            <v>683</v>
          </cell>
          <cell r="M179">
            <v>0</v>
          </cell>
          <cell r="N179">
            <v>1</v>
          </cell>
          <cell r="O179">
            <v>2</v>
          </cell>
          <cell r="P179">
            <v>3</v>
          </cell>
          <cell r="S179">
            <v>0</v>
          </cell>
          <cell r="T179">
            <v>0</v>
          </cell>
          <cell r="U179">
            <v>0</v>
          </cell>
          <cell r="V179">
            <v>0</v>
          </cell>
          <cell r="W179">
            <v>0</v>
          </cell>
          <cell r="X179">
            <v>39</v>
          </cell>
          <cell r="Z179">
            <v>0</v>
          </cell>
          <cell r="AA179">
            <v>0</v>
          </cell>
          <cell r="AB179">
            <v>0</v>
          </cell>
          <cell r="AC179">
            <v>0</v>
          </cell>
        </row>
        <row r="180">
          <cell r="D180" t="str">
            <v>3-Uçucu yağların imalatı</v>
          </cell>
          <cell r="E180" t="str">
            <v>C2053</v>
          </cell>
          <cell r="I180">
            <v>3</v>
          </cell>
          <cell r="K180">
            <v>10</v>
          </cell>
          <cell r="V180">
            <v>0</v>
          </cell>
          <cell r="X180">
            <v>0</v>
          </cell>
        </row>
        <row r="181">
          <cell r="D181" t="str">
            <v>4-Her nevi mum imali</v>
          </cell>
          <cell r="E181" t="str">
            <v>C2054</v>
          </cell>
        </row>
        <row r="182">
          <cell r="D182" t="str">
            <v>5-Kibrit imali</v>
          </cell>
          <cell r="E182" t="str">
            <v>C2055</v>
          </cell>
        </row>
        <row r="183">
          <cell r="D183" t="str">
            <v>9-Başka yerde sınıflandırılmamış diğer kimyasal ürünlerin imalatı</v>
          </cell>
          <cell r="E183" t="str">
            <v>C2059</v>
          </cell>
          <cell r="F183">
            <v>0</v>
          </cell>
          <cell r="G183">
            <v>1</v>
          </cell>
          <cell r="H183">
            <v>8</v>
          </cell>
          <cell r="I183">
            <v>66</v>
          </cell>
          <cell r="J183">
            <v>16</v>
          </cell>
          <cell r="K183">
            <v>1969</v>
          </cell>
          <cell r="M183">
            <v>0</v>
          </cell>
          <cell r="P183">
            <v>3</v>
          </cell>
          <cell r="S183">
            <v>0</v>
          </cell>
          <cell r="T183">
            <v>0</v>
          </cell>
          <cell r="U183">
            <v>0</v>
          </cell>
          <cell r="V183">
            <v>0</v>
          </cell>
          <cell r="W183">
            <v>0</v>
          </cell>
          <cell r="X183">
            <v>153</v>
          </cell>
          <cell r="Z183">
            <v>0</v>
          </cell>
          <cell r="AC183">
            <v>0</v>
          </cell>
        </row>
        <row r="184">
          <cell r="D184" t="str">
            <v>0-Suni veya sentetik elyaf imalatı</v>
          </cell>
          <cell r="E184" t="str">
            <v>C2060</v>
          </cell>
          <cell r="F184">
            <v>0</v>
          </cell>
          <cell r="G184">
            <v>7</v>
          </cell>
          <cell r="H184">
            <v>14</v>
          </cell>
          <cell r="I184">
            <v>42</v>
          </cell>
          <cell r="J184">
            <v>8</v>
          </cell>
          <cell r="K184">
            <v>1385</v>
          </cell>
          <cell r="M184">
            <v>0</v>
          </cell>
          <cell r="N184">
            <v>2</v>
          </cell>
          <cell r="P184">
            <v>6</v>
          </cell>
          <cell r="R184">
            <v>132</v>
          </cell>
          <cell r="S184">
            <v>0</v>
          </cell>
          <cell r="T184">
            <v>0</v>
          </cell>
          <cell r="U184">
            <v>0</v>
          </cell>
          <cell r="V184">
            <v>0</v>
          </cell>
          <cell r="W184">
            <v>0</v>
          </cell>
          <cell r="X184">
            <v>39</v>
          </cell>
          <cell r="Z184">
            <v>0</v>
          </cell>
          <cell r="AA184">
            <v>0</v>
          </cell>
          <cell r="AC184">
            <v>0</v>
          </cell>
          <cell r="AE184">
            <v>0</v>
          </cell>
        </row>
        <row r="185">
          <cell r="D185" t="str">
            <v>0-Temel eczacılık ürünleri imalatı</v>
          </cell>
          <cell r="E185" t="str">
            <v>C2110</v>
          </cell>
          <cell r="G185">
            <v>1</v>
          </cell>
          <cell r="K185">
            <v>120</v>
          </cell>
          <cell r="M185">
            <v>0</v>
          </cell>
          <cell r="R185">
            <v>10</v>
          </cell>
          <cell r="T185">
            <v>0</v>
          </cell>
          <cell r="X185">
            <v>21</v>
          </cell>
          <cell r="Z185">
            <v>0</v>
          </cell>
          <cell r="AE185">
            <v>0</v>
          </cell>
        </row>
        <row r="186">
          <cell r="D186" t="str">
            <v>0-Eczacılığa ilişkin ilaçların imalatı</v>
          </cell>
          <cell r="E186" t="str">
            <v>C2120</v>
          </cell>
          <cell r="F186">
            <v>0</v>
          </cell>
          <cell r="G186">
            <v>14</v>
          </cell>
          <cell r="H186">
            <v>30</v>
          </cell>
          <cell r="I186">
            <v>57</v>
          </cell>
          <cell r="J186">
            <v>4</v>
          </cell>
          <cell r="K186">
            <v>2727</v>
          </cell>
          <cell r="M186">
            <v>0</v>
          </cell>
          <cell r="N186">
            <v>2</v>
          </cell>
          <cell r="O186">
            <v>16</v>
          </cell>
          <cell r="P186">
            <v>9</v>
          </cell>
          <cell r="Q186">
            <v>8</v>
          </cell>
          <cell r="R186">
            <v>730</v>
          </cell>
          <cell r="S186">
            <v>0</v>
          </cell>
          <cell r="T186">
            <v>0</v>
          </cell>
          <cell r="U186">
            <v>0</v>
          </cell>
          <cell r="V186">
            <v>0</v>
          </cell>
          <cell r="W186">
            <v>0</v>
          </cell>
          <cell r="X186">
            <v>38</v>
          </cell>
          <cell r="Z186">
            <v>0</v>
          </cell>
          <cell r="AA186">
            <v>0</v>
          </cell>
          <cell r="AB186">
            <v>0</v>
          </cell>
          <cell r="AC186">
            <v>0</v>
          </cell>
          <cell r="AD186">
            <v>0</v>
          </cell>
          <cell r="AE186">
            <v>1</v>
          </cell>
        </row>
        <row r="187">
          <cell r="D187" t="str">
            <v>1-İç ve dış lastik imalatı, lastiğe sırt geçirilmesi ve yeniden işlenmesi</v>
          </cell>
          <cell r="E187" t="str">
            <v>C2211</v>
          </cell>
          <cell r="F187">
            <v>0</v>
          </cell>
          <cell r="G187">
            <v>33</v>
          </cell>
          <cell r="H187">
            <v>114</v>
          </cell>
          <cell r="I187">
            <v>193</v>
          </cell>
          <cell r="J187">
            <v>148</v>
          </cell>
          <cell r="K187">
            <v>11734</v>
          </cell>
          <cell r="M187">
            <v>0</v>
          </cell>
          <cell r="O187">
            <v>2</v>
          </cell>
          <cell r="R187">
            <v>221</v>
          </cell>
          <cell r="S187">
            <v>0</v>
          </cell>
          <cell r="T187">
            <v>0</v>
          </cell>
          <cell r="U187">
            <v>0</v>
          </cell>
          <cell r="V187">
            <v>2</v>
          </cell>
          <cell r="W187">
            <v>0</v>
          </cell>
          <cell r="X187">
            <v>105</v>
          </cell>
          <cell r="Z187">
            <v>0</v>
          </cell>
          <cell r="AB187">
            <v>0</v>
          </cell>
          <cell r="AE187">
            <v>0</v>
          </cell>
        </row>
        <row r="188">
          <cell r="D188" t="str">
            <v>9-Diğer kauçuk ürünleri imalatı</v>
          </cell>
          <cell r="E188" t="str">
            <v>C2219</v>
          </cell>
          <cell r="F188">
            <v>0</v>
          </cell>
          <cell r="G188">
            <v>24</v>
          </cell>
          <cell r="H188">
            <v>76</v>
          </cell>
          <cell r="I188">
            <v>174</v>
          </cell>
          <cell r="J188">
            <v>32</v>
          </cell>
          <cell r="K188">
            <v>11710</v>
          </cell>
          <cell r="M188">
            <v>0</v>
          </cell>
          <cell r="N188">
            <v>5</v>
          </cell>
          <cell r="O188">
            <v>12</v>
          </cell>
          <cell r="P188">
            <v>15</v>
          </cell>
          <cell r="Q188">
            <v>12</v>
          </cell>
          <cell r="R188">
            <v>1159</v>
          </cell>
          <cell r="S188">
            <v>0</v>
          </cell>
          <cell r="T188">
            <v>0</v>
          </cell>
          <cell r="U188">
            <v>0</v>
          </cell>
          <cell r="V188">
            <v>0</v>
          </cell>
          <cell r="W188">
            <v>0</v>
          </cell>
          <cell r="X188">
            <v>165</v>
          </cell>
          <cell r="Z188">
            <v>0</v>
          </cell>
          <cell r="AA188">
            <v>0</v>
          </cell>
          <cell r="AB188">
            <v>0</v>
          </cell>
          <cell r="AC188">
            <v>0</v>
          </cell>
          <cell r="AD188">
            <v>0</v>
          </cell>
          <cell r="AE188">
            <v>6</v>
          </cell>
        </row>
        <row r="189">
          <cell r="D189" t="str">
            <v>1-Plastik tabaka. levha. tüp ve profil imalatı</v>
          </cell>
          <cell r="E189" t="str">
            <v>C2221</v>
          </cell>
          <cell r="F189">
            <v>0</v>
          </cell>
          <cell r="G189">
            <v>73</v>
          </cell>
          <cell r="H189">
            <v>178</v>
          </cell>
          <cell r="I189">
            <v>486</v>
          </cell>
          <cell r="J189">
            <v>160</v>
          </cell>
          <cell r="K189">
            <v>28421</v>
          </cell>
          <cell r="M189">
            <v>0</v>
          </cell>
          <cell r="N189">
            <v>9</v>
          </cell>
          <cell r="O189">
            <v>22</v>
          </cell>
          <cell r="P189">
            <v>57</v>
          </cell>
          <cell r="Q189">
            <v>16</v>
          </cell>
          <cell r="R189">
            <v>2240</v>
          </cell>
          <cell r="S189">
            <v>0</v>
          </cell>
          <cell r="T189">
            <v>0</v>
          </cell>
          <cell r="U189">
            <v>0</v>
          </cell>
          <cell r="V189">
            <v>0</v>
          </cell>
          <cell r="W189">
            <v>0</v>
          </cell>
          <cell r="X189">
            <v>638</v>
          </cell>
          <cell r="Z189">
            <v>0</v>
          </cell>
          <cell r="AA189">
            <v>0</v>
          </cell>
          <cell r="AB189">
            <v>0</v>
          </cell>
          <cell r="AC189">
            <v>0</v>
          </cell>
          <cell r="AD189">
            <v>0</v>
          </cell>
          <cell r="AE189">
            <v>25</v>
          </cell>
        </row>
        <row r="190">
          <cell r="D190" t="str">
            <v>2-Plastik torba. çanta. poşet. çuval. kutu. damacana. şişe. makara vb. paketleme malzemelerinin imalatı</v>
          </cell>
          <cell r="E190" t="str">
            <v>C2222</v>
          </cell>
          <cell r="F190">
            <v>0</v>
          </cell>
          <cell r="G190">
            <v>35</v>
          </cell>
          <cell r="H190">
            <v>160</v>
          </cell>
          <cell r="I190">
            <v>416</v>
          </cell>
          <cell r="J190">
            <v>175</v>
          </cell>
          <cell r="K190">
            <v>22216</v>
          </cell>
          <cell r="M190">
            <v>0</v>
          </cell>
          <cell r="N190">
            <v>7</v>
          </cell>
          <cell r="O190">
            <v>22</v>
          </cell>
          <cell r="P190">
            <v>75</v>
          </cell>
          <cell r="Q190">
            <v>20</v>
          </cell>
          <cell r="R190">
            <v>4195</v>
          </cell>
          <cell r="S190">
            <v>0</v>
          </cell>
          <cell r="T190">
            <v>0</v>
          </cell>
          <cell r="U190">
            <v>0</v>
          </cell>
          <cell r="V190">
            <v>1</v>
          </cell>
          <cell r="W190">
            <v>5</v>
          </cell>
          <cell r="X190">
            <v>351</v>
          </cell>
          <cell r="Z190">
            <v>0</v>
          </cell>
          <cell r="AA190">
            <v>0</v>
          </cell>
          <cell r="AB190">
            <v>0</v>
          </cell>
          <cell r="AC190">
            <v>0</v>
          </cell>
          <cell r="AD190">
            <v>0</v>
          </cell>
          <cell r="AE190">
            <v>96</v>
          </cell>
        </row>
        <row r="191">
          <cell r="D191" t="str">
            <v>3-Plastik inşaat malzemesi imalatı</v>
          </cell>
          <cell r="E191" t="str">
            <v>C2223</v>
          </cell>
          <cell r="F191">
            <v>0</v>
          </cell>
          <cell r="G191">
            <v>11</v>
          </cell>
          <cell r="H191">
            <v>64</v>
          </cell>
          <cell r="I191">
            <v>105</v>
          </cell>
          <cell r="J191">
            <v>56</v>
          </cell>
          <cell r="K191">
            <v>14537</v>
          </cell>
          <cell r="M191">
            <v>0</v>
          </cell>
          <cell r="N191">
            <v>4</v>
          </cell>
          <cell r="O191">
            <v>12</v>
          </cell>
          <cell r="P191">
            <v>12</v>
          </cell>
          <cell r="Q191">
            <v>4</v>
          </cell>
          <cell r="R191">
            <v>530</v>
          </cell>
          <cell r="S191">
            <v>0</v>
          </cell>
          <cell r="T191">
            <v>0</v>
          </cell>
          <cell r="U191">
            <v>0</v>
          </cell>
          <cell r="V191">
            <v>0</v>
          </cell>
          <cell r="W191">
            <v>0</v>
          </cell>
          <cell r="X191">
            <v>606</v>
          </cell>
          <cell r="Z191">
            <v>0</v>
          </cell>
          <cell r="AA191">
            <v>0</v>
          </cell>
          <cell r="AB191">
            <v>0</v>
          </cell>
          <cell r="AC191">
            <v>0</v>
          </cell>
          <cell r="AD191">
            <v>0</v>
          </cell>
          <cell r="AE191">
            <v>0</v>
          </cell>
        </row>
        <row r="192">
          <cell r="D192" t="str">
            <v>9-Diğer plastik ürünlerin imalatı</v>
          </cell>
          <cell r="E192" t="str">
            <v>C2229</v>
          </cell>
          <cell r="F192">
            <v>0</v>
          </cell>
          <cell r="G192">
            <v>42</v>
          </cell>
          <cell r="H192">
            <v>166</v>
          </cell>
          <cell r="I192">
            <v>300</v>
          </cell>
          <cell r="J192">
            <v>176</v>
          </cell>
          <cell r="K192">
            <v>19944</v>
          </cell>
          <cell r="M192">
            <v>0</v>
          </cell>
          <cell r="N192">
            <v>13</v>
          </cell>
          <cell r="O192">
            <v>34</v>
          </cell>
          <cell r="P192">
            <v>90</v>
          </cell>
          <cell r="Q192">
            <v>44</v>
          </cell>
          <cell r="R192">
            <v>4724</v>
          </cell>
          <cell r="S192">
            <v>0</v>
          </cell>
          <cell r="T192">
            <v>0</v>
          </cell>
          <cell r="U192">
            <v>0</v>
          </cell>
          <cell r="V192">
            <v>0</v>
          </cell>
          <cell r="W192">
            <v>0</v>
          </cell>
          <cell r="X192">
            <v>287</v>
          </cell>
          <cell r="Z192">
            <v>0</v>
          </cell>
          <cell r="AA192">
            <v>0</v>
          </cell>
          <cell r="AB192">
            <v>0</v>
          </cell>
          <cell r="AC192">
            <v>0</v>
          </cell>
          <cell r="AD192">
            <v>0</v>
          </cell>
          <cell r="AE192">
            <v>25</v>
          </cell>
        </row>
        <row r="193">
          <cell r="D193" t="str">
            <v>1-Düz cam imalatı</v>
          </cell>
          <cell r="E193" t="str">
            <v>C2311</v>
          </cell>
          <cell r="F193">
            <v>0</v>
          </cell>
          <cell r="G193">
            <v>14</v>
          </cell>
          <cell r="H193">
            <v>40</v>
          </cell>
          <cell r="I193">
            <v>132</v>
          </cell>
          <cell r="J193">
            <v>60</v>
          </cell>
          <cell r="K193">
            <v>6859</v>
          </cell>
          <cell r="M193">
            <v>0</v>
          </cell>
          <cell r="N193">
            <v>1</v>
          </cell>
          <cell r="O193">
            <v>6</v>
          </cell>
          <cell r="P193">
            <v>12</v>
          </cell>
          <cell r="Q193">
            <v>4</v>
          </cell>
          <cell r="R193">
            <v>325</v>
          </cell>
          <cell r="S193">
            <v>0</v>
          </cell>
          <cell r="T193">
            <v>0</v>
          </cell>
          <cell r="U193">
            <v>0</v>
          </cell>
          <cell r="V193">
            <v>0</v>
          </cell>
          <cell r="W193">
            <v>0</v>
          </cell>
          <cell r="X193">
            <v>238</v>
          </cell>
          <cell r="Z193">
            <v>0</v>
          </cell>
          <cell r="AA193">
            <v>0</v>
          </cell>
          <cell r="AB193">
            <v>0</v>
          </cell>
          <cell r="AC193">
            <v>0</v>
          </cell>
          <cell r="AD193">
            <v>0</v>
          </cell>
          <cell r="AE193">
            <v>1</v>
          </cell>
        </row>
        <row r="194">
          <cell r="D194" t="str">
            <v>2-Düz camın şekillendirilmesi ve işlenmesi</v>
          </cell>
          <cell r="E194" t="str">
            <v>C2312</v>
          </cell>
          <cell r="F194">
            <v>0</v>
          </cell>
          <cell r="G194">
            <v>14</v>
          </cell>
          <cell r="H194">
            <v>70</v>
          </cell>
          <cell r="I194">
            <v>231</v>
          </cell>
          <cell r="J194">
            <v>52</v>
          </cell>
          <cell r="K194">
            <v>8903</v>
          </cell>
          <cell r="M194">
            <v>0</v>
          </cell>
          <cell r="N194">
            <v>1</v>
          </cell>
          <cell r="O194">
            <v>6</v>
          </cell>
          <cell r="P194">
            <v>18</v>
          </cell>
          <cell r="Q194">
            <v>4</v>
          </cell>
          <cell r="R194">
            <v>332</v>
          </cell>
          <cell r="S194">
            <v>0</v>
          </cell>
          <cell r="T194">
            <v>0</v>
          </cell>
          <cell r="U194">
            <v>0</v>
          </cell>
          <cell r="V194">
            <v>0</v>
          </cell>
          <cell r="W194">
            <v>0</v>
          </cell>
          <cell r="X194">
            <v>133</v>
          </cell>
          <cell r="Z194">
            <v>0</v>
          </cell>
          <cell r="AA194">
            <v>0</v>
          </cell>
          <cell r="AB194">
            <v>0</v>
          </cell>
          <cell r="AC194">
            <v>0</v>
          </cell>
          <cell r="AD194">
            <v>0</v>
          </cell>
          <cell r="AE194">
            <v>0</v>
          </cell>
        </row>
        <row r="195">
          <cell r="D195" t="str">
            <v>3-Çukur cam imalatı</v>
          </cell>
          <cell r="E195" t="str">
            <v>C2313</v>
          </cell>
          <cell r="F195">
            <v>0</v>
          </cell>
          <cell r="G195">
            <v>35</v>
          </cell>
          <cell r="H195">
            <v>74</v>
          </cell>
          <cell r="I195">
            <v>195</v>
          </cell>
          <cell r="J195">
            <v>64</v>
          </cell>
          <cell r="K195">
            <v>5717</v>
          </cell>
          <cell r="M195">
            <v>0</v>
          </cell>
          <cell r="N195">
            <v>1</v>
          </cell>
          <cell r="P195">
            <v>6</v>
          </cell>
          <cell r="Q195">
            <v>4</v>
          </cell>
          <cell r="R195">
            <v>102</v>
          </cell>
          <cell r="S195">
            <v>0</v>
          </cell>
          <cell r="T195">
            <v>0</v>
          </cell>
          <cell r="U195">
            <v>2</v>
          </cell>
          <cell r="V195">
            <v>0</v>
          </cell>
          <cell r="W195">
            <v>0</v>
          </cell>
          <cell r="X195">
            <v>65</v>
          </cell>
          <cell r="Z195">
            <v>0</v>
          </cell>
          <cell r="AA195">
            <v>0</v>
          </cell>
          <cell r="AC195">
            <v>0</v>
          </cell>
          <cell r="AD195">
            <v>0</v>
          </cell>
          <cell r="AE195">
            <v>0</v>
          </cell>
        </row>
        <row r="196">
          <cell r="D196" t="str">
            <v>4-Cam elyafı imalatı</v>
          </cell>
          <cell r="E196" t="str">
            <v>C2314</v>
          </cell>
          <cell r="F196">
            <v>0</v>
          </cell>
          <cell r="H196">
            <v>6</v>
          </cell>
          <cell r="I196">
            <v>6</v>
          </cell>
          <cell r="K196">
            <v>964</v>
          </cell>
          <cell r="R196">
            <v>16</v>
          </cell>
          <cell r="S196">
            <v>0</v>
          </cell>
          <cell r="U196">
            <v>0</v>
          </cell>
          <cell r="V196">
            <v>0</v>
          </cell>
          <cell r="X196">
            <v>14</v>
          </cell>
          <cell r="AE196">
            <v>0</v>
          </cell>
        </row>
        <row r="197">
          <cell r="D197" t="str">
            <v>9-Diğer camların imalatı ve işlenmesi (teknik amaçlı cam eşyalar dahil)</v>
          </cell>
          <cell r="E197" t="str">
            <v>C2319</v>
          </cell>
          <cell r="F197">
            <v>0</v>
          </cell>
          <cell r="G197">
            <v>4</v>
          </cell>
          <cell r="H197">
            <v>32</v>
          </cell>
          <cell r="I197">
            <v>66</v>
          </cell>
          <cell r="J197">
            <v>32</v>
          </cell>
          <cell r="K197">
            <v>3300</v>
          </cell>
          <cell r="M197">
            <v>0</v>
          </cell>
          <cell r="N197">
            <v>4</v>
          </cell>
          <cell r="O197">
            <v>2</v>
          </cell>
          <cell r="P197">
            <v>9</v>
          </cell>
          <cell r="R197">
            <v>205</v>
          </cell>
          <cell r="S197">
            <v>0</v>
          </cell>
          <cell r="T197">
            <v>0</v>
          </cell>
          <cell r="U197">
            <v>0</v>
          </cell>
          <cell r="V197">
            <v>0</v>
          </cell>
          <cell r="W197">
            <v>0</v>
          </cell>
          <cell r="X197">
            <v>59</v>
          </cell>
          <cell r="Z197">
            <v>0</v>
          </cell>
          <cell r="AA197">
            <v>0</v>
          </cell>
          <cell r="AB197">
            <v>0</v>
          </cell>
          <cell r="AC197">
            <v>0</v>
          </cell>
          <cell r="AE197">
            <v>4</v>
          </cell>
        </row>
        <row r="198">
          <cell r="D198" t="str">
            <v>0-Ateşe dayanıklı ürünlerin imalatı</v>
          </cell>
          <cell r="E198" t="str">
            <v>C2320</v>
          </cell>
          <cell r="F198">
            <v>0</v>
          </cell>
          <cell r="G198">
            <v>30</v>
          </cell>
          <cell r="H198">
            <v>120</v>
          </cell>
          <cell r="I198">
            <v>243</v>
          </cell>
          <cell r="J198">
            <v>68</v>
          </cell>
          <cell r="K198">
            <v>7684</v>
          </cell>
          <cell r="M198">
            <v>0</v>
          </cell>
          <cell r="N198">
            <v>9</v>
          </cell>
          <cell r="O198">
            <v>44</v>
          </cell>
          <cell r="P198">
            <v>36</v>
          </cell>
          <cell r="Q198">
            <v>28</v>
          </cell>
          <cell r="R198">
            <v>1030</v>
          </cell>
          <cell r="S198">
            <v>0</v>
          </cell>
          <cell r="T198">
            <v>0</v>
          </cell>
          <cell r="U198">
            <v>0</v>
          </cell>
          <cell r="V198">
            <v>0</v>
          </cell>
          <cell r="W198">
            <v>4</v>
          </cell>
          <cell r="X198">
            <v>231</v>
          </cell>
          <cell r="Z198">
            <v>0</v>
          </cell>
          <cell r="AA198">
            <v>0</v>
          </cell>
          <cell r="AB198">
            <v>0</v>
          </cell>
          <cell r="AC198">
            <v>0</v>
          </cell>
          <cell r="AD198">
            <v>0</v>
          </cell>
          <cell r="AE198">
            <v>2</v>
          </cell>
        </row>
        <row r="199">
          <cell r="D199" t="str">
            <v>1-Seramikten karo ve kaldırım taşları imalatı</v>
          </cell>
          <cell r="E199" t="str">
            <v>C2331</v>
          </cell>
          <cell r="F199">
            <v>0</v>
          </cell>
          <cell r="G199">
            <v>29</v>
          </cell>
          <cell r="H199">
            <v>76</v>
          </cell>
          <cell r="I199">
            <v>117</v>
          </cell>
          <cell r="J199">
            <v>60</v>
          </cell>
          <cell r="K199">
            <v>5306</v>
          </cell>
          <cell r="M199">
            <v>0</v>
          </cell>
          <cell r="N199">
            <v>6</v>
          </cell>
          <cell r="O199">
            <v>4</v>
          </cell>
          <cell r="P199">
            <v>15</v>
          </cell>
          <cell r="Q199">
            <v>8</v>
          </cell>
          <cell r="R199">
            <v>869</v>
          </cell>
          <cell r="S199">
            <v>0</v>
          </cell>
          <cell r="T199">
            <v>0</v>
          </cell>
          <cell r="U199">
            <v>0</v>
          </cell>
          <cell r="V199">
            <v>0</v>
          </cell>
          <cell r="W199">
            <v>0</v>
          </cell>
          <cell r="X199">
            <v>82</v>
          </cell>
          <cell r="Z199">
            <v>0</v>
          </cell>
          <cell r="AA199">
            <v>0</v>
          </cell>
          <cell r="AB199">
            <v>0</v>
          </cell>
          <cell r="AC199">
            <v>0</v>
          </cell>
          <cell r="AD199">
            <v>0</v>
          </cell>
          <cell r="AE199">
            <v>7</v>
          </cell>
        </row>
        <row r="200">
          <cell r="D200" t="str">
            <v>2-Fırınlanmış kilden tuğla. karo ve inşaat malzemeleri imalatı</v>
          </cell>
          <cell r="E200" t="str">
            <v>C2332</v>
          </cell>
          <cell r="F200">
            <v>0</v>
          </cell>
          <cell r="G200">
            <v>20</v>
          </cell>
          <cell r="H200">
            <v>56</v>
          </cell>
          <cell r="I200">
            <v>144</v>
          </cell>
          <cell r="J200">
            <v>44</v>
          </cell>
          <cell r="K200">
            <v>7699</v>
          </cell>
          <cell r="M200">
            <v>0</v>
          </cell>
          <cell r="N200">
            <v>3</v>
          </cell>
          <cell r="O200">
            <v>12</v>
          </cell>
          <cell r="Q200">
            <v>4</v>
          </cell>
          <cell r="R200">
            <v>1655</v>
          </cell>
          <cell r="S200">
            <v>0</v>
          </cell>
          <cell r="T200">
            <v>0</v>
          </cell>
          <cell r="U200">
            <v>0</v>
          </cell>
          <cell r="V200">
            <v>0</v>
          </cell>
          <cell r="W200">
            <v>0</v>
          </cell>
          <cell r="X200">
            <v>236</v>
          </cell>
          <cell r="Z200">
            <v>0</v>
          </cell>
          <cell r="AA200">
            <v>0</v>
          </cell>
          <cell r="AB200">
            <v>0</v>
          </cell>
          <cell r="AD200">
            <v>0</v>
          </cell>
          <cell r="AE200">
            <v>32</v>
          </cell>
        </row>
        <row r="201">
          <cell r="D201" t="str">
            <v>1-Seramik ev ve süs eşyası imalatı</v>
          </cell>
          <cell r="E201" t="str">
            <v>C2341</v>
          </cell>
          <cell r="F201">
            <v>0</v>
          </cell>
          <cell r="G201">
            <v>13</v>
          </cell>
          <cell r="H201">
            <v>32</v>
          </cell>
          <cell r="I201">
            <v>48</v>
          </cell>
          <cell r="J201">
            <v>40</v>
          </cell>
          <cell r="K201">
            <v>1861</v>
          </cell>
          <cell r="M201">
            <v>0</v>
          </cell>
          <cell r="N201">
            <v>3</v>
          </cell>
          <cell r="O201">
            <v>6</v>
          </cell>
          <cell r="P201">
            <v>15</v>
          </cell>
          <cell r="R201">
            <v>574</v>
          </cell>
          <cell r="S201">
            <v>0</v>
          </cell>
          <cell r="T201">
            <v>0</v>
          </cell>
          <cell r="U201">
            <v>0</v>
          </cell>
          <cell r="V201">
            <v>0</v>
          </cell>
          <cell r="W201">
            <v>0</v>
          </cell>
          <cell r="X201">
            <v>26</v>
          </cell>
          <cell r="Z201">
            <v>0</v>
          </cell>
          <cell r="AA201">
            <v>0</v>
          </cell>
          <cell r="AB201">
            <v>0</v>
          </cell>
          <cell r="AC201">
            <v>0</v>
          </cell>
          <cell r="AE201">
            <v>0</v>
          </cell>
        </row>
        <row r="202">
          <cell r="D202" t="str">
            <v>2-Seramikten yapılan sıhhi ürünlerin imalatı</v>
          </cell>
          <cell r="E202" t="str">
            <v>C2342</v>
          </cell>
          <cell r="F202">
            <v>0</v>
          </cell>
          <cell r="G202">
            <v>21</v>
          </cell>
          <cell r="H202">
            <v>92</v>
          </cell>
          <cell r="I202">
            <v>123</v>
          </cell>
          <cell r="J202">
            <v>36</v>
          </cell>
          <cell r="K202">
            <v>4766</v>
          </cell>
          <cell r="M202">
            <v>0</v>
          </cell>
          <cell r="N202">
            <v>1</v>
          </cell>
          <cell r="O202">
            <v>4</v>
          </cell>
          <cell r="P202">
            <v>12</v>
          </cell>
          <cell r="R202">
            <v>112</v>
          </cell>
          <cell r="S202">
            <v>0</v>
          </cell>
          <cell r="T202">
            <v>0</v>
          </cell>
          <cell r="U202">
            <v>0</v>
          </cell>
          <cell r="V202">
            <v>0</v>
          </cell>
          <cell r="W202">
            <v>0</v>
          </cell>
          <cell r="X202">
            <v>74</v>
          </cell>
          <cell r="Z202">
            <v>0</v>
          </cell>
          <cell r="AA202">
            <v>0</v>
          </cell>
          <cell r="AB202">
            <v>0</v>
          </cell>
          <cell r="AC202">
            <v>0</v>
          </cell>
          <cell r="AE202">
            <v>9</v>
          </cell>
        </row>
        <row r="203">
          <cell r="D203" t="str">
            <v>3-Seramik izolatörlerin ve izolasyon bağlantı parçalarının imalatı</v>
          </cell>
          <cell r="E203" t="str">
            <v>C2343</v>
          </cell>
          <cell r="F203">
            <v>0</v>
          </cell>
          <cell r="H203">
            <v>8</v>
          </cell>
          <cell r="I203">
            <v>6</v>
          </cell>
          <cell r="K203">
            <v>27</v>
          </cell>
          <cell r="S203">
            <v>0</v>
          </cell>
          <cell r="U203">
            <v>0</v>
          </cell>
          <cell r="V203">
            <v>0</v>
          </cell>
          <cell r="X203">
            <v>8</v>
          </cell>
        </row>
        <row r="204">
          <cell r="D204" t="str">
            <v>4-Diğer teknik seramik ürünlerin imalatı</v>
          </cell>
          <cell r="E204" t="str">
            <v>C2344</v>
          </cell>
          <cell r="F204">
            <v>0</v>
          </cell>
          <cell r="K204">
            <v>28</v>
          </cell>
          <cell r="M204">
            <v>0</v>
          </cell>
          <cell r="S204">
            <v>0</v>
          </cell>
          <cell r="X204">
            <v>0</v>
          </cell>
          <cell r="Z204">
            <v>0</v>
          </cell>
        </row>
        <row r="205">
          <cell r="D205" t="str">
            <v>9-Başka yerde sınıflandırılmamış diğer seramik ürünlerin imalatı</v>
          </cell>
          <cell r="E205" t="str">
            <v>C2349</v>
          </cell>
          <cell r="K205">
            <v>10</v>
          </cell>
          <cell r="X205">
            <v>0</v>
          </cell>
        </row>
        <row r="206">
          <cell r="D206" t="str">
            <v>1-Çimento imalatı</v>
          </cell>
          <cell r="E206" t="str">
            <v>C2351</v>
          </cell>
          <cell r="F206">
            <v>0</v>
          </cell>
          <cell r="G206">
            <v>6</v>
          </cell>
          <cell r="H206">
            <v>52</v>
          </cell>
          <cell r="I206">
            <v>84</v>
          </cell>
          <cell r="J206">
            <v>26</v>
          </cell>
          <cell r="K206">
            <v>5685</v>
          </cell>
          <cell r="M206">
            <v>0</v>
          </cell>
          <cell r="P206">
            <v>3</v>
          </cell>
          <cell r="S206">
            <v>0</v>
          </cell>
          <cell r="T206">
            <v>0</v>
          </cell>
          <cell r="U206">
            <v>0</v>
          </cell>
          <cell r="V206">
            <v>0</v>
          </cell>
          <cell r="W206">
            <v>2</v>
          </cell>
          <cell r="X206">
            <v>218</v>
          </cell>
          <cell r="Z206">
            <v>0</v>
          </cell>
          <cell r="AC206">
            <v>0</v>
          </cell>
        </row>
        <row r="207">
          <cell r="D207" t="str">
            <v>2-Kireç ve alçı imalatı</v>
          </cell>
          <cell r="E207" t="str">
            <v>C2352</v>
          </cell>
          <cell r="F207">
            <v>0</v>
          </cell>
          <cell r="I207">
            <v>15</v>
          </cell>
          <cell r="J207">
            <v>8</v>
          </cell>
          <cell r="K207">
            <v>788</v>
          </cell>
          <cell r="S207">
            <v>0</v>
          </cell>
          <cell r="V207">
            <v>0</v>
          </cell>
          <cell r="W207">
            <v>0</v>
          </cell>
          <cell r="X207">
            <v>85</v>
          </cell>
        </row>
        <row r="208">
          <cell r="D208" t="str">
            <v>3-Alçı taşı istihracından ayrı olarak işletilen alçı tozu ve alçıdan eşya imali.</v>
          </cell>
          <cell r="E208" t="str">
            <v>C2353</v>
          </cell>
        </row>
        <row r="209">
          <cell r="D209" t="str">
            <v>1-İnşaat amaçlı beton ürünlerin imalatı</v>
          </cell>
          <cell r="E209" t="str">
            <v>C2361</v>
          </cell>
          <cell r="F209">
            <v>0</v>
          </cell>
          <cell r="G209">
            <v>19</v>
          </cell>
          <cell r="H209">
            <v>124</v>
          </cell>
          <cell r="I209">
            <v>258</v>
          </cell>
          <cell r="J209">
            <v>76</v>
          </cell>
          <cell r="K209">
            <v>19448</v>
          </cell>
          <cell r="M209">
            <v>0</v>
          </cell>
          <cell r="O209">
            <v>4</v>
          </cell>
          <cell r="P209">
            <v>6</v>
          </cell>
          <cell r="R209">
            <v>101</v>
          </cell>
          <cell r="S209">
            <v>0</v>
          </cell>
          <cell r="T209">
            <v>0</v>
          </cell>
          <cell r="U209">
            <v>0</v>
          </cell>
          <cell r="V209">
            <v>0</v>
          </cell>
          <cell r="W209">
            <v>4</v>
          </cell>
          <cell r="X209">
            <v>784</v>
          </cell>
          <cell r="Z209">
            <v>0</v>
          </cell>
          <cell r="AB209">
            <v>0</v>
          </cell>
          <cell r="AC209">
            <v>0</v>
          </cell>
          <cell r="AE209">
            <v>0</v>
          </cell>
        </row>
        <row r="210">
          <cell r="D210" t="str">
            <v>2-İnşaat amaçlı alçı ürünlerinin imalatı</v>
          </cell>
          <cell r="E210" t="str">
            <v>C2362</v>
          </cell>
          <cell r="F210">
            <v>0</v>
          </cell>
          <cell r="G210">
            <v>2</v>
          </cell>
          <cell r="H210">
            <v>2</v>
          </cell>
          <cell r="I210">
            <v>3</v>
          </cell>
          <cell r="K210">
            <v>1397</v>
          </cell>
          <cell r="M210">
            <v>0</v>
          </cell>
          <cell r="O210">
            <v>2</v>
          </cell>
          <cell r="R210">
            <v>9</v>
          </cell>
          <cell r="S210">
            <v>0</v>
          </cell>
          <cell r="T210">
            <v>0</v>
          </cell>
          <cell r="U210">
            <v>0</v>
          </cell>
          <cell r="V210">
            <v>0</v>
          </cell>
          <cell r="X210">
            <v>60</v>
          </cell>
          <cell r="Z210">
            <v>0</v>
          </cell>
          <cell r="AB210">
            <v>0</v>
          </cell>
          <cell r="AE210">
            <v>0</v>
          </cell>
        </row>
        <row r="211">
          <cell r="D211" t="str">
            <v>3-Hazır karma beton imalatı</v>
          </cell>
          <cell r="E211" t="str">
            <v>C2363</v>
          </cell>
          <cell r="F211">
            <v>0</v>
          </cell>
          <cell r="G211">
            <v>7</v>
          </cell>
          <cell r="H211">
            <v>76</v>
          </cell>
          <cell r="I211">
            <v>138</v>
          </cell>
          <cell r="J211">
            <v>76</v>
          </cell>
          <cell r="K211">
            <v>14759</v>
          </cell>
          <cell r="M211">
            <v>0</v>
          </cell>
          <cell r="S211">
            <v>0</v>
          </cell>
          <cell r="T211">
            <v>0</v>
          </cell>
          <cell r="U211">
            <v>2</v>
          </cell>
          <cell r="V211">
            <v>0</v>
          </cell>
          <cell r="W211">
            <v>0</v>
          </cell>
          <cell r="X211">
            <v>913</v>
          </cell>
          <cell r="Z211">
            <v>0</v>
          </cell>
        </row>
        <row r="212">
          <cell r="D212" t="str">
            <v>4-Toz harç imalatı</v>
          </cell>
          <cell r="E212" t="str">
            <v>C2364</v>
          </cell>
          <cell r="F212">
            <v>0</v>
          </cell>
          <cell r="G212">
            <v>2</v>
          </cell>
          <cell r="H212">
            <v>4</v>
          </cell>
          <cell r="J212">
            <v>4</v>
          </cell>
          <cell r="K212">
            <v>801</v>
          </cell>
          <cell r="M212">
            <v>0</v>
          </cell>
          <cell r="S212">
            <v>0</v>
          </cell>
          <cell r="T212">
            <v>0</v>
          </cell>
          <cell r="U212">
            <v>0</v>
          </cell>
          <cell r="W212">
            <v>0</v>
          </cell>
          <cell r="X212">
            <v>22</v>
          </cell>
          <cell r="Z212">
            <v>0</v>
          </cell>
        </row>
        <row r="213">
          <cell r="D213" t="str">
            <v>5-Lif ve çimento karışımlı ürünlerin imalatı</v>
          </cell>
          <cell r="E213" t="str">
            <v>C2365</v>
          </cell>
          <cell r="F213">
            <v>0</v>
          </cell>
          <cell r="G213">
            <v>4</v>
          </cell>
          <cell r="H213">
            <v>6</v>
          </cell>
          <cell r="I213">
            <v>21</v>
          </cell>
          <cell r="J213">
            <v>4</v>
          </cell>
          <cell r="K213">
            <v>999</v>
          </cell>
          <cell r="M213">
            <v>0</v>
          </cell>
          <cell r="N213">
            <v>1</v>
          </cell>
          <cell r="R213">
            <v>74</v>
          </cell>
          <cell r="S213">
            <v>0</v>
          </cell>
          <cell r="T213">
            <v>0</v>
          </cell>
          <cell r="U213">
            <v>0</v>
          </cell>
          <cell r="V213">
            <v>0</v>
          </cell>
          <cell r="W213">
            <v>0</v>
          </cell>
          <cell r="X213">
            <v>59</v>
          </cell>
          <cell r="Z213">
            <v>0</v>
          </cell>
          <cell r="AA213">
            <v>0</v>
          </cell>
          <cell r="AE213">
            <v>0</v>
          </cell>
        </row>
        <row r="214">
          <cell r="D214" t="str">
            <v>9-Beton. alçı ve çimentodan yapılmış diğer ürünlerin imalatı</v>
          </cell>
          <cell r="E214" t="str">
            <v>C2369</v>
          </cell>
          <cell r="F214">
            <v>0</v>
          </cell>
          <cell r="G214">
            <v>1</v>
          </cell>
          <cell r="H214">
            <v>8</v>
          </cell>
          <cell r="I214">
            <v>21</v>
          </cell>
          <cell r="K214">
            <v>1567</v>
          </cell>
          <cell r="M214">
            <v>0</v>
          </cell>
          <cell r="S214">
            <v>0</v>
          </cell>
          <cell r="T214">
            <v>0</v>
          </cell>
          <cell r="U214">
            <v>0</v>
          </cell>
          <cell r="V214">
            <v>0</v>
          </cell>
          <cell r="X214">
            <v>45</v>
          </cell>
          <cell r="Z214">
            <v>0</v>
          </cell>
        </row>
        <row r="215">
          <cell r="D215" t="str">
            <v>0-Taş ve mermerin kesilmesi. şekil verilmesi ve kullanılabilir hale getirilmesi</v>
          </cell>
          <cell r="E215" t="str">
            <v>C2370</v>
          </cell>
          <cell r="F215">
            <v>0</v>
          </cell>
          <cell r="G215">
            <v>26</v>
          </cell>
          <cell r="H215">
            <v>166</v>
          </cell>
          <cell r="I215">
            <v>516</v>
          </cell>
          <cell r="J215">
            <v>136</v>
          </cell>
          <cell r="K215">
            <v>30908</v>
          </cell>
          <cell r="M215">
            <v>0</v>
          </cell>
          <cell r="N215">
            <v>6</v>
          </cell>
          <cell r="O215">
            <v>48</v>
          </cell>
          <cell r="P215">
            <v>135</v>
          </cell>
          <cell r="Q215">
            <v>48</v>
          </cell>
          <cell r="R215">
            <v>4733</v>
          </cell>
          <cell r="S215">
            <v>0</v>
          </cell>
          <cell r="T215">
            <v>0</v>
          </cell>
          <cell r="U215">
            <v>0</v>
          </cell>
          <cell r="V215">
            <v>0</v>
          </cell>
          <cell r="W215">
            <v>0</v>
          </cell>
          <cell r="X215">
            <v>1067</v>
          </cell>
          <cell r="Z215">
            <v>0</v>
          </cell>
          <cell r="AA215">
            <v>0</v>
          </cell>
          <cell r="AB215">
            <v>0</v>
          </cell>
          <cell r="AC215">
            <v>0</v>
          </cell>
          <cell r="AD215">
            <v>0</v>
          </cell>
          <cell r="AE215">
            <v>62</v>
          </cell>
        </row>
        <row r="216">
          <cell r="D216" t="str">
            <v>1-Aşındırıcı ürünlerin imalatı</v>
          </cell>
          <cell r="E216" t="str">
            <v>C2391</v>
          </cell>
          <cell r="F216">
            <v>0</v>
          </cell>
          <cell r="G216">
            <v>3</v>
          </cell>
          <cell r="H216">
            <v>14</v>
          </cell>
          <cell r="I216">
            <v>27</v>
          </cell>
          <cell r="J216">
            <v>4</v>
          </cell>
          <cell r="K216">
            <v>564</v>
          </cell>
          <cell r="M216">
            <v>0</v>
          </cell>
          <cell r="R216">
            <v>69</v>
          </cell>
          <cell r="S216">
            <v>0</v>
          </cell>
          <cell r="T216">
            <v>0</v>
          </cell>
          <cell r="U216">
            <v>0</v>
          </cell>
          <cell r="V216">
            <v>0</v>
          </cell>
          <cell r="W216">
            <v>0</v>
          </cell>
          <cell r="X216">
            <v>0</v>
          </cell>
          <cell r="Z216">
            <v>0</v>
          </cell>
          <cell r="AE216">
            <v>0</v>
          </cell>
        </row>
        <row r="217">
          <cell r="D217" t="str">
            <v>9-Başka yerde sınıflandırılmamış metalik olmayan diğer mineral ürünlerin imalatı</v>
          </cell>
          <cell r="E217" t="str">
            <v>C2399</v>
          </cell>
          <cell r="F217">
            <v>0</v>
          </cell>
          <cell r="G217">
            <v>4</v>
          </cell>
          <cell r="H217">
            <v>22</v>
          </cell>
          <cell r="I217">
            <v>21</v>
          </cell>
          <cell r="J217">
            <v>24</v>
          </cell>
          <cell r="K217">
            <v>3574</v>
          </cell>
          <cell r="R217">
            <v>7</v>
          </cell>
          <cell r="S217">
            <v>0</v>
          </cell>
          <cell r="T217">
            <v>0</v>
          </cell>
          <cell r="U217">
            <v>0</v>
          </cell>
          <cell r="V217">
            <v>0</v>
          </cell>
          <cell r="W217">
            <v>0</v>
          </cell>
          <cell r="X217">
            <v>202</v>
          </cell>
          <cell r="AE217">
            <v>0</v>
          </cell>
        </row>
        <row r="218">
          <cell r="D218" t="str">
            <v>0-Ana demir ve çelik ürünleri ile demir alaşımları imalatı</v>
          </cell>
          <cell r="E218" t="str">
            <v>C2410</v>
          </cell>
          <cell r="F218">
            <v>0</v>
          </cell>
          <cell r="G218">
            <v>119</v>
          </cell>
          <cell r="H218">
            <v>416</v>
          </cell>
          <cell r="I218">
            <v>969</v>
          </cell>
          <cell r="J218">
            <v>477</v>
          </cell>
          <cell r="K218">
            <v>57653</v>
          </cell>
          <cell r="M218">
            <v>0</v>
          </cell>
          <cell r="R218">
            <v>178</v>
          </cell>
          <cell r="S218">
            <v>0</v>
          </cell>
          <cell r="T218">
            <v>0</v>
          </cell>
          <cell r="U218">
            <v>0</v>
          </cell>
          <cell r="V218">
            <v>0</v>
          </cell>
          <cell r="W218">
            <v>3</v>
          </cell>
          <cell r="X218">
            <v>1170</v>
          </cell>
          <cell r="Z218">
            <v>0</v>
          </cell>
          <cell r="AE218">
            <v>3</v>
          </cell>
        </row>
        <row r="219">
          <cell r="D219" t="str">
            <v>0-Çelikten tüpler. borular. içi boş profiller ve benzeri bağlantı parçalarının imalatı</v>
          </cell>
          <cell r="E219" t="str">
            <v>C2420</v>
          </cell>
          <cell r="F219">
            <v>0</v>
          </cell>
          <cell r="G219">
            <v>66</v>
          </cell>
          <cell r="H219">
            <v>244</v>
          </cell>
          <cell r="I219">
            <v>537</v>
          </cell>
          <cell r="J219">
            <v>214</v>
          </cell>
          <cell r="K219">
            <v>34482</v>
          </cell>
          <cell r="M219">
            <v>0</v>
          </cell>
          <cell r="O219">
            <v>2</v>
          </cell>
          <cell r="P219">
            <v>6</v>
          </cell>
          <cell r="R219">
            <v>85</v>
          </cell>
          <cell r="S219">
            <v>0</v>
          </cell>
          <cell r="T219">
            <v>1</v>
          </cell>
          <cell r="U219">
            <v>0</v>
          </cell>
          <cell r="V219">
            <v>0</v>
          </cell>
          <cell r="W219">
            <v>2</v>
          </cell>
          <cell r="X219">
            <v>596</v>
          </cell>
          <cell r="Z219">
            <v>0</v>
          </cell>
          <cell r="AB219">
            <v>0</v>
          </cell>
          <cell r="AC219">
            <v>0</v>
          </cell>
          <cell r="AE219">
            <v>0</v>
          </cell>
        </row>
        <row r="220">
          <cell r="D220" t="str">
            <v>1-Barların soğuk çekilmesi</v>
          </cell>
          <cell r="E220" t="str">
            <v>C2431</v>
          </cell>
          <cell r="F220">
            <v>0</v>
          </cell>
          <cell r="H220">
            <v>6</v>
          </cell>
          <cell r="I220">
            <v>9</v>
          </cell>
          <cell r="J220">
            <v>4</v>
          </cell>
          <cell r="K220">
            <v>578</v>
          </cell>
          <cell r="S220">
            <v>0</v>
          </cell>
          <cell r="U220">
            <v>0</v>
          </cell>
          <cell r="V220">
            <v>0</v>
          </cell>
          <cell r="W220">
            <v>0</v>
          </cell>
          <cell r="X220">
            <v>8</v>
          </cell>
        </row>
        <row r="221">
          <cell r="D221" t="str">
            <v>2-Dar şeritlerin soğuk haddelenmesi</v>
          </cell>
          <cell r="E221" t="str">
            <v>C2432</v>
          </cell>
          <cell r="F221">
            <v>0</v>
          </cell>
          <cell r="I221">
            <v>3</v>
          </cell>
          <cell r="K221">
            <v>143</v>
          </cell>
          <cell r="S221">
            <v>0</v>
          </cell>
          <cell r="V221">
            <v>0</v>
          </cell>
          <cell r="X221">
            <v>4</v>
          </cell>
        </row>
        <row r="222">
          <cell r="D222" t="str">
            <v>3-Soğuk şekillendirme veya katlama</v>
          </cell>
          <cell r="E222" t="str">
            <v>C2433</v>
          </cell>
          <cell r="F222">
            <v>0</v>
          </cell>
          <cell r="G222">
            <v>11</v>
          </cell>
          <cell r="H222">
            <v>54</v>
          </cell>
          <cell r="I222">
            <v>96</v>
          </cell>
          <cell r="J222">
            <v>40</v>
          </cell>
          <cell r="K222">
            <v>5722</v>
          </cell>
          <cell r="M222">
            <v>0</v>
          </cell>
          <cell r="N222">
            <v>2</v>
          </cell>
          <cell r="P222">
            <v>6</v>
          </cell>
          <cell r="R222">
            <v>220</v>
          </cell>
          <cell r="S222">
            <v>0</v>
          </cell>
          <cell r="T222">
            <v>0</v>
          </cell>
          <cell r="U222">
            <v>0</v>
          </cell>
          <cell r="V222">
            <v>0</v>
          </cell>
          <cell r="W222">
            <v>0</v>
          </cell>
          <cell r="X222">
            <v>153</v>
          </cell>
          <cell r="Z222">
            <v>0</v>
          </cell>
          <cell r="AA222">
            <v>0</v>
          </cell>
          <cell r="AC222">
            <v>0</v>
          </cell>
          <cell r="AE222">
            <v>0</v>
          </cell>
        </row>
        <row r="223">
          <cell r="D223" t="str">
            <v>4-Tellerin soğuk çekilmesi</v>
          </cell>
          <cell r="E223" t="str">
            <v>C2434</v>
          </cell>
          <cell r="F223">
            <v>0</v>
          </cell>
          <cell r="G223">
            <v>4</v>
          </cell>
          <cell r="H223">
            <v>28</v>
          </cell>
          <cell r="I223">
            <v>63</v>
          </cell>
          <cell r="J223">
            <v>20</v>
          </cell>
          <cell r="K223">
            <v>4022</v>
          </cell>
          <cell r="M223">
            <v>0</v>
          </cell>
          <cell r="N223">
            <v>1</v>
          </cell>
          <cell r="P223">
            <v>9</v>
          </cell>
          <cell r="R223">
            <v>78</v>
          </cell>
          <cell r="S223">
            <v>0</v>
          </cell>
          <cell r="T223">
            <v>0</v>
          </cell>
          <cell r="U223">
            <v>0</v>
          </cell>
          <cell r="V223">
            <v>0</v>
          </cell>
          <cell r="W223">
            <v>0</v>
          </cell>
          <cell r="X223">
            <v>69</v>
          </cell>
          <cell r="Z223">
            <v>0</v>
          </cell>
          <cell r="AA223">
            <v>0</v>
          </cell>
          <cell r="AC223">
            <v>0</v>
          </cell>
          <cell r="AE223">
            <v>1</v>
          </cell>
        </row>
        <row r="224">
          <cell r="D224" t="str">
            <v>1-Değerli metal üretimi</v>
          </cell>
          <cell r="E224" t="str">
            <v>C2441</v>
          </cell>
          <cell r="F224">
            <v>0</v>
          </cell>
          <cell r="G224">
            <v>1</v>
          </cell>
          <cell r="H224">
            <v>10</v>
          </cell>
          <cell r="I224">
            <v>18</v>
          </cell>
          <cell r="J224">
            <v>4</v>
          </cell>
          <cell r="K224">
            <v>1749</v>
          </cell>
          <cell r="M224">
            <v>0</v>
          </cell>
          <cell r="R224">
            <v>90</v>
          </cell>
          <cell r="S224">
            <v>0</v>
          </cell>
          <cell r="T224">
            <v>0</v>
          </cell>
          <cell r="U224">
            <v>0</v>
          </cell>
          <cell r="V224">
            <v>0</v>
          </cell>
          <cell r="W224">
            <v>0</v>
          </cell>
          <cell r="X224">
            <v>28</v>
          </cell>
          <cell r="Z224">
            <v>0</v>
          </cell>
          <cell r="AE224">
            <v>5</v>
          </cell>
        </row>
        <row r="225">
          <cell r="D225" t="str">
            <v>2-Alüminyum üretilmesi</v>
          </cell>
          <cell r="E225" t="str">
            <v>C2442</v>
          </cell>
          <cell r="F225">
            <v>0</v>
          </cell>
          <cell r="G225">
            <v>66</v>
          </cell>
          <cell r="H225">
            <v>140</v>
          </cell>
          <cell r="I225">
            <v>279</v>
          </cell>
          <cell r="J225">
            <v>107</v>
          </cell>
          <cell r="K225">
            <v>15529</v>
          </cell>
          <cell r="M225">
            <v>0</v>
          </cell>
          <cell r="P225">
            <v>12</v>
          </cell>
          <cell r="R225">
            <v>623</v>
          </cell>
          <cell r="S225">
            <v>0</v>
          </cell>
          <cell r="T225">
            <v>0</v>
          </cell>
          <cell r="U225">
            <v>0</v>
          </cell>
          <cell r="V225">
            <v>0</v>
          </cell>
          <cell r="W225">
            <v>1</v>
          </cell>
          <cell r="X225">
            <v>611</v>
          </cell>
          <cell r="Z225">
            <v>0</v>
          </cell>
          <cell r="AC225">
            <v>0</v>
          </cell>
          <cell r="AE225">
            <v>25</v>
          </cell>
        </row>
        <row r="226">
          <cell r="D226" t="str">
            <v>3-Kurşun. çinko ve kalay üretimi</v>
          </cell>
          <cell r="E226" t="str">
            <v>C2443</v>
          </cell>
          <cell r="F226">
            <v>0</v>
          </cell>
          <cell r="I226">
            <v>12</v>
          </cell>
          <cell r="K226">
            <v>379</v>
          </cell>
          <cell r="S226">
            <v>0</v>
          </cell>
          <cell r="V226">
            <v>0</v>
          </cell>
          <cell r="X226">
            <v>9</v>
          </cell>
        </row>
        <row r="227">
          <cell r="D227" t="str">
            <v>4-Bakır üretilmesi</v>
          </cell>
          <cell r="E227" t="str">
            <v>C2444</v>
          </cell>
          <cell r="F227">
            <v>0</v>
          </cell>
          <cell r="G227">
            <v>5</v>
          </cell>
          <cell r="H227">
            <v>18</v>
          </cell>
          <cell r="I227">
            <v>72</v>
          </cell>
          <cell r="J227">
            <v>16</v>
          </cell>
          <cell r="K227">
            <v>3253</v>
          </cell>
          <cell r="R227">
            <v>78</v>
          </cell>
          <cell r="S227">
            <v>0</v>
          </cell>
          <cell r="T227">
            <v>0</v>
          </cell>
          <cell r="U227">
            <v>0</v>
          </cell>
          <cell r="V227">
            <v>0</v>
          </cell>
          <cell r="W227">
            <v>0</v>
          </cell>
          <cell r="X227">
            <v>105</v>
          </cell>
          <cell r="AE227">
            <v>0</v>
          </cell>
        </row>
        <row r="228">
          <cell r="D228" t="str">
            <v>5-Demir dışı diğer metallerin üretimi</v>
          </cell>
          <cell r="E228" t="str">
            <v>C2445</v>
          </cell>
          <cell r="F228">
            <v>0</v>
          </cell>
          <cell r="G228">
            <v>16</v>
          </cell>
          <cell r="H228">
            <v>42</v>
          </cell>
          <cell r="I228">
            <v>102</v>
          </cell>
          <cell r="J228">
            <v>36</v>
          </cell>
          <cell r="K228">
            <v>2893</v>
          </cell>
          <cell r="R228">
            <v>77</v>
          </cell>
          <cell r="S228">
            <v>0</v>
          </cell>
          <cell r="T228">
            <v>0</v>
          </cell>
          <cell r="U228">
            <v>0</v>
          </cell>
          <cell r="V228">
            <v>0</v>
          </cell>
          <cell r="W228">
            <v>0</v>
          </cell>
          <cell r="X228">
            <v>68</v>
          </cell>
          <cell r="AE228">
            <v>2</v>
          </cell>
        </row>
        <row r="229">
          <cell r="D229" t="str">
            <v>6-Nükleer yakıtların işlenmesi</v>
          </cell>
          <cell r="E229" t="str">
            <v>C2446</v>
          </cell>
          <cell r="F229">
            <v>0</v>
          </cell>
          <cell r="K229">
            <v>45</v>
          </cell>
          <cell r="S229">
            <v>0</v>
          </cell>
          <cell r="X229">
            <v>4</v>
          </cell>
        </row>
        <row r="230">
          <cell r="D230" t="str">
            <v>1-Demir döküm</v>
          </cell>
          <cell r="E230" t="str">
            <v>C2451</v>
          </cell>
          <cell r="F230">
            <v>0</v>
          </cell>
          <cell r="G230">
            <v>106</v>
          </cell>
          <cell r="H230">
            <v>338</v>
          </cell>
          <cell r="I230">
            <v>570</v>
          </cell>
          <cell r="J230">
            <v>288</v>
          </cell>
          <cell r="K230">
            <v>30464</v>
          </cell>
          <cell r="M230">
            <v>0</v>
          </cell>
          <cell r="N230">
            <v>1</v>
          </cell>
          <cell r="O230">
            <v>4</v>
          </cell>
          <cell r="R230">
            <v>389</v>
          </cell>
          <cell r="S230">
            <v>0</v>
          </cell>
          <cell r="T230">
            <v>0</v>
          </cell>
          <cell r="U230">
            <v>2</v>
          </cell>
          <cell r="V230">
            <v>0</v>
          </cell>
          <cell r="W230">
            <v>0</v>
          </cell>
          <cell r="X230">
            <v>991</v>
          </cell>
          <cell r="Z230">
            <v>0</v>
          </cell>
          <cell r="AA230">
            <v>0</v>
          </cell>
          <cell r="AB230">
            <v>0</v>
          </cell>
          <cell r="AE230">
            <v>4</v>
          </cell>
        </row>
        <row r="231">
          <cell r="D231" t="str">
            <v>2-Çelik dökümü</v>
          </cell>
          <cell r="E231" t="str">
            <v>C2452</v>
          </cell>
          <cell r="F231">
            <v>0</v>
          </cell>
          <cell r="G231">
            <v>14</v>
          </cell>
          <cell r="H231">
            <v>46</v>
          </cell>
          <cell r="I231">
            <v>96</v>
          </cell>
          <cell r="J231">
            <v>24</v>
          </cell>
          <cell r="K231">
            <v>7306</v>
          </cell>
          <cell r="M231">
            <v>0</v>
          </cell>
          <cell r="N231">
            <v>1</v>
          </cell>
          <cell r="O231">
            <v>2</v>
          </cell>
          <cell r="P231">
            <v>3</v>
          </cell>
          <cell r="R231">
            <v>37</v>
          </cell>
          <cell r="S231">
            <v>0</v>
          </cell>
          <cell r="T231">
            <v>0</v>
          </cell>
          <cell r="U231">
            <v>0</v>
          </cell>
          <cell r="V231">
            <v>0</v>
          </cell>
          <cell r="W231">
            <v>0</v>
          </cell>
          <cell r="X231">
            <v>183</v>
          </cell>
          <cell r="Z231">
            <v>0</v>
          </cell>
          <cell r="AA231">
            <v>0</v>
          </cell>
          <cell r="AB231">
            <v>0</v>
          </cell>
          <cell r="AC231">
            <v>0</v>
          </cell>
          <cell r="AE231">
            <v>0</v>
          </cell>
        </row>
        <row r="232">
          <cell r="D232" t="str">
            <v>3-Hafif metallerin dökümü</v>
          </cell>
          <cell r="E232" t="str">
            <v>C2453</v>
          </cell>
          <cell r="F232">
            <v>0</v>
          </cell>
          <cell r="G232">
            <v>18</v>
          </cell>
          <cell r="H232">
            <v>54</v>
          </cell>
          <cell r="I232">
            <v>159</v>
          </cell>
          <cell r="J232">
            <v>108</v>
          </cell>
          <cell r="K232">
            <v>7688</v>
          </cell>
          <cell r="M232">
            <v>0</v>
          </cell>
          <cell r="N232">
            <v>2</v>
          </cell>
          <cell r="P232">
            <v>3</v>
          </cell>
          <cell r="Q232">
            <v>4</v>
          </cell>
          <cell r="R232">
            <v>513</v>
          </cell>
          <cell r="S232">
            <v>0</v>
          </cell>
          <cell r="T232">
            <v>0</v>
          </cell>
          <cell r="U232">
            <v>0</v>
          </cell>
          <cell r="V232">
            <v>0</v>
          </cell>
          <cell r="W232">
            <v>0</v>
          </cell>
          <cell r="X232">
            <v>158</v>
          </cell>
          <cell r="Z232">
            <v>0</v>
          </cell>
          <cell r="AA232">
            <v>0</v>
          </cell>
          <cell r="AC232">
            <v>0</v>
          </cell>
          <cell r="AD232">
            <v>0</v>
          </cell>
          <cell r="AE232">
            <v>66</v>
          </cell>
        </row>
        <row r="233">
          <cell r="D233" t="str">
            <v>4-Diğer demir dışı metallerin dökümü</v>
          </cell>
          <cell r="E233" t="str">
            <v>C2454</v>
          </cell>
          <cell r="F233">
            <v>0</v>
          </cell>
          <cell r="G233">
            <v>10</v>
          </cell>
          <cell r="H233">
            <v>36</v>
          </cell>
          <cell r="I233">
            <v>60</v>
          </cell>
          <cell r="J233">
            <v>36</v>
          </cell>
          <cell r="K233">
            <v>3512</v>
          </cell>
          <cell r="M233">
            <v>0</v>
          </cell>
          <cell r="R233">
            <v>19</v>
          </cell>
          <cell r="S233">
            <v>0</v>
          </cell>
          <cell r="T233">
            <v>0</v>
          </cell>
          <cell r="U233">
            <v>0</v>
          </cell>
          <cell r="V233">
            <v>0</v>
          </cell>
          <cell r="W233">
            <v>0</v>
          </cell>
          <cell r="X233">
            <v>67</v>
          </cell>
          <cell r="Z233">
            <v>0</v>
          </cell>
          <cell r="AE233">
            <v>0</v>
          </cell>
        </row>
        <row r="234">
          <cell r="D234" t="str">
            <v>1-Metal yapı ve yapı parçaları imalatı</v>
          </cell>
          <cell r="E234" t="str">
            <v>C2511</v>
          </cell>
          <cell r="F234">
            <v>0</v>
          </cell>
          <cell r="G234">
            <v>40</v>
          </cell>
          <cell r="H234">
            <v>170</v>
          </cell>
          <cell r="I234">
            <v>345</v>
          </cell>
          <cell r="J234">
            <v>140</v>
          </cell>
          <cell r="K234">
            <v>20857</v>
          </cell>
          <cell r="M234">
            <v>0</v>
          </cell>
          <cell r="N234">
            <v>3</v>
          </cell>
          <cell r="O234">
            <v>10</v>
          </cell>
          <cell r="P234">
            <v>18</v>
          </cell>
          <cell r="Q234">
            <v>8</v>
          </cell>
          <cell r="R234">
            <v>747</v>
          </cell>
          <cell r="S234">
            <v>0</v>
          </cell>
          <cell r="T234">
            <v>0</v>
          </cell>
          <cell r="U234">
            <v>0</v>
          </cell>
          <cell r="V234">
            <v>0</v>
          </cell>
          <cell r="W234">
            <v>0</v>
          </cell>
          <cell r="X234">
            <v>432</v>
          </cell>
          <cell r="Z234">
            <v>0</v>
          </cell>
          <cell r="AA234">
            <v>0</v>
          </cell>
          <cell r="AB234">
            <v>0</v>
          </cell>
          <cell r="AC234">
            <v>0</v>
          </cell>
          <cell r="AD234">
            <v>0</v>
          </cell>
          <cell r="AE234">
            <v>16</v>
          </cell>
        </row>
        <row r="235">
          <cell r="D235" t="str">
            <v>2-Metal kapı ve pencere imalatı</v>
          </cell>
          <cell r="E235" t="str">
            <v>C2512</v>
          </cell>
          <cell r="F235">
            <v>0</v>
          </cell>
          <cell r="G235">
            <v>53</v>
          </cell>
          <cell r="H235">
            <v>150</v>
          </cell>
          <cell r="I235">
            <v>288</v>
          </cell>
          <cell r="J235">
            <v>116</v>
          </cell>
          <cell r="K235">
            <v>26454</v>
          </cell>
          <cell r="M235">
            <v>0</v>
          </cell>
          <cell r="N235">
            <v>1</v>
          </cell>
          <cell r="O235">
            <v>10</v>
          </cell>
          <cell r="P235">
            <v>6</v>
          </cell>
          <cell r="R235">
            <v>1054</v>
          </cell>
          <cell r="S235">
            <v>0</v>
          </cell>
          <cell r="T235">
            <v>0</v>
          </cell>
          <cell r="U235">
            <v>0</v>
          </cell>
          <cell r="V235">
            <v>0</v>
          </cell>
          <cell r="W235">
            <v>0</v>
          </cell>
          <cell r="X235">
            <v>1026</v>
          </cell>
          <cell r="Z235">
            <v>0</v>
          </cell>
          <cell r="AA235">
            <v>0</v>
          </cell>
          <cell r="AB235">
            <v>0</v>
          </cell>
          <cell r="AC235">
            <v>0</v>
          </cell>
          <cell r="AE235">
            <v>26</v>
          </cell>
        </row>
        <row r="236">
          <cell r="D236" t="str">
            <v>1-Merkezi ısıtma radyatörleri (elektrikli radyatörler hariç). sıcak su kazanları (boyler) ve kombi imalatı</v>
          </cell>
          <cell r="E236" t="str">
            <v>C2521</v>
          </cell>
          <cell r="F236">
            <v>0</v>
          </cell>
          <cell r="G236">
            <v>26</v>
          </cell>
          <cell r="H236">
            <v>76</v>
          </cell>
          <cell r="I236">
            <v>114</v>
          </cell>
          <cell r="J236">
            <v>68</v>
          </cell>
          <cell r="K236">
            <v>7923</v>
          </cell>
          <cell r="M236">
            <v>0</v>
          </cell>
          <cell r="N236">
            <v>1</v>
          </cell>
          <cell r="O236">
            <v>6</v>
          </cell>
          <cell r="P236">
            <v>6</v>
          </cell>
          <cell r="Q236">
            <v>4</v>
          </cell>
          <cell r="R236">
            <v>414</v>
          </cell>
          <cell r="S236">
            <v>0</v>
          </cell>
          <cell r="T236">
            <v>0</v>
          </cell>
          <cell r="U236">
            <v>0</v>
          </cell>
          <cell r="V236">
            <v>0</v>
          </cell>
          <cell r="W236">
            <v>0</v>
          </cell>
          <cell r="X236">
            <v>208</v>
          </cell>
          <cell r="Z236">
            <v>0</v>
          </cell>
          <cell r="AA236">
            <v>0</v>
          </cell>
          <cell r="AB236">
            <v>0</v>
          </cell>
          <cell r="AC236">
            <v>0</v>
          </cell>
          <cell r="AD236">
            <v>0</v>
          </cell>
          <cell r="AE236">
            <v>12</v>
          </cell>
        </row>
        <row r="237">
          <cell r="D237" t="str">
            <v>9-Metalden diğer tank. rezervuar ve büyük muhafaza kapları (kapasitesi &amp;gt,=300 litre) imalatı</v>
          </cell>
          <cell r="E237" t="str">
            <v>C2529</v>
          </cell>
          <cell r="F237">
            <v>0</v>
          </cell>
          <cell r="G237">
            <v>14</v>
          </cell>
          <cell r="H237">
            <v>48</v>
          </cell>
          <cell r="I237">
            <v>87</v>
          </cell>
          <cell r="J237">
            <v>48</v>
          </cell>
          <cell r="K237">
            <v>4930</v>
          </cell>
          <cell r="M237">
            <v>0</v>
          </cell>
          <cell r="R237">
            <v>303</v>
          </cell>
          <cell r="S237">
            <v>0</v>
          </cell>
          <cell r="T237">
            <v>0</v>
          </cell>
          <cell r="U237">
            <v>0</v>
          </cell>
          <cell r="V237">
            <v>0</v>
          </cell>
          <cell r="W237">
            <v>0</v>
          </cell>
          <cell r="X237">
            <v>98</v>
          </cell>
          <cell r="Z237">
            <v>0</v>
          </cell>
          <cell r="AE237">
            <v>7</v>
          </cell>
        </row>
        <row r="238">
          <cell r="D238" t="str">
            <v>0-Buhar jeneratörü imalatı (merkezi ısıtma sıcak su kazanları hariç)</v>
          </cell>
          <cell r="E238" t="str">
            <v>C2530</v>
          </cell>
          <cell r="F238">
            <v>0</v>
          </cell>
          <cell r="G238">
            <v>1</v>
          </cell>
          <cell r="I238">
            <v>9</v>
          </cell>
          <cell r="K238">
            <v>1394</v>
          </cell>
          <cell r="P238">
            <v>3</v>
          </cell>
          <cell r="S238">
            <v>0</v>
          </cell>
          <cell r="T238">
            <v>0</v>
          </cell>
          <cell r="V238">
            <v>0</v>
          </cell>
          <cell r="X238">
            <v>45</v>
          </cell>
          <cell r="AC238">
            <v>0</v>
          </cell>
        </row>
        <row r="239">
          <cell r="D239" t="str">
            <v>0-Silah ve mühimmat (cephane) imalatı</v>
          </cell>
          <cell r="E239" t="str">
            <v>C2540</v>
          </cell>
          <cell r="F239">
            <v>0</v>
          </cell>
          <cell r="H239">
            <v>18</v>
          </cell>
          <cell r="I239">
            <v>33</v>
          </cell>
          <cell r="J239">
            <v>20</v>
          </cell>
          <cell r="K239">
            <v>1241</v>
          </cell>
          <cell r="M239">
            <v>0</v>
          </cell>
          <cell r="O239">
            <v>2</v>
          </cell>
          <cell r="P239">
            <v>3</v>
          </cell>
          <cell r="R239">
            <v>11</v>
          </cell>
          <cell r="S239">
            <v>0</v>
          </cell>
          <cell r="U239">
            <v>0</v>
          </cell>
          <cell r="V239">
            <v>0</v>
          </cell>
          <cell r="W239">
            <v>0</v>
          </cell>
          <cell r="X239">
            <v>23</v>
          </cell>
          <cell r="Z239">
            <v>0</v>
          </cell>
          <cell r="AB239">
            <v>0</v>
          </cell>
          <cell r="AC239">
            <v>0</v>
          </cell>
          <cell r="AE239">
            <v>0</v>
          </cell>
        </row>
        <row r="240">
          <cell r="D240" t="str">
            <v>0-Metallerin dövülmesi. preslenmesi. baskılanması ve yuvarlanması, toz metalürjisi</v>
          </cell>
          <cell r="E240" t="str">
            <v>C2550</v>
          </cell>
          <cell r="F240">
            <v>0</v>
          </cell>
          <cell r="G240">
            <v>38</v>
          </cell>
          <cell r="H240">
            <v>132</v>
          </cell>
          <cell r="I240">
            <v>247</v>
          </cell>
          <cell r="J240">
            <v>108</v>
          </cell>
          <cell r="K240">
            <v>16417</v>
          </cell>
          <cell r="M240">
            <v>0</v>
          </cell>
          <cell r="N240">
            <v>4</v>
          </cell>
          <cell r="O240">
            <v>22</v>
          </cell>
          <cell r="P240">
            <v>18</v>
          </cell>
          <cell r="Q240">
            <v>8</v>
          </cell>
          <cell r="R240">
            <v>1612</v>
          </cell>
          <cell r="S240">
            <v>0</v>
          </cell>
          <cell r="T240">
            <v>0</v>
          </cell>
          <cell r="U240">
            <v>0</v>
          </cell>
          <cell r="V240">
            <v>2</v>
          </cell>
          <cell r="W240">
            <v>0</v>
          </cell>
          <cell r="X240">
            <v>252</v>
          </cell>
          <cell r="Z240">
            <v>0</v>
          </cell>
          <cell r="AA240">
            <v>0</v>
          </cell>
          <cell r="AB240">
            <v>0</v>
          </cell>
          <cell r="AC240">
            <v>0</v>
          </cell>
          <cell r="AD240">
            <v>0</v>
          </cell>
          <cell r="AE240">
            <v>15</v>
          </cell>
        </row>
        <row r="241">
          <cell r="D241" t="str">
            <v>1-Metallerin işlenmesi ve kaplanması</v>
          </cell>
          <cell r="E241" t="str">
            <v>C2561</v>
          </cell>
          <cell r="F241">
            <v>0</v>
          </cell>
          <cell r="G241">
            <v>25</v>
          </cell>
          <cell r="H241">
            <v>100</v>
          </cell>
          <cell r="I241">
            <v>258</v>
          </cell>
          <cell r="J241">
            <v>72</v>
          </cell>
          <cell r="K241">
            <v>8292</v>
          </cell>
          <cell r="M241">
            <v>0</v>
          </cell>
          <cell r="N241">
            <v>4</v>
          </cell>
          <cell r="O241">
            <v>6</v>
          </cell>
          <cell r="P241">
            <v>15</v>
          </cell>
          <cell r="Q241">
            <v>8</v>
          </cell>
          <cell r="R241">
            <v>984</v>
          </cell>
          <cell r="S241">
            <v>0</v>
          </cell>
          <cell r="T241">
            <v>0</v>
          </cell>
          <cell r="U241">
            <v>0</v>
          </cell>
          <cell r="V241">
            <v>0</v>
          </cell>
          <cell r="W241">
            <v>0</v>
          </cell>
          <cell r="X241">
            <v>264</v>
          </cell>
          <cell r="Z241">
            <v>0</v>
          </cell>
          <cell r="AA241">
            <v>0</v>
          </cell>
          <cell r="AB241">
            <v>0</v>
          </cell>
          <cell r="AC241">
            <v>0</v>
          </cell>
          <cell r="AD241">
            <v>0</v>
          </cell>
          <cell r="AE241">
            <v>13</v>
          </cell>
        </row>
        <row r="242">
          <cell r="D242" t="str">
            <v>2-Metallerin makinede işlenmesi ve şekil verilmesi</v>
          </cell>
          <cell r="E242" t="str">
            <v>C2562</v>
          </cell>
          <cell r="F242">
            <v>0</v>
          </cell>
          <cell r="G242">
            <v>244</v>
          </cell>
          <cell r="H242">
            <v>906</v>
          </cell>
          <cell r="I242">
            <v>1734</v>
          </cell>
          <cell r="J242">
            <v>589</v>
          </cell>
          <cell r="K242">
            <v>87515</v>
          </cell>
          <cell r="M242">
            <v>0</v>
          </cell>
          <cell r="N242">
            <v>23</v>
          </cell>
          <cell r="O242">
            <v>54</v>
          </cell>
          <cell r="P242">
            <v>123</v>
          </cell>
          <cell r="Q242">
            <v>32</v>
          </cell>
          <cell r="R242">
            <v>4578</v>
          </cell>
          <cell r="S242">
            <v>0</v>
          </cell>
          <cell r="T242">
            <v>0</v>
          </cell>
          <cell r="U242">
            <v>0</v>
          </cell>
          <cell r="V242">
            <v>3</v>
          </cell>
          <cell r="W242">
            <v>7</v>
          </cell>
          <cell r="X242">
            <v>2005</v>
          </cell>
          <cell r="Z242">
            <v>0</v>
          </cell>
          <cell r="AA242">
            <v>0</v>
          </cell>
          <cell r="AB242">
            <v>0</v>
          </cell>
          <cell r="AC242">
            <v>0</v>
          </cell>
          <cell r="AD242">
            <v>0</v>
          </cell>
          <cell r="AE242">
            <v>48</v>
          </cell>
        </row>
        <row r="243">
          <cell r="D243" t="str">
            <v>1-Çatal-bıçak takımları ve diğer kesici aletlerin imalatı</v>
          </cell>
          <cell r="E243" t="str">
            <v>C2571</v>
          </cell>
          <cell r="F243">
            <v>0</v>
          </cell>
          <cell r="G243">
            <v>11</v>
          </cell>
          <cell r="H243">
            <v>48</v>
          </cell>
          <cell r="I243">
            <v>51</v>
          </cell>
          <cell r="J243">
            <v>16</v>
          </cell>
          <cell r="K243">
            <v>1793</v>
          </cell>
          <cell r="M243">
            <v>0</v>
          </cell>
          <cell r="N243">
            <v>4</v>
          </cell>
          <cell r="O243">
            <v>30</v>
          </cell>
          <cell r="P243">
            <v>42</v>
          </cell>
          <cell r="Q243">
            <v>8</v>
          </cell>
          <cell r="R243">
            <v>211</v>
          </cell>
          <cell r="S243">
            <v>0</v>
          </cell>
          <cell r="T243">
            <v>0</v>
          </cell>
          <cell r="U243">
            <v>0</v>
          </cell>
          <cell r="V243">
            <v>0</v>
          </cell>
          <cell r="W243">
            <v>0</v>
          </cell>
          <cell r="X243">
            <v>38</v>
          </cell>
          <cell r="Z243">
            <v>0</v>
          </cell>
          <cell r="AA243">
            <v>0</v>
          </cell>
          <cell r="AB243">
            <v>0</v>
          </cell>
          <cell r="AC243">
            <v>0</v>
          </cell>
          <cell r="AD243">
            <v>0</v>
          </cell>
          <cell r="AE243">
            <v>0</v>
          </cell>
        </row>
        <row r="244">
          <cell r="D244" t="str">
            <v>2-Kilit ve menteşe imalatı</v>
          </cell>
          <cell r="E244" t="str">
            <v>C2572</v>
          </cell>
          <cell r="F244">
            <v>0</v>
          </cell>
          <cell r="G244">
            <v>21</v>
          </cell>
          <cell r="H244">
            <v>50</v>
          </cell>
          <cell r="I244">
            <v>45</v>
          </cell>
          <cell r="J244">
            <v>8</v>
          </cell>
          <cell r="K244">
            <v>2897</v>
          </cell>
          <cell r="M244">
            <v>0</v>
          </cell>
          <cell r="N244">
            <v>5</v>
          </cell>
          <cell r="O244">
            <v>2</v>
          </cell>
          <cell r="P244">
            <v>6</v>
          </cell>
          <cell r="R244">
            <v>401</v>
          </cell>
          <cell r="S244">
            <v>0</v>
          </cell>
          <cell r="T244">
            <v>0</v>
          </cell>
          <cell r="U244">
            <v>0</v>
          </cell>
          <cell r="V244">
            <v>0</v>
          </cell>
          <cell r="W244">
            <v>0</v>
          </cell>
          <cell r="X244">
            <v>27</v>
          </cell>
          <cell r="Z244">
            <v>0</v>
          </cell>
          <cell r="AA244">
            <v>0</v>
          </cell>
          <cell r="AB244">
            <v>0</v>
          </cell>
          <cell r="AC244">
            <v>0</v>
          </cell>
          <cell r="AE244">
            <v>5</v>
          </cell>
        </row>
        <row r="245">
          <cell r="D245" t="str">
            <v>3-El aletleri. takım tezgahları uçları. testere ağızları vb. imalatı</v>
          </cell>
          <cell r="E245" t="str">
            <v>C2573</v>
          </cell>
          <cell r="F245">
            <v>0</v>
          </cell>
          <cell r="G245">
            <v>25</v>
          </cell>
          <cell r="H245">
            <v>70</v>
          </cell>
          <cell r="I245">
            <v>162</v>
          </cell>
          <cell r="J245">
            <v>52</v>
          </cell>
          <cell r="K245">
            <v>9812</v>
          </cell>
          <cell r="M245">
            <v>0</v>
          </cell>
          <cell r="O245">
            <v>4</v>
          </cell>
          <cell r="P245">
            <v>15</v>
          </cell>
          <cell r="R245">
            <v>908</v>
          </cell>
          <cell r="S245">
            <v>0</v>
          </cell>
          <cell r="T245">
            <v>0</v>
          </cell>
          <cell r="U245">
            <v>0</v>
          </cell>
          <cell r="V245">
            <v>0</v>
          </cell>
          <cell r="W245">
            <v>0</v>
          </cell>
          <cell r="X245">
            <v>168</v>
          </cell>
          <cell r="Z245">
            <v>0</v>
          </cell>
          <cell r="AB245">
            <v>0</v>
          </cell>
          <cell r="AC245">
            <v>0</v>
          </cell>
          <cell r="AE245">
            <v>230</v>
          </cell>
        </row>
        <row r="246">
          <cell r="D246" t="str">
            <v>1-Çelik varil ve benzer muhafazaların imalatı</v>
          </cell>
          <cell r="E246" t="str">
            <v>C2591</v>
          </cell>
          <cell r="F246">
            <v>0</v>
          </cell>
          <cell r="G246">
            <v>3</v>
          </cell>
          <cell r="H246">
            <v>14</v>
          </cell>
          <cell r="I246">
            <v>60</v>
          </cell>
          <cell r="J246">
            <v>8</v>
          </cell>
          <cell r="K246">
            <v>1869</v>
          </cell>
          <cell r="M246">
            <v>0</v>
          </cell>
          <cell r="N246">
            <v>1</v>
          </cell>
          <cell r="O246">
            <v>4</v>
          </cell>
          <cell r="P246">
            <v>9</v>
          </cell>
          <cell r="R246">
            <v>196</v>
          </cell>
          <cell r="S246">
            <v>0</v>
          </cell>
          <cell r="T246">
            <v>0</v>
          </cell>
          <cell r="U246">
            <v>0</v>
          </cell>
          <cell r="V246">
            <v>0</v>
          </cell>
          <cell r="W246">
            <v>0</v>
          </cell>
          <cell r="X246">
            <v>31</v>
          </cell>
          <cell r="Z246">
            <v>0</v>
          </cell>
          <cell r="AA246">
            <v>0</v>
          </cell>
          <cell r="AB246">
            <v>0</v>
          </cell>
          <cell r="AC246">
            <v>0</v>
          </cell>
          <cell r="AE246">
            <v>4</v>
          </cell>
        </row>
        <row r="247">
          <cell r="D247" t="str">
            <v>2-Hafif metalden paketleme malzemeleri imalatı</v>
          </cell>
          <cell r="E247" t="str">
            <v>C2592</v>
          </cell>
          <cell r="F247">
            <v>0</v>
          </cell>
          <cell r="G247">
            <v>41</v>
          </cell>
          <cell r="H247">
            <v>116</v>
          </cell>
          <cell r="I247">
            <v>252</v>
          </cell>
          <cell r="J247">
            <v>116</v>
          </cell>
          <cell r="K247">
            <v>14598</v>
          </cell>
          <cell r="M247">
            <v>0</v>
          </cell>
          <cell r="N247">
            <v>4</v>
          </cell>
          <cell r="O247">
            <v>10</v>
          </cell>
          <cell r="P247">
            <v>3</v>
          </cell>
          <cell r="Q247">
            <v>8</v>
          </cell>
          <cell r="R247">
            <v>1041</v>
          </cell>
          <cell r="S247">
            <v>0</v>
          </cell>
          <cell r="T247">
            <v>0</v>
          </cell>
          <cell r="U247">
            <v>0</v>
          </cell>
          <cell r="V247">
            <v>0</v>
          </cell>
          <cell r="W247">
            <v>0</v>
          </cell>
          <cell r="X247">
            <v>198</v>
          </cell>
          <cell r="Z247">
            <v>0</v>
          </cell>
          <cell r="AA247">
            <v>0</v>
          </cell>
          <cell r="AB247">
            <v>0</v>
          </cell>
          <cell r="AC247">
            <v>0</v>
          </cell>
          <cell r="AD247">
            <v>0</v>
          </cell>
          <cell r="AE247">
            <v>7</v>
          </cell>
        </row>
        <row r="248">
          <cell r="D248" t="str">
            <v>3-Tel ürünleri. zincirler ve yayların imalatı</v>
          </cell>
          <cell r="E248" t="str">
            <v>C2593</v>
          </cell>
          <cell r="F248">
            <v>0</v>
          </cell>
          <cell r="G248">
            <v>22</v>
          </cell>
          <cell r="H248">
            <v>60</v>
          </cell>
          <cell r="I248">
            <v>123</v>
          </cell>
          <cell r="J248">
            <v>80</v>
          </cell>
          <cell r="K248">
            <v>9190</v>
          </cell>
          <cell r="M248">
            <v>0</v>
          </cell>
          <cell r="N248">
            <v>2</v>
          </cell>
          <cell r="P248">
            <v>9</v>
          </cell>
          <cell r="Q248">
            <v>8</v>
          </cell>
          <cell r="R248">
            <v>665</v>
          </cell>
          <cell r="S248">
            <v>0</v>
          </cell>
          <cell r="T248">
            <v>0</v>
          </cell>
          <cell r="U248">
            <v>0</v>
          </cell>
          <cell r="V248">
            <v>0</v>
          </cell>
          <cell r="W248">
            <v>0</v>
          </cell>
          <cell r="X248">
            <v>139</v>
          </cell>
          <cell r="Z248">
            <v>0</v>
          </cell>
          <cell r="AA248">
            <v>0</v>
          </cell>
          <cell r="AC248">
            <v>0</v>
          </cell>
          <cell r="AD248">
            <v>0</v>
          </cell>
          <cell r="AE248">
            <v>3</v>
          </cell>
        </row>
        <row r="249">
          <cell r="D249" t="str">
            <v>4-Bağlantı malzemelerinin ve vida makinesi ürünlerinin imalatı</v>
          </cell>
          <cell r="E249" t="str">
            <v>C2594</v>
          </cell>
          <cell r="F249">
            <v>0</v>
          </cell>
          <cell r="G249">
            <v>11</v>
          </cell>
          <cell r="H249">
            <v>28</v>
          </cell>
          <cell r="I249">
            <v>36</v>
          </cell>
          <cell r="J249">
            <v>24</v>
          </cell>
          <cell r="K249">
            <v>4553</v>
          </cell>
          <cell r="M249">
            <v>0</v>
          </cell>
          <cell r="P249">
            <v>3</v>
          </cell>
          <cell r="Q249">
            <v>4</v>
          </cell>
          <cell r="R249">
            <v>81</v>
          </cell>
          <cell r="S249">
            <v>0</v>
          </cell>
          <cell r="T249">
            <v>0</v>
          </cell>
          <cell r="U249">
            <v>0</v>
          </cell>
          <cell r="V249">
            <v>0</v>
          </cell>
          <cell r="W249">
            <v>0</v>
          </cell>
          <cell r="X249">
            <v>145</v>
          </cell>
          <cell r="Z249">
            <v>0</v>
          </cell>
          <cell r="AC249">
            <v>0</v>
          </cell>
          <cell r="AD249">
            <v>0</v>
          </cell>
          <cell r="AE249">
            <v>0</v>
          </cell>
        </row>
        <row r="250">
          <cell r="D250" t="str">
            <v>9-Başka yerde sınıflandırılmamış diğer fabrikasyon metal ürünlerin imalatı</v>
          </cell>
          <cell r="E250" t="str">
            <v>C2599</v>
          </cell>
          <cell r="F250">
            <v>0</v>
          </cell>
          <cell r="G250">
            <v>59</v>
          </cell>
          <cell r="H250">
            <v>282</v>
          </cell>
          <cell r="I250">
            <v>480</v>
          </cell>
          <cell r="J250">
            <v>160</v>
          </cell>
          <cell r="K250">
            <v>30130</v>
          </cell>
          <cell r="M250">
            <v>0</v>
          </cell>
          <cell r="N250">
            <v>4</v>
          </cell>
          <cell r="O250">
            <v>14</v>
          </cell>
          <cell r="P250">
            <v>30</v>
          </cell>
          <cell r="Q250">
            <v>12</v>
          </cell>
          <cell r="R250">
            <v>1783</v>
          </cell>
          <cell r="S250">
            <v>0</v>
          </cell>
          <cell r="T250">
            <v>0</v>
          </cell>
          <cell r="U250">
            <v>0</v>
          </cell>
          <cell r="V250">
            <v>0</v>
          </cell>
          <cell r="W250">
            <v>0</v>
          </cell>
          <cell r="X250">
            <v>978</v>
          </cell>
          <cell r="Z250">
            <v>0</v>
          </cell>
          <cell r="AA250">
            <v>0</v>
          </cell>
          <cell r="AB250">
            <v>0</v>
          </cell>
          <cell r="AC250">
            <v>0</v>
          </cell>
          <cell r="AD250">
            <v>0</v>
          </cell>
          <cell r="AE250">
            <v>6</v>
          </cell>
        </row>
        <row r="251">
          <cell r="D251" t="str">
            <v>1-Elektronik bileşenlerin imalatı</v>
          </cell>
          <cell r="E251" t="str">
            <v>C2611</v>
          </cell>
          <cell r="F251">
            <v>0</v>
          </cell>
          <cell r="G251">
            <v>9</v>
          </cell>
          <cell r="H251">
            <v>20</v>
          </cell>
          <cell r="I251">
            <v>54</v>
          </cell>
          <cell r="J251">
            <v>24</v>
          </cell>
          <cell r="K251">
            <v>2232</v>
          </cell>
          <cell r="M251">
            <v>0</v>
          </cell>
          <cell r="N251">
            <v>5</v>
          </cell>
          <cell r="O251">
            <v>10</v>
          </cell>
          <cell r="P251">
            <v>36</v>
          </cell>
          <cell r="Q251">
            <v>8</v>
          </cell>
          <cell r="R251">
            <v>1012</v>
          </cell>
          <cell r="S251">
            <v>0</v>
          </cell>
          <cell r="T251">
            <v>0</v>
          </cell>
          <cell r="U251">
            <v>0</v>
          </cell>
          <cell r="V251">
            <v>0</v>
          </cell>
          <cell r="W251">
            <v>0</v>
          </cell>
          <cell r="X251">
            <v>39</v>
          </cell>
          <cell r="Z251">
            <v>0</v>
          </cell>
          <cell r="AA251">
            <v>0</v>
          </cell>
          <cell r="AB251">
            <v>0</v>
          </cell>
          <cell r="AC251">
            <v>0</v>
          </cell>
          <cell r="AD251">
            <v>0</v>
          </cell>
          <cell r="AE251">
            <v>15</v>
          </cell>
        </row>
        <row r="252">
          <cell r="D252" t="str">
            <v>2-Yüklü elektronik kart imalatı</v>
          </cell>
          <cell r="E252" t="str">
            <v>C2612</v>
          </cell>
          <cell r="K252">
            <v>17</v>
          </cell>
          <cell r="R252">
            <v>10</v>
          </cell>
          <cell r="X252">
            <v>0</v>
          </cell>
          <cell r="AE252">
            <v>0</v>
          </cell>
        </row>
        <row r="253">
          <cell r="D253" t="str">
            <v>0-Bilgisayar ve bilgisayar çevre birimleri imalatı</v>
          </cell>
          <cell r="E253" t="str">
            <v>C2620</v>
          </cell>
          <cell r="F253">
            <v>0</v>
          </cell>
          <cell r="K253">
            <v>8</v>
          </cell>
          <cell r="M253">
            <v>0</v>
          </cell>
          <cell r="S253">
            <v>0</v>
          </cell>
          <cell r="X253">
            <v>0</v>
          </cell>
          <cell r="Z253">
            <v>0</v>
          </cell>
        </row>
        <row r="254">
          <cell r="D254" t="str">
            <v>0-İletişim ekipmanlarının imalatı</v>
          </cell>
          <cell r="E254" t="str">
            <v>C2630</v>
          </cell>
          <cell r="F254">
            <v>0</v>
          </cell>
          <cell r="G254">
            <v>1</v>
          </cell>
          <cell r="K254">
            <v>147</v>
          </cell>
          <cell r="M254">
            <v>0</v>
          </cell>
          <cell r="S254">
            <v>0</v>
          </cell>
          <cell r="T254">
            <v>0</v>
          </cell>
          <cell r="X254">
            <v>0</v>
          </cell>
          <cell r="Z254">
            <v>0</v>
          </cell>
        </row>
        <row r="255">
          <cell r="D255" t="str">
            <v>0-Tüketici elektroniği ürünlerinin imalatı</v>
          </cell>
          <cell r="E255" t="str">
            <v>C2640</v>
          </cell>
          <cell r="F255">
            <v>0</v>
          </cell>
          <cell r="G255">
            <v>19</v>
          </cell>
          <cell r="H255">
            <v>40</v>
          </cell>
          <cell r="I255">
            <v>111</v>
          </cell>
          <cell r="J255">
            <v>72</v>
          </cell>
          <cell r="K255">
            <v>2020</v>
          </cell>
          <cell r="M255">
            <v>0</v>
          </cell>
          <cell r="N255">
            <v>16</v>
          </cell>
          <cell r="O255">
            <v>36</v>
          </cell>
          <cell r="P255">
            <v>51</v>
          </cell>
          <cell r="Q255">
            <v>60</v>
          </cell>
          <cell r="R255">
            <v>694</v>
          </cell>
          <cell r="S255">
            <v>0</v>
          </cell>
          <cell r="T255">
            <v>0</v>
          </cell>
          <cell r="U255">
            <v>0</v>
          </cell>
          <cell r="V255">
            <v>0</v>
          </cell>
          <cell r="W255">
            <v>0</v>
          </cell>
          <cell r="X255">
            <v>22</v>
          </cell>
          <cell r="Z255">
            <v>0</v>
          </cell>
          <cell r="AA255">
            <v>0</v>
          </cell>
          <cell r="AB255">
            <v>0</v>
          </cell>
          <cell r="AC255">
            <v>0</v>
          </cell>
          <cell r="AD255">
            <v>0</v>
          </cell>
          <cell r="AE255">
            <v>1</v>
          </cell>
        </row>
        <row r="256">
          <cell r="D256" t="str">
            <v>1-Ölçme. test ve seyrüsefer amaçlı alet ve cihazların imalatı</v>
          </cell>
          <cell r="E256" t="str">
            <v>C2651</v>
          </cell>
          <cell r="F256">
            <v>0</v>
          </cell>
          <cell r="G256">
            <v>3</v>
          </cell>
          <cell r="H256">
            <v>4</v>
          </cell>
          <cell r="I256">
            <v>3</v>
          </cell>
          <cell r="K256">
            <v>384</v>
          </cell>
          <cell r="M256">
            <v>0</v>
          </cell>
          <cell r="O256">
            <v>4</v>
          </cell>
          <cell r="R256">
            <v>224</v>
          </cell>
          <cell r="S256">
            <v>0</v>
          </cell>
          <cell r="T256">
            <v>0</v>
          </cell>
          <cell r="U256">
            <v>0</v>
          </cell>
          <cell r="V256">
            <v>0</v>
          </cell>
          <cell r="X256">
            <v>8</v>
          </cell>
          <cell r="Z256">
            <v>0</v>
          </cell>
          <cell r="AB256">
            <v>0</v>
          </cell>
          <cell r="AE256">
            <v>0</v>
          </cell>
        </row>
        <row r="257">
          <cell r="D257" t="str">
            <v>2-Kol saatleri. masa ve duvar saatlerinin imalatı</v>
          </cell>
          <cell r="E257" t="str">
            <v>C2652</v>
          </cell>
        </row>
        <row r="258">
          <cell r="D258" t="str">
            <v>0-Işınlama. elektro medikal ve elektro terapi ile ilgili cihazların imalatı</v>
          </cell>
          <cell r="E258" t="str">
            <v>C2660</v>
          </cell>
          <cell r="F258">
            <v>0</v>
          </cell>
          <cell r="G258">
            <v>1</v>
          </cell>
          <cell r="H258">
            <v>2</v>
          </cell>
          <cell r="S258">
            <v>0</v>
          </cell>
          <cell r="T258">
            <v>0</v>
          </cell>
          <cell r="U258">
            <v>0</v>
          </cell>
        </row>
        <row r="259">
          <cell r="D259" t="str">
            <v>0-Optik aletlerin ve fotoğrafçılıkla ilgili ekipmanların imalatı</v>
          </cell>
          <cell r="E259" t="str">
            <v>C2670</v>
          </cell>
          <cell r="F259">
            <v>0</v>
          </cell>
          <cell r="G259">
            <v>2</v>
          </cell>
          <cell r="H259">
            <v>4</v>
          </cell>
          <cell r="I259">
            <v>15</v>
          </cell>
          <cell r="K259">
            <v>426</v>
          </cell>
          <cell r="R259">
            <v>11</v>
          </cell>
          <cell r="S259">
            <v>0</v>
          </cell>
          <cell r="T259">
            <v>0</v>
          </cell>
          <cell r="U259">
            <v>0</v>
          </cell>
          <cell r="V259">
            <v>0</v>
          </cell>
          <cell r="X259">
            <v>8</v>
          </cell>
          <cell r="AE259">
            <v>0</v>
          </cell>
        </row>
        <row r="260">
          <cell r="D260" t="str">
            <v>0-Manyetik ve optik kaset. bant. CD vb. ortamların imalatı</v>
          </cell>
          <cell r="E260" t="str">
            <v>C2680</v>
          </cell>
        </row>
        <row r="261">
          <cell r="D261" t="str">
            <v>1-Elektrik motorlarının. jeneratörlerin ve transformatörlerin imalatı</v>
          </cell>
          <cell r="E261" t="str">
            <v>C2711</v>
          </cell>
          <cell r="F261">
            <v>0</v>
          </cell>
          <cell r="G261">
            <v>43</v>
          </cell>
          <cell r="H261">
            <v>102</v>
          </cell>
          <cell r="I261">
            <v>228</v>
          </cell>
          <cell r="J261">
            <v>64</v>
          </cell>
          <cell r="K261">
            <v>8384</v>
          </cell>
          <cell r="M261">
            <v>0</v>
          </cell>
          <cell r="N261">
            <v>4</v>
          </cell>
          <cell r="O261">
            <v>4</v>
          </cell>
          <cell r="P261">
            <v>6</v>
          </cell>
          <cell r="Q261">
            <v>8</v>
          </cell>
          <cell r="R261">
            <v>416</v>
          </cell>
          <cell r="S261">
            <v>0</v>
          </cell>
          <cell r="T261">
            <v>0</v>
          </cell>
          <cell r="U261">
            <v>0</v>
          </cell>
          <cell r="V261">
            <v>3</v>
          </cell>
          <cell r="W261">
            <v>0</v>
          </cell>
          <cell r="X261">
            <v>100</v>
          </cell>
          <cell r="Z261">
            <v>0</v>
          </cell>
          <cell r="AA261">
            <v>0</v>
          </cell>
          <cell r="AB261">
            <v>0</v>
          </cell>
          <cell r="AC261">
            <v>0</v>
          </cell>
          <cell r="AD261">
            <v>0</v>
          </cell>
          <cell r="AE261">
            <v>2</v>
          </cell>
        </row>
        <row r="262">
          <cell r="D262" t="str">
            <v>2-Elektrik dağıtım ve kontrol cihazları imalatı</v>
          </cell>
          <cell r="E262" t="str">
            <v>C2712</v>
          </cell>
          <cell r="F262">
            <v>0</v>
          </cell>
          <cell r="G262">
            <v>18</v>
          </cell>
          <cell r="H262">
            <v>54</v>
          </cell>
          <cell r="I262">
            <v>141</v>
          </cell>
          <cell r="J262">
            <v>48</v>
          </cell>
          <cell r="K262">
            <v>5093</v>
          </cell>
          <cell r="M262">
            <v>0</v>
          </cell>
          <cell r="N262">
            <v>1</v>
          </cell>
          <cell r="O262">
            <v>12</v>
          </cell>
          <cell r="P262">
            <v>6</v>
          </cell>
          <cell r="R262">
            <v>232</v>
          </cell>
          <cell r="S262">
            <v>0</v>
          </cell>
          <cell r="T262">
            <v>0</v>
          </cell>
          <cell r="U262">
            <v>0</v>
          </cell>
          <cell r="V262">
            <v>0</v>
          </cell>
          <cell r="W262">
            <v>0</v>
          </cell>
          <cell r="X262">
            <v>200</v>
          </cell>
          <cell r="Z262">
            <v>0</v>
          </cell>
          <cell r="AA262">
            <v>0</v>
          </cell>
          <cell r="AB262">
            <v>0</v>
          </cell>
          <cell r="AC262">
            <v>0</v>
          </cell>
          <cell r="AE262">
            <v>0</v>
          </cell>
        </row>
        <row r="263">
          <cell r="D263" t="str">
            <v>0-Akümülatör ve pil imalatı</v>
          </cell>
          <cell r="E263" t="str">
            <v>C2720</v>
          </cell>
          <cell r="F263">
            <v>0</v>
          </cell>
          <cell r="G263">
            <v>6</v>
          </cell>
          <cell r="H263">
            <v>20</v>
          </cell>
          <cell r="I263">
            <v>30</v>
          </cell>
          <cell r="J263">
            <v>12</v>
          </cell>
          <cell r="K263">
            <v>1105</v>
          </cell>
          <cell r="N263">
            <v>1</v>
          </cell>
          <cell r="O263">
            <v>4</v>
          </cell>
          <cell r="S263">
            <v>0</v>
          </cell>
          <cell r="T263">
            <v>0</v>
          </cell>
          <cell r="U263">
            <v>0</v>
          </cell>
          <cell r="V263">
            <v>0</v>
          </cell>
          <cell r="W263">
            <v>0</v>
          </cell>
          <cell r="X263">
            <v>13</v>
          </cell>
          <cell r="AA263">
            <v>0</v>
          </cell>
          <cell r="AB263">
            <v>0</v>
          </cell>
        </row>
        <row r="264">
          <cell r="D264" t="str">
            <v>1-Fiber optik kabloların imalatı</v>
          </cell>
          <cell r="E264" t="str">
            <v>C2731</v>
          </cell>
          <cell r="F264">
            <v>0</v>
          </cell>
          <cell r="I264">
            <v>9</v>
          </cell>
          <cell r="K264">
            <v>85</v>
          </cell>
          <cell r="S264">
            <v>0</v>
          </cell>
          <cell r="V264">
            <v>0</v>
          </cell>
          <cell r="X264">
            <v>0</v>
          </cell>
        </row>
        <row r="265">
          <cell r="D265" t="str">
            <v>2-Diğer elektronik ve elektrik telleri ve kablolarının imalatı</v>
          </cell>
          <cell r="E265" t="str">
            <v>C2732</v>
          </cell>
          <cell r="F265">
            <v>0</v>
          </cell>
          <cell r="G265">
            <v>19</v>
          </cell>
          <cell r="H265">
            <v>86</v>
          </cell>
          <cell r="I265">
            <v>165</v>
          </cell>
          <cell r="J265">
            <v>68</v>
          </cell>
          <cell r="K265">
            <v>7809</v>
          </cell>
          <cell r="M265">
            <v>0</v>
          </cell>
          <cell r="N265">
            <v>2</v>
          </cell>
          <cell r="O265">
            <v>8</v>
          </cell>
          <cell r="P265">
            <v>3</v>
          </cell>
          <cell r="Q265">
            <v>4</v>
          </cell>
          <cell r="R265">
            <v>345</v>
          </cell>
          <cell r="S265">
            <v>0</v>
          </cell>
          <cell r="T265">
            <v>0</v>
          </cell>
          <cell r="U265">
            <v>0</v>
          </cell>
          <cell r="V265">
            <v>0</v>
          </cell>
          <cell r="W265">
            <v>0</v>
          </cell>
          <cell r="X265">
            <v>163</v>
          </cell>
          <cell r="Z265">
            <v>0</v>
          </cell>
          <cell r="AA265">
            <v>0</v>
          </cell>
          <cell r="AB265">
            <v>0</v>
          </cell>
          <cell r="AC265">
            <v>0</v>
          </cell>
          <cell r="AD265">
            <v>0</v>
          </cell>
          <cell r="AE265">
            <v>1</v>
          </cell>
        </row>
        <row r="266">
          <cell r="D266" t="str">
            <v>3-Kablolamada kullanılan gereçlerin imalatı</v>
          </cell>
          <cell r="E266" t="str">
            <v>C2733</v>
          </cell>
          <cell r="F266">
            <v>0</v>
          </cell>
          <cell r="G266">
            <v>10</v>
          </cell>
          <cell r="H266">
            <v>46</v>
          </cell>
          <cell r="I266">
            <v>72</v>
          </cell>
          <cell r="J266">
            <v>40</v>
          </cell>
          <cell r="K266">
            <v>2946</v>
          </cell>
          <cell r="M266">
            <v>0</v>
          </cell>
          <cell r="N266">
            <v>5</v>
          </cell>
          <cell r="O266">
            <v>4</v>
          </cell>
          <cell r="P266">
            <v>9</v>
          </cell>
          <cell r="Q266">
            <v>4</v>
          </cell>
          <cell r="R266">
            <v>579</v>
          </cell>
          <cell r="S266">
            <v>0</v>
          </cell>
          <cell r="T266">
            <v>0</v>
          </cell>
          <cell r="U266">
            <v>0</v>
          </cell>
          <cell r="V266">
            <v>0</v>
          </cell>
          <cell r="W266">
            <v>0</v>
          </cell>
          <cell r="X266">
            <v>24</v>
          </cell>
          <cell r="Z266">
            <v>0</v>
          </cell>
          <cell r="AA266">
            <v>0</v>
          </cell>
          <cell r="AB266">
            <v>0</v>
          </cell>
          <cell r="AC266">
            <v>0</v>
          </cell>
          <cell r="AD266">
            <v>0</v>
          </cell>
          <cell r="AE266">
            <v>8</v>
          </cell>
        </row>
        <row r="267">
          <cell r="D267" t="str">
            <v>0-Elektrikli aydınlatma ekipmanlarının imalatı</v>
          </cell>
          <cell r="E267" t="str">
            <v>C2740</v>
          </cell>
          <cell r="F267">
            <v>0</v>
          </cell>
          <cell r="G267">
            <v>9</v>
          </cell>
          <cell r="H267">
            <v>42</v>
          </cell>
          <cell r="I267">
            <v>63</v>
          </cell>
          <cell r="J267">
            <v>28</v>
          </cell>
          <cell r="K267">
            <v>4619</v>
          </cell>
          <cell r="M267">
            <v>0</v>
          </cell>
          <cell r="N267">
            <v>1</v>
          </cell>
          <cell r="O267">
            <v>20</v>
          </cell>
          <cell r="P267">
            <v>12</v>
          </cell>
          <cell r="Q267">
            <v>4</v>
          </cell>
          <cell r="R267">
            <v>166</v>
          </cell>
          <cell r="S267">
            <v>0</v>
          </cell>
          <cell r="T267">
            <v>0</v>
          </cell>
          <cell r="U267">
            <v>0</v>
          </cell>
          <cell r="V267">
            <v>0</v>
          </cell>
          <cell r="W267">
            <v>0</v>
          </cell>
          <cell r="X267">
            <v>147</v>
          </cell>
          <cell r="Z267">
            <v>0</v>
          </cell>
          <cell r="AA267">
            <v>0</v>
          </cell>
          <cell r="AB267">
            <v>0</v>
          </cell>
          <cell r="AC267">
            <v>0</v>
          </cell>
          <cell r="AD267">
            <v>0</v>
          </cell>
          <cell r="AE267">
            <v>0</v>
          </cell>
        </row>
        <row r="268">
          <cell r="D268" t="str">
            <v>1-Elektrikli ev aletlerinin imalatı</v>
          </cell>
          <cell r="E268" t="str">
            <v>C2751</v>
          </cell>
          <cell r="F268">
            <v>0</v>
          </cell>
          <cell r="G268">
            <v>107</v>
          </cell>
          <cell r="H268">
            <v>282</v>
          </cell>
          <cell r="I268">
            <v>513</v>
          </cell>
          <cell r="J268">
            <v>398</v>
          </cell>
          <cell r="K268">
            <v>20634</v>
          </cell>
          <cell r="M268">
            <v>0</v>
          </cell>
          <cell r="N268">
            <v>32</v>
          </cell>
          <cell r="O268">
            <v>52</v>
          </cell>
          <cell r="P268">
            <v>129</v>
          </cell>
          <cell r="Q268">
            <v>64</v>
          </cell>
          <cell r="R268">
            <v>4595</v>
          </cell>
          <cell r="S268">
            <v>0</v>
          </cell>
          <cell r="T268">
            <v>0</v>
          </cell>
          <cell r="U268">
            <v>0</v>
          </cell>
          <cell r="V268">
            <v>0</v>
          </cell>
          <cell r="W268">
            <v>6</v>
          </cell>
          <cell r="X268">
            <v>436</v>
          </cell>
          <cell r="Z268">
            <v>0</v>
          </cell>
          <cell r="AA268">
            <v>0</v>
          </cell>
          <cell r="AB268">
            <v>0</v>
          </cell>
          <cell r="AC268">
            <v>0</v>
          </cell>
          <cell r="AD268">
            <v>0</v>
          </cell>
          <cell r="AE268">
            <v>90</v>
          </cell>
        </row>
        <row r="269">
          <cell r="D269" t="str">
            <v>2-Elektiriksiz ev aletlerinin imalatı</v>
          </cell>
          <cell r="E269" t="str">
            <v>C2752</v>
          </cell>
          <cell r="F269">
            <v>0</v>
          </cell>
          <cell r="H269">
            <v>4</v>
          </cell>
          <cell r="I269">
            <v>3</v>
          </cell>
          <cell r="K269">
            <v>647</v>
          </cell>
          <cell r="M269">
            <v>0</v>
          </cell>
          <cell r="N269">
            <v>1</v>
          </cell>
          <cell r="P269">
            <v>3</v>
          </cell>
          <cell r="R269">
            <v>106</v>
          </cell>
          <cell r="S269">
            <v>0</v>
          </cell>
          <cell r="U269">
            <v>0</v>
          </cell>
          <cell r="V269">
            <v>0</v>
          </cell>
          <cell r="X269">
            <v>13</v>
          </cell>
          <cell r="Z269">
            <v>0</v>
          </cell>
          <cell r="AA269">
            <v>0</v>
          </cell>
          <cell r="AC269">
            <v>0</v>
          </cell>
          <cell r="AE269">
            <v>0</v>
          </cell>
        </row>
        <row r="270">
          <cell r="D270" t="str">
            <v>0-Diğer elektrikli donanımların imalatı</v>
          </cell>
          <cell r="E270" t="str">
            <v>C2790</v>
          </cell>
          <cell r="F270">
            <v>0</v>
          </cell>
          <cell r="G270">
            <v>1</v>
          </cell>
          <cell r="H270">
            <v>19</v>
          </cell>
          <cell r="I270">
            <v>21</v>
          </cell>
          <cell r="J270">
            <v>28</v>
          </cell>
          <cell r="K270">
            <v>2957</v>
          </cell>
          <cell r="M270">
            <v>0</v>
          </cell>
          <cell r="N270">
            <v>2</v>
          </cell>
          <cell r="P270">
            <v>9</v>
          </cell>
          <cell r="Q270">
            <v>4</v>
          </cell>
          <cell r="R270">
            <v>161</v>
          </cell>
          <cell r="S270">
            <v>0</v>
          </cell>
          <cell r="T270">
            <v>0</v>
          </cell>
          <cell r="U270">
            <v>1</v>
          </cell>
          <cell r="V270">
            <v>0</v>
          </cell>
          <cell r="W270">
            <v>0</v>
          </cell>
          <cell r="X270">
            <v>133</v>
          </cell>
          <cell r="Z270">
            <v>0</v>
          </cell>
          <cell r="AA270">
            <v>0</v>
          </cell>
          <cell r="AC270">
            <v>0</v>
          </cell>
          <cell r="AD270">
            <v>0</v>
          </cell>
          <cell r="AE270">
            <v>0</v>
          </cell>
        </row>
        <row r="271">
          <cell r="D271" t="str">
            <v>1-Motor ve türbin imalatı, uçak. motorlu taşıt ve motosiklet motorları hariç</v>
          </cell>
          <cell r="E271" t="str">
            <v>C2811</v>
          </cell>
          <cell r="F271">
            <v>0</v>
          </cell>
          <cell r="G271">
            <v>3</v>
          </cell>
          <cell r="H271">
            <v>20</v>
          </cell>
          <cell r="I271">
            <v>30</v>
          </cell>
          <cell r="J271">
            <v>20</v>
          </cell>
          <cell r="K271">
            <v>2645</v>
          </cell>
          <cell r="M271">
            <v>0</v>
          </cell>
          <cell r="R271">
            <v>58</v>
          </cell>
          <cell r="S271">
            <v>0</v>
          </cell>
          <cell r="T271">
            <v>0</v>
          </cell>
          <cell r="U271">
            <v>0</v>
          </cell>
          <cell r="V271">
            <v>0</v>
          </cell>
          <cell r="W271">
            <v>0</v>
          </cell>
          <cell r="X271">
            <v>58</v>
          </cell>
          <cell r="Z271">
            <v>0</v>
          </cell>
          <cell r="AE271">
            <v>2</v>
          </cell>
        </row>
        <row r="272">
          <cell r="D272" t="str">
            <v>2-Akışkan gücü ile çalışan ekipmanların imalatı ( pompa ve kompresör imalatı)</v>
          </cell>
          <cell r="E272" t="str">
            <v>C2812</v>
          </cell>
          <cell r="F272">
            <v>0</v>
          </cell>
          <cell r="G272">
            <v>24</v>
          </cell>
          <cell r="H272">
            <v>58</v>
          </cell>
          <cell r="I272">
            <v>99</v>
          </cell>
          <cell r="J272">
            <v>48</v>
          </cell>
          <cell r="K272">
            <v>7964</v>
          </cell>
          <cell r="M272">
            <v>0</v>
          </cell>
          <cell r="N272">
            <v>3</v>
          </cell>
          <cell r="O272">
            <v>4</v>
          </cell>
          <cell r="P272">
            <v>9</v>
          </cell>
          <cell r="Q272">
            <v>4</v>
          </cell>
          <cell r="R272">
            <v>302</v>
          </cell>
          <cell r="S272">
            <v>0</v>
          </cell>
          <cell r="T272">
            <v>0</v>
          </cell>
          <cell r="U272">
            <v>0</v>
          </cell>
          <cell r="V272">
            <v>0</v>
          </cell>
          <cell r="W272">
            <v>0</v>
          </cell>
          <cell r="X272">
            <v>128</v>
          </cell>
          <cell r="Z272">
            <v>0</v>
          </cell>
          <cell r="AA272">
            <v>0</v>
          </cell>
          <cell r="AB272">
            <v>0</v>
          </cell>
          <cell r="AC272">
            <v>0</v>
          </cell>
          <cell r="AD272">
            <v>0</v>
          </cell>
          <cell r="AE272">
            <v>2</v>
          </cell>
        </row>
        <row r="273">
          <cell r="D273" t="str">
            <v>3-Akışkan gücü ile çalışan ekipmanların imalatı( Musluk ve vana imalatı)</v>
          </cell>
          <cell r="E273" t="str">
            <v>C2813</v>
          </cell>
          <cell r="F273">
            <v>0</v>
          </cell>
          <cell r="G273">
            <v>6</v>
          </cell>
          <cell r="H273">
            <v>22</v>
          </cell>
          <cell r="I273">
            <v>45</v>
          </cell>
          <cell r="J273">
            <v>11</v>
          </cell>
          <cell r="K273">
            <v>2360</v>
          </cell>
          <cell r="M273">
            <v>0</v>
          </cell>
          <cell r="R273">
            <v>143</v>
          </cell>
          <cell r="S273">
            <v>0</v>
          </cell>
          <cell r="T273">
            <v>0</v>
          </cell>
          <cell r="U273">
            <v>0</v>
          </cell>
          <cell r="V273">
            <v>0</v>
          </cell>
          <cell r="W273">
            <v>1</v>
          </cell>
          <cell r="X273">
            <v>30</v>
          </cell>
          <cell r="Z273">
            <v>0</v>
          </cell>
          <cell r="AE273">
            <v>3</v>
          </cell>
        </row>
        <row r="274">
          <cell r="D274" t="str">
            <v>4-Diğer pompaların ve kompresörlerin imalatı</v>
          </cell>
          <cell r="E274" t="str">
            <v>C2814</v>
          </cell>
          <cell r="F274">
            <v>0</v>
          </cell>
          <cell r="G274">
            <v>11</v>
          </cell>
          <cell r="H274">
            <v>42</v>
          </cell>
          <cell r="I274">
            <v>72</v>
          </cell>
          <cell r="J274">
            <v>64</v>
          </cell>
          <cell r="K274">
            <v>4312</v>
          </cell>
          <cell r="M274">
            <v>0</v>
          </cell>
          <cell r="P274">
            <v>3</v>
          </cell>
          <cell r="Q274">
            <v>4</v>
          </cell>
          <cell r="R274">
            <v>248</v>
          </cell>
          <cell r="S274">
            <v>0</v>
          </cell>
          <cell r="T274">
            <v>0</v>
          </cell>
          <cell r="U274">
            <v>0</v>
          </cell>
          <cell r="V274">
            <v>0</v>
          </cell>
          <cell r="W274">
            <v>0</v>
          </cell>
          <cell r="X274">
            <v>88</v>
          </cell>
          <cell r="Z274">
            <v>0</v>
          </cell>
          <cell r="AC274">
            <v>0</v>
          </cell>
          <cell r="AD274">
            <v>0</v>
          </cell>
          <cell r="AE274">
            <v>9</v>
          </cell>
        </row>
        <row r="275">
          <cell r="D275" t="str">
            <v>5-Diğer musluk ve vana imalatı</v>
          </cell>
          <cell r="E275" t="str">
            <v>C2815</v>
          </cell>
          <cell r="F275">
            <v>0</v>
          </cell>
          <cell r="G275">
            <v>2</v>
          </cell>
          <cell r="H275">
            <v>12</v>
          </cell>
          <cell r="I275">
            <v>9</v>
          </cell>
          <cell r="K275">
            <v>1272</v>
          </cell>
          <cell r="M275">
            <v>0</v>
          </cell>
          <cell r="R275">
            <v>43</v>
          </cell>
          <cell r="S275">
            <v>0</v>
          </cell>
          <cell r="T275">
            <v>0</v>
          </cell>
          <cell r="U275">
            <v>0</v>
          </cell>
          <cell r="V275">
            <v>0</v>
          </cell>
          <cell r="X275">
            <v>43</v>
          </cell>
          <cell r="Z275">
            <v>0</v>
          </cell>
          <cell r="AE275">
            <v>0</v>
          </cell>
        </row>
        <row r="276">
          <cell r="D276" t="str">
            <v>6-Rulman. dişli/dişli takımı. şanzıman ve tahrik elemanlarının imalatı</v>
          </cell>
          <cell r="E276" t="str">
            <v>C2816</v>
          </cell>
        </row>
        <row r="277">
          <cell r="D277" t="str">
            <v>1-Fırın. ocak. soba ve brülör (ocak ateşleyicileri) imalatı</v>
          </cell>
          <cell r="E277" t="str">
            <v>C2821</v>
          </cell>
          <cell r="F277">
            <v>0</v>
          </cell>
          <cell r="G277">
            <v>2</v>
          </cell>
          <cell r="H277">
            <v>16</v>
          </cell>
          <cell r="I277">
            <v>15</v>
          </cell>
          <cell r="J277">
            <v>4</v>
          </cell>
          <cell r="K277">
            <v>1746</v>
          </cell>
          <cell r="M277">
            <v>0</v>
          </cell>
          <cell r="P277">
            <v>3</v>
          </cell>
          <cell r="R277">
            <v>11</v>
          </cell>
          <cell r="S277">
            <v>0</v>
          </cell>
          <cell r="T277">
            <v>0</v>
          </cell>
          <cell r="U277">
            <v>0</v>
          </cell>
          <cell r="V277">
            <v>0</v>
          </cell>
          <cell r="W277">
            <v>0</v>
          </cell>
          <cell r="X277">
            <v>85</v>
          </cell>
          <cell r="Z277">
            <v>0</v>
          </cell>
          <cell r="AC277">
            <v>0</v>
          </cell>
          <cell r="AE277">
            <v>0</v>
          </cell>
        </row>
        <row r="278">
          <cell r="D278" t="str">
            <v>2-Kaldırma ve taşıma ekipmanları imalatı</v>
          </cell>
          <cell r="E278" t="str">
            <v>C2822</v>
          </cell>
          <cell r="F278">
            <v>0</v>
          </cell>
          <cell r="G278">
            <v>14</v>
          </cell>
          <cell r="H278">
            <v>76</v>
          </cell>
          <cell r="I278">
            <v>174</v>
          </cell>
          <cell r="J278">
            <v>36</v>
          </cell>
          <cell r="K278">
            <v>9022</v>
          </cell>
          <cell r="M278">
            <v>0</v>
          </cell>
          <cell r="N278">
            <v>1</v>
          </cell>
          <cell r="S278">
            <v>0</v>
          </cell>
          <cell r="T278">
            <v>0</v>
          </cell>
          <cell r="U278">
            <v>0</v>
          </cell>
          <cell r="V278">
            <v>0</v>
          </cell>
          <cell r="W278">
            <v>0</v>
          </cell>
          <cell r="X278">
            <v>349</v>
          </cell>
          <cell r="Z278">
            <v>0</v>
          </cell>
          <cell r="AA278">
            <v>0</v>
          </cell>
        </row>
        <row r="279">
          <cell r="D279" t="str">
            <v>3-Büro makineleri ve ekipmanları imalatı (bilgisayarlar ve çevre birimleri hariç)</v>
          </cell>
          <cell r="E279" t="str">
            <v>C2823</v>
          </cell>
          <cell r="K279">
            <v>62</v>
          </cell>
          <cell r="X279">
            <v>0</v>
          </cell>
        </row>
        <row r="280">
          <cell r="D280" t="str">
            <v>4-Motorlu veya pnömatik (hava basınçlı) el aletlerinin imalatı</v>
          </cell>
          <cell r="E280" t="str">
            <v>C2824</v>
          </cell>
          <cell r="F280">
            <v>0</v>
          </cell>
          <cell r="H280">
            <v>4</v>
          </cell>
          <cell r="K280">
            <v>418</v>
          </cell>
          <cell r="R280">
            <v>5</v>
          </cell>
          <cell r="S280">
            <v>0</v>
          </cell>
          <cell r="U280">
            <v>0</v>
          </cell>
          <cell r="X280">
            <v>4</v>
          </cell>
          <cell r="AE280">
            <v>0</v>
          </cell>
        </row>
        <row r="281">
          <cell r="D281" t="str">
            <v>5-Soğutma ve havalandırma donanımlarının imalatı. evde kullanılanlar hariç</v>
          </cell>
          <cell r="E281" t="str">
            <v>C2825</v>
          </cell>
          <cell r="F281">
            <v>0</v>
          </cell>
          <cell r="G281">
            <v>22</v>
          </cell>
          <cell r="H281">
            <v>104</v>
          </cell>
          <cell r="I281">
            <v>120</v>
          </cell>
          <cell r="J281">
            <v>60</v>
          </cell>
          <cell r="K281">
            <v>7068</v>
          </cell>
          <cell r="M281">
            <v>0</v>
          </cell>
          <cell r="N281">
            <v>2</v>
          </cell>
          <cell r="O281">
            <v>4</v>
          </cell>
          <cell r="P281">
            <v>27</v>
          </cell>
          <cell r="Q281">
            <v>1</v>
          </cell>
          <cell r="R281">
            <v>373</v>
          </cell>
          <cell r="S281">
            <v>0</v>
          </cell>
          <cell r="T281">
            <v>0</v>
          </cell>
          <cell r="U281">
            <v>0</v>
          </cell>
          <cell r="V281">
            <v>0</v>
          </cell>
          <cell r="W281">
            <v>0</v>
          </cell>
          <cell r="X281">
            <v>135</v>
          </cell>
          <cell r="Z281">
            <v>0</v>
          </cell>
          <cell r="AA281">
            <v>0</v>
          </cell>
          <cell r="AB281">
            <v>0</v>
          </cell>
          <cell r="AC281">
            <v>0</v>
          </cell>
          <cell r="AD281">
            <v>3</v>
          </cell>
          <cell r="AE281">
            <v>0</v>
          </cell>
        </row>
        <row r="282">
          <cell r="D282" t="str">
            <v>6-Montaj işleri ( imalat yapmaksızın makine ve tesisat montajı)</v>
          </cell>
          <cell r="E282" t="str">
            <v>C2826</v>
          </cell>
        </row>
        <row r="283">
          <cell r="D283" t="str">
            <v>7-Tornacılık ve tesviyecilik</v>
          </cell>
          <cell r="E283" t="str">
            <v>C2827</v>
          </cell>
        </row>
        <row r="284">
          <cell r="D284" t="str">
            <v>9-Başka yerde sınıflandırılmamış diğer genel amaçlı makinelerin imalatı</v>
          </cell>
          <cell r="E284" t="str">
            <v>C2829</v>
          </cell>
          <cell r="F284">
            <v>0</v>
          </cell>
          <cell r="G284">
            <v>23</v>
          </cell>
          <cell r="H284">
            <v>56</v>
          </cell>
          <cell r="I284">
            <v>156</v>
          </cell>
          <cell r="J284">
            <v>68</v>
          </cell>
          <cell r="K284">
            <v>8128</v>
          </cell>
          <cell r="M284">
            <v>0</v>
          </cell>
          <cell r="O284">
            <v>2</v>
          </cell>
          <cell r="P284">
            <v>3</v>
          </cell>
          <cell r="R284">
            <v>309</v>
          </cell>
          <cell r="S284">
            <v>0</v>
          </cell>
          <cell r="T284">
            <v>0</v>
          </cell>
          <cell r="U284">
            <v>0</v>
          </cell>
          <cell r="V284">
            <v>0</v>
          </cell>
          <cell r="W284">
            <v>0</v>
          </cell>
          <cell r="X284">
            <v>104</v>
          </cell>
          <cell r="Z284">
            <v>0</v>
          </cell>
          <cell r="AB284">
            <v>0</v>
          </cell>
          <cell r="AC284">
            <v>0</v>
          </cell>
          <cell r="AE284">
            <v>0</v>
          </cell>
        </row>
        <row r="285">
          <cell r="D285" t="str">
            <v>0-Tarım ve ormancılık makineleri imalatı</v>
          </cell>
          <cell r="E285" t="str">
            <v>C2830</v>
          </cell>
          <cell r="F285">
            <v>0</v>
          </cell>
          <cell r="G285">
            <v>29</v>
          </cell>
          <cell r="H285">
            <v>84</v>
          </cell>
          <cell r="I285">
            <v>198</v>
          </cell>
          <cell r="J285">
            <v>72</v>
          </cell>
          <cell r="K285">
            <v>10004</v>
          </cell>
          <cell r="M285">
            <v>0</v>
          </cell>
          <cell r="N285">
            <v>1</v>
          </cell>
          <cell r="R285">
            <v>107</v>
          </cell>
          <cell r="S285">
            <v>0</v>
          </cell>
          <cell r="T285">
            <v>0</v>
          </cell>
          <cell r="U285">
            <v>0</v>
          </cell>
          <cell r="V285">
            <v>0</v>
          </cell>
          <cell r="W285">
            <v>0</v>
          </cell>
          <cell r="X285">
            <v>295</v>
          </cell>
          <cell r="Z285">
            <v>0</v>
          </cell>
          <cell r="AA285">
            <v>0</v>
          </cell>
          <cell r="AE285">
            <v>3</v>
          </cell>
        </row>
        <row r="286">
          <cell r="D286" t="str">
            <v>1-Metal işleme makinelerinin imalatı</v>
          </cell>
          <cell r="E286" t="str">
            <v>C2841</v>
          </cell>
          <cell r="F286">
            <v>0</v>
          </cell>
          <cell r="G286">
            <v>5</v>
          </cell>
          <cell r="H286">
            <v>24</v>
          </cell>
          <cell r="I286">
            <v>45</v>
          </cell>
          <cell r="J286">
            <v>12</v>
          </cell>
          <cell r="K286">
            <v>2236</v>
          </cell>
          <cell r="M286">
            <v>0</v>
          </cell>
          <cell r="N286">
            <v>1</v>
          </cell>
          <cell r="R286">
            <v>110</v>
          </cell>
          <cell r="S286">
            <v>0</v>
          </cell>
          <cell r="T286">
            <v>0</v>
          </cell>
          <cell r="U286">
            <v>0</v>
          </cell>
          <cell r="V286">
            <v>0</v>
          </cell>
          <cell r="W286">
            <v>0</v>
          </cell>
          <cell r="X286">
            <v>35</v>
          </cell>
          <cell r="Z286">
            <v>0</v>
          </cell>
          <cell r="AA286">
            <v>0</v>
          </cell>
          <cell r="AE286">
            <v>3</v>
          </cell>
        </row>
        <row r="287">
          <cell r="D287" t="str">
            <v>9-Diğer takım tezgahlarının imalatı</v>
          </cell>
          <cell r="E287" t="str">
            <v>C2849</v>
          </cell>
          <cell r="F287">
            <v>0</v>
          </cell>
          <cell r="G287">
            <v>2</v>
          </cell>
          <cell r="H287">
            <v>8</v>
          </cell>
          <cell r="I287">
            <v>9</v>
          </cell>
          <cell r="J287">
            <v>8</v>
          </cell>
          <cell r="K287">
            <v>781</v>
          </cell>
          <cell r="M287">
            <v>0</v>
          </cell>
          <cell r="S287">
            <v>0</v>
          </cell>
          <cell r="T287">
            <v>0</v>
          </cell>
          <cell r="U287">
            <v>0</v>
          </cell>
          <cell r="V287">
            <v>0</v>
          </cell>
          <cell r="W287">
            <v>0</v>
          </cell>
          <cell r="X287">
            <v>17</v>
          </cell>
          <cell r="Z287">
            <v>0</v>
          </cell>
        </row>
        <row r="288">
          <cell r="D288" t="str">
            <v>1-Metalürji makineleri imalatı</v>
          </cell>
          <cell r="E288" t="str">
            <v>C2891</v>
          </cell>
          <cell r="F288">
            <v>0</v>
          </cell>
          <cell r="G288">
            <v>5</v>
          </cell>
          <cell r="H288">
            <v>6</v>
          </cell>
          <cell r="I288">
            <v>12</v>
          </cell>
          <cell r="J288">
            <v>4</v>
          </cell>
          <cell r="K288">
            <v>559</v>
          </cell>
          <cell r="M288">
            <v>0</v>
          </cell>
          <cell r="S288">
            <v>0</v>
          </cell>
          <cell r="T288">
            <v>0</v>
          </cell>
          <cell r="U288">
            <v>0</v>
          </cell>
          <cell r="V288">
            <v>0</v>
          </cell>
          <cell r="W288">
            <v>0</v>
          </cell>
          <cell r="X288">
            <v>1</v>
          </cell>
          <cell r="Z288">
            <v>0</v>
          </cell>
        </row>
        <row r="289">
          <cell r="D289" t="str">
            <v>2-Maden. taş ocağı ve inşaat makineleri imalatı</v>
          </cell>
          <cell r="E289" t="str">
            <v>C2892</v>
          </cell>
          <cell r="F289">
            <v>0</v>
          </cell>
          <cell r="G289">
            <v>29</v>
          </cell>
          <cell r="H289">
            <v>122</v>
          </cell>
          <cell r="I289">
            <v>150</v>
          </cell>
          <cell r="J289">
            <v>48</v>
          </cell>
          <cell r="K289">
            <v>8491</v>
          </cell>
          <cell r="M289">
            <v>0</v>
          </cell>
          <cell r="O289">
            <v>2</v>
          </cell>
          <cell r="R289">
            <v>17</v>
          </cell>
          <cell r="S289">
            <v>0</v>
          </cell>
          <cell r="T289">
            <v>0</v>
          </cell>
          <cell r="U289">
            <v>0</v>
          </cell>
          <cell r="V289">
            <v>0</v>
          </cell>
          <cell r="W289">
            <v>0</v>
          </cell>
          <cell r="X289">
            <v>203</v>
          </cell>
          <cell r="Z289">
            <v>0</v>
          </cell>
          <cell r="AB289">
            <v>0</v>
          </cell>
          <cell r="AE289">
            <v>0</v>
          </cell>
        </row>
        <row r="290">
          <cell r="D290" t="str">
            <v>3-Gıda. içecek ve tütün işleme makineleri imalatı</v>
          </cell>
          <cell r="E290" t="str">
            <v>C2893</v>
          </cell>
          <cell r="F290">
            <v>0</v>
          </cell>
          <cell r="G290">
            <v>4</v>
          </cell>
          <cell r="H290">
            <v>16</v>
          </cell>
          <cell r="I290">
            <v>72</v>
          </cell>
          <cell r="J290">
            <v>24</v>
          </cell>
          <cell r="K290">
            <v>3853</v>
          </cell>
          <cell r="M290">
            <v>0</v>
          </cell>
          <cell r="P290">
            <v>3</v>
          </cell>
          <cell r="R290">
            <v>52</v>
          </cell>
          <cell r="S290">
            <v>0</v>
          </cell>
          <cell r="T290">
            <v>0</v>
          </cell>
          <cell r="U290">
            <v>0</v>
          </cell>
          <cell r="V290">
            <v>0</v>
          </cell>
          <cell r="W290">
            <v>0</v>
          </cell>
          <cell r="X290">
            <v>129</v>
          </cell>
          <cell r="Z290">
            <v>0</v>
          </cell>
          <cell r="AC290">
            <v>0</v>
          </cell>
          <cell r="AE290">
            <v>0</v>
          </cell>
        </row>
        <row r="291">
          <cell r="D291" t="str">
            <v>4-Tekstil. giyim eşyası ve deri üretiminde kullanılan makinelerin imalatı</v>
          </cell>
          <cell r="E291" t="str">
            <v>C2894</v>
          </cell>
          <cell r="F291">
            <v>0</v>
          </cell>
          <cell r="G291">
            <v>9</v>
          </cell>
          <cell r="H291">
            <v>28</v>
          </cell>
          <cell r="I291">
            <v>18</v>
          </cell>
          <cell r="J291">
            <v>8</v>
          </cell>
          <cell r="K291">
            <v>2727</v>
          </cell>
          <cell r="M291">
            <v>0</v>
          </cell>
          <cell r="S291">
            <v>0</v>
          </cell>
          <cell r="T291">
            <v>0</v>
          </cell>
          <cell r="U291">
            <v>0</v>
          </cell>
          <cell r="V291">
            <v>0</v>
          </cell>
          <cell r="W291">
            <v>0</v>
          </cell>
          <cell r="X291">
            <v>103</v>
          </cell>
          <cell r="Z291">
            <v>0</v>
          </cell>
        </row>
        <row r="292">
          <cell r="D292" t="str">
            <v>5-Kağıt ve mukavva üretiminde kullanılan makinelerin imalatı</v>
          </cell>
          <cell r="E292" t="str">
            <v>C2895</v>
          </cell>
          <cell r="F292">
            <v>0</v>
          </cell>
          <cell r="K292">
            <v>80</v>
          </cell>
          <cell r="S292">
            <v>0</v>
          </cell>
          <cell r="X292">
            <v>0</v>
          </cell>
        </row>
        <row r="293">
          <cell r="D293" t="str">
            <v>6-Plastik ve kauçuk makinelerinin imalatı</v>
          </cell>
          <cell r="E293" t="str">
            <v>C2896</v>
          </cell>
          <cell r="F293">
            <v>0</v>
          </cell>
          <cell r="H293">
            <v>4</v>
          </cell>
          <cell r="I293">
            <v>9</v>
          </cell>
          <cell r="K293">
            <v>474</v>
          </cell>
          <cell r="S293">
            <v>0</v>
          </cell>
          <cell r="U293">
            <v>0</v>
          </cell>
          <cell r="V293">
            <v>0</v>
          </cell>
          <cell r="X293">
            <v>1</v>
          </cell>
        </row>
        <row r="294">
          <cell r="D294" t="str">
            <v>9-Başka yerde sınıflandırılmamış diğer özel amaçlı makinelerin imalatı</v>
          </cell>
          <cell r="E294" t="str">
            <v>C2899</v>
          </cell>
          <cell r="F294">
            <v>0</v>
          </cell>
          <cell r="G294">
            <v>10</v>
          </cell>
          <cell r="H294">
            <v>50</v>
          </cell>
          <cell r="I294">
            <v>72</v>
          </cell>
          <cell r="J294">
            <v>48</v>
          </cell>
          <cell r="K294">
            <v>6254</v>
          </cell>
          <cell r="M294">
            <v>0</v>
          </cell>
          <cell r="O294">
            <v>2</v>
          </cell>
          <cell r="P294">
            <v>6</v>
          </cell>
          <cell r="R294">
            <v>52</v>
          </cell>
          <cell r="S294">
            <v>0</v>
          </cell>
          <cell r="T294">
            <v>0</v>
          </cell>
          <cell r="U294">
            <v>0</v>
          </cell>
          <cell r="V294">
            <v>0</v>
          </cell>
          <cell r="W294">
            <v>0</v>
          </cell>
          <cell r="X294">
            <v>144</v>
          </cell>
          <cell r="Z294">
            <v>0</v>
          </cell>
          <cell r="AB294">
            <v>0</v>
          </cell>
          <cell r="AC294">
            <v>0</v>
          </cell>
          <cell r="AE294">
            <v>3</v>
          </cell>
        </row>
        <row r="295">
          <cell r="D295" t="str">
            <v>0-Motorlu kara taşıtlarının imalatı</v>
          </cell>
          <cell r="E295" t="str">
            <v>C2910</v>
          </cell>
          <cell r="F295">
            <v>0</v>
          </cell>
          <cell r="G295">
            <v>70</v>
          </cell>
          <cell r="H295">
            <v>158</v>
          </cell>
          <cell r="I295">
            <v>321</v>
          </cell>
          <cell r="J295">
            <v>116</v>
          </cell>
          <cell r="K295">
            <v>14418</v>
          </cell>
          <cell r="M295">
            <v>0</v>
          </cell>
          <cell r="N295">
            <v>5</v>
          </cell>
          <cell r="O295">
            <v>14</v>
          </cell>
          <cell r="P295">
            <v>15</v>
          </cell>
          <cell r="Q295">
            <v>12</v>
          </cell>
          <cell r="R295">
            <v>425</v>
          </cell>
          <cell r="S295">
            <v>0</v>
          </cell>
          <cell r="T295">
            <v>0</v>
          </cell>
          <cell r="U295">
            <v>0</v>
          </cell>
          <cell r="V295">
            <v>0</v>
          </cell>
          <cell r="W295">
            <v>0</v>
          </cell>
          <cell r="X295">
            <v>383</v>
          </cell>
          <cell r="Z295">
            <v>0</v>
          </cell>
          <cell r="AA295">
            <v>0</v>
          </cell>
          <cell r="AB295">
            <v>0</v>
          </cell>
          <cell r="AC295">
            <v>0</v>
          </cell>
          <cell r="AD295">
            <v>0</v>
          </cell>
          <cell r="AE295">
            <v>3</v>
          </cell>
        </row>
        <row r="296">
          <cell r="D296" t="str">
            <v>0-Motorlu kara taşıtları karoseri (kaporta) imalatı, treyler (römork) ve yarı treyler (yarı römork) imalatı</v>
          </cell>
          <cell r="E296" t="str">
            <v>C2920</v>
          </cell>
          <cell r="F296">
            <v>0</v>
          </cell>
          <cell r="G296">
            <v>42</v>
          </cell>
          <cell r="H296">
            <v>68</v>
          </cell>
          <cell r="I296">
            <v>144</v>
          </cell>
          <cell r="J296">
            <v>55</v>
          </cell>
          <cell r="K296">
            <v>10223</v>
          </cell>
          <cell r="M296">
            <v>0</v>
          </cell>
          <cell r="N296">
            <v>1</v>
          </cell>
          <cell r="Q296">
            <v>4</v>
          </cell>
          <cell r="R296">
            <v>69</v>
          </cell>
          <cell r="S296">
            <v>0</v>
          </cell>
          <cell r="T296">
            <v>0</v>
          </cell>
          <cell r="U296">
            <v>0</v>
          </cell>
          <cell r="V296">
            <v>0</v>
          </cell>
          <cell r="W296">
            <v>1</v>
          </cell>
          <cell r="X296">
            <v>232</v>
          </cell>
          <cell r="Z296">
            <v>0</v>
          </cell>
          <cell r="AA296">
            <v>0</v>
          </cell>
          <cell r="AD296">
            <v>0</v>
          </cell>
          <cell r="AE296">
            <v>0</v>
          </cell>
        </row>
        <row r="297">
          <cell r="D297" t="str">
            <v>1-Motorlu kara taşıtları için elektrik ve elektronik donanımlarının imalatı</v>
          </cell>
          <cell r="E297" t="str">
            <v>C2931</v>
          </cell>
          <cell r="F297">
            <v>0</v>
          </cell>
          <cell r="G297">
            <v>10</v>
          </cell>
          <cell r="H297">
            <v>14</v>
          </cell>
          <cell r="I297">
            <v>21</v>
          </cell>
          <cell r="K297">
            <v>1231</v>
          </cell>
          <cell r="M297">
            <v>0</v>
          </cell>
          <cell r="N297">
            <v>9</v>
          </cell>
          <cell r="O297">
            <v>10</v>
          </cell>
          <cell r="P297">
            <v>15</v>
          </cell>
          <cell r="Q297">
            <v>12</v>
          </cell>
          <cell r="R297">
            <v>322</v>
          </cell>
          <cell r="S297">
            <v>0</v>
          </cell>
          <cell r="T297">
            <v>0</v>
          </cell>
          <cell r="U297">
            <v>0</v>
          </cell>
          <cell r="V297">
            <v>0</v>
          </cell>
          <cell r="X297">
            <v>30</v>
          </cell>
          <cell r="Z297">
            <v>0</v>
          </cell>
          <cell r="AA297">
            <v>0</v>
          </cell>
          <cell r="AB297">
            <v>0</v>
          </cell>
          <cell r="AC297">
            <v>0</v>
          </cell>
          <cell r="AD297">
            <v>0</v>
          </cell>
          <cell r="AE297">
            <v>0</v>
          </cell>
        </row>
        <row r="298">
          <cell r="D298" t="str">
            <v>2-Motorlu kara taşıtları için diğer parça ve aksesuarların imalatı</v>
          </cell>
          <cell r="E298" t="str">
            <v>C2932</v>
          </cell>
          <cell r="F298">
            <v>0</v>
          </cell>
          <cell r="G298">
            <v>233</v>
          </cell>
          <cell r="H298">
            <v>640</v>
          </cell>
          <cell r="I298">
            <v>1413</v>
          </cell>
          <cell r="J298">
            <v>594</v>
          </cell>
          <cell r="K298">
            <v>62662</v>
          </cell>
          <cell r="M298">
            <v>0</v>
          </cell>
          <cell r="N298">
            <v>23</v>
          </cell>
          <cell r="O298">
            <v>78</v>
          </cell>
          <cell r="P298">
            <v>192</v>
          </cell>
          <cell r="Q298">
            <v>64</v>
          </cell>
          <cell r="R298">
            <v>5423</v>
          </cell>
          <cell r="S298">
            <v>0</v>
          </cell>
          <cell r="T298">
            <v>0</v>
          </cell>
          <cell r="U298">
            <v>0</v>
          </cell>
          <cell r="V298">
            <v>0</v>
          </cell>
          <cell r="W298">
            <v>2</v>
          </cell>
          <cell r="X298">
            <v>825</v>
          </cell>
          <cell r="Z298">
            <v>0</v>
          </cell>
          <cell r="AA298">
            <v>0</v>
          </cell>
          <cell r="AB298">
            <v>0</v>
          </cell>
          <cell r="AC298">
            <v>0</v>
          </cell>
          <cell r="AD298">
            <v>0</v>
          </cell>
          <cell r="AE298">
            <v>106</v>
          </cell>
        </row>
        <row r="299">
          <cell r="D299" t="str">
            <v>1-Gemilerin ve yüzen yapıların inşası</v>
          </cell>
          <cell r="E299" t="str">
            <v>C3011</v>
          </cell>
          <cell r="F299">
            <v>0</v>
          </cell>
          <cell r="G299">
            <v>30</v>
          </cell>
          <cell r="H299">
            <v>140</v>
          </cell>
          <cell r="I299">
            <v>321</v>
          </cell>
          <cell r="J299">
            <v>112</v>
          </cell>
          <cell r="K299">
            <v>13135</v>
          </cell>
          <cell r="M299">
            <v>0</v>
          </cell>
          <cell r="P299">
            <v>3</v>
          </cell>
          <cell r="R299">
            <v>15</v>
          </cell>
          <cell r="S299">
            <v>0</v>
          </cell>
          <cell r="T299">
            <v>0</v>
          </cell>
          <cell r="U299">
            <v>0</v>
          </cell>
          <cell r="V299">
            <v>0</v>
          </cell>
          <cell r="W299">
            <v>0</v>
          </cell>
          <cell r="X299">
            <v>396</v>
          </cell>
          <cell r="Z299">
            <v>0</v>
          </cell>
          <cell r="AC299">
            <v>0</v>
          </cell>
          <cell r="AE299">
            <v>0</v>
          </cell>
        </row>
        <row r="300">
          <cell r="D300" t="str">
            <v>2-Eğlence ve spor amaçlı teknelerin yapımı</v>
          </cell>
          <cell r="E300" t="str">
            <v>C3012</v>
          </cell>
          <cell r="F300">
            <v>0</v>
          </cell>
          <cell r="G300">
            <v>8</v>
          </cell>
          <cell r="H300">
            <v>32</v>
          </cell>
          <cell r="I300">
            <v>72</v>
          </cell>
          <cell r="J300">
            <v>16</v>
          </cell>
          <cell r="K300">
            <v>1952</v>
          </cell>
          <cell r="M300">
            <v>0</v>
          </cell>
          <cell r="O300">
            <v>2</v>
          </cell>
          <cell r="R300">
            <v>62</v>
          </cell>
          <cell r="S300">
            <v>0</v>
          </cell>
          <cell r="T300">
            <v>0</v>
          </cell>
          <cell r="U300">
            <v>0</v>
          </cell>
          <cell r="V300">
            <v>0</v>
          </cell>
          <cell r="W300">
            <v>0</v>
          </cell>
          <cell r="X300">
            <v>38</v>
          </cell>
          <cell r="Z300">
            <v>0</v>
          </cell>
          <cell r="AB300">
            <v>0</v>
          </cell>
          <cell r="AE300">
            <v>0</v>
          </cell>
        </row>
        <row r="301">
          <cell r="D301" t="str">
            <v>0-Demiryolu lokomotifleri ve vagonlarının imalatı</v>
          </cell>
          <cell r="E301" t="str">
            <v>C3020</v>
          </cell>
          <cell r="F301">
            <v>0</v>
          </cell>
          <cell r="G301">
            <v>15</v>
          </cell>
          <cell r="H301">
            <v>56</v>
          </cell>
          <cell r="I301">
            <v>57</v>
          </cell>
          <cell r="J301">
            <v>44</v>
          </cell>
          <cell r="K301">
            <v>3051</v>
          </cell>
          <cell r="M301">
            <v>0</v>
          </cell>
          <cell r="P301">
            <v>3</v>
          </cell>
          <cell r="S301">
            <v>0</v>
          </cell>
          <cell r="T301">
            <v>0</v>
          </cell>
          <cell r="U301">
            <v>0</v>
          </cell>
          <cell r="V301">
            <v>0</v>
          </cell>
          <cell r="W301">
            <v>0</v>
          </cell>
          <cell r="X301">
            <v>66</v>
          </cell>
          <cell r="Z301">
            <v>0</v>
          </cell>
          <cell r="AC301">
            <v>0</v>
          </cell>
        </row>
        <row r="302">
          <cell r="D302" t="str">
            <v>0-Hava ve uzay araçları ve ilgili makinelerin imalatı</v>
          </cell>
          <cell r="E302" t="str">
            <v>C3030</v>
          </cell>
          <cell r="F302">
            <v>0</v>
          </cell>
          <cell r="G302">
            <v>6</v>
          </cell>
          <cell r="H302">
            <v>24</v>
          </cell>
          <cell r="I302">
            <v>39</v>
          </cell>
          <cell r="J302">
            <v>20</v>
          </cell>
          <cell r="K302">
            <v>1411</v>
          </cell>
          <cell r="M302">
            <v>0</v>
          </cell>
          <cell r="N302">
            <v>2</v>
          </cell>
          <cell r="S302">
            <v>0</v>
          </cell>
          <cell r="T302">
            <v>0</v>
          </cell>
          <cell r="U302">
            <v>0</v>
          </cell>
          <cell r="V302">
            <v>0</v>
          </cell>
          <cell r="W302">
            <v>0</v>
          </cell>
          <cell r="X302">
            <v>14</v>
          </cell>
          <cell r="Z302">
            <v>0</v>
          </cell>
          <cell r="AA302">
            <v>0</v>
          </cell>
        </row>
        <row r="303">
          <cell r="D303" t="str">
            <v>0-Askeri savaş araçlarının imalatı</v>
          </cell>
          <cell r="E303" t="str">
            <v>C3040</v>
          </cell>
          <cell r="F303">
            <v>0</v>
          </cell>
          <cell r="G303">
            <v>1</v>
          </cell>
          <cell r="H303">
            <v>4</v>
          </cell>
          <cell r="I303">
            <v>15</v>
          </cell>
          <cell r="K303">
            <v>836</v>
          </cell>
          <cell r="S303">
            <v>0</v>
          </cell>
          <cell r="T303">
            <v>0</v>
          </cell>
          <cell r="U303">
            <v>0</v>
          </cell>
          <cell r="V303">
            <v>0</v>
          </cell>
          <cell r="X303">
            <v>0</v>
          </cell>
        </row>
        <row r="304">
          <cell r="D304" t="str">
            <v>1-Motosiklet imalatı</v>
          </cell>
          <cell r="E304" t="str">
            <v>C3091</v>
          </cell>
          <cell r="F304">
            <v>0</v>
          </cell>
          <cell r="I304">
            <v>3</v>
          </cell>
          <cell r="K304">
            <v>224</v>
          </cell>
          <cell r="M304">
            <v>0</v>
          </cell>
          <cell r="R304">
            <v>12</v>
          </cell>
          <cell r="S304">
            <v>0</v>
          </cell>
          <cell r="V304">
            <v>0</v>
          </cell>
          <cell r="X304">
            <v>4</v>
          </cell>
          <cell r="Z304">
            <v>0</v>
          </cell>
          <cell r="AE304">
            <v>0</v>
          </cell>
        </row>
        <row r="305">
          <cell r="D305" t="str">
            <v>2-Bisiklet ve engelli aracı imalatı</v>
          </cell>
          <cell r="E305" t="str">
            <v>C3092</v>
          </cell>
          <cell r="F305">
            <v>0</v>
          </cell>
          <cell r="G305">
            <v>2</v>
          </cell>
          <cell r="H305">
            <v>10</v>
          </cell>
          <cell r="I305">
            <v>12</v>
          </cell>
          <cell r="J305">
            <v>8</v>
          </cell>
          <cell r="K305">
            <v>695</v>
          </cell>
          <cell r="M305">
            <v>0</v>
          </cell>
          <cell r="P305">
            <v>3</v>
          </cell>
          <cell r="R305">
            <v>19</v>
          </cell>
          <cell r="S305">
            <v>0</v>
          </cell>
          <cell r="T305">
            <v>0</v>
          </cell>
          <cell r="U305">
            <v>0</v>
          </cell>
          <cell r="V305">
            <v>0</v>
          </cell>
          <cell r="W305">
            <v>0</v>
          </cell>
          <cell r="X305">
            <v>0</v>
          </cell>
          <cell r="Z305">
            <v>0</v>
          </cell>
          <cell r="AC305">
            <v>0</v>
          </cell>
          <cell r="AE305">
            <v>0</v>
          </cell>
        </row>
        <row r="306">
          <cell r="D306" t="str">
            <v>9-Başka yerde sınıflandırılmamış diğer ulaşım araçlarının imalatı</v>
          </cell>
          <cell r="E306" t="str">
            <v>C3099</v>
          </cell>
          <cell r="F306">
            <v>0</v>
          </cell>
          <cell r="G306">
            <v>1</v>
          </cell>
          <cell r="H306">
            <v>4</v>
          </cell>
          <cell r="I306">
            <v>6</v>
          </cell>
          <cell r="K306">
            <v>815</v>
          </cell>
          <cell r="S306">
            <v>0</v>
          </cell>
          <cell r="T306">
            <v>0</v>
          </cell>
          <cell r="U306">
            <v>0</v>
          </cell>
          <cell r="V306">
            <v>0</v>
          </cell>
          <cell r="X306">
            <v>7</v>
          </cell>
        </row>
        <row r="307">
          <cell r="D307" t="str">
            <v>1-Büro ve mağaza mobilyaları imalatı</v>
          </cell>
          <cell r="E307" t="str">
            <v>C3101</v>
          </cell>
          <cell r="F307">
            <v>0</v>
          </cell>
          <cell r="G307">
            <v>39</v>
          </cell>
          <cell r="H307">
            <v>180</v>
          </cell>
          <cell r="I307">
            <v>356</v>
          </cell>
          <cell r="J307">
            <v>144</v>
          </cell>
          <cell r="K307">
            <v>25262</v>
          </cell>
          <cell r="M307">
            <v>0</v>
          </cell>
          <cell r="N307">
            <v>2</v>
          </cell>
          <cell r="O307">
            <v>2</v>
          </cell>
          <cell r="P307">
            <v>12</v>
          </cell>
          <cell r="Q307">
            <v>12</v>
          </cell>
          <cell r="R307">
            <v>1503</v>
          </cell>
          <cell r="S307">
            <v>0</v>
          </cell>
          <cell r="T307">
            <v>0</v>
          </cell>
          <cell r="U307">
            <v>0</v>
          </cell>
          <cell r="V307">
            <v>1</v>
          </cell>
          <cell r="W307">
            <v>0</v>
          </cell>
          <cell r="X307">
            <v>637</v>
          </cell>
          <cell r="Z307">
            <v>0</v>
          </cell>
          <cell r="AA307">
            <v>0</v>
          </cell>
          <cell r="AB307">
            <v>0</v>
          </cell>
          <cell r="AC307">
            <v>0</v>
          </cell>
          <cell r="AD307">
            <v>0</v>
          </cell>
          <cell r="AE307">
            <v>34</v>
          </cell>
        </row>
        <row r="308">
          <cell r="D308" t="str">
            <v>2-Mutfak mobilyalarının imalatı</v>
          </cell>
          <cell r="E308" t="str">
            <v>C3102</v>
          </cell>
          <cell r="F308">
            <v>0</v>
          </cell>
          <cell r="G308">
            <v>6</v>
          </cell>
          <cell r="H308">
            <v>36</v>
          </cell>
          <cell r="I308">
            <v>51</v>
          </cell>
          <cell r="J308">
            <v>16</v>
          </cell>
          <cell r="K308">
            <v>5745</v>
          </cell>
          <cell r="M308">
            <v>0</v>
          </cell>
          <cell r="N308">
            <v>1</v>
          </cell>
          <cell r="O308">
            <v>4</v>
          </cell>
          <cell r="P308">
            <v>3</v>
          </cell>
          <cell r="Q308">
            <v>4</v>
          </cell>
          <cell r="R308">
            <v>217</v>
          </cell>
          <cell r="S308">
            <v>0</v>
          </cell>
          <cell r="T308">
            <v>0</v>
          </cell>
          <cell r="U308">
            <v>0</v>
          </cell>
          <cell r="V308">
            <v>0</v>
          </cell>
          <cell r="W308">
            <v>0</v>
          </cell>
          <cell r="X308">
            <v>238</v>
          </cell>
          <cell r="Z308">
            <v>0</v>
          </cell>
          <cell r="AA308">
            <v>0</v>
          </cell>
          <cell r="AB308">
            <v>0</v>
          </cell>
          <cell r="AC308">
            <v>0</v>
          </cell>
          <cell r="AD308">
            <v>0</v>
          </cell>
          <cell r="AE308">
            <v>0</v>
          </cell>
        </row>
        <row r="309">
          <cell r="D309" t="str">
            <v>3-Yatak imalatı</v>
          </cell>
          <cell r="E309" t="str">
            <v>C3103</v>
          </cell>
          <cell r="F309">
            <v>0</v>
          </cell>
          <cell r="G309">
            <v>21</v>
          </cell>
          <cell r="H309">
            <v>64</v>
          </cell>
          <cell r="I309">
            <v>107</v>
          </cell>
          <cell r="J309">
            <v>48</v>
          </cell>
          <cell r="K309">
            <v>3139</v>
          </cell>
          <cell r="M309">
            <v>0</v>
          </cell>
          <cell r="N309">
            <v>3</v>
          </cell>
          <cell r="O309">
            <v>10</v>
          </cell>
          <cell r="P309">
            <v>6</v>
          </cell>
          <cell r="Q309">
            <v>8</v>
          </cell>
          <cell r="R309">
            <v>422</v>
          </cell>
          <cell r="S309">
            <v>0</v>
          </cell>
          <cell r="T309">
            <v>0</v>
          </cell>
          <cell r="U309">
            <v>0</v>
          </cell>
          <cell r="V309">
            <v>1</v>
          </cell>
          <cell r="W309">
            <v>0</v>
          </cell>
          <cell r="X309">
            <v>55</v>
          </cell>
          <cell r="Z309">
            <v>0</v>
          </cell>
          <cell r="AA309">
            <v>0</v>
          </cell>
          <cell r="AB309">
            <v>0</v>
          </cell>
          <cell r="AC309">
            <v>0</v>
          </cell>
          <cell r="AD309">
            <v>0</v>
          </cell>
          <cell r="AE309">
            <v>8</v>
          </cell>
        </row>
        <row r="310">
          <cell r="D310" t="str">
            <v>4-Döşemecilik</v>
          </cell>
          <cell r="E310" t="str">
            <v>C3104</v>
          </cell>
        </row>
        <row r="311">
          <cell r="D311" t="str">
            <v>9-Diğer mobilyaların imalatı</v>
          </cell>
          <cell r="E311" t="str">
            <v>C3109</v>
          </cell>
          <cell r="F311">
            <v>0</v>
          </cell>
          <cell r="G311">
            <v>67</v>
          </cell>
          <cell r="H311">
            <v>262</v>
          </cell>
          <cell r="I311">
            <v>456</v>
          </cell>
          <cell r="J311">
            <v>188</v>
          </cell>
          <cell r="K311">
            <v>31226</v>
          </cell>
          <cell r="M311">
            <v>0</v>
          </cell>
          <cell r="N311">
            <v>5</v>
          </cell>
          <cell r="O311">
            <v>34</v>
          </cell>
          <cell r="P311">
            <v>27</v>
          </cell>
          <cell r="Q311">
            <v>12</v>
          </cell>
          <cell r="R311">
            <v>962</v>
          </cell>
          <cell r="S311">
            <v>0</v>
          </cell>
          <cell r="T311">
            <v>0</v>
          </cell>
          <cell r="U311">
            <v>0</v>
          </cell>
          <cell r="V311">
            <v>0</v>
          </cell>
          <cell r="W311">
            <v>0</v>
          </cell>
          <cell r="X311">
            <v>753</v>
          </cell>
          <cell r="Z311">
            <v>0</v>
          </cell>
          <cell r="AA311">
            <v>0</v>
          </cell>
          <cell r="AB311">
            <v>0</v>
          </cell>
          <cell r="AC311">
            <v>0</v>
          </cell>
          <cell r="AD311">
            <v>0</v>
          </cell>
          <cell r="AE311">
            <v>42</v>
          </cell>
        </row>
        <row r="312">
          <cell r="D312" t="str">
            <v>1-Madeni para basımı</v>
          </cell>
          <cell r="E312" t="str">
            <v>C3211</v>
          </cell>
          <cell r="F312">
            <v>0</v>
          </cell>
          <cell r="H312">
            <v>6</v>
          </cell>
          <cell r="K312">
            <v>17</v>
          </cell>
          <cell r="S312">
            <v>0</v>
          </cell>
          <cell r="U312">
            <v>0</v>
          </cell>
          <cell r="X312">
            <v>0</v>
          </cell>
        </row>
        <row r="313">
          <cell r="D313" t="str">
            <v>2-Mücevherat ve ilgili eşyaların imalatı</v>
          </cell>
          <cell r="E313" t="str">
            <v>C3212</v>
          </cell>
          <cell r="F313">
            <v>0</v>
          </cell>
          <cell r="G313">
            <v>1</v>
          </cell>
          <cell r="H313">
            <v>2</v>
          </cell>
          <cell r="I313">
            <v>6</v>
          </cell>
          <cell r="K313">
            <v>548</v>
          </cell>
          <cell r="M313">
            <v>0</v>
          </cell>
          <cell r="R313">
            <v>29</v>
          </cell>
          <cell r="S313">
            <v>0</v>
          </cell>
          <cell r="T313">
            <v>0</v>
          </cell>
          <cell r="U313">
            <v>0</v>
          </cell>
          <cell r="V313">
            <v>0</v>
          </cell>
          <cell r="X313">
            <v>2</v>
          </cell>
          <cell r="Z313">
            <v>0</v>
          </cell>
          <cell r="AE313">
            <v>0</v>
          </cell>
        </row>
        <row r="314">
          <cell r="D314" t="str">
            <v>3-İmitasyon takıların ve ilgili eşyaların imalatı</v>
          </cell>
          <cell r="E314" t="str">
            <v>C3213</v>
          </cell>
          <cell r="K314">
            <v>128</v>
          </cell>
          <cell r="M314">
            <v>0</v>
          </cell>
          <cell r="O314">
            <v>2</v>
          </cell>
          <cell r="X314">
            <v>8</v>
          </cell>
          <cell r="Z314">
            <v>0</v>
          </cell>
          <cell r="AB314">
            <v>0</v>
          </cell>
        </row>
        <row r="315">
          <cell r="D315" t="str">
            <v>9-Süs eşyaları imalatı</v>
          </cell>
          <cell r="E315" t="str">
            <v>C3219</v>
          </cell>
        </row>
        <row r="316">
          <cell r="D316" t="str">
            <v>0-Müzik aletleri imalatı</v>
          </cell>
          <cell r="E316" t="str">
            <v>C3220</v>
          </cell>
        </row>
        <row r="317">
          <cell r="D317" t="str">
            <v>0-Spor malzemeleri imalatı</v>
          </cell>
          <cell r="E317" t="str">
            <v>C3230</v>
          </cell>
          <cell r="F317">
            <v>0</v>
          </cell>
          <cell r="G317">
            <v>3</v>
          </cell>
          <cell r="H317">
            <v>6</v>
          </cell>
          <cell r="I317">
            <v>3</v>
          </cell>
          <cell r="K317">
            <v>314</v>
          </cell>
          <cell r="M317">
            <v>0</v>
          </cell>
          <cell r="N317">
            <v>1</v>
          </cell>
          <cell r="O317">
            <v>4</v>
          </cell>
          <cell r="R317">
            <v>12</v>
          </cell>
          <cell r="S317">
            <v>0</v>
          </cell>
          <cell r="T317">
            <v>0</v>
          </cell>
          <cell r="U317">
            <v>0</v>
          </cell>
          <cell r="V317">
            <v>0</v>
          </cell>
          <cell r="X317">
            <v>2</v>
          </cell>
          <cell r="Z317">
            <v>0</v>
          </cell>
          <cell r="AA317">
            <v>0</v>
          </cell>
          <cell r="AB317">
            <v>0</v>
          </cell>
          <cell r="AE317">
            <v>0</v>
          </cell>
        </row>
        <row r="318">
          <cell r="D318" t="str">
            <v>0-Oyun ve oyuncak imalatı</v>
          </cell>
          <cell r="E318" t="str">
            <v>C3240</v>
          </cell>
          <cell r="F318">
            <v>0</v>
          </cell>
          <cell r="G318">
            <v>3</v>
          </cell>
          <cell r="H318">
            <v>4</v>
          </cell>
          <cell r="I318">
            <v>3</v>
          </cell>
          <cell r="K318">
            <v>583</v>
          </cell>
          <cell r="M318">
            <v>0</v>
          </cell>
          <cell r="N318">
            <v>1</v>
          </cell>
          <cell r="O318">
            <v>4</v>
          </cell>
          <cell r="P318">
            <v>6</v>
          </cell>
          <cell r="Q318">
            <v>4</v>
          </cell>
          <cell r="R318">
            <v>615</v>
          </cell>
          <cell r="S318">
            <v>0</v>
          </cell>
          <cell r="T318">
            <v>0</v>
          </cell>
          <cell r="U318">
            <v>0</v>
          </cell>
          <cell r="V318">
            <v>0</v>
          </cell>
          <cell r="X318">
            <v>21</v>
          </cell>
          <cell r="Z318">
            <v>0</v>
          </cell>
          <cell r="AA318">
            <v>0</v>
          </cell>
          <cell r="AB318">
            <v>0</v>
          </cell>
          <cell r="AC318">
            <v>0</v>
          </cell>
          <cell r="AD318">
            <v>0</v>
          </cell>
          <cell r="AE318">
            <v>11</v>
          </cell>
        </row>
        <row r="319">
          <cell r="D319" t="str">
            <v>0-Tıbbi ve dişçiliğe ait araç ve gereçlerin imalatı</v>
          </cell>
          <cell r="E319" t="str">
            <v>C3250</v>
          </cell>
          <cell r="F319">
            <v>0</v>
          </cell>
          <cell r="G319">
            <v>2</v>
          </cell>
          <cell r="H319">
            <v>6</v>
          </cell>
          <cell r="I319">
            <v>24</v>
          </cell>
          <cell r="J319">
            <v>4</v>
          </cell>
          <cell r="K319">
            <v>1401</v>
          </cell>
          <cell r="M319">
            <v>0</v>
          </cell>
          <cell r="O319">
            <v>8</v>
          </cell>
          <cell r="P319">
            <v>15</v>
          </cell>
          <cell r="Q319">
            <v>4</v>
          </cell>
          <cell r="R319">
            <v>619</v>
          </cell>
          <cell r="S319">
            <v>0</v>
          </cell>
          <cell r="T319">
            <v>0</v>
          </cell>
          <cell r="U319">
            <v>0</v>
          </cell>
          <cell r="V319">
            <v>0</v>
          </cell>
          <cell r="W319">
            <v>0</v>
          </cell>
          <cell r="X319">
            <v>24</v>
          </cell>
          <cell r="Z319">
            <v>0</v>
          </cell>
          <cell r="AB319">
            <v>0</v>
          </cell>
          <cell r="AC319">
            <v>0</v>
          </cell>
          <cell r="AD319">
            <v>0</v>
          </cell>
          <cell r="AE319">
            <v>17</v>
          </cell>
        </row>
        <row r="320">
          <cell r="D320" t="str">
            <v>1-Süpürge ve fırça imalatı</v>
          </cell>
          <cell r="E320" t="str">
            <v>C3291</v>
          </cell>
          <cell r="F320">
            <v>0</v>
          </cell>
          <cell r="G320">
            <v>1</v>
          </cell>
          <cell r="H320">
            <v>10</v>
          </cell>
          <cell r="I320">
            <v>9</v>
          </cell>
          <cell r="K320">
            <v>669</v>
          </cell>
          <cell r="M320">
            <v>0</v>
          </cell>
          <cell r="P320">
            <v>6</v>
          </cell>
          <cell r="R320">
            <v>178</v>
          </cell>
          <cell r="S320">
            <v>0</v>
          </cell>
          <cell r="T320">
            <v>0</v>
          </cell>
          <cell r="U320">
            <v>0</v>
          </cell>
          <cell r="V320">
            <v>0</v>
          </cell>
          <cell r="X320">
            <v>19</v>
          </cell>
          <cell r="Z320">
            <v>0</v>
          </cell>
          <cell r="AC320">
            <v>0</v>
          </cell>
          <cell r="AE320">
            <v>3</v>
          </cell>
        </row>
        <row r="321">
          <cell r="D321" t="str">
            <v>2-Mürekkepli ve kurşun kalemler. cetvel tahtası. tampon vesair büro eşyası imalatı.</v>
          </cell>
          <cell r="E321" t="str">
            <v>C3292</v>
          </cell>
        </row>
        <row r="322">
          <cell r="D322" t="str">
            <v>3-Suni çiçekçilik. işlemecilik. sırmacılık ve bunlara benzer tezyini mahiyette diğer el işleri.</v>
          </cell>
          <cell r="E322" t="str">
            <v>C3293</v>
          </cell>
        </row>
        <row r="323">
          <cell r="D323" t="str">
            <v>9-Başka yerde sınıflandırılmamış diğer imalatlar</v>
          </cell>
          <cell r="E323" t="str">
            <v>C3299</v>
          </cell>
          <cell r="F323">
            <v>0</v>
          </cell>
          <cell r="G323">
            <v>12</v>
          </cell>
          <cell r="H323">
            <v>30</v>
          </cell>
          <cell r="I323">
            <v>78</v>
          </cell>
          <cell r="J323">
            <v>16</v>
          </cell>
          <cell r="K323">
            <v>3562</v>
          </cell>
          <cell r="M323">
            <v>0</v>
          </cell>
          <cell r="N323">
            <v>1</v>
          </cell>
          <cell r="O323">
            <v>12</v>
          </cell>
          <cell r="P323">
            <v>9</v>
          </cell>
          <cell r="R323">
            <v>676</v>
          </cell>
          <cell r="S323">
            <v>0</v>
          </cell>
          <cell r="T323">
            <v>0</v>
          </cell>
          <cell r="U323">
            <v>0</v>
          </cell>
          <cell r="V323">
            <v>0</v>
          </cell>
          <cell r="W323">
            <v>0</v>
          </cell>
          <cell r="X323">
            <v>24</v>
          </cell>
          <cell r="Z323">
            <v>0</v>
          </cell>
          <cell r="AA323">
            <v>0</v>
          </cell>
          <cell r="AB323">
            <v>0</v>
          </cell>
          <cell r="AC323">
            <v>0</v>
          </cell>
          <cell r="AE323">
            <v>1</v>
          </cell>
        </row>
        <row r="324">
          <cell r="D324" t="str">
            <v>1-Fabrikasyon metal ürünlerin onarımı</v>
          </cell>
          <cell r="E324" t="str">
            <v>C3311</v>
          </cell>
          <cell r="F324">
            <v>0</v>
          </cell>
          <cell r="G324">
            <v>5</v>
          </cell>
          <cell r="H324">
            <v>14</v>
          </cell>
          <cell r="I324">
            <v>30</v>
          </cell>
          <cell r="J324">
            <v>4</v>
          </cell>
          <cell r="K324">
            <v>2773</v>
          </cell>
          <cell r="M324">
            <v>0</v>
          </cell>
          <cell r="N324">
            <v>1</v>
          </cell>
          <cell r="R324">
            <v>13</v>
          </cell>
          <cell r="S324">
            <v>0</v>
          </cell>
          <cell r="T324">
            <v>0</v>
          </cell>
          <cell r="U324">
            <v>0</v>
          </cell>
          <cell r="V324">
            <v>0</v>
          </cell>
          <cell r="W324">
            <v>0</v>
          </cell>
          <cell r="X324">
            <v>243</v>
          </cell>
          <cell r="Z324">
            <v>0</v>
          </cell>
          <cell r="AA324">
            <v>0</v>
          </cell>
          <cell r="AE324">
            <v>0</v>
          </cell>
        </row>
        <row r="325">
          <cell r="D325" t="str">
            <v>2-Makinelerin onarımı</v>
          </cell>
          <cell r="E325" t="str">
            <v>C3312</v>
          </cell>
          <cell r="F325">
            <v>0</v>
          </cell>
          <cell r="G325">
            <v>15</v>
          </cell>
          <cell r="H325">
            <v>28</v>
          </cell>
          <cell r="I325">
            <v>96</v>
          </cell>
          <cell r="J325">
            <v>28</v>
          </cell>
          <cell r="K325">
            <v>7734</v>
          </cell>
          <cell r="M325">
            <v>0</v>
          </cell>
          <cell r="O325">
            <v>2</v>
          </cell>
          <cell r="P325">
            <v>3</v>
          </cell>
          <cell r="R325">
            <v>144</v>
          </cell>
          <cell r="S325">
            <v>0</v>
          </cell>
          <cell r="T325">
            <v>0</v>
          </cell>
          <cell r="U325">
            <v>0</v>
          </cell>
          <cell r="V325">
            <v>0</v>
          </cell>
          <cell r="W325">
            <v>0</v>
          </cell>
          <cell r="X325">
            <v>328</v>
          </cell>
          <cell r="Z325">
            <v>0</v>
          </cell>
          <cell r="AB325">
            <v>0</v>
          </cell>
          <cell r="AC325">
            <v>0</v>
          </cell>
          <cell r="AE325">
            <v>0</v>
          </cell>
        </row>
        <row r="326">
          <cell r="D326" t="str">
            <v>3-Elektronik veya optik ekipmanların onarımı</v>
          </cell>
          <cell r="E326" t="str">
            <v>C3313</v>
          </cell>
          <cell r="F326">
            <v>0</v>
          </cell>
          <cell r="H326">
            <v>4</v>
          </cell>
          <cell r="K326">
            <v>368</v>
          </cell>
          <cell r="M326">
            <v>0</v>
          </cell>
          <cell r="S326">
            <v>0</v>
          </cell>
          <cell r="U326">
            <v>0</v>
          </cell>
          <cell r="X326">
            <v>28</v>
          </cell>
          <cell r="Z326">
            <v>0</v>
          </cell>
        </row>
        <row r="327">
          <cell r="D327" t="str">
            <v>4-Elektrikli donanımların onarımı</v>
          </cell>
          <cell r="E327" t="str">
            <v>C3314</v>
          </cell>
          <cell r="F327">
            <v>0</v>
          </cell>
          <cell r="G327">
            <v>11</v>
          </cell>
          <cell r="H327">
            <v>50</v>
          </cell>
          <cell r="I327">
            <v>84</v>
          </cell>
          <cell r="J327">
            <v>16</v>
          </cell>
          <cell r="K327">
            <v>3483</v>
          </cell>
          <cell r="M327">
            <v>0</v>
          </cell>
          <cell r="P327">
            <v>3</v>
          </cell>
          <cell r="Q327">
            <v>4</v>
          </cell>
          <cell r="R327">
            <v>60</v>
          </cell>
          <cell r="S327">
            <v>0</v>
          </cell>
          <cell r="T327">
            <v>0</v>
          </cell>
          <cell r="U327">
            <v>0</v>
          </cell>
          <cell r="V327">
            <v>0</v>
          </cell>
          <cell r="W327">
            <v>0</v>
          </cell>
          <cell r="X327">
            <v>280</v>
          </cell>
          <cell r="Z327">
            <v>0</v>
          </cell>
          <cell r="AC327">
            <v>0</v>
          </cell>
          <cell r="AD327">
            <v>0</v>
          </cell>
          <cell r="AE327">
            <v>5</v>
          </cell>
        </row>
        <row r="328">
          <cell r="D328" t="str">
            <v>5-Gemi ve teknelerin bakım ve onarımı</v>
          </cell>
          <cell r="E328" t="str">
            <v>C3315</v>
          </cell>
          <cell r="F328">
            <v>0</v>
          </cell>
          <cell r="G328">
            <v>24</v>
          </cell>
          <cell r="H328">
            <v>120</v>
          </cell>
          <cell r="I328">
            <v>288</v>
          </cell>
          <cell r="J328">
            <v>56</v>
          </cell>
          <cell r="K328">
            <v>11319</v>
          </cell>
          <cell r="S328">
            <v>0</v>
          </cell>
          <cell r="T328">
            <v>0</v>
          </cell>
          <cell r="U328">
            <v>0</v>
          </cell>
          <cell r="V328">
            <v>0</v>
          </cell>
          <cell r="W328">
            <v>0</v>
          </cell>
          <cell r="X328">
            <v>286</v>
          </cell>
        </row>
        <row r="329">
          <cell r="D329" t="str">
            <v>6-Hava ve uzay araçlarının bakım ve onarımı</v>
          </cell>
          <cell r="E329" t="str">
            <v>C3316</v>
          </cell>
          <cell r="F329">
            <v>0</v>
          </cell>
          <cell r="G329">
            <v>26</v>
          </cell>
          <cell r="H329">
            <v>84</v>
          </cell>
          <cell r="I329">
            <v>108</v>
          </cell>
          <cell r="J329">
            <v>56</v>
          </cell>
          <cell r="K329">
            <v>2334</v>
          </cell>
          <cell r="M329">
            <v>0</v>
          </cell>
          <cell r="N329">
            <v>4</v>
          </cell>
          <cell r="O329">
            <v>6</v>
          </cell>
          <cell r="P329">
            <v>3</v>
          </cell>
          <cell r="Q329">
            <v>12</v>
          </cell>
          <cell r="R329">
            <v>318</v>
          </cell>
          <cell r="S329">
            <v>0</v>
          </cell>
          <cell r="T329">
            <v>0</v>
          </cell>
          <cell r="U329">
            <v>0</v>
          </cell>
          <cell r="V329">
            <v>0</v>
          </cell>
          <cell r="W329">
            <v>0</v>
          </cell>
          <cell r="X329">
            <v>18</v>
          </cell>
          <cell r="Z329">
            <v>0</v>
          </cell>
          <cell r="AA329">
            <v>0</v>
          </cell>
          <cell r="AB329">
            <v>0</v>
          </cell>
          <cell r="AC329">
            <v>0</v>
          </cell>
          <cell r="AD329">
            <v>0</v>
          </cell>
          <cell r="AE329">
            <v>10</v>
          </cell>
        </row>
        <row r="330">
          <cell r="D330" t="str">
            <v>7-Diğer ulaşım araçlarının bakım ve onarımı</v>
          </cell>
          <cell r="E330" t="str">
            <v>C3317</v>
          </cell>
          <cell r="F330">
            <v>0</v>
          </cell>
          <cell r="G330">
            <v>7</v>
          </cell>
          <cell r="H330">
            <v>42</v>
          </cell>
          <cell r="I330">
            <v>96</v>
          </cell>
          <cell r="J330">
            <v>16</v>
          </cell>
          <cell r="K330">
            <v>5687</v>
          </cell>
          <cell r="M330">
            <v>0</v>
          </cell>
          <cell r="P330">
            <v>6</v>
          </cell>
          <cell r="R330">
            <v>108</v>
          </cell>
          <cell r="S330">
            <v>0</v>
          </cell>
          <cell r="T330">
            <v>0</v>
          </cell>
          <cell r="U330">
            <v>0</v>
          </cell>
          <cell r="V330">
            <v>0</v>
          </cell>
          <cell r="W330">
            <v>0</v>
          </cell>
          <cell r="X330">
            <v>391</v>
          </cell>
          <cell r="Z330">
            <v>0</v>
          </cell>
          <cell r="AC330">
            <v>0</v>
          </cell>
          <cell r="AE330">
            <v>0</v>
          </cell>
        </row>
        <row r="331">
          <cell r="D331" t="str">
            <v>9-Diğer ekipmanların onarımı</v>
          </cell>
          <cell r="E331" t="str">
            <v>C3319</v>
          </cell>
          <cell r="F331">
            <v>0</v>
          </cell>
          <cell r="G331">
            <v>3</v>
          </cell>
          <cell r="H331">
            <v>4</v>
          </cell>
          <cell r="I331">
            <v>9</v>
          </cell>
          <cell r="J331">
            <v>4</v>
          </cell>
          <cell r="K331">
            <v>425</v>
          </cell>
          <cell r="S331">
            <v>0</v>
          </cell>
          <cell r="T331">
            <v>0</v>
          </cell>
          <cell r="U331">
            <v>0</v>
          </cell>
          <cell r="V331">
            <v>0</v>
          </cell>
          <cell r="W331">
            <v>0</v>
          </cell>
          <cell r="X331">
            <v>5</v>
          </cell>
        </row>
        <row r="332">
          <cell r="D332" t="str">
            <v>0-Sanayi makine ve ekipmanlarının kurulumu</v>
          </cell>
          <cell r="E332" t="str">
            <v>C3320</v>
          </cell>
          <cell r="F332">
            <v>0</v>
          </cell>
          <cell r="G332">
            <v>15</v>
          </cell>
          <cell r="H332">
            <v>50</v>
          </cell>
          <cell r="I332">
            <v>111</v>
          </cell>
          <cell r="J332">
            <v>28</v>
          </cell>
          <cell r="K332">
            <v>10168</v>
          </cell>
          <cell r="M332">
            <v>0</v>
          </cell>
          <cell r="O332">
            <v>2</v>
          </cell>
          <cell r="P332">
            <v>9</v>
          </cell>
          <cell r="Q332">
            <v>4</v>
          </cell>
          <cell r="R332">
            <v>112</v>
          </cell>
          <cell r="S332">
            <v>0</v>
          </cell>
          <cell r="T332">
            <v>0</v>
          </cell>
          <cell r="U332">
            <v>0</v>
          </cell>
          <cell r="V332">
            <v>0</v>
          </cell>
          <cell r="W332">
            <v>0</v>
          </cell>
          <cell r="X332">
            <v>443</v>
          </cell>
          <cell r="Z332">
            <v>0</v>
          </cell>
          <cell r="AB332">
            <v>0</v>
          </cell>
          <cell r="AC332">
            <v>0</v>
          </cell>
          <cell r="AD332">
            <v>0</v>
          </cell>
          <cell r="AE332">
            <v>2</v>
          </cell>
        </row>
        <row r="333">
          <cell r="D333" t="str">
            <v>1-Elektrik enerjisi üretimi</v>
          </cell>
          <cell r="E333" t="str">
            <v>D3511</v>
          </cell>
          <cell r="F333">
            <v>0</v>
          </cell>
          <cell r="G333">
            <v>13</v>
          </cell>
          <cell r="H333">
            <v>73</v>
          </cell>
          <cell r="I333">
            <v>86</v>
          </cell>
          <cell r="J333">
            <v>28</v>
          </cell>
          <cell r="K333">
            <v>7444</v>
          </cell>
          <cell r="M333">
            <v>0</v>
          </cell>
          <cell r="N333">
            <v>1</v>
          </cell>
          <cell r="R333">
            <v>17</v>
          </cell>
          <cell r="S333">
            <v>0</v>
          </cell>
          <cell r="T333">
            <v>0</v>
          </cell>
          <cell r="U333">
            <v>1</v>
          </cell>
          <cell r="V333">
            <v>1</v>
          </cell>
          <cell r="W333">
            <v>0</v>
          </cell>
          <cell r="X333">
            <v>929</v>
          </cell>
          <cell r="Z333">
            <v>0</v>
          </cell>
          <cell r="AA333">
            <v>0</v>
          </cell>
          <cell r="AE333">
            <v>0</v>
          </cell>
        </row>
        <row r="334">
          <cell r="D334" t="str">
            <v>2-Elektrik enerjisinin iletimi</v>
          </cell>
          <cell r="E334" t="str">
            <v>D3512</v>
          </cell>
          <cell r="F334">
            <v>0</v>
          </cell>
          <cell r="G334">
            <v>4</v>
          </cell>
          <cell r="H334">
            <v>10</v>
          </cell>
          <cell r="I334">
            <v>36</v>
          </cell>
          <cell r="J334">
            <v>4</v>
          </cell>
          <cell r="K334">
            <v>1568</v>
          </cell>
          <cell r="S334">
            <v>0</v>
          </cell>
          <cell r="T334">
            <v>0</v>
          </cell>
          <cell r="U334">
            <v>0</v>
          </cell>
          <cell r="V334">
            <v>0</v>
          </cell>
          <cell r="W334">
            <v>0</v>
          </cell>
          <cell r="X334">
            <v>175</v>
          </cell>
        </row>
        <row r="335">
          <cell r="D335" t="str">
            <v>3-Elektrik enerjisinin dağıtımı</v>
          </cell>
          <cell r="E335" t="str">
            <v>D3513</v>
          </cell>
          <cell r="F335">
            <v>0</v>
          </cell>
          <cell r="G335">
            <v>7</v>
          </cell>
          <cell r="H335">
            <v>40</v>
          </cell>
          <cell r="I335">
            <v>78</v>
          </cell>
          <cell r="J335">
            <v>40</v>
          </cell>
          <cell r="K335">
            <v>4464</v>
          </cell>
          <cell r="M335">
            <v>0</v>
          </cell>
          <cell r="S335">
            <v>0</v>
          </cell>
          <cell r="T335">
            <v>0</v>
          </cell>
          <cell r="U335">
            <v>0</v>
          </cell>
          <cell r="V335">
            <v>0</v>
          </cell>
          <cell r="W335">
            <v>0</v>
          </cell>
          <cell r="X335">
            <v>578</v>
          </cell>
          <cell r="Z335">
            <v>0</v>
          </cell>
        </row>
        <row r="336">
          <cell r="D336" t="str">
            <v>4-Elektrik enerjisinin ticareti</v>
          </cell>
          <cell r="E336" t="str">
            <v>D3514</v>
          </cell>
          <cell r="F336">
            <v>0</v>
          </cell>
          <cell r="G336">
            <v>1</v>
          </cell>
          <cell r="H336">
            <v>4</v>
          </cell>
          <cell r="I336">
            <v>3</v>
          </cell>
          <cell r="K336">
            <v>259</v>
          </cell>
          <cell r="M336">
            <v>0</v>
          </cell>
          <cell r="R336">
            <v>17</v>
          </cell>
          <cell r="S336">
            <v>0</v>
          </cell>
          <cell r="T336">
            <v>0</v>
          </cell>
          <cell r="U336">
            <v>0</v>
          </cell>
          <cell r="V336">
            <v>0</v>
          </cell>
          <cell r="X336">
            <v>24</v>
          </cell>
          <cell r="Z336">
            <v>0</v>
          </cell>
          <cell r="AE336">
            <v>0</v>
          </cell>
        </row>
        <row r="337">
          <cell r="D337" t="str">
            <v>1-Gaz imalatı</v>
          </cell>
          <cell r="E337" t="str">
            <v>D3521</v>
          </cell>
          <cell r="F337">
            <v>0</v>
          </cell>
          <cell r="K337">
            <v>171</v>
          </cell>
          <cell r="S337">
            <v>0</v>
          </cell>
          <cell r="X337">
            <v>0</v>
          </cell>
        </row>
        <row r="338">
          <cell r="D338" t="str">
            <v>2-Ana şebeke üzerinden gaz yakıtların dağıtımı</v>
          </cell>
          <cell r="E338" t="str">
            <v>D3522</v>
          </cell>
          <cell r="F338">
            <v>0</v>
          </cell>
          <cell r="G338">
            <v>1</v>
          </cell>
          <cell r="H338">
            <v>8</v>
          </cell>
          <cell r="I338">
            <v>12</v>
          </cell>
          <cell r="J338">
            <v>8</v>
          </cell>
          <cell r="K338">
            <v>1295</v>
          </cell>
          <cell r="M338">
            <v>0</v>
          </cell>
          <cell r="R338">
            <v>53</v>
          </cell>
          <cell r="S338">
            <v>0</v>
          </cell>
          <cell r="T338">
            <v>0</v>
          </cell>
          <cell r="U338">
            <v>0</v>
          </cell>
          <cell r="V338">
            <v>0</v>
          </cell>
          <cell r="W338">
            <v>0</v>
          </cell>
          <cell r="X338">
            <v>51</v>
          </cell>
          <cell r="Z338">
            <v>0</v>
          </cell>
          <cell r="AE338">
            <v>0</v>
          </cell>
        </row>
        <row r="339">
          <cell r="D339" t="str">
            <v>3-Ana şebeke üzerinden gaz ticareti</v>
          </cell>
          <cell r="E339" t="str">
            <v>D3523</v>
          </cell>
          <cell r="F339">
            <v>0</v>
          </cell>
          <cell r="G339">
            <v>2</v>
          </cell>
          <cell r="K339">
            <v>163</v>
          </cell>
          <cell r="S339">
            <v>0</v>
          </cell>
          <cell r="T339">
            <v>0</v>
          </cell>
          <cell r="X339">
            <v>22</v>
          </cell>
        </row>
        <row r="340">
          <cell r="D340" t="str">
            <v>0-Buhar ve iklimlendirme temini</v>
          </cell>
          <cell r="E340" t="str">
            <v>D3530</v>
          </cell>
          <cell r="F340">
            <v>0</v>
          </cell>
          <cell r="H340">
            <v>4</v>
          </cell>
          <cell r="I340">
            <v>9</v>
          </cell>
          <cell r="K340">
            <v>1951</v>
          </cell>
          <cell r="M340">
            <v>0</v>
          </cell>
          <cell r="P340">
            <v>3</v>
          </cell>
          <cell r="R340">
            <v>91</v>
          </cell>
          <cell r="S340">
            <v>0</v>
          </cell>
          <cell r="U340">
            <v>0</v>
          </cell>
          <cell r="V340">
            <v>0</v>
          </cell>
          <cell r="X340">
            <v>110</v>
          </cell>
          <cell r="Z340">
            <v>0</v>
          </cell>
          <cell r="AC340">
            <v>0</v>
          </cell>
          <cell r="AE340">
            <v>3</v>
          </cell>
        </row>
        <row r="341">
          <cell r="D341" t="str">
            <v>0-Suyun toplanması. arıtılması ve dağıtılması</v>
          </cell>
          <cell r="E341" t="str">
            <v>E3600</v>
          </cell>
          <cell r="F341">
            <v>0</v>
          </cell>
          <cell r="G341">
            <v>3</v>
          </cell>
          <cell r="H341">
            <v>14</v>
          </cell>
          <cell r="I341">
            <v>21</v>
          </cell>
          <cell r="J341">
            <v>12</v>
          </cell>
          <cell r="K341">
            <v>3999</v>
          </cell>
          <cell r="M341">
            <v>0</v>
          </cell>
          <cell r="R341">
            <v>24</v>
          </cell>
          <cell r="S341">
            <v>0</v>
          </cell>
          <cell r="T341">
            <v>0</v>
          </cell>
          <cell r="U341">
            <v>0</v>
          </cell>
          <cell r="V341">
            <v>0</v>
          </cell>
          <cell r="W341">
            <v>0</v>
          </cell>
          <cell r="X341">
            <v>211</v>
          </cell>
          <cell r="Z341">
            <v>0</v>
          </cell>
          <cell r="AE341">
            <v>4</v>
          </cell>
        </row>
        <row r="342">
          <cell r="D342" t="str">
            <v>0-Kanalizasyon</v>
          </cell>
          <cell r="E342" t="str">
            <v>E3700</v>
          </cell>
          <cell r="F342">
            <v>0</v>
          </cell>
          <cell r="G342">
            <v>3</v>
          </cell>
          <cell r="H342">
            <v>24</v>
          </cell>
          <cell r="I342">
            <v>51</v>
          </cell>
          <cell r="J342">
            <v>20</v>
          </cell>
          <cell r="K342">
            <v>5276</v>
          </cell>
          <cell r="M342">
            <v>0</v>
          </cell>
          <cell r="R342">
            <v>41</v>
          </cell>
          <cell r="S342">
            <v>0</v>
          </cell>
          <cell r="T342">
            <v>0</v>
          </cell>
          <cell r="U342">
            <v>0</v>
          </cell>
          <cell r="V342">
            <v>0</v>
          </cell>
          <cell r="W342">
            <v>0</v>
          </cell>
          <cell r="X342">
            <v>167</v>
          </cell>
          <cell r="Z342">
            <v>0</v>
          </cell>
          <cell r="AE342">
            <v>0</v>
          </cell>
        </row>
        <row r="343">
          <cell r="D343" t="str">
            <v>1-Tehlikesiz atıkların toplanması</v>
          </cell>
          <cell r="E343" t="str">
            <v>E3811</v>
          </cell>
          <cell r="F343">
            <v>0</v>
          </cell>
          <cell r="G343">
            <v>75</v>
          </cell>
          <cell r="H343">
            <v>344</v>
          </cell>
          <cell r="I343">
            <v>898</v>
          </cell>
          <cell r="J343">
            <v>260</v>
          </cell>
          <cell r="K343">
            <v>33362</v>
          </cell>
          <cell r="M343">
            <v>0</v>
          </cell>
          <cell r="N343">
            <v>1</v>
          </cell>
          <cell r="O343">
            <v>6</v>
          </cell>
          <cell r="P343">
            <v>12</v>
          </cell>
          <cell r="R343">
            <v>240</v>
          </cell>
          <cell r="S343">
            <v>0</v>
          </cell>
          <cell r="T343">
            <v>0</v>
          </cell>
          <cell r="U343">
            <v>0</v>
          </cell>
          <cell r="V343">
            <v>2</v>
          </cell>
          <cell r="W343">
            <v>4</v>
          </cell>
          <cell r="X343">
            <v>1329</v>
          </cell>
          <cell r="Z343">
            <v>0</v>
          </cell>
          <cell r="AA343">
            <v>0</v>
          </cell>
          <cell r="AB343">
            <v>0</v>
          </cell>
          <cell r="AC343">
            <v>0</v>
          </cell>
          <cell r="AE343">
            <v>3</v>
          </cell>
        </row>
        <row r="344">
          <cell r="D344" t="str">
            <v>2-Tehlikeli atıkların toplanması</v>
          </cell>
          <cell r="E344" t="str">
            <v>E3812</v>
          </cell>
          <cell r="F344">
            <v>0</v>
          </cell>
          <cell r="H344">
            <v>2</v>
          </cell>
          <cell r="I344">
            <v>6</v>
          </cell>
          <cell r="K344">
            <v>162</v>
          </cell>
          <cell r="S344">
            <v>0</v>
          </cell>
          <cell r="U344">
            <v>0</v>
          </cell>
          <cell r="V344">
            <v>0</v>
          </cell>
          <cell r="X344">
            <v>0</v>
          </cell>
        </row>
        <row r="345">
          <cell r="D345" t="str">
            <v>1-Tehlikesiz atıkların ıslahı ve bertaraf edilmesi</v>
          </cell>
          <cell r="E345" t="str">
            <v>E3821</v>
          </cell>
          <cell r="F345">
            <v>0</v>
          </cell>
          <cell r="G345">
            <v>5</v>
          </cell>
          <cell r="H345">
            <v>18</v>
          </cell>
          <cell r="I345">
            <v>24</v>
          </cell>
          <cell r="J345">
            <v>16</v>
          </cell>
          <cell r="K345">
            <v>3790</v>
          </cell>
          <cell r="M345">
            <v>0</v>
          </cell>
          <cell r="O345">
            <v>2</v>
          </cell>
          <cell r="R345">
            <v>91</v>
          </cell>
          <cell r="S345">
            <v>0</v>
          </cell>
          <cell r="T345">
            <v>0</v>
          </cell>
          <cell r="U345">
            <v>0</v>
          </cell>
          <cell r="V345">
            <v>0</v>
          </cell>
          <cell r="W345">
            <v>0</v>
          </cell>
          <cell r="X345">
            <v>246</v>
          </cell>
          <cell r="Z345">
            <v>0</v>
          </cell>
          <cell r="AB345">
            <v>0</v>
          </cell>
          <cell r="AE345">
            <v>4</v>
          </cell>
        </row>
        <row r="346">
          <cell r="D346" t="str">
            <v>2-Tehlikeli atıkların ıslahı ve bertaraf edilmesi</v>
          </cell>
          <cell r="E346" t="str">
            <v>E3822</v>
          </cell>
          <cell r="F346">
            <v>0</v>
          </cell>
          <cell r="H346">
            <v>2</v>
          </cell>
          <cell r="I346">
            <v>6</v>
          </cell>
          <cell r="K346">
            <v>555</v>
          </cell>
          <cell r="M346">
            <v>0</v>
          </cell>
          <cell r="P346">
            <v>3</v>
          </cell>
          <cell r="S346">
            <v>0</v>
          </cell>
          <cell r="U346">
            <v>0</v>
          </cell>
          <cell r="V346">
            <v>0</v>
          </cell>
          <cell r="X346">
            <v>23</v>
          </cell>
          <cell r="Z346">
            <v>0</v>
          </cell>
          <cell r="AC346">
            <v>0</v>
          </cell>
        </row>
        <row r="347">
          <cell r="D347" t="str">
            <v>1-Hurdaların parçalara ayrılması</v>
          </cell>
          <cell r="E347" t="str">
            <v>E3831</v>
          </cell>
          <cell r="F347">
            <v>0</v>
          </cell>
          <cell r="G347">
            <v>2</v>
          </cell>
          <cell r="H347">
            <v>6</v>
          </cell>
          <cell r="I347">
            <v>15</v>
          </cell>
          <cell r="K347">
            <v>989</v>
          </cell>
          <cell r="R347">
            <v>28</v>
          </cell>
          <cell r="S347">
            <v>0</v>
          </cell>
          <cell r="T347">
            <v>0</v>
          </cell>
          <cell r="U347">
            <v>0</v>
          </cell>
          <cell r="V347">
            <v>0</v>
          </cell>
          <cell r="X347">
            <v>97</v>
          </cell>
          <cell r="AE347">
            <v>0</v>
          </cell>
        </row>
        <row r="348">
          <cell r="D348" t="str">
            <v>2-Tasnif edilmiş materyallerin geri kazanımı</v>
          </cell>
          <cell r="E348" t="str">
            <v>E3832</v>
          </cell>
          <cell r="F348">
            <v>0</v>
          </cell>
          <cell r="G348">
            <v>10</v>
          </cell>
          <cell r="H348">
            <v>28</v>
          </cell>
          <cell r="I348">
            <v>78</v>
          </cell>
          <cell r="J348">
            <v>24</v>
          </cell>
          <cell r="K348">
            <v>4679</v>
          </cell>
          <cell r="M348">
            <v>0</v>
          </cell>
          <cell r="O348">
            <v>6</v>
          </cell>
          <cell r="P348">
            <v>9</v>
          </cell>
          <cell r="R348">
            <v>583</v>
          </cell>
          <cell r="S348">
            <v>0</v>
          </cell>
          <cell r="T348">
            <v>0</v>
          </cell>
          <cell r="U348">
            <v>0</v>
          </cell>
          <cell r="V348">
            <v>0</v>
          </cell>
          <cell r="W348">
            <v>0</v>
          </cell>
          <cell r="X348">
            <v>208</v>
          </cell>
          <cell r="Z348">
            <v>0</v>
          </cell>
          <cell r="AB348">
            <v>0</v>
          </cell>
          <cell r="AC348">
            <v>0</v>
          </cell>
          <cell r="AE348">
            <v>28</v>
          </cell>
        </row>
        <row r="349">
          <cell r="D349" t="str">
            <v>0-İyileştirme faaliyetleri ve diğer atık yönetimi hizmetleri</v>
          </cell>
          <cell r="E349" t="str">
            <v>E3900</v>
          </cell>
          <cell r="F349">
            <v>0</v>
          </cell>
          <cell r="H349">
            <v>4</v>
          </cell>
          <cell r="K349">
            <v>542</v>
          </cell>
          <cell r="S349">
            <v>0</v>
          </cell>
          <cell r="U349">
            <v>0</v>
          </cell>
          <cell r="X349">
            <v>4</v>
          </cell>
        </row>
        <row r="350">
          <cell r="D350" t="str">
            <v>1-Bataklık kurutma işleri</v>
          </cell>
          <cell r="E350" t="str">
            <v>E3901</v>
          </cell>
        </row>
        <row r="351">
          <cell r="D351" t="str">
            <v>0-İnşaat projelerinin geliştirilmesi</v>
          </cell>
          <cell r="E351" t="str">
            <v>F4110</v>
          </cell>
          <cell r="F351">
            <v>0</v>
          </cell>
          <cell r="H351">
            <v>16</v>
          </cell>
          <cell r="I351">
            <v>9</v>
          </cell>
          <cell r="K351">
            <v>1534</v>
          </cell>
          <cell r="M351">
            <v>0</v>
          </cell>
          <cell r="N351">
            <v>1</v>
          </cell>
          <cell r="Q351">
            <v>4</v>
          </cell>
          <cell r="S351">
            <v>0</v>
          </cell>
          <cell r="U351">
            <v>0</v>
          </cell>
          <cell r="V351">
            <v>0</v>
          </cell>
          <cell r="X351">
            <v>110</v>
          </cell>
          <cell r="Z351">
            <v>0</v>
          </cell>
          <cell r="AA351">
            <v>0</v>
          </cell>
          <cell r="AD351">
            <v>0</v>
          </cell>
        </row>
        <row r="352">
          <cell r="D352" t="str">
            <v>0-İkamet veya ikamet amaçlı olmayan binaların inşaatı</v>
          </cell>
          <cell r="E352" t="str">
            <v>F4120</v>
          </cell>
          <cell r="F352">
            <v>0</v>
          </cell>
          <cell r="G352">
            <v>179</v>
          </cell>
          <cell r="H352">
            <v>980</v>
          </cell>
          <cell r="I352">
            <v>2424</v>
          </cell>
          <cell r="J352">
            <v>705</v>
          </cell>
          <cell r="K352">
            <v>334604</v>
          </cell>
          <cell r="M352">
            <v>0</v>
          </cell>
          <cell r="O352">
            <v>10</v>
          </cell>
          <cell r="P352">
            <v>30</v>
          </cell>
          <cell r="Q352">
            <v>8</v>
          </cell>
          <cell r="R352">
            <v>852</v>
          </cell>
          <cell r="S352">
            <v>0</v>
          </cell>
          <cell r="T352">
            <v>0</v>
          </cell>
          <cell r="U352">
            <v>2</v>
          </cell>
          <cell r="V352">
            <v>3</v>
          </cell>
          <cell r="W352">
            <v>27</v>
          </cell>
          <cell r="X352">
            <v>19621</v>
          </cell>
          <cell r="Z352">
            <v>0</v>
          </cell>
          <cell r="AB352">
            <v>0</v>
          </cell>
          <cell r="AC352">
            <v>0</v>
          </cell>
          <cell r="AD352">
            <v>0</v>
          </cell>
          <cell r="AE352">
            <v>24</v>
          </cell>
        </row>
        <row r="353">
          <cell r="D353" t="str">
            <v>1-Kara yolları ve otoyolların inşaatı</v>
          </cell>
          <cell r="E353" t="str">
            <v>F4211</v>
          </cell>
          <cell r="F353">
            <v>0</v>
          </cell>
          <cell r="G353">
            <v>14</v>
          </cell>
          <cell r="H353">
            <v>124</v>
          </cell>
          <cell r="I353">
            <v>261</v>
          </cell>
          <cell r="J353">
            <v>106</v>
          </cell>
          <cell r="K353">
            <v>34888</v>
          </cell>
          <cell r="M353">
            <v>0</v>
          </cell>
          <cell r="O353">
            <v>2</v>
          </cell>
          <cell r="P353">
            <v>3</v>
          </cell>
          <cell r="R353">
            <v>193</v>
          </cell>
          <cell r="S353">
            <v>0</v>
          </cell>
          <cell r="T353">
            <v>0</v>
          </cell>
          <cell r="U353">
            <v>2</v>
          </cell>
          <cell r="V353">
            <v>0</v>
          </cell>
          <cell r="W353">
            <v>6</v>
          </cell>
          <cell r="X353">
            <v>2337</v>
          </cell>
          <cell r="Z353">
            <v>0</v>
          </cell>
          <cell r="AB353">
            <v>0</v>
          </cell>
          <cell r="AC353">
            <v>0</v>
          </cell>
          <cell r="AE353">
            <v>11</v>
          </cell>
        </row>
        <row r="354">
          <cell r="D354" t="str">
            <v>2-Demir yolları ve metroların inşaatı (demiryolu tünel ve yer altı inşaatı)</v>
          </cell>
          <cell r="E354" t="str">
            <v>F4212</v>
          </cell>
          <cell r="F354">
            <v>0</v>
          </cell>
          <cell r="G354">
            <v>16</v>
          </cell>
          <cell r="H354">
            <v>86</v>
          </cell>
          <cell r="I354">
            <v>144</v>
          </cell>
          <cell r="J354">
            <v>68</v>
          </cell>
          <cell r="K354">
            <v>9374</v>
          </cell>
          <cell r="M354">
            <v>0</v>
          </cell>
          <cell r="S354">
            <v>0</v>
          </cell>
          <cell r="T354">
            <v>0</v>
          </cell>
          <cell r="U354">
            <v>0</v>
          </cell>
          <cell r="V354">
            <v>0</v>
          </cell>
          <cell r="W354">
            <v>0</v>
          </cell>
          <cell r="X354">
            <v>258</v>
          </cell>
          <cell r="Z354">
            <v>0</v>
          </cell>
        </row>
        <row r="355">
          <cell r="D355" t="str">
            <v>3-Köprüler ve tünellerin inşaatı</v>
          </cell>
          <cell r="E355" t="str">
            <v>F4213</v>
          </cell>
          <cell r="F355">
            <v>0</v>
          </cell>
          <cell r="G355">
            <v>30</v>
          </cell>
          <cell r="H355">
            <v>92</v>
          </cell>
          <cell r="I355">
            <v>246</v>
          </cell>
          <cell r="J355">
            <v>82</v>
          </cell>
          <cell r="K355">
            <v>18202</v>
          </cell>
          <cell r="M355">
            <v>0</v>
          </cell>
          <cell r="S355">
            <v>0</v>
          </cell>
          <cell r="T355">
            <v>0</v>
          </cell>
          <cell r="U355">
            <v>0</v>
          </cell>
          <cell r="V355">
            <v>0</v>
          </cell>
          <cell r="W355">
            <v>2</v>
          </cell>
          <cell r="X355">
            <v>792</v>
          </cell>
          <cell r="Z355">
            <v>0</v>
          </cell>
        </row>
        <row r="356">
          <cell r="D356" t="str">
            <v>4-Demir yolu. tünel ve yer altı tamiratı</v>
          </cell>
          <cell r="E356" t="str">
            <v>F4214</v>
          </cell>
        </row>
        <row r="357">
          <cell r="D357" t="str">
            <v>1-Sıvılar için hizmet projelerinin inşaatı</v>
          </cell>
          <cell r="E357" t="str">
            <v>F4221</v>
          </cell>
          <cell r="F357">
            <v>0</v>
          </cell>
          <cell r="G357">
            <v>9</v>
          </cell>
          <cell r="H357">
            <v>60</v>
          </cell>
          <cell r="I357">
            <v>123</v>
          </cell>
          <cell r="J357">
            <v>44</v>
          </cell>
          <cell r="K357">
            <v>18776</v>
          </cell>
          <cell r="M357">
            <v>0</v>
          </cell>
          <cell r="R357">
            <v>105</v>
          </cell>
          <cell r="S357">
            <v>0</v>
          </cell>
          <cell r="T357">
            <v>0</v>
          </cell>
          <cell r="U357">
            <v>0</v>
          </cell>
          <cell r="V357">
            <v>0</v>
          </cell>
          <cell r="W357">
            <v>0</v>
          </cell>
          <cell r="X357">
            <v>1160</v>
          </cell>
          <cell r="Z357">
            <v>0</v>
          </cell>
          <cell r="AE357">
            <v>9</v>
          </cell>
        </row>
        <row r="358">
          <cell r="D358" t="str">
            <v>2-Elektrik ve telekomünikasyon için hizmet projelerinin inşaatı</v>
          </cell>
          <cell r="E358" t="str">
            <v>F4222</v>
          </cell>
          <cell r="F358">
            <v>0</v>
          </cell>
          <cell r="G358">
            <v>23</v>
          </cell>
          <cell r="H358">
            <v>148</v>
          </cell>
          <cell r="I358">
            <v>321</v>
          </cell>
          <cell r="J358">
            <v>72</v>
          </cell>
          <cell r="K358">
            <v>27033</v>
          </cell>
          <cell r="M358">
            <v>0</v>
          </cell>
          <cell r="R358">
            <v>42</v>
          </cell>
          <cell r="S358">
            <v>0</v>
          </cell>
          <cell r="T358">
            <v>0</v>
          </cell>
          <cell r="U358">
            <v>2</v>
          </cell>
          <cell r="V358">
            <v>0</v>
          </cell>
          <cell r="W358">
            <v>0</v>
          </cell>
          <cell r="X358">
            <v>2193</v>
          </cell>
          <cell r="Z358">
            <v>0</v>
          </cell>
          <cell r="AE358">
            <v>0</v>
          </cell>
        </row>
        <row r="359">
          <cell r="D359" t="str">
            <v>3-Dekovil ve tranvay yolu inşaat ve tamiratı</v>
          </cell>
          <cell r="E359" t="str">
            <v>F4223</v>
          </cell>
        </row>
        <row r="360">
          <cell r="D360" t="str">
            <v>1-Su projeleri inşaatı</v>
          </cell>
          <cell r="E360" t="str">
            <v>F4291</v>
          </cell>
          <cell r="F360">
            <v>0</v>
          </cell>
          <cell r="G360">
            <v>6</v>
          </cell>
          <cell r="H360">
            <v>48</v>
          </cell>
          <cell r="I360">
            <v>60</v>
          </cell>
          <cell r="J360">
            <v>24</v>
          </cell>
          <cell r="K360">
            <v>10954</v>
          </cell>
          <cell r="M360">
            <v>0</v>
          </cell>
          <cell r="R360">
            <v>24</v>
          </cell>
          <cell r="S360">
            <v>0</v>
          </cell>
          <cell r="T360">
            <v>0</v>
          </cell>
          <cell r="U360">
            <v>0</v>
          </cell>
          <cell r="V360">
            <v>0</v>
          </cell>
          <cell r="W360">
            <v>0</v>
          </cell>
          <cell r="X360">
            <v>649</v>
          </cell>
          <cell r="Z360">
            <v>0</v>
          </cell>
          <cell r="AE360">
            <v>0</v>
          </cell>
        </row>
        <row r="361">
          <cell r="D361" t="str">
            <v>2-İskele. liman.mendirek inşaat ve tamiratı</v>
          </cell>
          <cell r="E361" t="str">
            <v>F4292</v>
          </cell>
        </row>
        <row r="362">
          <cell r="D362" t="str">
            <v>9-Başka yerde sınıflandırılmamış bina dışı diğer yapılara ait projelerin inşaatı</v>
          </cell>
          <cell r="E362" t="str">
            <v>F4299</v>
          </cell>
          <cell r="F362">
            <v>0</v>
          </cell>
          <cell r="G362">
            <v>2</v>
          </cell>
          <cell r="H362">
            <v>14</v>
          </cell>
          <cell r="I362">
            <v>63</v>
          </cell>
          <cell r="J362">
            <v>26</v>
          </cell>
          <cell r="K362">
            <v>9005</v>
          </cell>
          <cell r="M362">
            <v>0</v>
          </cell>
          <cell r="O362">
            <v>2</v>
          </cell>
          <cell r="P362">
            <v>3</v>
          </cell>
          <cell r="S362">
            <v>0</v>
          </cell>
          <cell r="T362">
            <v>0</v>
          </cell>
          <cell r="U362">
            <v>0</v>
          </cell>
          <cell r="V362">
            <v>0</v>
          </cell>
          <cell r="W362">
            <v>2</v>
          </cell>
          <cell r="X362">
            <v>368</v>
          </cell>
          <cell r="Z362">
            <v>0</v>
          </cell>
          <cell r="AB362">
            <v>0</v>
          </cell>
          <cell r="AC362">
            <v>0</v>
          </cell>
        </row>
        <row r="363">
          <cell r="D363" t="str">
            <v>1-Yıkım</v>
          </cell>
          <cell r="E363" t="str">
            <v>F4311</v>
          </cell>
          <cell r="F363">
            <v>0</v>
          </cell>
          <cell r="G363">
            <v>2</v>
          </cell>
          <cell r="H363">
            <v>10</v>
          </cell>
          <cell r="I363">
            <v>30</v>
          </cell>
          <cell r="K363">
            <v>3493</v>
          </cell>
          <cell r="S363">
            <v>0</v>
          </cell>
          <cell r="T363">
            <v>0</v>
          </cell>
          <cell r="U363">
            <v>0</v>
          </cell>
          <cell r="V363">
            <v>0</v>
          </cell>
          <cell r="X363">
            <v>195</v>
          </cell>
        </row>
        <row r="364">
          <cell r="D364" t="str">
            <v>2-Şantiyenin hazırlanması</v>
          </cell>
          <cell r="E364" t="str">
            <v>F4312</v>
          </cell>
          <cell r="F364">
            <v>0</v>
          </cell>
          <cell r="G364">
            <v>45</v>
          </cell>
          <cell r="H364">
            <v>258</v>
          </cell>
          <cell r="I364">
            <v>582</v>
          </cell>
          <cell r="J364">
            <v>168</v>
          </cell>
          <cell r="K364">
            <v>46707</v>
          </cell>
          <cell r="M364">
            <v>0</v>
          </cell>
          <cell r="O364">
            <v>4</v>
          </cell>
          <cell r="P364">
            <v>3</v>
          </cell>
          <cell r="R364">
            <v>43</v>
          </cell>
          <cell r="S364">
            <v>0</v>
          </cell>
          <cell r="T364">
            <v>0</v>
          </cell>
          <cell r="U364">
            <v>0</v>
          </cell>
          <cell r="V364">
            <v>3</v>
          </cell>
          <cell r="W364">
            <v>0</v>
          </cell>
          <cell r="X364">
            <v>2329</v>
          </cell>
          <cell r="Z364">
            <v>0</v>
          </cell>
          <cell r="AB364">
            <v>0</v>
          </cell>
          <cell r="AC364">
            <v>0</v>
          </cell>
          <cell r="AE364">
            <v>0</v>
          </cell>
        </row>
        <row r="365">
          <cell r="D365" t="str">
            <v>3-Test sondajı ve delme</v>
          </cell>
          <cell r="E365" t="str">
            <v>F4313</v>
          </cell>
          <cell r="F365">
            <v>0</v>
          </cell>
          <cell r="G365">
            <v>3</v>
          </cell>
          <cell r="H365">
            <v>6</v>
          </cell>
          <cell r="I365">
            <v>39</v>
          </cell>
          <cell r="K365">
            <v>3699</v>
          </cell>
          <cell r="M365">
            <v>0</v>
          </cell>
          <cell r="R365">
            <v>22</v>
          </cell>
          <cell r="S365">
            <v>0</v>
          </cell>
          <cell r="T365">
            <v>0</v>
          </cell>
          <cell r="U365">
            <v>0</v>
          </cell>
          <cell r="V365">
            <v>0</v>
          </cell>
          <cell r="X365">
            <v>184</v>
          </cell>
          <cell r="Z365">
            <v>0</v>
          </cell>
          <cell r="AE365">
            <v>2</v>
          </cell>
        </row>
        <row r="366">
          <cell r="D366" t="str">
            <v>1-Elektrik tesisatı</v>
          </cell>
          <cell r="E366" t="str">
            <v>F4321</v>
          </cell>
          <cell r="F366">
            <v>0</v>
          </cell>
          <cell r="G366">
            <v>19</v>
          </cell>
          <cell r="H366">
            <v>68</v>
          </cell>
          <cell r="I366">
            <v>216</v>
          </cell>
          <cell r="J366">
            <v>48</v>
          </cell>
          <cell r="K366">
            <v>21270</v>
          </cell>
          <cell r="M366">
            <v>0</v>
          </cell>
          <cell r="N366">
            <v>1</v>
          </cell>
          <cell r="O366">
            <v>6</v>
          </cell>
          <cell r="P366">
            <v>6</v>
          </cell>
          <cell r="R366">
            <v>102</v>
          </cell>
          <cell r="S366">
            <v>0</v>
          </cell>
          <cell r="T366">
            <v>0</v>
          </cell>
          <cell r="U366">
            <v>2</v>
          </cell>
          <cell r="V366">
            <v>0</v>
          </cell>
          <cell r="W366">
            <v>8</v>
          </cell>
          <cell r="X366">
            <v>1326</v>
          </cell>
          <cell r="Z366">
            <v>0</v>
          </cell>
          <cell r="AA366">
            <v>0</v>
          </cell>
          <cell r="AB366">
            <v>0</v>
          </cell>
          <cell r="AC366">
            <v>0</v>
          </cell>
          <cell r="AE366">
            <v>0</v>
          </cell>
        </row>
        <row r="367">
          <cell r="D367" t="str">
            <v>2-Sıhhi tesisat. ısıtma ve iklimlendirme tesisatı</v>
          </cell>
          <cell r="E367" t="str">
            <v>F4322</v>
          </cell>
          <cell r="F367">
            <v>0</v>
          </cell>
          <cell r="G367">
            <v>13</v>
          </cell>
          <cell r="H367">
            <v>54</v>
          </cell>
          <cell r="I367">
            <v>146</v>
          </cell>
          <cell r="J367">
            <v>51</v>
          </cell>
          <cell r="K367">
            <v>15056</v>
          </cell>
          <cell r="M367">
            <v>0</v>
          </cell>
          <cell r="O367">
            <v>2</v>
          </cell>
          <cell r="P367">
            <v>6</v>
          </cell>
          <cell r="R367">
            <v>124</v>
          </cell>
          <cell r="S367">
            <v>0</v>
          </cell>
          <cell r="T367">
            <v>0</v>
          </cell>
          <cell r="U367">
            <v>0</v>
          </cell>
          <cell r="V367">
            <v>1</v>
          </cell>
          <cell r="W367">
            <v>1</v>
          </cell>
          <cell r="X367">
            <v>677</v>
          </cell>
          <cell r="Z367">
            <v>0</v>
          </cell>
          <cell r="AB367">
            <v>0</v>
          </cell>
          <cell r="AC367">
            <v>0</v>
          </cell>
          <cell r="AE367">
            <v>12</v>
          </cell>
        </row>
        <row r="368">
          <cell r="D368" t="str">
            <v>3-Bina dışı elektrik. gaz. telgraf. telefon tesisatı ve havai hat payplan inşaat. tamirat ve bakım işleri</v>
          </cell>
          <cell r="E368" t="str">
            <v>F4323</v>
          </cell>
        </row>
        <row r="369">
          <cell r="D369" t="str">
            <v>9-Diğer inşaat tesisatı</v>
          </cell>
          <cell r="E369" t="str">
            <v>F4329</v>
          </cell>
          <cell r="F369">
            <v>0</v>
          </cell>
          <cell r="G369">
            <v>8</v>
          </cell>
          <cell r="H369">
            <v>28</v>
          </cell>
          <cell r="I369">
            <v>75</v>
          </cell>
          <cell r="J369">
            <v>28</v>
          </cell>
          <cell r="K369">
            <v>9234</v>
          </cell>
          <cell r="M369">
            <v>0</v>
          </cell>
          <cell r="O369">
            <v>2</v>
          </cell>
          <cell r="S369">
            <v>0</v>
          </cell>
          <cell r="T369">
            <v>0</v>
          </cell>
          <cell r="U369">
            <v>0</v>
          </cell>
          <cell r="V369">
            <v>0</v>
          </cell>
          <cell r="W369">
            <v>0</v>
          </cell>
          <cell r="X369">
            <v>440</v>
          </cell>
          <cell r="Z369">
            <v>0</v>
          </cell>
          <cell r="AB369">
            <v>0</v>
          </cell>
        </row>
        <row r="370">
          <cell r="D370" t="str">
            <v>1-Sıva işleri</v>
          </cell>
          <cell r="E370" t="str">
            <v>F4331</v>
          </cell>
          <cell r="F370">
            <v>0</v>
          </cell>
          <cell r="G370">
            <v>3</v>
          </cell>
          <cell r="H370">
            <v>22</v>
          </cell>
          <cell r="I370">
            <v>69</v>
          </cell>
          <cell r="J370">
            <v>12</v>
          </cell>
          <cell r="K370">
            <v>5648</v>
          </cell>
          <cell r="M370">
            <v>0</v>
          </cell>
          <cell r="O370">
            <v>4</v>
          </cell>
          <cell r="R370">
            <v>33</v>
          </cell>
          <cell r="S370">
            <v>0</v>
          </cell>
          <cell r="T370">
            <v>0</v>
          </cell>
          <cell r="U370">
            <v>0</v>
          </cell>
          <cell r="V370">
            <v>0</v>
          </cell>
          <cell r="W370">
            <v>0</v>
          </cell>
          <cell r="X370">
            <v>342</v>
          </cell>
          <cell r="Z370">
            <v>0</v>
          </cell>
          <cell r="AB370">
            <v>0</v>
          </cell>
          <cell r="AE370">
            <v>0</v>
          </cell>
        </row>
        <row r="371">
          <cell r="D371" t="str">
            <v>2-Doğrama tesisatı</v>
          </cell>
          <cell r="E371" t="str">
            <v>F4332</v>
          </cell>
          <cell r="F371">
            <v>0</v>
          </cell>
          <cell r="G371">
            <v>2</v>
          </cell>
          <cell r="H371">
            <v>10</v>
          </cell>
          <cell r="I371">
            <v>24</v>
          </cell>
          <cell r="J371">
            <v>20</v>
          </cell>
          <cell r="K371">
            <v>3629</v>
          </cell>
          <cell r="R371">
            <v>160</v>
          </cell>
          <cell r="S371">
            <v>0</v>
          </cell>
          <cell r="T371">
            <v>0</v>
          </cell>
          <cell r="U371">
            <v>0</v>
          </cell>
          <cell r="V371">
            <v>0</v>
          </cell>
          <cell r="W371">
            <v>0</v>
          </cell>
          <cell r="X371">
            <v>214</v>
          </cell>
          <cell r="AE371">
            <v>3</v>
          </cell>
        </row>
        <row r="372">
          <cell r="D372" t="str">
            <v>3-Yer ve duvar kaplama</v>
          </cell>
          <cell r="E372" t="str">
            <v>F4333</v>
          </cell>
          <cell r="F372">
            <v>0</v>
          </cell>
          <cell r="G372">
            <v>2</v>
          </cell>
          <cell r="H372">
            <v>14</v>
          </cell>
          <cell r="I372">
            <v>42</v>
          </cell>
          <cell r="J372">
            <v>4</v>
          </cell>
          <cell r="K372">
            <v>5158</v>
          </cell>
          <cell r="M372">
            <v>0</v>
          </cell>
          <cell r="P372">
            <v>3</v>
          </cell>
          <cell r="S372">
            <v>0</v>
          </cell>
          <cell r="T372">
            <v>0</v>
          </cell>
          <cell r="U372">
            <v>0</v>
          </cell>
          <cell r="V372">
            <v>0</v>
          </cell>
          <cell r="W372">
            <v>0</v>
          </cell>
          <cell r="X372">
            <v>311</v>
          </cell>
          <cell r="Z372">
            <v>0</v>
          </cell>
          <cell r="AC372">
            <v>0</v>
          </cell>
        </row>
        <row r="373">
          <cell r="D373" t="str">
            <v>4-Boya ve cam işleri</v>
          </cell>
          <cell r="E373" t="str">
            <v>F4334</v>
          </cell>
          <cell r="F373">
            <v>0</v>
          </cell>
          <cell r="G373">
            <v>3</v>
          </cell>
          <cell r="H373">
            <v>16</v>
          </cell>
          <cell r="I373">
            <v>36</v>
          </cell>
          <cell r="J373">
            <v>4</v>
          </cell>
          <cell r="K373">
            <v>2826</v>
          </cell>
          <cell r="Q373">
            <v>4</v>
          </cell>
          <cell r="S373">
            <v>0</v>
          </cell>
          <cell r="T373">
            <v>0</v>
          </cell>
          <cell r="U373">
            <v>0</v>
          </cell>
          <cell r="V373">
            <v>0</v>
          </cell>
          <cell r="W373">
            <v>0</v>
          </cell>
          <cell r="X373">
            <v>105</v>
          </cell>
          <cell r="AD373">
            <v>0</v>
          </cell>
        </row>
        <row r="374">
          <cell r="D374" t="str">
            <v>9-İnşaatlardaki diğer bütünleyici ve tamamlayıcı işler</v>
          </cell>
          <cell r="E374" t="str">
            <v>F4339</v>
          </cell>
          <cell r="F374">
            <v>0</v>
          </cell>
          <cell r="G374">
            <v>5</v>
          </cell>
          <cell r="H374">
            <v>24</v>
          </cell>
          <cell r="I374">
            <v>64</v>
          </cell>
          <cell r="J374">
            <v>12</v>
          </cell>
          <cell r="K374">
            <v>5957</v>
          </cell>
          <cell r="M374">
            <v>0</v>
          </cell>
          <cell r="N374">
            <v>1</v>
          </cell>
          <cell r="O374">
            <v>2</v>
          </cell>
          <cell r="Q374">
            <v>4</v>
          </cell>
          <cell r="R374">
            <v>118</v>
          </cell>
          <cell r="S374">
            <v>0</v>
          </cell>
          <cell r="T374">
            <v>0</v>
          </cell>
          <cell r="U374">
            <v>0</v>
          </cell>
          <cell r="V374">
            <v>5</v>
          </cell>
          <cell r="W374">
            <v>0</v>
          </cell>
          <cell r="X374">
            <v>405</v>
          </cell>
          <cell r="Z374">
            <v>0</v>
          </cell>
          <cell r="AA374">
            <v>0</v>
          </cell>
          <cell r="AB374">
            <v>0</v>
          </cell>
          <cell r="AD374">
            <v>0</v>
          </cell>
          <cell r="AE374">
            <v>0</v>
          </cell>
        </row>
        <row r="375">
          <cell r="D375" t="str">
            <v>1-Çatı işleri</v>
          </cell>
          <cell r="E375" t="str">
            <v>F4391</v>
          </cell>
          <cell r="F375">
            <v>0</v>
          </cell>
          <cell r="G375">
            <v>1</v>
          </cell>
          <cell r="H375">
            <v>14</v>
          </cell>
          <cell r="I375">
            <v>27</v>
          </cell>
          <cell r="J375">
            <v>20</v>
          </cell>
          <cell r="K375">
            <v>6890</v>
          </cell>
          <cell r="M375">
            <v>0</v>
          </cell>
          <cell r="S375">
            <v>0</v>
          </cell>
          <cell r="T375">
            <v>0</v>
          </cell>
          <cell r="U375">
            <v>0</v>
          </cell>
          <cell r="V375">
            <v>0</v>
          </cell>
          <cell r="W375">
            <v>0</v>
          </cell>
          <cell r="X375">
            <v>364</v>
          </cell>
          <cell r="Z375">
            <v>0</v>
          </cell>
        </row>
        <row r="376">
          <cell r="D376" t="str">
            <v>9-Başka yerde sınıflandırılmamış diğer özel inşaat faaliyetleri</v>
          </cell>
          <cell r="E376" t="str">
            <v>F4399</v>
          </cell>
          <cell r="F376">
            <v>0</v>
          </cell>
          <cell r="G376">
            <v>45</v>
          </cell>
          <cell r="H376">
            <v>248</v>
          </cell>
          <cell r="I376">
            <v>554</v>
          </cell>
          <cell r="J376">
            <v>164</v>
          </cell>
          <cell r="K376">
            <v>57367</v>
          </cell>
          <cell r="M376">
            <v>0</v>
          </cell>
          <cell r="O376">
            <v>2</v>
          </cell>
          <cell r="P376">
            <v>3</v>
          </cell>
          <cell r="R376">
            <v>125</v>
          </cell>
          <cell r="S376">
            <v>0</v>
          </cell>
          <cell r="T376">
            <v>0</v>
          </cell>
          <cell r="U376">
            <v>0</v>
          </cell>
          <cell r="V376">
            <v>1</v>
          </cell>
          <cell r="W376">
            <v>0</v>
          </cell>
          <cell r="X376">
            <v>3054</v>
          </cell>
          <cell r="Z376">
            <v>0</v>
          </cell>
          <cell r="AB376">
            <v>0</v>
          </cell>
          <cell r="AC376">
            <v>0</v>
          </cell>
          <cell r="AE376">
            <v>0</v>
          </cell>
        </row>
        <row r="377">
          <cell r="D377" t="str">
            <v>1-Otomobillerin ve hafif motorlu kara taşıtlarının ticareti</v>
          </cell>
          <cell r="E377" t="str">
            <v>G4511</v>
          </cell>
          <cell r="F377">
            <v>0</v>
          </cell>
          <cell r="G377">
            <v>2</v>
          </cell>
          <cell r="H377">
            <v>10</v>
          </cell>
          <cell r="I377">
            <v>12</v>
          </cell>
          <cell r="K377">
            <v>1291</v>
          </cell>
          <cell r="M377">
            <v>0</v>
          </cell>
          <cell r="N377">
            <v>1</v>
          </cell>
          <cell r="Q377">
            <v>4</v>
          </cell>
          <cell r="R377">
            <v>157</v>
          </cell>
          <cell r="S377">
            <v>0</v>
          </cell>
          <cell r="T377">
            <v>0</v>
          </cell>
          <cell r="U377">
            <v>0</v>
          </cell>
          <cell r="V377">
            <v>0</v>
          </cell>
          <cell r="X377">
            <v>238</v>
          </cell>
          <cell r="Z377">
            <v>0</v>
          </cell>
          <cell r="AA377">
            <v>0</v>
          </cell>
          <cell r="AD377">
            <v>0</v>
          </cell>
          <cell r="AE377">
            <v>0</v>
          </cell>
        </row>
        <row r="378">
          <cell r="D378" t="str">
            <v>9-Diğer motorlu kara taşıtlarının ticareti</v>
          </cell>
          <cell r="E378" t="str">
            <v>G4519</v>
          </cell>
          <cell r="F378">
            <v>0</v>
          </cell>
          <cell r="H378">
            <v>2</v>
          </cell>
          <cell r="K378">
            <v>119</v>
          </cell>
          <cell r="S378">
            <v>0</v>
          </cell>
          <cell r="U378">
            <v>0</v>
          </cell>
          <cell r="X378">
            <v>0</v>
          </cell>
        </row>
        <row r="379">
          <cell r="D379" t="str">
            <v>0-Motorlu kara taşıtlarının bakım ve onarımı</v>
          </cell>
          <cell r="E379" t="str">
            <v>G4520</v>
          </cell>
          <cell r="F379">
            <v>0</v>
          </cell>
          <cell r="G379">
            <v>28</v>
          </cell>
          <cell r="H379">
            <v>112</v>
          </cell>
          <cell r="I379">
            <v>237</v>
          </cell>
          <cell r="J379">
            <v>76</v>
          </cell>
          <cell r="K379">
            <v>16411</v>
          </cell>
          <cell r="M379">
            <v>0</v>
          </cell>
          <cell r="O379">
            <v>2</v>
          </cell>
          <cell r="P379">
            <v>12</v>
          </cell>
          <cell r="R379">
            <v>138</v>
          </cell>
          <cell r="S379">
            <v>0</v>
          </cell>
          <cell r="T379">
            <v>0</v>
          </cell>
          <cell r="U379">
            <v>2</v>
          </cell>
          <cell r="V379">
            <v>0</v>
          </cell>
          <cell r="W379">
            <v>0</v>
          </cell>
          <cell r="X379">
            <v>717</v>
          </cell>
          <cell r="Z379">
            <v>0</v>
          </cell>
          <cell r="AB379">
            <v>0</v>
          </cell>
          <cell r="AC379">
            <v>0</v>
          </cell>
          <cell r="AE379">
            <v>0</v>
          </cell>
        </row>
        <row r="380">
          <cell r="D380" t="str">
            <v>1-Motorlu kara taşıtlarının parça ve aksesuarlarının toptan ticareti</v>
          </cell>
          <cell r="E380" t="str">
            <v>G4531</v>
          </cell>
          <cell r="F380">
            <v>0</v>
          </cell>
          <cell r="G380">
            <v>3</v>
          </cell>
          <cell r="H380">
            <v>8</v>
          </cell>
          <cell r="I380">
            <v>15</v>
          </cell>
          <cell r="J380">
            <v>4</v>
          </cell>
          <cell r="K380">
            <v>875</v>
          </cell>
          <cell r="M380">
            <v>0</v>
          </cell>
          <cell r="R380">
            <v>163</v>
          </cell>
          <cell r="S380">
            <v>0</v>
          </cell>
          <cell r="T380">
            <v>0</v>
          </cell>
          <cell r="U380">
            <v>0</v>
          </cell>
          <cell r="V380">
            <v>0</v>
          </cell>
          <cell r="W380">
            <v>0</v>
          </cell>
          <cell r="X380">
            <v>51</v>
          </cell>
          <cell r="Z380">
            <v>0</v>
          </cell>
          <cell r="AE380">
            <v>3</v>
          </cell>
        </row>
        <row r="381">
          <cell r="D381" t="str">
            <v>2-Motorlu kara taşıtlarının parça ve aksesuarlarının perakende ticareti</v>
          </cell>
          <cell r="E381" t="str">
            <v>G4532</v>
          </cell>
          <cell r="F381">
            <v>0</v>
          </cell>
          <cell r="H381">
            <v>14</v>
          </cell>
          <cell r="I381">
            <v>30</v>
          </cell>
          <cell r="J381">
            <v>20</v>
          </cell>
          <cell r="K381">
            <v>1977</v>
          </cell>
          <cell r="M381">
            <v>0</v>
          </cell>
          <cell r="O381">
            <v>4</v>
          </cell>
          <cell r="R381">
            <v>242</v>
          </cell>
          <cell r="S381">
            <v>0</v>
          </cell>
          <cell r="U381">
            <v>0</v>
          </cell>
          <cell r="V381">
            <v>0</v>
          </cell>
          <cell r="W381">
            <v>0</v>
          </cell>
          <cell r="X381">
            <v>77</v>
          </cell>
          <cell r="Z381">
            <v>0</v>
          </cell>
          <cell r="AB381">
            <v>0</v>
          </cell>
          <cell r="AE381">
            <v>2</v>
          </cell>
        </row>
        <row r="382">
          <cell r="D382" t="str">
            <v>0-Motosiklet ve ilgili parça ve aksesuarların ticareti. bakımı ve onarımı</v>
          </cell>
          <cell r="E382" t="str">
            <v>G4540</v>
          </cell>
          <cell r="F382">
            <v>0</v>
          </cell>
          <cell r="I382">
            <v>6</v>
          </cell>
          <cell r="K382">
            <v>231</v>
          </cell>
          <cell r="M382">
            <v>0</v>
          </cell>
          <cell r="R382">
            <v>17</v>
          </cell>
          <cell r="S382">
            <v>0</v>
          </cell>
          <cell r="V382">
            <v>0</v>
          </cell>
          <cell r="X382">
            <v>13</v>
          </cell>
          <cell r="Z382">
            <v>0</v>
          </cell>
          <cell r="AE382">
            <v>0</v>
          </cell>
        </row>
        <row r="383">
          <cell r="D383" t="str">
            <v>1-Tarımsal hammaddelerin. canlı hayvanların. tekstil hammaddelerinin ve yarı mamul malların satışı ile ilgili aracılar</v>
          </cell>
          <cell r="E383" t="str">
            <v>G4611</v>
          </cell>
          <cell r="F383">
            <v>0</v>
          </cell>
          <cell r="K383">
            <v>159</v>
          </cell>
          <cell r="S383">
            <v>0</v>
          </cell>
          <cell r="X383">
            <v>3</v>
          </cell>
        </row>
        <row r="384">
          <cell r="D384" t="str">
            <v>2-Yakıtların. maden cevherlerinin. metallerin ve endüstriyel kimyasalların satışı ile ilgili aracılar</v>
          </cell>
          <cell r="E384" t="str">
            <v>G4612</v>
          </cell>
          <cell r="F384">
            <v>0</v>
          </cell>
          <cell r="G384">
            <v>2</v>
          </cell>
          <cell r="I384">
            <v>9</v>
          </cell>
          <cell r="K384">
            <v>2293</v>
          </cell>
          <cell r="M384">
            <v>0</v>
          </cell>
          <cell r="P384">
            <v>3</v>
          </cell>
          <cell r="R384">
            <v>7</v>
          </cell>
          <cell r="S384">
            <v>0</v>
          </cell>
          <cell r="T384">
            <v>0</v>
          </cell>
          <cell r="V384">
            <v>0</v>
          </cell>
          <cell r="X384">
            <v>106</v>
          </cell>
          <cell r="Z384">
            <v>0</v>
          </cell>
          <cell r="AC384">
            <v>0</v>
          </cell>
          <cell r="AE384">
            <v>0</v>
          </cell>
        </row>
        <row r="385">
          <cell r="D385" t="str">
            <v>3-Kereste ve inşaat malzemelerinin satışı ile ilgili aracılar</v>
          </cell>
          <cell r="E385" t="str">
            <v>G4613</v>
          </cell>
          <cell r="F385">
            <v>0</v>
          </cell>
          <cell r="H385">
            <v>14</v>
          </cell>
          <cell r="I385">
            <v>30</v>
          </cell>
          <cell r="J385">
            <v>4</v>
          </cell>
          <cell r="K385">
            <v>4226</v>
          </cell>
          <cell r="M385">
            <v>0</v>
          </cell>
          <cell r="R385">
            <v>54</v>
          </cell>
          <cell r="S385">
            <v>0</v>
          </cell>
          <cell r="U385">
            <v>0</v>
          </cell>
          <cell r="V385">
            <v>0</v>
          </cell>
          <cell r="W385">
            <v>0</v>
          </cell>
          <cell r="X385">
            <v>261</v>
          </cell>
          <cell r="Z385">
            <v>0</v>
          </cell>
          <cell r="AE385">
            <v>0</v>
          </cell>
        </row>
        <row r="386">
          <cell r="D386" t="str">
            <v>4-Makine. sanayi araç ve gereçleri ile deniz ve hava taşıtlarının satışı ile ilgili aracılar</v>
          </cell>
          <cell r="E386" t="str">
            <v>G4614</v>
          </cell>
          <cell r="F386">
            <v>0</v>
          </cell>
          <cell r="G386">
            <v>1</v>
          </cell>
          <cell r="K386">
            <v>507</v>
          </cell>
          <cell r="S386">
            <v>0</v>
          </cell>
          <cell r="T386">
            <v>0</v>
          </cell>
          <cell r="X386">
            <v>12</v>
          </cell>
        </row>
        <row r="387">
          <cell r="D387" t="str">
            <v>5-Mobilya. ev eşyaları. madeni eşyalar ve hırdavatların satışı ile ilgili aracılar</v>
          </cell>
          <cell r="E387" t="str">
            <v>G4615</v>
          </cell>
          <cell r="F387">
            <v>0</v>
          </cell>
          <cell r="G387">
            <v>1</v>
          </cell>
          <cell r="H387">
            <v>2</v>
          </cell>
          <cell r="J387">
            <v>4</v>
          </cell>
          <cell r="K387">
            <v>394</v>
          </cell>
          <cell r="M387">
            <v>0</v>
          </cell>
          <cell r="S387">
            <v>0</v>
          </cell>
          <cell r="T387">
            <v>0</v>
          </cell>
          <cell r="U387">
            <v>0</v>
          </cell>
          <cell r="W387">
            <v>0</v>
          </cell>
          <cell r="X387">
            <v>59</v>
          </cell>
          <cell r="Z387">
            <v>0</v>
          </cell>
        </row>
        <row r="388">
          <cell r="D388" t="str">
            <v>6-Tekstil. giysi. kürk. ayakkabı ve deri eşyaların satışı ile ilgili aracılar</v>
          </cell>
          <cell r="E388" t="str">
            <v>G4616</v>
          </cell>
          <cell r="F388">
            <v>0</v>
          </cell>
          <cell r="H388">
            <v>2</v>
          </cell>
          <cell r="I388">
            <v>9</v>
          </cell>
          <cell r="K388">
            <v>594</v>
          </cell>
          <cell r="M388">
            <v>0</v>
          </cell>
          <cell r="P388">
            <v>3</v>
          </cell>
          <cell r="R388">
            <v>353</v>
          </cell>
          <cell r="S388">
            <v>0</v>
          </cell>
          <cell r="U388">
            <v>0</v>
          </cell>
          <cell r="V388">
            <v>0</v>
          </cell>
          <cell r="X388">
            <v>8</v>
          </cell>
          <cell r="Z388">
            <v>0</v>
          </cell>
          <cell r="AC388">
            <v>0</v>
          </cell>
          <cell r="AE388">
            <v>51</v>
          </cell>
        </row>
        <row r="389">
          <cell r="D389" t="str">
            <v>7-Gıda. içecek ve tütün satışı ile ilgili aracılar</v>
          </cell>
          <cell r="E389" t="str">
            <v>G4617</v>
          </cell>
          <cell r="F389">
            <v>0</v>
          </cell>
          <cell r="G389">
            <v>2</v>
          </cell>
          <cell r="H389">
            <v>4</v>
          </cell>
          <cell r="I389">
            <v>33</v>
          </cell>
          <cell r="K389">
            <v>3223</v>
          </cell>
          <cell r="M389">
            <v>0</v>
          </cell>
          <cell r="N389">
            <v>1</v>
          </cell>
          <cell r="O389">
            <v>4</v>
          </cell>
          <cell r="P389">
            <v>12</v>
          </cell>
          <cell r="R389">
            <v>738</v>
          </cell>
          <cell r="S389">
            <v>0</v>
          </cell>
          <cell r="T389">
            <v>0</v>
          </cell>
          <cell r="U389">
            <v>0</v>
          </cell>
          <cell r="V389">
            <v>0</v>
          </cell>
          <cell r="X389">
            <v>164</v>
          </cell>
          <cell r="Z389">
            <v>0</v>
          </cell>
          <cell r="AA389">
            <v>0</v>
          </cell>
          <cell r="AB389">
            <v>0</v>
          </cell>
          <cell r="AC389">
            <v>0</v>
          </cell>
          <cell r="AE389">
            <v>21</v>
          </cell>
        </row>
        <row r="390">
          <cell r="D390" t="str">
            <v>8-Belirli diğer ürünlerin satışı ile ilgili uzmanlaşmış aracılar</v>
          </cell>
          <cell r="E390" t="str">
            <v>G4618</v>
          </cell>
          <cell r="F390">
            <v>0</v>
          </cell>
          <cell r="G390">
            <v>2</v>
          </cell>
          <cell r="H390">
            <v>2</v>
          </cell>
          <cell r="I390">
            <v>15</v>
          </cell>
          <cell r="J390">
            <v>4</v>
          </cell>
          <cell r="K390">
            <v>1113</v>
          </cell>
          <cell r="M390">
            <v>0</v>
          </cell>
          <cell r="P390">
            <v>3</v>
          </cell>
          <cell r="R390">
            <v>201</v>
          </cell>
          <cell r="S390">
            <v>0</v>
          </cell>
          <cell r="T390">
            <v>0</v>
          </cell>
          <cell r="U390">
            <v>0</v>
          </cell>
          <cell r="V390">
            <v>0</v>
          </cell>
          <cell r="W390">
            <v>0</v>
          </cell>
          <cell r="X390">
            <v>29</v>
          </cell>
          <cell r="Z390">
            <v>0</v>
          </cell>
          <cell r="AC390">
            <v>0</v>
          </cell>
          <cell r="AE390">
            <v>0</v>
          </cell>
        </row>
        <row r="391">
          <cell r="D391" t="str">
            <v>9-Çeşitli malların satışı ile ilgili aracılar</v>
          </cell>
          <cell r="E391" t="str">
            <v>G4619</v>
          </cell>
          <cell r="F391">
            <v>0</v>
          </cell>
          <cell r="H391">
            <v>2</v>
          </cell>
          <cell r="I391">
            <v>9</v>
          </cell>
          <cell r="J391">
            <v>4</v>
          </cell>
          <cell r="K391">
            <v>477</v>
          </cell>
          <cell r="M391">
            <v>0</v>
          </cell>
          <cell r="S391">
            <v>0</v>
          </cell>
          <cell r="U391">
            <v>0</v>
          </cell>
          <cell r="V391">
            <v>0</v>
          </cell>
          <cell r="W391">
            <v>0</v>
          </cell>
          <cell r="X391">
            <v>28</v>
          </cell>
          <cell r="Z391">
            <v>0</v>
          </cell>
        </row>
        <row r="392">
          <cell r="D392" t="str">
            <v>1-Tahıl. işlenmemiş tütün. tohum ve hayvan yemi toptan ticareti</v>
          </cell>
          <cell r="E392" t="str">
            <v>G4621</v>
          </cell>
          <cell r="F392">
            <v>0</v>
          </cell>
          <cell r="G392">
            <v>1</v>
          </cell>
          <cell r="H392">
            <v>8</v>
          </cell>
          <cell r="I392">
            <v>12</v>
          </cell>
          <cell r="K392">
            <v>1385</v>
          </cell>
          <cell r="M392">
            <v>0</v>
          </cell>
          <cell r="N392">
            <v>1</v>
          </cell>
          <cell r="O392">
            <v>2</v>
          </cell>
          <cell r="Q392">
            <v>8</v>
          </cell>
          <cell r="R392">
            <v>313</v>
          </cell>
          <cell r="S392">
            <v>0</v>
          </cell>
          <cell r="T392">
            <v>0</v>
          </cell>
          <cell r="U392">
            <v>0</v>
          </cell>
          <cell r="V392">
            <v>0</v>
          </cell>
          <cell r="X392">
            <v>58</v>
          </cell>
          <cell r="Z392">
            <v>0</v>
          </cell>
          <cell r="AA392">
            <v>0</v>
          </cell>
          <cell r="AB392">
            <v>0</v>
          </cell>
          <cell r="AD392">
            <v>0</v>
          </cell>
          <cell r="AE392">
            <v>3</v>
          </cell>
        </row>
        <row r="393">
          <cell r="D393" t="str">
            <v>2-Çiçeklerin ve bitkilerin toptan ticareti</v>
          </cell>
          <cell r="E393" t="str">
            <v>G4622</v>
          </cell>
        </row>
        <row r="394">
          <cell r="D394" t="str">
            <v>3-Canlı hayvanların toptan ticareti</v>
          </cell>
          <cell r="E394" t="str">
            <v>G4623</v>
          </cell>
          <cell r="F394">
            <v>0</v>
          </cell>
          <cell r="G394">
            <v>1</v>
          </cell>
          <cell r="K394">
            <v>162</v>
          </cell>
          <cell r="M394">
            <v>0</v>
          </cell>
          <cell r="R394">
            <v>97</v>
          </cell>
          <cell r="S394">
            <v>0</v>
          </cell>
          <cell r="T394">
            <v>0</v>
          </cell>
          <cell r="X394">
            <v>0</v>
          </cell>
          <cell r="Z394">
            <v>0</v>
          </cell>
          <cell r="AE394">
            <v>0</v>
          </cell>
        </row>
        <row r="395">
          <cell r="D395" t="str">
            <v>4-Ham deri. post ve deri toptan ticareti</v>
          </cell>
          <cell r="E395" t="str">
            <v>G4624</v>
          </cell>
          <cell r="F395">
            <v>0</v>
          </cell>
          <cell r="K395">
            <v>55</v>
          </cell>
          <cell r="R395">
            <v>7</v>
          </cell>
          <cell r="S395">
            <v>0</v>
          </cell>
          <cell r="X395">
            <v>3</v>
          </cell>
          <cell r="AE395">
            <v>0</v>
          </cell>
        </row>
        <row r="396">
          <cell r="D396" t="str">
            <v>1-Meyve ve sebzelerin toptan ticareti</v>
          </cell>
          <cell r="E396" t="str">
            <v>G4631</v>
          </cell>
          <cell r="F396">
            <v>0</v>
          </cell>
          <cell r="H396">
            <v>6</v>
          </cell>
          <cell r="I396">
            <v>12</v>
          </cell>
          <cell r="J396">
            <v>8</v>
          </cell>
          <cell r="K396">
            <v>1407</v>
          </cell>
          <cell r="M396">
            <v>0</v>
          </cell>
          <cell r="N396">
            <v>1</v>
          </cell>
          <cell r="O396">
            <v>4</v>
          </cell>
          <cell r="P396">
            <v>6</v>
          </cell>
          <cell r="R396">
            <v>638</v>
          </cell>
          <cell r="S396">
            <v>0</v>
          </cell>
          <cell r="U396">
            <v>0</v>
          </cell>
          <cell r="V396">
            <v>0</v>
          </cell>
          <cell r="W396">
            <v>0</v>
          </cell>
          <cell r="X396">
            <v>78</v>
          </cell>
          <cell r="Z396">
            <v>0</v>
          </cell>
          <cell r="AA396">
            <v>0</v>
          </cell>
          <cell r="AB396">
            <v>0</v>
          </cell>
          <cell r="AC396">
            <v>0</v>
          </cell>
          <cell r="AE396">
            <v>14</v>
          </cell>
        </row>
        <row r="397">
          <cell r="D397" t="str">
            <v>2-Et ve et ürünlerinin toptan ticareti</v>
          </cell>
          <cell r="E397" t="str">
            <v>G4632</v>
          </cell>
          <cell r="F397">
            <v>0</v>
          </cell>
          <cell r="H397">
            <v>14</v>
          </cell>
          <cell r="I397">
            <v>9</v>
          </cell>
          <cell r="J397">
            <v>4</v>
          </cell>
          <cell r="K397">
            <v>1024</v>
          </cell>
          <cell r="M397">
            <v>0</v>
          </cell>
          <cell r="O397">
            <v>2</v>
          </cell>
          <cell r="Q397">
            <v>4</v>
          </cell>
          <cell r="R397">
            <v>5</v>
          </cell>
          <cell r="S397">
            <v>0</v>
          </cell>
          <cell r="U397">
            <v>0</v>
          </cell>
          <cell r="V397">
            <v>0</v>
          </cell>
          <cell r="W397">
            <v>0</v>
          </cell>
          <cell r="X397">
            <v>34</v>
          </cell>
          <cell r="Z397">
            <v>0</v>
          </cell>
          <cell r="AB397">
            <v>0</v>
          </cell>
          <cell r="AD397">
            <v>0</v>
          </cell>
          <cell r="AE397">
            <v>0</v>
          </cell>
        </row>
        <row r="398">
          <cell r="D398" t="str">
            <v>3-Süt ürünleri. yumurta ve yenilebilir sıvı ve katı yağların toptan ticareti</v>
          </cell>
          <cell r="E398" t="str">
            <v>G4633</v>
          </cell>
          <cell r="F398">
            <v>0</v>
          </cell>
          <cell r="H398">
            <v>4</v>
          </cell>
          <cell r="I398">
            <v>9</v>
          </cell>
          <cell r="K398">
            <v>701</v>
          </cell>
          <cell r="M398">
            <v>0</v>
          </cell>
          <cell r="P398">
            <v>3</v>
          </cell>
          <cell r="Q398">
            <v>4</v>
          </cell>
          <cell r="R398">
            <v>391</v>
          </cell>
          <cell r="S398">
            <v>0</v>
          </cell>
          <cell r="U398">
            <v>0</v>
          </cell>
          <cell r="V398">
            <v>0</v>
          </cell>
          <cell r="X398">
            <v>26</v>
          </cell>
          <cell r="Z398">
            <v>0</v>
          </cell>
          <cell r="AC398">
            <v>0</v>
          </cell>
          <cell r="AD398">
            <v>0</v>
          </cell>
          <cell r="AE398">
            <v>13</v>
          </cell>
        </row>
        <row r="399">
          <cell r="D399" t="str">
            <v>4-İçecek toptan ticareti</v>
          </cell>
          <cell r="E399" t="str">
            <v>G4634</v>
          </cell>
          <cell r="F399">
            <v>0</v>
          </cell>
          <cell r="G399">
            <v>3</v>
          </cell>
          <cell r="I399">
            <v>27</v>
          </cell>
          <cell r="J399">
            <v>8</v>
          </cell>
          <cell r="K399">
            <v>2229</v>
          </cell>
          <cell r="M399">
            <v>0</v>
          </cell>
          <cell r="R399">
            <v>6</v>
          </cell>
          <cell r="S399">
            <v>0</v>
          </cell>
          <cell r="T399">
            <v>0</v>
          </cell>
          <cell r="V399">
            <v>0</v>
          </cell>
          <cell r="W399">
            <v>0</v>
          </cell>
          <cell r="X399">
            <v>59</v>
          </cell>
          <cell r="Z399">
            <v>0</v>
          </cell>
          <cell r="AE399">
            <v>0</v>
          </cell>
        </row>
        <row r="400">
          <cell r="D400" t="str">
            <v>5-Tütün ürünlerinin toptan ticaretı</v>
          </cell>
          <cell r="E400" t="str">
            <v>G4635</v>
          </cell>
          <cell r="F400">
            <v>0</v>
          </cell>
          <cell r="I400">
            <v>3</v>
          </cell>
          <cell r="J400">
            <v>4</v>
          </cell>
          <cell r="K400">
            <v>192</v>
          </cell>
          <cell r="M400">
            <v>0</v>
          </cell>
          <cell r="Q400">
            <v>4</v>
          </cell>
          <cell r="S400">
            <v>0</v>
          </cell>
          <cell r="V400">
            <v>0</v>
          </cell>
          <cell r="W400">
            <v>0</v>
          </cell>
          <cell r="X400">
            <v>3</v>
          </cell>
          <cell r="Z400">
            <v>0</v>
          </cell>
          <cell r="AD400">
            <v>0</v>
          </cell>
        </row>
        <row r="401">
          <cell r="D401" t="str">
            <v>6-Şeker. çikolata ve şekerleme toptan ticareti</v>
          </cell>
          <cell r="E401" t="str">
            <v>G4636</v>
          </cell>
          <cell r="F401">
            <v>0</v>
          </cell>
          <cell r="H401">
            <v>4</v>
          </cell>
          <cell r="I401">
            <v>3</v>
          </cell>
          <cell r="K401">
            <v>230</v>
          </cell>
          <cell r="R401">
            <v>182</v>
          </cell>
          <cell r="S401">
            <v>0</v>
          </cell>
          <cell r="U401">
            <v>0</v>
          </cell>
          <cell r="V401">
            <v>0</v>
          </cell>
          <cell r="X401">
            <v>10</v>
          </cell>
          <cell r="AE401">
            <v>0</v>
          </cell>
        </row>
        <row r="402">
          <cell r="D402" t="str">
            <v>7-Kahve. çay. kakao ve baharat toptan ticareti</v>
          </cell>
          <cell r="E402" t="str">
            <v>G4637</v>
          </cell>
          <cell r="F402">
            <v>0</v>
          </cell>
          <cell r="G402">
            <v>2</v>
          </cell>
          <cell r="K402">
            <v>288</v>
          </cell>
          <cell r="M402">
            <v>0</v>
          </cell>
          <cell r="N402">
            <v>1</v>
          </cell>
          <cell r="R402">
            <v>33</v>
          </cell>
          <cell r="S402">
            <v>0</v>
          </cell>
          <cell r="T402">
            <v>0</v>
          </cell>
          <cell r="X402">
            <v>1</v>
          </cell>
          <cell r="Z402">
            <v>0</v>
          </cell>
          <cell r="AA402">
            <v>0</v>
          </cell>
          <cell r="AE402">
            <v>0</v>
          </cell>
        </row>
        <row r="403">
          <cell r="D403" t="str">
            <v>8-Balık. kabuklular ve yumuşakçalar da dahil diğer gıda maddelerinin toptan ticareti</v>
          </cell>
          <cell r="E403" t="str">
            <v>G4638</v>
          </cell>
          <cell r="F403">
            <v>0</v>
          </cell>
          <cell r="H403">
            <v>4</v>
          </cell>
          <cell r="I403">
            <v>6</v>
          </cell>
          <cell r="J403">
            <v>8</v>
          </cell>
          <cell r="K403">
            <v>512</v>
          </cell>
          <cell r="M403">
            <v>0</v>
          </cell>
          <cell r="R403">
            <v>185</v>
          </cell>
          <cell r="S403">
            <v>0</v>
          </cell>
          <cell r="U403">
            <v>0</v>
          </cell>
          <cell r="V403">
            <v>0</v>
          </cell>
          <cell r="W403">
            <v>0</v>
          </cell>
          <cell r="X403">
            <v>10</v>
          </cell>
          <cell r="Z403">
            <v>0</v>
          </cell>
          <cell r="AE403">
            <v>0</v>
          </cell>
        </row>
        <row r="404">
          <cell r="D404" t="str">
            <v>9-Belirli bir mala tahsis edilmemiş mağazalardaki gıda. içecek ve tütün toptan ticareti</v>
          </cell>
          <cell r="E404" t="str">
            <v>G4639</v>
          </cell>
          <cell r="F404">
            <v>0</v>
          </cell>
          <cell r="G404">
            <v>4</v>
          </cell>
          <cell r="H404">
            <v>24</v>
          </cell>
          <cell r="I404">
            <v>69</v>
          </cell>
          <cell r="J404">
            <v>20</v>
          </cell>
          <cell r="K404">
            <v>4783</v>
          </cell>
          <cell r="M404">
            <v>0</v>
          </cell>
          <cell r="N404">
            <v>2</v>
          </cell>
          <cell r="O404">
            <v>6</v>
          </cell>
          <cell r="P404">
            <v>24</v>
          </cell>
          <cell r="Q404">
            <v>12</v>
          </cell>
          <cell r="R404">
            <v>625</v>
          </cell>
          <cell r="S404">
            <v>0</v>
          </cell>
          <cell r="T404">
            <v>0</v>
          </cell>
          <cell r="U404">
            <v>0</v>
          </cell>
          <cell r="V404">
            <v>0</v>
          </cell>
          <cell r="W404">
            <v>0</v>
          </cell>
          <cell r="X404">
            <v>429</v>
          </cell>
          <cell r="Z404">
            <v>0</v>
          </cell>
          <cell r="AA404">
            <v>0</v>
          </cell>
          <cell r="AB404">
            <v>0</v>
          </cell>
          <cell r="AC404">
            <v>0</v>
          </cell>
          <cell r="AD404">
            <v>0</v>
          </cell>
          <cell r="AE404">
            <v>4</v>
          </cell>
        </row>
        <row r="405">
          <cell r="D405" t="str">
            <v>1-Tekstil ürünlerinin toptan ticareti</v>
          </cell>
          <cell r="E405" t="str">
            <v>G4641</v>
          </cell>
          <cell r="F405">
            <v>0</v>
          </cell>
          <cell r="G405">
            <v>3</v>
          </cell>
          <cell r="H405">
            <v>16</v>
          </cell>
          <cell r="I405">
            <v>30</v>
          </cell>
          <cell r="J405">
            <v>19</v>
          </cell>
          <cell r="K405">
            <v>2476</v>
          </cell>
          <cell r="M405">
            <v>0</v>
          </cell>
          <cell r="N405">
            <v>4</v>
          </cell>
          <cell r="O405">
            <v>6</v>
          </cell>
          <cell r="P405">
            <v>21</v>
          </cell>
          <cell r="Q405">
            <v>4</v>
          </cell>
          <cell r="R405">
            <v>1102</v>
          </cell>
          <cell r="S405">
            <v>0</v>
          </cell>
          <cell r="T405">
            <v>0</v>
          </cell>
          <cell r="U405">
            <v>0</v>
          </cell>
          <cell r="V405">
            <v>0</v>
          </cell>
          <cell r="W405">
            <v>1</v>
          </cell>
          <cell r="X405">
            <v>43</v>
          </cell>
          <cell r="Z405">
            <v>0</v>
          </cell>
          <cell r="AA405">
            <v>0</v>
          </cell>
          <cell r="AB405">
            <v>0</v>
          </cell>
          <cell r="AC405">
            <v>0</v>
          </cell>
          <cell r="AD405">
            <v>0</v>
          </cell>
          <cell r="AE405">
            <v>45</v>
          </cell>
        </row>
        <row r="406">
          <cell r="D406" t="str">
            <v>2-Giysi ve ayakkabı toptan ticareti</v>
          </cell>
          <cell r="E406" t="str">
            <v>G4642</v>
          </cell>
          <cell r="F406">
            <v>0</v>
          </cell>
          <cell r="G406">
            <v>1</v>
          </cell>
          <cell r="H406">
            <v>6</v>
          </cell>
          <cell r="I406">
            <v>9</v>
          </cell>
          <cell r="K406">
            <v>716</v>
          </cell>
          <cell r="M406">
            <v>0</v>
          </cell>
          <cell r="N406">
            <v>2</v>
          </cell>
          <cell r="O406">
            <v>2</v>
          </cell>
          <cell r="P406">
            <v>9</v>
          </cell>
          <cell r="R406">
            <v>380</v>
          </cell>
          <cell r="S406">
            <v>0</v>
          </cell>
          <cell r="T406">
            <v>0</v>
          </cell>
          <cell r="U406">
            <v>0</v>
          </cell>
          <cell r="V406">
            <v>0</v>
          </cell>
          <cell r="X406">
            <v>2</v>
          </cell>
          <cell r="Z406">
            <v>0</v>
          </cell>
          <cell r="AA406">
            <v>0</v>
          </cell>
          <cell r="AB406">
            <v>0</v>
          </cell>
          <cell r="AC406">
            <v>0</v>
          </cell>
          <cell r="AE406">
            <v>8</v>
          </cell>
        </row>
        <row r="407">
          <cell r="D407" t="str">
            <v>3-Elektrikli ev aletleri toptan ticareti</v>
          </cell>
          <cell r="E407" t="str">
            <v>G4643</v>
          </cell>
          <cell r="F407">
            <v>0</v>
          </cell>
          <cell r="G407">
            <v>3</v>
          </cell>
          <cell r="H407">
            <v>2</v>
          </cell>
          <cell r="I407">
            <v>15</v>
          </cell>
          <cell r="J407">
            <v>4</v>
          </cell>
          <cell r="K407">
            <v>1354</v>
          </cell>
          <cell r="M407">
            <v>0</v>
          </cell>
          <cell r="P407">
            <v>3</v>
          </cell>
          <cell r="R407">
            <v>209</v>
          </cell>
          <cell r="S407">
            <v>0</v>
          </cell>
          <cell r="T407">
            <v>0</v>
          </cell>
          <cell r="U407">
            <v>0</v>
          </cell>
          <cell r="V407">
            <v>0</v>
          </cell>
          <cell r="W407">
            <v>0</v>
          </cell>
          <cell r="X407">
            <v>130</v>
          </cell>
          <cell r="Z407">
            <v>0</v>
          </cell>
          <cell r="AC407">
            <v>0</v>
          </cell>
          <cell r="AE407">
            <v>10</v>
          </cell>
        </row>
        <row r="408">
          <cell r="D408" t="str">
            <v>4-Porselen ve cam eşya ile temizlik maddelerinin toptan ticareti</v>
          </cell>
          <cell r="E408" t="str">
            <v>G4644</v>
          </cell>
          <cell r="F408">
            <v>0</v>
          </cell>
          <cell r="G408">
            <v>1</v>
          </cell>
          <cell r="I408">
            <v>9</v>
          </cell>
          <cell r="J408">
            <v>4</v>
          </cell>
          <cell r="K408">
            <v>1290</v>
          </cell>
          <cell r="M408">
            <v>0</v>
          </cell>
          <cell r="P408">
            <v>6</v>
          </cell>
          <cell r="R408">
            <v>154</v>
          </cell>
          <cell r="S408">
            <v>0</v>
          </cell>
          <cell r="T408">
            <v>0</v>
          </cell>
          <cell r="V408">
            <v>0</v>
          </cell>
          <cell r="W408">
            <v>0</v>
          </cell>
          <cell r="X408">
            <v>33</v>
          </cell>
          <cell r="Z408">
            <v>0</v>
          </cell>
          <cell r="AC408">
            <v>0</v>
          </cell>
          <cell r="AE408">
            <v>5</v>
          </cell>
        </row>
        <row r="409">
          <cell r="D409" t="str">
            <v>5-Parfüm ve kozmetik ürünlerinin toptan ticareti</v>
          </cell>
          <cell r="E409" t="str">
            <v>G4645</v>
          </cell>
          <cell r="F409">
            <v>0</v>
          </cell>
          <cell r="G409">
            <v>1</v>
          </cell>
          <cell r="H409">
            <v>2</v>
          </cell>
          <cell r="I409">
            <v>6</v>
          </cell>
          <cell r="K409">
            <v>226</v>
          </cell>
          <cell r="M409">
            <v>0</v>
          </cell>
          <cell r="N409">
            <v>1</v>
          </cell>
          <cell r="P409">
            <v>3</v>
          </cell>
          <cell r="R409">
            <v>37</v>
          </cell>
          <cell r="S409">
            <v>0</v>
          </cell>
          <cell r="T409">
            <v>0</v>
          </cell>
          <cell r="U409">
            <v>0</v>
          </cell>
          <cell r="V409">
            <v>0</v>
          </cell>
          <cell r="X409">
            <v>6</v>
          </cell>
          <cell r="Z409">
            <v>0</v>
          </cell>
          <cell r="AA409">
            <v>0</v>
          </cell>
          <cell r="AC409">
            <v>0</v>
          </cell>
          <cell r="AE409">
            <v>1</v>
          </cell>
        </row>
        <row r="410">
          <cell r="D410" t="str">
            <v>6-Eczacılık ürünlerinin toptan ticareti</v>
          </cell>
          <cell r="E410" t="str">
            <v>G4646</v>
          </cell>
          <cell r="F410">
            <v>0</v>
          </cell>
          <cell r="G410">
            <v>5</v>
          </cell>
          <cell r="H410">
            <v>14</v>
          </cell>
          <cell r="I410">
            <v>54</v>
          </cell>
          <cell r="J410">
            <v>24</v>
          </cell>
          <cell r="K410">
            <v>4583</v>
          </cell>
          <cell r="M410">
            <v>0</v>
          </cell>
          <cell r="N410">
            <v>1</v>
          </cell>
          <cell r="P410">
            <v>3</v>
          </cell>
          <cell r="R410">
            <v>279</v>
          </cell>
          <cell r="S410">
            <v>0</v>
          </cell>
          <cell r="T410">
            <v>0</v>
          </cell>
          <cell r="U410">
            <v>0</v>
          </cell>
          <cell r="V410">
            <v>0</v>
          </cell>
          <cell r="W410">
            <v>0</v>
          </cell>
          <cell r="X410">
            <v>185</v>
          </cell>
          <cell r="Z410">
            <v>0</v>
          </cell>
          <cell r="AA410">
            <v>0</v>
          </cell>
          <cell r="AC410">
            <v>0</v>
          </cell>
          <cell r="AE410">
            <v>6</v>
          </cell>
        </row>
        <row r="411">
          <cell r="D411" t="str">
            <v>7-Mobilya. halı ve aydınlatma ekipmanlarının toptan ticareti</v>
          </cell>
          <cell r="E411" t="str">
            <v>G4647</v>
          </cell>
          <cell r="F411">
            <v>0</v>
          </cell>
          <cell r="G411">
            <v>2</v>
          </cell>
          <cell r="H411">
            <v>4</v>
          </cell>
          <cell r="I411">
            <v>21</v>
          </cell>
          <cell r="J411">
            <v>4</v>
          </cell>
          <cell r="K411">
            <v>972</v>
          </cell>
          <cell r="M411">
            <v>0</v>
          </cell>
          <cell r="R411">
            <v>21</v>
          </cell>
          <cell r="S411">
            <v>0</v>
          </cell>
          <cell r="T411">
            <v>0</v>
          </cell>
          <cell r="U411">
            <v>0</v>
          </cell>
          <cell r="V411">
            <v>0</v>
          </cell>
          <cell r="W411">
            <v>0</v>
          </cell>
          <cell r="X411">
            <v>38</v>
          </cell>
          <cell r="Z411">
            <v>0</v>
          </cell>
          <cell r="AE411">
            <v>0</v>
          </cell>
        </row>
        <row r="412">
          <cell r="D412" t="str">
            <v>8-Saat ve mücevher toptan ticareti</v>
          </cell>
          <cell r="E412" t="str">
            <v>G4648</v>
          </cell>
          <cell r="F412">
            <v>0</v>
          </cell>
          <cell r="K412">
            <v>149</v>
          </cell>
          <cell r="M412">
            <v>0</v>
          </cell>
          <cell r="S412">
            <v>0</v>
          </cell>
          <cell r="X412">
            <v>2</v>
          </cell>
          <cell r="Z412">
            <v>0</v>
          </cell>
        </row>
        <row r="413">
          <cell r="D413" t="str">
            <v>9-Diğer ev eşyalarının toptan ticareti</v>
          </cell>
          <cell r="E413" t="str">
            <v>G4649</v>
          </cell>
          <cell r="F413">
            <v>0</v>
          </cell>
          <cell r="H413">
            <v>2</v>
          </cell>
          <cell r="K413">
            <v>326</v>
          </cell>
          <cell r="M413">
            <v>0</v>
          </cell>
          <cell r="R413">
            <v>155</v>
          </cell>
          <cell r="S413">
            <v>0</v>
          </cell>
          <cell r="U413">
            <v>0</v>
          </cell>
          <cell r="X413">
            <v>16</v>
          </cell>
          <cell r="Z413">
            <v>0</v>
          </cell>
          <cell r="AE413">
            <v>12</v>
          </cell>
        </row>
        <row r="414">
          <cell r="D414" t="str">
            <v>1-Bilgisayar. bilgisayar çevre birimleri ve yazılım toptan ticareti</v>
          </cell>
          <cell r="E414" t="str">
            <v>G4651</v>
          </cell>
          <cell r="F414">
            <v>0</v>
          </cell>
          <cell r="M414">
            <v>0</v>
          </cell>
          <cell r="R414">
            <v>13</v>
          </cell>
          <cell r="S414">
            <v>0</v>
          </cell>
          <cell r="Z414">
            <v>0</v>
          </cell>
          <cell r="AE414">
            <v>0</v>
          </cell>
        </row>
        <row r="415">
          <cell r="D415" t="str">
            <v>2-Elektronik ve telekomünikasyon ekipmanlarının ve parçalarının toptan ticareti</v>
          </cell>
          <cell r="E415" t="str">
            <v>G4652</v>
          </cell>
          <cell r="F415">
            <v>0</v>
          </cell>
          <cell r="H415">
            <v>2</v>
          </cell>
          <cell r="K415">
            <v>205</v>
          </cell>
          <cell r="M415">
            <v>0</v>
          </cell>
          <cell r="R415">
            <v>180</v>
          </cell>
          <cell r="S415">
            <v>0</v>
          </cell>
          <cell r="U415">
            <v>0</v>
          </cell>
          <cell r="X415">
            <v>6</v>
          </cell>
          <cell r="Z415">
            <v>0</v>
          </cell>
          <cell r="AE415">
            <v>11</v>
          </cell>
        </row>
        <row r="416">
          <cell r="D416" t="str">
            <v>1-Tarımsal amaçlı makine ve ekipmanlar ile aksam ve parçalarının toptan ticareti</v>
          </cell>
          <cell r="E416" t="str">
            <v>G4661</v>
          </cell>
          <cell r="F416">
            <v>0</v>
          </cell>
          <cell r="J416">
            <v>4</v>
          </cell>
          <cell r="K416">
            <v>249</v>
          </cell>
          <cell r="S416">
            <v>0</v>
          </cell>
          <cell r="W416">
            <v>0</v>
          </cell>
          <cell r="X416">
            <v>7</v>
          </cell>
        </row>
        <row r="417">
          <cell r="D417" t="str">
            <v>2-Takım tezgahlarının toptan ticareti</v>
          </cell>
          <cell r="E417" t="str">
            <v>G4662</v>
          </cell>
          <cell r="F417">
            <v>0</v>
          </cell>
          <cell r="H417">
            <v>8</v>
          </cell>
          <cell r="K417">
            <v>245</v>
          </cell>
          <cell r="M417">
            <v>0</v>
          </cell>
          <cell r="R417">
            <v>16</v>
          </cell>
          <cell r="S417">
            <v>0</v>
          </cell>
          <cell r="U417">
            <v>0</v>
          </cell>
          <cell r="X417">
            <v>3</v>
          </cell>
          <cell r="Z417">
            <v>0</v>
          </cell>
          <cell r="AE417">
            <v>0</v>
          </cell>
        </row>
        <row r="418">
          <cell r="D418" t="str">
            <v>3-Madencilik. bina ve bina dışı inşaat makinelerinin toptan ticareti</v>
          </cell>
          <cell r="E418" t="str">
            <v>G4663</v>
          </cell>
          <cell r="F418">
            <v>0</v>
          </cell>
          <cell r="G418">
            <v>3</v>
          </cell>
          <cell r="H418">
            <v>2</v>
          </cell>
          <cell r="I418">
            <v>6</v>
          </cell>
          <cell r="K418">
            <v>352</v>
          </cell>
          <cell r="S418">
            <v>0</v>
          </cell>
          <cell r="T418">
            <v>0</v>
          </cell>
          <cell r="U418">
            <v>0</v>
          </cell>
          <cell r="V418">
            <v>0</v>
          </cell>
          <cell r="X418">
            <v>15</v>
          </cell>
        </row>
        <row r="419">
          <cell r="D419" t="str">
            <v>4-Tekstil endüstrisi makineleri ile dikiş ve örgü makinelerinin toptan ticareti</v>
          </cell>
          <cell r="E419" t="str">
            <v>G4664</v>
          </cell>
          <cell r="F419">
            <v>0</v>
          </cell>
          <cell r="K419">
            <v>115</v>
          </cell>
          <cell r="S419">
            <v>0</v>
          </cell>
          <cell r="X419">
            <v>31</v>
          </cell>
        </row>
        <row r="420">
          <cell r="D420" t="str">
            <v>5-Büro mobilyalarının toptan ticareti</v>
          </cell>
          <cell r="E420" t="str">
            <v>G4665</v>
          </cell>
          <cell r="F420">
            <v>0</v>
          </cell>
          <cell r="K420">
            <v>177</v>
          </cell>
          <cell r="S420">
            <v>0</v>
          </cell>
          <cell r="X420">
            <v>2</v>
          </cell>
        </row>
        <row r="421">
          <cell r="D421" t="str">
            <v>6-Diğer büro makine ve ekipmanlarının toptan ticareti</v>
          </cell>
          <cell r="E421" t="str">
            <v>G4666</v>
          </cell>
          <cell r="F421">
            <v>0</v>
          </cell>
          <cell r="K421">
            <v>72</v>
          </cell>
          <cell r="S421">
            <v>0</v>
          </cell>
          <cell r="X421">
            <v>1</v>
          </cell>
        </row>
        <row r="422">
          <cell r="D422" t="str">
            <v>9-Diğer makine ve ekipmanların toptan ticareti</v>
          </cell>
          <cell r="E422" t="str">
            <v>G4669</v>
          </cell>
          <cell r="F422">
            <v>0</v>
          </cell>
          <cell r="H422">
            <v>10</v>
          </cell>
          <cell r="I422">
            <v>18</v>
          </cell>
          <cell r="K422">
            <v>1648</v>
          </cell>
          <cell r="M422">
            <v>0</v>
          </cell>
          <cell r="Q422">
            <v>4</v>
          </cell>
          <cell r="R422">
            <v>10</v>
          </cell>
          <cell r="S422">
            <v>0</v>
          </cell>
          <cell r="U422">
            <v>0</v>
          </cell>
          <cell r="V422">
            <v>0</v>
          </cell>
          <cell r="X422">
            <v>36</v>
          </cell>
          <cell r="Z422">
            <v>0</v>
          </cell>
          <cell r="AD422">
            <v>0</v>
          </cell>
          <cell r="AE422">
            <v>0</v>
          </cell>
        </row>
        <row r="423">
          <cell r="D423" t="str">
            <v>1-Katı. sıvı ve gazlı yakıtlar ile bunlarla ilgili ürünlerin toptan ticareti</v>
          </cell>
          <cell r="E423" t="str">
            <v>G4671</v>
          </cell>
          <cell r="F423">
            <v>0</v>
          </cell>
          <cell r="H423">
            <v>12</v>
          </cell>
          <cell r="I423">
            <v>6</v>
          </cell>
          <cell r="J423">
            <v>8</v>
          </cell>
          <cell r="K423">
            <v>1568</v>
          </cell>
          <cell r="M423">
            <v>0</v>
          </cell>
          <cell r="S423">
            <v>0</v>
          </cell>
          <cell r="U423">
            <v>0</v>
          </cell>
          <cell r="V423">
            <v>0</v>
          </cell>
          <cell r="W423">
            <v>0</v>
          </cell>
          <cell r="X423">
            <v>57</v>
          </cell>
          <cell r="Z423">
            <v>0</v>
          </cell>
        </row>
        <row r="424">
          <cell r="D424" t="str">
            <v>2-Madenler ve maden cevherlerinin toptan ticareti</v>
          </cell>
          <cell r="E424" t="str">
            <v>G4672</v>
          </cell>
          <cell r="F424">
            <v>0</v>
          </cell>
          <cell r="G424">
            <v>4</v>
          </cell>
          <cell r="H424">
            <v>22</v>
          </cell>
          <cell r="I424">
            <v>75</v>
          </cell>
          <cell r="J424">
            <v>20</v>
          </cell>
          <cell r="K424">
            <v>7137</v>
          </cell>
          <cell r="M424">
            <v>0</v>
          </cell>
          <cell r="R424">
            <v>92</v>
          </cell>
          <cell r="S424">
            <v>0</v>
          </cell>
          <cell r="T424">
            <v>0</v>
          </cell>
          <cell r="U424">
            <v>0</v>
          </cell>
          <cell r="V424">
            <v>0</v>
          </cell>
          <cell r="W424">
            <v>0</v>
          </cell>
          <cell r="X424">
            <v>126</v>
          </cell>
          <cell r="Z424">
            <v>0</v>
          </cell>
          <cell r="AE424">
            <v>6</v>
          </cell>
        </row>
        <row r="425">
          <cell r="D425" t="str">
            <v>3-Ağaç. inşaat malzemesi ve sıhhi teçhizat toptan ticareti</v>
          </cell>
          <cell r="E425" t="str">
            <v>G4673</v>
          </cell>
          <cell r="F425">
            <v>0</v>
          </cell>
          <cell r="G425">
            <v>10</v>
          </cell>
          <cell r="H425">
            <v>31</v>
          </cell>
          <cell r="I425">
            <v>114</v>
          </cell>
          <cell r="J425">
            <v>44</v>
          </cell>
          <cell r="K425">
            <v>11406</v>
          </cell>
          <cell r="M425">
            <v>0</v>
          </cell>
          <cell r="O425">
            <v>2</v>
          </cell>
          <cell r="P425">
            <v>12</v>
          </cell>
          <cell r="Q425">
            <v>4</v>
          </cell>
          <cell r="R425">
            <v>376</v>
          </cell>
          <cell r="S425">
            <v>0</v>
          </cell>
          <cell r="T425">
            <v>0</v>
          </cell>
          <cell r="U425">
            <v>1</v>
          </cell>
          <cell r="V425">
            <v>0</v>
          </cell>
          <cell r="W425">
            <v>0</v>
          </cell>
          <cell r="X425">
            <v>451</v>
          </cell>
          <cell r="Z425">
            <v>0</v>
          </cell>
          <cell r="AB425">
            <v>0</v>
          </cell>
          <cell r="AC425">
            <v>0</v>
          </cell>
          <cell r="AD425">
            <v>0</v>
          </cell>
          <cell r="AE425">
            <v>12</v>
          </cell>
        </row>
        <row r="426">
          <cell r="D426" t="str">
            <v>4-Hırdavat. sıhhi tesisat ve ısıtma tesisatı malzemelerinin toptan ticareti</v>
          </cell>
          <cell r="E426" t="str">
            <v>G4674</v>
          </cell>
          <cell r="F426">
            <v>0</v>
          </cell>
          <cell r="G426">
            <v>2</v>
          </cell>
          <cell r="H426">
            <v>6</v>
          </cell>
          <cell r="I426">
            <v>18</v>
          </cell>
          <cell r="J426">
            <v>4</v>
          </cell>
          <cell r="K426">
            <v>2471</v>
          </cell>
          <cell r="M426">
            <v>0</v>
          </cell>
          <cell r="N426">
            <v>1</v>
          </cell>
          <cell r="R426">
            <v>11</v>
          </cell>
          <cell r="S426">
            <v>0</v>
          </cell>
          <cell r="T426">
            <v>0</v>
          </cell>
          <cell r="U426">
            <v>0</v>
          </cell>
          <cell r="V426">
            <v>0</v>
          </cell>
          <cell r="W426">
            <v>0</v>
          </cell>
          <cell r="X426">
            <v>73</v>
          </cell>
          <cell r="Z426">
            <v>0</v>
          </cell>
          <cell r="AA426">
            <v>0</v>
          </cell>
          <cell r="AE426">
            <v>0</v>
          </cell>
        </row>
        <row r="427">
          <cell r="D427" t="str">
            <v>5-Kimyasal ürünlerin toptan ticareti</v>
          </cell>
          <cell r="E427" t="str">
            <v>G4675</v>
          </cell>
          <cell r="F427">
            <v>0</v>
          </cell>
          <cell r="H427">
            <v>2</v>
          </cell>
          <cell r="I427">
            <v>3</v>
          </cell>
          <cell r="K427">
            <v>612</v>
          </cell>
          <cell r="M427">
            <v>0</v>
          </cell>
          <cell r="S427">
            <v>0</v>
          </cell>
          <cell r="U427">
            <v>0</v>
          </cell>
          <cell r="V427">
            <v>0</v>
          </cell>
          <cell r="X427">
            <v>27</v>
          </cell>
          <cell r="Z427">
            <v>0</v>
          </cell>
        </row>
        <row r="428">
          <cell r="D428" t="str">
            <v>6-Diğer ara ürünlerin toptan ticareti</v>
          </cell>
          <cell r="E428" t="str">
            <v>G4676</v>
          </cell>
          <cell r="F428">
            <v>0</v>
          </cell>
          <cell r="G428">
            <v>1</v>
          </cell>
          <cell r="H428">
            <v>2</v>
          </cell>
          <cell r="I428">
            <v>3</v>
          </cell>
          <cell r="K428">
            <v>1231</v>
          </cell>
          <cell r="M428">
            <v>0</v>
          </cell>
          <cell r="O428">
            <v>2</v>
          </cell>
          <cell r="R428">
            <v>12</v>
          </cell>
          <cell r="S428">
            <v>0</v>
          </cell>
          <cell r="T428">
            <v>0</v>
          </cell>
          <cell r="U428">
            <v>0</v>
          </cell>
          <cell r="V428">
            <v>0</v>
          </cell>
          <cell r="X428">
            <v>58</v>
          </cell>
          <cell r="Z428">
            <v>0</v>
          </cell>
          <cell r="AB428">
            <v>0</v>
          </cell>
          <cell r="AE428">
            <v>0</v>
          </cell>
        </row>
        <row r="429">
          <cell r="D429" t="str">
            <v>7-Atık ve hurda toptan ticareti</v>
          </cell>
          <cell r="E429" t="str">
            <v>G4677</v>
          </cell>
          <cell r="F429">
            <v>0</v>
          </cell>
          <cell r="G429">
            <v>5</v>
          </cell>
          <cell r="H429">
            <v>10</v>
          </cell>
          <cell r="I429">
            <v>42</v>
          </cell>
          <cell r="J429">
            <v>12</v>
          </cell>
          <cell r="K429">
            <v>5396</v>
          </cell>
          <cell r="M429">
            <v>0</v>
          </cell>
          <cell r="O429">
            <v>2</v>
          </cell>
          <cell r="Q429">
            <v>4</v>
          </cell>
          <cell r="R429">
            <v>285</v>
          </cell>
          <cell r="S429">
            <v>0</v>
          </cell>
          <cell r="T429">
            <v>0</v>
          </cell>
          <cell r="U429">
            <v>0</v>
          </cell>
          <cell r="V429">
            <v>0</v>
          </cell>
          <cell r="W429">
            <v>0</v>
          </cell>
          <cell r="X429">
            <v>253</v>
          </cell>
          <cell r="Z429">
            <v>0</v>
          </cell>
          <cell r="AB429">
            <v>0</v>
          </cell>
          <cell r="AD429">
            <v>0</v>
          </cell>
          <cell r="AE429">
            <v>4</v>
          </cell>
        </row>
        <row r="430">
          <cell r="D430" t="str">
            <v>0-Belirli bir mala tahsis edilmemiş mağazalardaki toptan ticaret</v>
          </cell>
          <cell r="E430" t="str">
            <v>G4690</v>
          </cell>
          <cell r="F430">
            <v>0</v>
          </cell>
          <cell r="G430">
            <v>2</v>
          </cell>
          <cell r="H430">
            <v>4</v>
          </cell>
          <cell r="I430">
            <v>3</v>
          </cell>
          <cell r="J430">
            <v>16</v>
          </cell>
          <cell r="K430">
            <v>2723</v>
          </cell>
          <cell r="M430">
            <v>0</v>
          </cell>
          <cell r="O430">
            <v>2</v>
          </cell>
          <cell r="P430">
            <v>3</v>
          </cell>
          <cell r="Q430">
            <v>8</v>
          </cell>
          <cell r="R430">
            <v>1048</v>
          </cell>
          <cell r="S430">
            <v>0</v>
          </cell>
          <cell r="T430">
            <v>0</v>
          </cell>
          <cell r="U430">
            <v>0</v>
          </cell>
          <cell r="V430">
            <v>0</v>
          </cell>
          <cell r="W430">
            <v>0</v>
          </cell>
          <cell r="X430">
            <v>77</v>
          </cell>
          <cell r="Z430">
            <v>0</v>
          </cell>
          <cell r="AB430">
            <v>0</v>
          </cell>
          <cell r="AC430">
            <v>0</v>
          </cell>
          <cell r="AD430">
            <v>0</v>
          </cell>
          <cell r="AE430">
            <v>25</v>
          </cell>
        </row>
        <row r="431">
          <cell r="D431" t="str">
            <v>1-Belirli bir mala tahsis edilmemiş mağazalarda gıda. içecek veya tütün ağırlıklı perakende ticaret</v>
          </cell>
          <cell r="E431" t="str">
            <v>G4711</v>
          </cell>
          <cell r="F431">
            <v>0</v>
          </cell>
          <cell r="G431">
            <v>43</v>
          </cell>
          <cell r="H431">
            <v>226</v>
          </cell>
          <cell r="I431">
            <v>534</v>
          </cell>
          <cell r="J431">
            <v>170</v>
          </cell>
          <cell r="K431">
            <v>18591</v>
          </cell>
          <cell r="M431">
            <v>0</v>
          </cell>
          <cell r="N431">
            <v>24</v>
          </cell>
          <cell r="O431">
            <v>126</v>
          </cell>
          <cell r="P431">
            <v>261</v>
          </cell>
          <cell r="Q431">
            <v>95</v>
          </cell>
          <cell r="R431">
            <v>9052</v>
          </cell>
          <cell r="S431">
            <v>0</v>
          </cell>
          <cell r="T431">
            <v>0</v>
          </cell>
          <cell r="U431">
            <v>0</v>
          </cell>
          <cell r="V431">
            <v>0</v>
          </cell>
          <cell r="W431">
            <v>2</v>
          </cell>
          <cell r="X431">
            <v>428</v>
          </cell>
          <cell r="Z431">
            <v>0</v>
          </cell>
          <cell r="AA431">
            <v>0</v>
          </cell>
          <cell r="AB431">
            <v>0</v>
          </cell>
          <cell r="AC431">
            <v>0</v>
          </cell>
          <cell r="AD431">
            <v>1</v>
          </cell>
          <cell r="AE431">
            <v>177</v>
          </cell>
        </row>
        <row r="432">
          <cell r="D432" t="str">
            <v>9-Belirli bir mala tahsis edilmemiş mağazalarda yapılan diğer perakende ticaret</v>
          </cell>
          <cell r="E432" t="str">
            <v>G4719</v>
          </cell>
          <cell r="F432">
            <v>0</v>
          </cell>
          <cell r="G432">
            <v>11</v>
          </cell>
          <cell r="H432">
            <v>38</v>
          </cell>
          <cell r="I432">
            <v>48</v>
          </cell>
          <cell r="J432">
            <v>12</v>
          </cell>
          <cell r="K432">
            <v>2088</v>
          </cell>
          <cell r="M432">
            <v>0</v>
          </cell>
          <cell r="N432">
            <v>5</v>
          </cell>
          <cell r="O432">
            <v>14</v>
          </cell>
          <cell r="P432">
            <v>24</v>
          </cell>
          <cell r="Q432">
            <v>20</v>
          </cell>
          <cell r="R432">
            <v>963</v>
          </cell>
          <cell r="S432">
            <v>0</v>
          </cell>
          <cell r="T432">
            <v>0</v>
          </cell>
          <cell r="U432">
            <v>0</v>
          </cell>
          <cell r="V432">
            <v>0</v>
          </cell>
          <cell r="W432">
            <v>0</v>
          </cell>
          <cell r="X432">
            <v>16</v>
          </cell>
          <cell r="Z432">
            <v>0</v>
          </cell>
          <cell r="AA432">
            <v>0</v>
          </cell>
          <cell r="AB432">
            <v>0</v>
          </cell>
          <cell r="AC432">
            <v>0</v>
          </cell>
          <cell r="AD432">
            <v>0</v>
          </cell>
          <cell r="AE432">
            <v>7</v>
          </cell>
        </row>
        <row r="433">
          <cell r="D433" t="str">
            <v>1-Belirli bir mala tahsis edilmiş Meyve ve sebze perakende ticareti</v>
          </cell>
          <cell r="E433" t="str">
            <v>G4721</v>
          </cell>
          <cell r="F433">
            <v>0</v>
          </cell>
          <cell r="G433">
            <v>1</v>
          </cell>
          <cell r="H433">
            <v>6</v>
          </cell>
          <cell r="I433">
            <v>3</v>
          </cell>
          <cell r="K433">
            <v>73</v>
          </cell>
          <cell r="M433">
            <v>0</v>
          </cell>
          <cell r="N433">
            <v>2</v>
          </cell>
          <cell r="O433">
            <v>2</v>
          </cell>
          <cell r="R433">
            <v>31</v>
          </cell>
          <cell r="S433">
            <v>0</v>
          </cell>
          <cell r="T433">
            <v>0</v>
          </cell>
          <cell r="U433">
            <v>0</v>
          </cell>
          <cell r="V433">
            <v>0</v>
          </cell>
          <cell r="X433">
            <v>0</v>
          </cell>
          <cell r="Z433">
            <v>0</v>
          </cell>
          <cell r="AA433">
            <v>0</v>
          </cell>
          <cell r="AB433">
            <v>0</v>
          </cell>
          <cell r="AE433">
            <v>0</v>
          </cell>
        </row>
        <row r="434">
          <cell r="D434" t="str">
            <v>2-Belirli bir mala tahsis edilmiş Et ve et ürünlerinin perakende ticareti</v>
          </cell>
          <cell r="E434" t="str">
            <v>G4722</v>
          </cell>
          <cell r="F434">
            <v>0</v>
          </cell>
          <cell r="G434">
            <v>2</v>
          </cell>
          <cell r="H434">
            <v>6</v>
          </cell>
          <cell r="I434">
            <v>45</v>
          </cell>
          <cell r="J434">
            <v>4</v>
          </cell>
          <cell r="K434">
            <v>2566</v>
          </cell>
          <cell r="M434">
            <v>0</v>
          </cell>
          <cell r="P434">
            <v>3</v>
          </cell>
          <cell r="R434">
            <v>367</v>
          </cell>
          <cell r="S434">
            <v>0</v>
          </cell>
          <cell r="T434">
            <v>0</v>
          </cell>
          <cell r="U434">
            <v>0</v>
          </cell>
          <cell r="V434">
            <v>0</v>
          </cell>
          <cell r="W434">
            <v>0</v>
          </cell>
          <cell r="X434">
            <v>106</v>
          </cell>
          <cell r="Z434">
            <v>0</v>
          </cell>
          <cell r="AC434">
            <v>0</v>
          </cell>
          <cell r="AE434">
            <v>59</v>
          </cell>
        </row>
        <row r="435">
          <cell r="D435" t="str">
            <v>3-Belirli bir mala tahsis edilmiş balık. kabuklu hayvanlar ve yumuşakçaların perakende ticareti</v>
          </cell>
          <cell r="E435" t="str">
            <v>G4723</v>
          </cell>
          <cell r="F435">
            <v>0</v>
          </cell>
          <cell r="I435">
            <v>3</v>
          </cell>
          <cell r="K435">
            <v>106</v>
          </cell>
          <cell r="Q435">
            <v>4</v>
          </cell>
          <cell r="S435">
            <v>0</v>
          </cell>
          <cell r="V435">
            <v>0</v>
          </cell>
          <cell r="X435">
            <v>0</v>
          </cell>
          <cell r="AD435">
            <v>0</v>
          </cell>
        </row>
        <row r="436">
          <cell r="D436" t="str">
            <v>4-Belirli bir mala tahsis edilmiş ekmek. pastalar. unlu mamuller ve şekerli ürünlerin perakende ticareti</v>
          </cell>
          <cell r="E436" t="str">
            <v>G4724</v>
          </cell>
          <cell r="F436">
            <v>0</v>
          </cell>
          <cell r="G436">
            <v>2</v>
          </cell>
          <cell r="H436">
            <v>6</v>
          </cell>
          <cell r="I436">
            <v>18</v>
          </cell>
          <cell r="K436">
            <v>1167</v>
          </cell>
          <cell r="M436">
            <v>0</v>
          </cell>
          <cell r="O436">
            <v>4</v>
          </cell>
          <cell r="P436">
            <v>15</v>
          </cell>
          <cell r="R436">
            <v>1097</v>
          </cell>
          <cell r="S436">
            <v>0</v>
          </cell>
          <cell r="T436">
            <v>0</v>
          </cell>
          <cell r="U436">
            <v>0</v>
          </cell>
          <cell r="V436">
            <v>0</v>
          </cell>
          <cell r="X436">
            <v>41</v>
          </cell>
          <cell r="Z436">
            <v>0</v>
          </cell>
          <cell r="AB436">
            <v>0</v>
          </cell>
          <cell r="AC436">
            <v>0</v>
          </cell>
          <cell r="AE436">
            <v>38</v>
          </cell>
        </row>
        <row r="437">
          <cell r="D437" t="str">
            <v>5-Belirli bir mala tahsis edilmiş içeceklerin perakende ticareti</v>
          </cell>
          <cell r="E437" t="str">
            <v>G4725</v>
          </cell>
          <cell r="F437">
            <v>0</v>
          </cell>
          <cell r="G437">
            <v>1</v>
          </cell>
          <cell r="H437">
            <v>2</v>
          </cell>
          <cell r="I437">
            <v>9</v>
          </cell>
          <cell r="K437">
            <v>1256</v>
          </cell>
          <cell r="M437">
            <v>0</v>
          </cell>
          <cell r="R437">
            <v>10</v>
          </cell>
          <cell r="S437">
            <v>0</v>
          </cell>
          <cell r="T437">
            <v>0</v>
          </cell>
          <cell r="U437">
            <v>0</v>
          </cell>
          <cell r="V437">
            <v>0</v>
          </cell>
          <cell r="X437">
            <v>43</v>
          </cell>
          <cell r="Z437">
            <v>0</v>
          </cell>
          <cell r="AE437">
            <v>0</v>
          </cell>
        </row>
        <row r="438">
          <cell r="D438" t="str">
            <v>6-Belirli bir mala tahsis edilmiş tütün ürünlerinin perakende ticareti</v>
          </cell>
          <cell r="E438" t="str">
            <v>G4726</v>
          </cell>
          <cell r="F438">
            <v>0</v>
          </cell>
          <cell r="K438">
            <v>187</v>
          </cell>
          <cell r="M438">
            <v>0</v>
          </cell>
          <cell r="S438">
            <v>0</v>
          </cell>
          <cell r="X438">
            <v>7</v>
          </cell>
          <cell r="Z438">
            <v>0</v>
          </cell>
        </row>
        <row r="439">
          <cell r="D439" t="str">
            <v>9-Belirli bir mala tahsis edilmiş mağazalardaki diğer gıda ürünlerinin perakende ticareti</v>
          </cell>
          <cell r="E439" t="str">
            <v>G4729</v>
          </cell>
          <cell r="F439">
            <v>0</v>
          </cell>
          <cell r="G439">
            <v>2</v>
          </cell>
          <cell r="H439">
            <v>12</v>
          </cell>
          <cell r="I439">
            <v>33</v>
          </cell>
          <cell r="J439">
            <v>4</v>
          </cell>
          <cell r="K439">
            <v>2908</v>
          </cell>
          <cell r="M439">
            <v>0</v>
          </cell>
          <cell r="N439">
            <v>1</v>
          </cell>
          <cell r="O439">
            <v>6</v>
          </cell>
          <cell r="P439">
            <v>33</v>
          </cell>
          <cell r="Q439">
            <v>8</v>
          </cell>
          <cell r="R439">
            <v>1228</v>
          </cell>
          <cell r="S439">
            <v>0</v>
          </cell>
          <cell r="T439">
            <v>0</v>
          </cell>
          <cell r="U439">
            <v>0</v>
          </cell>
          <cell r="V439">
            <v>0</v>
          </cell>
          <cell r="W439">
            <v>0</v>
          </cell>
          <cell r="X439">
            <v>67</v>
          </cell>
          <cell r="Z439">
            <v>0</v>
          </cell>
          <cell r="AA439">
            <v>0</v>
          </cell>
          <cell r="AB439">
            <v>0</v>
          </cell>
          <cell r="AC439">
            <v>0</v>
          </cell>
          <cell r="AD439">
            <v>0</v>
          </cell>
          <cell r="AE439">
            <v>49</v>
          </cell>
        </row>
        <row r="440">
          <cell r="D440" t="str">
            <v>0-Belirli bir mala tahsis edilmiş mağazalarda otomotiv yakıtının perakende ticareti</v>
          </cell>
          <cell r="E440" t="str">
            <v>G4730</v>
          </cell>
          <cell r="F440">
            <v>0</v>
          </cell>
          <cell r="G440">
            <v>2</v>
          </cell>
          <cell r="H440">
            <v>14</v>
          </cell>
          <cell r="I440">
            <v>51</v>
          </cell>
          <cell r="J440">
            <v>20</v>
          </cell>
          <cell r="K440">
            <v>5795</v>
          </cell>
          <cell r="M440">
            <v>0</v>
          </cell>
          <cell r="O440">
            <v>2</v>
          </cell>
          <cell r="P440">
            <v>6</v>
          </cell>
          <cell r="Q440">
            <v>4</v>
          </cell>
          <cell r="R440">
            <v>287</v>
          </cell>
          <cell r="S440">
            <v>0</v>
          </cell>
          <cell r="T440">
            <v>0</v>
          </cell>
          <cell r="U440">
            <v>0</v>
          </cell>
          <cell r="V440">
            <v>3</v>
          </cell>
          <cell r="W440">
            <v>0</v>
          </cell>
          <cell r="X440">
            <v>479</v>
          </cell>
          <cell r="Z440">
            <v>0</v>
          </cell>
          <cell r="AB440">
            <v>0</v>
          </cell>
          <cell r="AC440">
            <v>0</v>
          </cell>
          <cell r="AD440">
            <v>0</v>
          </cell>
          <cell r="AE440">
            <v>7</v>
          </cell>
        </row>
        <row r="441">
          <cell r="D441" t="str">
            <v>1-Belirli bir mala tahsis edilmiş mağazalarda bilgisayarların. çevre donanımlarının ve yazılım programlarının perakende ticareti</v>
          </cell>
          <cell r="E441" t="str">
            <v>G4741</v>
          </cell>
          <cell r="F441">
            <v>0</v>
          </cell>
          <cell r="G441">
            <v>1</v>
          </cell>
          <cell r="H441">
            <v>8</v>
          </cell>
          <cell r="I441">
            <v>6</v>
          </cell>
          <cell r="K441">
            <v>598</v>
          </cell>
          <cell r="M441">
            <v>0</v>
          </cell>
          <cell r="N441">
            <v>3</v>
          </cell>
          <cell r="P441">
            <v>3</v>
          </cell>
          <cell r="R441">
            <v>300</v>
          </cell>
          <cell r="S441">
            <v>0</v>
          </cell>
          <cell r="T441">
            <v>0</v>
          </cell>
          <cell r="U441">
            <v>0</v>
          </cell>
          <cell r="V441">
            <v>0</v>
          </cell>
          <cell r="X441">
            <v>2</v>
          </cell>
          <cell r="Z441">
            <v>0</v>
          </cell>
          <cell r="AA441">
            <v>0</v>
          </cell>
          <cell r="AC441">
            <v>0</v>
          </cell>
          <cell r="AE441">
            <v>0</v>
          </cell>
        </row>
        <row r="442">
          <cell r="D442" t="str">
            <v>2-Belirli bir mala tahsis edilmiş mağazalarda telekomünikasyon teçhizatının perakende ticareti</v>
          </cell>
          <cell r="E442" t="str">
            <v>G4742</v>
          </cell>
          <cell r="F442">
            <v>0</v>
          </cell>
          <cell r="G442">
            <v>1</v>
          </cell>
          <cell r="I442">
            <v>6</v>
          </cell>
          <cell r="K442">
            <v>241</v>
          </cell>
          <cell r="M442">
            <v>0</v>
          </cell>
          <cell r="P442">
            <v>3</v>
          </cell>
          <cell r="R442">
            <v>90</v>
          </cell>
          <cell r="S442">
            <v>0</v>
          </cell>
          <cell r="T442">
            <v>0</v>
          </cell>
          <cell r="V442">
            <v>0</v>
          </cell>
          <cell r="X442">
            <v>22</v>
          </cell>
          <cell r="Z442">
            <v>0</v>
          </cell>
          <cell r="AC442">
            <v>0</v>
          </cell>
          <cell r="AE442">
            <v>8</v>
          </cell>
        </row>
        <row r="443">
          <cell r="D443" t="str">
            <v>3-Belirli bir mala tahsis edilmiş mağazalarda ses ve görüntü cihazlarının perakende ticareti</v>
          </cell>
          <cell r="E443" t="str">
            <v>G4743</v>
          </cell>
          <cell r="F443">
            <v>0</v>
          </cell>
          <cell r="I443">
            <v>3</v>
          </cell>
          <cell r="J443">
            <v>8</v>
          </cell>
          <cell r="K443">
            <v>658</v>
          </cell>
          <cell r="M443">
            <v>0</v>
          </cell>
          <cell r="R443">
            <v>112</v>
          </cell>
          <cell r="S443">
            <v>0</v>
          </cell>
          <cell r="V443">
            <v>0</v>
          </cell>
          <cell r="W443">
            <v>0</v>
          </cell>
          <cell r="X443">
            <v>0</v>
          </cell>
          <cell r="Z443">
            <v>0</v>
          </cell>
          <cell r="AE443">
            <v>0</v>
          </cell>
        </row>
        <row r="444">
          <cell r="D444" t="str">
            <v>1-Belirli bir mala tahsis edilmiş mağazalarda tekstil ürünleri perakende ticareti</v>
          </cell>
          <cell r="E444" t="str">
            <v>G4751</v>
          </cell>
          <cell r="F444">
            <v>0</v>
          </cell>
          <cell r="G444">
            <v>4</v>
          </cell>
          <cell r="H444">
            <v>12</v>
          </cell>
          <cell r="I444">
            <v>21</v>
          </cell>
          <cell r="J444">
            <v>16</v>
          </cell>
          <cell r="K444">
            <v>1540</v>
          </cell>
          <cell r="M444">
            <v>0</v>
          </cell>
          <cell r="N444">
            <v>7</v>
          </cell>
          <cell r="O444">
            <v>18</v>
          </cell>
          <cell r="P444">
            <v>24</v>
          </cell>
          <cell r="Q444">
            <v>8</v>
          </cell>
          <cell r="R444">
            <v>774</v>
          </cell>
          <cell r="S444">
            <v>0</v>
          </cell>
          <cell r="T444">
            <v>0</v>
          </cell>
          <cell r="U444">
            <v>0</v>
          </cell>
          <cell r="V444">
            <v>0</v>
          </cell>
          <cell r="W444">
            <v>0</v>
          </cell>
          <cell r="X444">
            <v>40</v>
          </cell>
          <cell r="Z444">
            <v>0</v>
          </cell>
          <cell r="AA444">
            <v>0</v>
          </cell>
          <cell r="AB444">
            <v>0</v>
          </cell>
          <cell r="AC444">
            <v>0</v>
          </cell>
          <cell r="AD444">
            <v>0</v>
          </cell>
          <cell r="AE444">
            <v>8</v>
          </cell>
        </row>
        <row r="445">
          <cell r="D445" t="str">
            <v>2-Belirli bir mala tahsis edilmiş mağazalarda hırdavat. boya ve cam perakende ticareti</v>
          </cell>
          <cell r="E445" t="str">
            <v>G4752</v>
          </cell>
          <cell r="F445">
            <v>0</v>
          </cell>
          <cell r="G445">
            <v>9</v>
          </cell>
          <cell r="H445">
            <v>30</v>
          </cell>
          <cell r="I445">
            <v>63</v>
          </cell>
          <cell r="J445">
            <v>8</v>
          </cell>
          <cell r="K445">
            <v>9204</v>
          </cell>
          <cell r="M445">
            <v>0</v>
          </cell>
          <cell r="N445">
            <v>2</v>
          </cell>
          <cell r="Q445">
            <v>4</v>
          </cell>
          <cell r="R445">
            <v>103</v>
          </cell>
          <cell r="S445">
            <v>0</v>
          </cell>
          <cell r="T445">
            <v>0</v>
          </cell>
          <cell r="U445">
            <v>0</v>
          </cell>
          <cell r="V445">
            <v>0</v>
          </cell>
          <cell r="W445">
            <v>0</v>
          </cell>
          <cell r="X445">
            <v>507</v>
          </cell>
          <cell r="Z445">
            <v>0</v>
          </cell>
          <cell r="AA445">
            <v>0</v>
          </cell>
          <cell r="AD445">
            <v>0</v>
          </cell>
          <cell r="AE445">
            <v>0</v>
          </cell>
        </row>
        <row r="446">
          <cell r="D446" t="str">
            <v>3-Belirli bir mala tahsis edilmiş mağazalarda halı. kilim. duvar ve yer kaplamalarının perakende ticareti</v>
          </cell>
          <cell r="E446" t="str">
            <v>G4753</v>
          </cell>
          <cell r="F446">
            <v>0</v>
          </cell>
          <cell r="G446">
            <v>1</v>
          </cell>
          <cell r="H446">
            <v>8</v>
          </cell>
          <cell r="I446">
            <v>6</v>
          </cell>
          <cell r="K446">
            <v>140</v>
          </cell>
          <cell r="M446">
            <v>0</v>
          </cell>
          <cell r="P446">
            <v>3</v>
          </cell>
          <cell r="R446">
            <v>76</v>
          </cell>
          <cell r="S446">
            <v>0</v>
          </cell>
          <cell r="T446">
            <v>0</v>
          </cell>
          <cell r="U446">
            <v>0</v>
          </cell>
          <cell r="V446">
            <v>0</v>
          </cell>
          <cell r="X446">
            <v>0</v>
          </cell>
          <cell r="Z446">
            <v>0</v>
          </cell>
          <cell r="AC446">
            <v>0</v>
          </cell>
          <cell r="AE446">
            <v>0</v>
          </cell>
        </row>
        <row r="447">
          <cell r="D447" t="str">
            <v>4-Belirli bir mala tahsis edilmiş mağazalarda elektrikli ev aletlerinin perakende ticareti</v>
          </cell>
          <cell r="E447" t="str">
            <v>G4754</v>
          </cell>
          <cell r="F447">
            <v>0</v>
          </cell>
          <cell r="G447">
            <v>4</v>
          </cell>
          <cell r="H447">
            <v>10</v>
          </cell>
          <cell r="I447">
            <v>12</v>
          </cell>
          <cell r="K447">
            <v>2697</v>
          </cell>
          <cell r="M447">
            <v>0</v>
          </cell>
          <cell r="O447">
            <v>2</v>
          </cell>
          <cell r="P447">
            <v>9</v>
          </cell>
          <cell r="R447">
            <v>683</v>
          </cell>
          <cell r="S447">
            <v>0</v>
          </cell>
          <cell r="T447">
            <v>0</v>
          </cell>
          <cell r="U447">
            <v>0</v>
          </cell>
          <cell r="V447">
            <v>0</v>
          </cell>
          <cell r="X447">
            <v>147</v>
          </cell>
          <cell r="Z447">
            <v>0</v>
          </cell>
          <cell r="AB447">
            <v>0</v>
          </cell>
          <cell r="AC447">
            <v>0</v>
          </cell>
          <cell r="AE447">
            <v>70</v>
          </cell>
        </row>
        <row r="448">
          <cell r="D448" t="str">
            <v>9-Belirli bir mala tahsis edilmiş mağazalarda mobilya. aydınlatma teçhizatı ve diğer ev eşyalarının perakende ticareti</v>
          </cell>
          <cell r="E448" t="str">
            <v>G4759</v>
          </cell>
          <cell r="F448">
            <v>0</v>
          </cell>
          <cell r="G448">
            <v>7</v>
          </cell>
          <cell r="H448">
            <v>32</v>
          </cell>
          <cell r="I448">
            <v>54</v>
          </cell>
          <cell r="J448">
            <v>16</v>
          </cell>
          <cell r="K448">
            <v>3248</v>
          </cell>
          <cell r="M448">
            <v>0</v>
          </cell>
          <cell r="N448">
            <v>1</v>
          </cell>
          <cell r="O448">
            <v>20</v>
          </cell>
          <cell r="P448">
            <v>21</v>
          </cell>
          <cell r="R448">
            <v>517</v>
          </cell>
          <cell r="S448">
            <v>0</v>
          </cell>
          <cell r="T448">
            <v>0</v>
          </cell>
          <cell r="U448">
            <v>0</v>
          </cell>
          <cell r="V448">
            <v>0</v>
          </cell>
          <cell r="W448">
            <v>0</v>
          </cell>
          <cell r="X448">
            <v>155</v>
          </cell>
          <cell r="Z448">
            <v>0</v>
          </cell>
          <cell r="AA448">
            <v>0</v>
          </cell>
          <cell r="AB448">
            <v>0</v>
          </cell>
          <cell r="AC448">
            <v>0</v>
          </cell>
          <cell r="AE448">
            <v>6</v>
          </cell>
        </row>
        <row r="449">
          <cell r="D449" t="str">
            <v>1-Belirli bir mala tahsis edilmiş mağazalarda kitapların perakende ticareti</v>
          </cell>
          <cell r="E449" t="str">
            <v>G4761</v>
          </cell>
          <cell r="F449">
            <v>0</v>
          </cell>
          <cell r="H449">
            <v>2</v>
          </cell>
          <cell r="J449">
            <v>4</v>
          </cell>
          <cell r="K449">
            <v>230</v>
          </cell>
          <cell r="M449">
            <v>0</v>
          </cell>
          <cell r="S449">
            <v>0</v>
          </cell>
          <cell r="U449">
            <v>0</v>
          </cell>
          <cell r="W449">
            <v>0</v>
          </cell>
          <cell r="X449">
            <v>3</v>
          </cell>
          <cell r="Z449">
            <v>0</v>
          </cell>
        </row>
        <row r="450">
          <cell r="D450" t="str">
            <v>2-Belirli bir mala tahsis edilmiş mağazalarda gazeteler ve kırtasiye ürünlerinin perakende ticareti</v>
          </cell>
          <cell r="E450" t="str">
            <v>G4762</v>
          </cell>
          <cell r="F450">
            <v>0</v>
          </cell>
          <cell r="I450">
            <v>9</v>
          </cell>
          <cell r="K450">
            <v>276</v>
          </cell>
          <cell r="M450">
            <v>0</v>
          </cell>
          <cell r="S450">
            <v>0</v>
          </cell>
          <cell r="V450">
            <v>0</v>
          </cell>
          <cell r="X450">
            <v>14</v>
          </cell>
          <cell r="Z450">
            <v>0</v>
          </cell>
        </row>
        <row r="451">
          <cell r="D451" t="str">
            <v>3-Belirli bir mala tahsis edilmiş mağazalarda müzik ve video kayıtlarının perakende ticareti</v>
          </cell>
          <cell r="E451" t="str">
            <v>G4763</v>
          </cell>
        </row>
        <row r="452">
          <cell r="D452" t="str">
            <v>4-Belirli bir mala tahsis edilmiş mağazalarda spor malzemelerinin perakende ticareti</v>
          </cell>
          <cell r="E452" t="str">
            <v>G4764</v>
          </cell>
          <cell r="F452">
            <v>0</v>
          </cell>
          <cell r="I452">
            <v>3</v>
          </cell>
          <cell r="J452">
            <v>4</v>
          </cell>
          <cell r="K452">
            <v>95</v>
          </cell>
          <cell r="M452">
            <v>0</v>
          </cell>
          <cell r="P452">
            <v>3</v>
          </cell>
          <cell r="R452">
            <v>21</v>
          </cell>
          <cell r="S452">
            <v>0</v>
          </cell>
          <cell r="V452">
            <v>0</v>
          </cell>
          <cell r="W452">
            <v>0</v>
          </cell>
          <cell r="X452">
            <v>0</v>
          </cell>
          <cell r="Z452">
            <v>0</v>
          </cell>
          <cell r="AC452">
            <v>0</v>
          </cell>
          <cell r="AE452">
            <v>0</v>
          </cell>
        </row>
        <row r="453">
          <cell r="D453" t="str">
            <v>5-Belirli bir mala tahsis edilmiş mağazalarda oyunlar ve oyuncakların perakende ticareti</v>
          </cell>
          <cell r="E453" t="str">
            <v>G4765</v>
          </cell>
          <cell r="F453">
            <v>0</v>
          </cell>
          <cell r="K453">
            <v>176</v>
          </cell>
          <cell r="M453">
            <v>0</v>
          </cell>
          <cell r="N453">
            <v>1</v>
          </cell>
          <cell r="O453">
            <v>2</v>
          </cell>
          <cell r="P453">
            <v>3</v>
          </cell>
          <cell r="R453">
            <v>79</v>
          </cell>
          <cell r="S453">
            <v>0</v>
          </cell>
          <cell r="X453">
            <v>5</v>
          </cell>
          <cell r="Z453">
            <v>0</v>
          </cell>
          <cell r="AA453">
            <v>0</v>
          </cell>
          <cell r="AB453">
            <v>0</v>
          </cell>
          <cell r="AC453">
            <v>0</v>
          </cell>
          <cell r="AE453">
            <v>0</v>
          </cell>
        </row>
        <row r="454">
          <cell r="D454" t="str">
            <v>1-Belirli bir mala tahsis edilmiş mağazalarda giyim eşyalarının perakende ticareti</v>
          </cell>
          <cell r="E454" t="str">
            <v>G4771</v>
          </cell>
          <cell r="F454">
            <v>0</v>
          </cell>
          <cell r="G454">
            <v>8</v>
          </cell>
          <cell r="H454">
            <v>18</v>
          </cell>
          <cell r="I454">
            <v>54</v>
          </cell>
          <cell r="J454">
            <v>8</v>
          </cell>
          <cell r="K454">
            <v>1940</v>
          </cell>
          <cell r="M454">
            <v>0</v>
          </cell>
          <cell r="N454">
            <v>10</v>
          </cell>
          <cell r="O454">
            <v>14</v>
          </cell>
          <cell r="P454">
            <v>75</v>
          </cell>
          <cell r="Q454">
            <v>12</v>
          </cell>
          <cell r="R454">
            <v>1455</v>
          </cell>
          <cell r="S454">
            <v>0</v>
          </cell>
          <cell r="T454">
            <v>0</v>
          </cell>
          <cell r="U454">
            <v>0</v>
          </cell>
          <cell r="V454">
            <v>0</v>
          </cell>
          <cell r="W454">
            <v>0</v>
          </cell>
          <cell r="X454">
            <v>17</v>
          </cell>
          <cell r="Z454">
            <v>0</v>
          </cell>
          <cell r="AA454">
            <v>0</v>
          </cell>
          <cell r="AB454">
            <v>0</v>
          </cell>
          <cell r="AC454">
            <v>0</v>
          </cell>
          <cell r="AD454">
            <v>0</v>
          </cell>
          <cell r="AE454">
            <v>18</v>
          </cell>
        </row>
        <row r="455">
          <cell r="D455" t="str">
            <v>2-Belirli bir mala tahsis edilmiş mağazalarda ayakkabı ve deri eşyaların perakende ticareti</v>
          </cell>
          <cell r="E455" t="str">
            <v>G4772</v>
          </cell>
          <cell r="F455">
            <v>0</v>
          </cell>
          <cell r="G455">
            <v>2</v>
          </cell>
          <cell r="H455">
            <v>4</v>
          </cell>
          <cell r="I455">
            <v>21</v>
          </cell>
          <cell r="K455">
            <v>554</v>
          </cell>
          <cell r="M455">
            <v>0</v>
          </cell>
          <cell r="N455">
            <v>2</v>
          </cell>
          <cell r="O455">
            <v>6</v>
          </cell>
          <cell r="P455">
            <v>15</v>
          </cell>
          <cell r="Q455">
            <v>4</v>
          </cell>
          <cell r="R455">
            <v>703</v>
          </cell>
          <cell r="S455">
            <v>0</v>
          </cell>
          <cell r="T455">
            <v>0</v>
          </cell>
          <cell r="U455">
            <v>0</v>
          </cell>
          <cell r="V455">
            <v>0</v>
          </cell>
          <cell r="X455">
            <v>34</v>
          </cell>
          <cell r="Z455">
            <v>0</v>
          </cell>
          <cell r="AA455">
            <v>0</v>
          </cell>
          <cell r="AB455">
            <v>0</v>
          </cell>
          <cell r="AC455">
            <v>0</v>
          </cell>
          <cell r="AD455">
            <v>0</v>
          </cell>
          <cell r="AE455">
            <v>25</v>
          </cell>
        </row>
        <row r="456">
          <cell r="D456" t="str">
            <v>3-Belirli bir mala tahsis edilmiş mağazalarda eczacılık ürünlerinin veya optik aletlerinin perakende ticareti</v>
          </cell>
          <cell r="E456" t="str">
            <v>G4773</v>
          </cell>
          <cell r="F456">
            <v>0</v>
          </cell>
          <cell r="H456">
            <v>4</v>
          </cell>
          <cell r="I456">
            <v>6</v>
          </cell>
          <cell r="K456">
            <v>706</v>
          </cell>
          <cell r="M456">
            <v>0</v>
          </cell>
          <cell r="O456">
            <v>2</v>
          </cell>
          <cell r="R456">
            <v>288</v>
          </cell>
          <cell r="S456">
            <v>0</v>
          </cell>
          <cell r="U456">
            <v>0</v>
          </cell>
          <cell r="V456">
            <v>0</v>
          </cell>
          <cell r="X456">
            <v>19</v>
          </cell>
          <cell r="Z456">
            <v>0</v>
          </cell>
          <cell r="AB456">
            <v>0</v>
          </cell>
          <cell r="AE456">
            <v>0</v>
          </cell>
        </row>
        <row r="457">
          <cell r="D457" t="str">
            <v>4-Belirli bir mala tahsis edilmiş mağazalarda tıbbi ve ortopedik ürünlerin perakende ticareti</v>
          </cell>
          <cell r="E457" t="str">
            <v>G4774</v>
          </cell>
          <cell r="F457">
            <v>0</v>
          </cell>
          <cell r="J457">
            <v>4</v>
          </cell>
          <cell r="K457">
            <v>385</v>
          </cell>
          <cell r="M457">
            <v>0</v>
          </cell>
          <cell r="R457">
            <v>8</v>
          </cell>
          <cell r="S457">
            <v>0</v>
          </cell>
          <cell r="W457">
            <v>0</v>
          </cell>
          <cell r="X457">
            <v>3</v>
          </cell>
          <cell r="Z457">
            <v>0</v>
          </cell>
          <cell r="AE457">
            <v>0</v>
          </cell>
        </row>
        <row r="458">
          <cell r="D458" t="str">
            <v>5-Belirli bir mala tahsis edilmiş mağazalarda kozmetik ve kişisel bakım malzemelerinin perakende ticareti</v>
          </cell>
          <cell r="E458" t="str">
            <v>G4775</v>
          </cell>
          <cell r="F458">
            <v>0</v>
          </cell>
          <cell r="G458">
            <v>1</v>
          </cell>
          <cell r="H458">
            <v>2</v>
          </cell>
          <cell r="I458">
            <v>3</v>
          </cell>
          <cell r="K458">
            <v>561</v>
          </cell>
          <cell r="M458">
            <v>0</v>
          </cell>
          <cell r="N458">
            <v>1</v>
          </cell>
          <cell r="O458">
            <v>4</v>
          </cell>
          <cell r="P458">
            <v>9</v>
          </cell>
          <cell r="Q458">
            <v>4</v>
          </cell>
          <cell r="R458">
            <v>477</v>
          </cell>
          <cell r="S458">
            <v>0</v>
          </cell>
          <cell r="T458">
            <v>0</v>
          </cell>
          <cell r="U458">
            <v>0</v>
          </cell>
          <cell r="V458">
            <v>0</v>
          </cell>
          <cell r="X458">
            <v>25</v>
          </cell>
          <cell r="Z458">
            <v>0</v>
          </cell>
          <cell r="AA458">
            <v>0</v>
          </cell>
          <cell r="AB458">
            <v>0</v>
          </cell>
          <cell r="AC458">
            <v>0</v>
          </cell>
          <cell r="AD458">
            <v>0</v>
          </cell>
          <cell r="AE458">
            <v>10</v>
          </cell>
        </row>
        <row r="459">
          <cell r="D459" t="str">
            <v>6-Belirli bir mala tahsis edilmiş mağazalarda çiçek. bitki. tohum. gübre. ev hayvanları ve ev hayvanları yemleri perakende ticareti</v>
          </cell>
          <cell r="E459" t="str">
            <v>G4776</v>
          </cell>
          <cell r="F459">
            <v>0</v>
          </cell>
          <cell r="I459">
            <v>3</v>
          </cell>
          <cell r="J459">
            <v>4</v>
          </cell>
          <cell r="K459">
            <v>496</v>
          </cell>
          <cell r="R459">
            <v>11</v>
          </cell>
          <cell r="S459">
            <v>0</v>
          </cell>
          <cell r="V459">
            <v>0</v>
          </cell>
          <cell r="W459">
            <v>0</v>
          </cell>
          <cell r="X459">
            <v>5</v>
          </cell>
          <cell r="AE459">
            <v>1</v>
          </cell>
        </row>
        <row r="460">
          <cell r="D460" t="str">
            <v>7-Belirli bir mala tahsis edilmiş mağazalarda saat ve mücevher perakende ticareti</v>
          </cell>
          <cell r="E460" t="str">
            <v>G4777</v>
          </cell>
          <cell r="F460">
            <v>0</v>
          </cell>
          <cell r="K460">
            <v>164</v>
          </cell>
          <cell r="M460">
            <v>0</v>
          </cell>
          <cell r="R460">
            <v>12</v>
          </cell>
          <cell r="S460">
            <v>0</v>
          </cell>
          <cell r="X460">
            <v>12</v>
          </cell>
          <cell r="Z460">
            <v>0</v>
          </cell>
          <cell r="AE460">
            <v>0</v>
          </cell>
        </row>
        <row r="461">
          <cell r="D461" t="str">
            <v>8-Belirli bir mala tahsis edilmiş mağazalarda diğer yeni malların perakende ticareti</v>
          </cell>
          <cell r="E461" t="str">
            <v>G4778</v>
          </cell>
          <cell r="F461">
            <v>0</v>
          </cell>
          <cell r="G461">
            <v>2</v>
          </cell>
          <cell r="H461">
            <v>6</v>
          </cell>
          <cell r="I461">
            <v>3</v>
          </cell>
          <cell r="J461">
            <v>4</v>
          </cell>
          <cell r="K461">
            <v>2472</v>
          </cell>
          <cell r="M461">
            <v>0</v>
          </cell>
          <cell r="N461">
            <v>3</v>
          </cell>
          <cell r="P461">
            <v>6</v>
          </cell>
          <cell r="R461">
            <v>84</v>
          </cell>
          <cell r="S461">
            <v>0</v>
          </cell>
          <cell r="T461">
            <v>0</v>
          </cell>
          <cell r="U461">
            <v>0</v>
          </cell>
          <cell r="V461">
            <v>0</v>
          </cell>
          <cell r="W461">
            <v>0</v>
          </cell>
          <cell r="X461">
            <v>82</v>
          </cell>
          <cell r="Z461">
            <v>0</v>
          </cell>
          <cell r="AA461">
            <v>0</v>
          </cell>
          <cell r="AC461">
            <v>0</v>
          </cell>
          <cell r="AE461">
            <v>0</v>
          </cell>
        </row>
        <row r="462">
          <cell r="D462" t="str">
            <v>9-Kullanılmış malların satıldığı mağazalardaki perakende ticaret</v>
          </cell>
          <cell r="E462" t="str">
            <v>G4779</v>
          </cell>
          <cell r="F462">
            <v>0</v>
          </cell>
          <cell r="K462">
            <v>76</v>
          </cell>
          <cell r="S462">
            <v>0</v>
          </cell>
          <cell r="X462">
            <v>24</v>
          </cell>
        </row>
        <row r="463">
          <cell r="D463" t="str">
            <v>1-Tezgahlar ve pazar yerleri vasıtasıyla gıda. içecek ve tütün ürünleri perakende ticareti</v>
          </cell>
          <cell r="E463" t="str">
            <v>G4781</v>
          </cell>
          <cell r="F463">
            <v>0</v>
          </cell>
          <cell r="K463">
            <v>224</v>
          </cell>
          <cell r="M463">
            <v>0</v>
          </cell>
          <cell r="P463">
            <v>3</v>
          </cell>
          <cell r="R463">
            <v>28</v>
          </cell>
          <cell r="S463">
            <v>0</v>
          </cell>
          <cell r="X463">
            <v>8</v>
          </cell>
          <cell r="Z463">
            <v>0</v>
          </cell>
          <cell r="AC463">
            <v>0</v>
          </cell>
          <cell r="AE463">
            <v>0</v>
          </cell>
        </row>
        <row r="464">
          <cell r="D464" t="str">
            <v>2-Tezgahlar ve pazar yerleri vasıtasıyla tekstil. giyim eşyası ve ayakkabı perakende ticareti</v>
          </cell>
          <cell r="E464" t="str">
            <v>G4782</v>
          </cell>
          <cell r="F464">
            <v>0</v>
          </cell>
          <cell r="K464">
            <v>9</v>
          </cell>
          <cell r="R464">
            <v>5</v>
          </cell>
          <cell r="S464">
            <v>0</v>
          </cell>
          <cell r="X464">
            <v>0</v>
          </cell>
          <cell r="AE464">
            <v>0</v>
          </cell>
        </row>
        <row r="465">
          <cell r="D465" t="str">
            <v>9-Tezgahlar ve pazar yerleri vasıtasıyla diğer malların perakende ticareti</v>
          </cell>
          <cell r="E465" t="str">
            <v>G4789</v>
          </cell>
          <cell r="F465">
            <v>0</v>
          </cell>
          <cell r="K465">
            <v>108</v>
          </cell>
          <cell r="S465">
            <v>0</v>
          </cell>
          <cell r="X465">
            <v>3</v>
          </cell>
        </row>
        <row r="466">
          <cell r="D466" t="str">
            <v>1-Posta yoluyla veya internet üzerinden yapılan perakende ticaret</v>
          </cell>
          <cell r="E466" t="str">
            <v>G4791</v>
          </cell>
          <cell r="F466">
            <v>0</v>
          </cell>
          <cell r="H466">
            <v>4</v>
          </cell>
          <cell r="I466">
            <v>6</v>
          </cell>
          <cell r="K466">
            <v>648</v>
          </cell>
          <cell r="M466">
            <v>0</v>
          </cell>
          <cell r="O466">
            <v>2</v>
          </cell>
          <cell r="R466">
            <v>15</v>
          </cell>
          <cell r="S466">
            <v>0</v>
          </cell>
          <cell r="U466">
            <v>0</v>
          </cell>
          <cell r="V466">
            <v>0</v>
          </cell>
          <cell r="X466">
            <v>45</v>
          </cell>
          <cell r="Z466">
            <v>0</v>
          </cell>
          <cell r="AB466">
            <v>0</v>
          </cell>
          <cell r="AE466">
            <v>0</v>
          </cell>
        </row>
        <row r="467">
          <cell r="D467" t="str">
            <v>9-Mağazalar. tezgahlar ve pazar yerleri dışında yapılan diğer perakende ticaret</v>
          </cell>
          <cell r="E467" t="str">
            <v>G4799</v>
          </cell>
          <cell r="F467">
            <v>0</v>
          </cell>
          <cell r="H467">
            <v>2</v>
          </cell>
          <cell r="I467">
            <v>3</v>
          </cell>
          <cell r="K467">
            <v>57</v>
          </cell>
          <cell r="R467">
            <v>31</v>
          </cell>
          <cell r="S467">
            <v>0</v>
          </cell>
          <cell r="U467">
            <v>0</v>
          </cell>
          <cell r="V467">
            <v>0</v>
          </cell>
          <cell r="X467">
            <v>2</v>
          </cell>
          <cell r="AE467">
            <v>0</v>
          </cell>
        </row>
        <row r="468">
          <cell r="D468" t="str">
            <v>0-Demiryolu ile şehirlerarası yolcu taşımacılığı</v>
          </cell>
          <cell r="E468" t="str">
            <v>H4910</v>
          </cell>
          <cell r="F468">
            <v>0</v>
          </cell>
          <cell r="H468">
            <v>4</v>
          </cell>
          <cell r="K468">
            <v>413</v>
          </cell>
          <cell r="R468">
            <v>32</v>
          </cell>
          <cell r="S468">
            <v>0</v>
          </cell>
          <cell r="U468">
            <v>0</v>
          </cell>
          <cell r="X468">
            <v>6</v>
          </cell>
          <cell r="AE468">
            <v>0</v>
          </cell>
        </row>
        <row r="469">
          <cell r="D469" t="str">
            <v>0-Demiryolu ile yük taşımacılığı</v>
          </cell>
          <cell r="E469" t="str">
            <v>H4920</v>
          </cell>
          <cell r="F469">
            <v>0</v>
          </cell>
          <cell r="K469">
            <v>5</v>
          </cell>
          <cell r="S469">
            <v>0</v>
          </cell>
          <cell r="X469">
            <v>0</v>
          </cell>
        </row>
        <row r="470">
          <cell r="D470" t="str">
            <v>1-Kara taşımacılığı ile yapılan ve banliyö yolcu taşımacılığı</v>
          </cell>
          <cell r="E470" t="str">
            <v>H4931</v>
          </cell>
          <cell r="F470">
            <v>0</v>
          </cell>
          <cell r="G470">
            <v>10</v>
          </cell>
          <cell r="H470">
            <v>26</v>
          </cell>
          <cell r="I470">
            <v>117</v>
          </cell>
          <cell r="J470">
            <v>52</v>
          </cell>
          <cell r="K470">
            <v>8993</v>
          </cell>
          <cell r="M470">
            <v>0</v>
          </cell>
          <cell r="R470">
            <v>10</v>
          </cell>
          <cell r="S470">
            <v>0</v>
          </cell>
          <cell r="T470">
            <v>0</v>
          </cell>
          <cell r="U470">
            <v>0</v>
          </cell>
          <cell r="V470">
            <v>0</v>
          </cell>
          <cell r="W470">
            <v>0</v>
          </cell>
          <cell r="X470">
            <v>292</v>
          </cell>
          <cell r="Z470">
            <v>0</v>
          </cell>
          <cell r="AE470">
            <v>0</v>
          </cell>
        </row>
        <row r="471">
          <cell r="D471" t="str">
            <v>2-Taksi taşımacılığı</v>
          </cell>
          <cell r="E471" t="str">
            <v>H4932</v>
          </cell>
          <cell r="F471">
            <v>0</v>
          </cell>
          <cell r="G471">
            <v>2</v>
          </cell>
          <cell r="H471">
            <v>4</v>
          </cell>
          <cell r="K471">
            <v>1060</v>
          </cell>
          <cell r="M471">
            <v>0</v>
          </cell>
          <cell r="R471">
            <v>5</v>
          </cell>
          <cell r="S471">
            <v>0</v>
          </cell>
          <cell r="T471">
            <v>0</v>
          </cell>
          <cell r="U471">
            <v>0</v>
          </cell>
          <cell r="X471">
            <v>79</v>
          </cell>
          <cell r="Z471">
            <v>0</v>
          </cell>
          <cell r="AE471">
            <v>0</v>
          </cell>
        </row>
        <row r="472">
          <cell r="D472" t="str">
            <v>3-Tünel işletmesi</v>
          </cell>
          <cell r="E472" t="str">
            <v>H4933</v>
          </cell>
        </row>
        <row r="473">
          <cell r="D473" t="str">
            <v>4-Hayvan arabaları ve hayvanlarla yapılan yük nakliyatı</v>
          </cell>
          <cell r="E473" t="str">
            <v>H4934</v>
          </cell>
        </row>
        <row r="474">
          <cell r="D474" t="str">
            <v>5-Teleferik işletmesi</v>
          </cell>
          <cell r="E474" t="str">
            <v>H4935</v>
          </cell>
        </row>
        <row r="475">
          <cell r="D475" t="str">
            <v>6-Şehir içi otobüs ve dolmuş taşımacışığı</v>
          </cell>
          <cell r="E475" t="str">
            <v>H4936</v>
          </cell>
        </row>
        <row r="476">
          <cell r="D476" t="str">
            <v>9-Başka yerde sınıflandırılmamış kara taşımacılığı ile yapılan diğer yolcu taşımacılığı</v>
          </cell>
          <cell r="E476" t="str">
            <v>H4939</v>
          </cell>
          <cell r="F476">
            <v>0</v>
          </cell>
          <cell r="G476">
            <v>8</v>
          </cell>
          <cell r="H476">
            <v>18</v>
          </cell>
          <cell r="I476">
            <v>78</v>
          </cell>
          <cell r="J476">
            <v>10</v>
          </cell>
          <cell r="K476">
            <v>4849</v>
          </cell>
          <cell r="M476">
            <v>0</v>
          </cell>
          <cell r="Q476">
            <v>4</v>
          </cell>
          <cell r="R476">
            <v>170</v>
          </cell>
          <cell r="S476">
            <v>0</v>
          </cell>
          <cell r="T476">
            <v>0</v>
          </cell>
          <cell r="U476">
            <v>0</v>
          </cell>
          <cell r="V476">
            <v>0</v>
          </cell>
          <cell r="W476">
            <v>2</v>
          </cell>
          <cell r="X476">
            <v>136</v>
          </cell>
          <cell r="Z476">
            <v>0</v>
          </cell>
          <cell r="AD476">
            <v>0</v>
          </cell>
          <cell r="AE476">
            <v>0</v>
          </cell>
        </row>
        <row r="477">
          <cell r="D477" t="str">
            <v>1-Karayolu ile yük taşımacılığı</v>
          </cell>
          <cell r="E477" t="str">
            <v>H4941</v>
          </cell>
          <cell r="F477">
            <v>0</v>
          </cell>
          <cell r="G477">
            <v>54</v>
          </cell>
          <cell r="H477">
            <v>270</v>
          </cell>
          <cell r="I477">
            <v>563</v>
          </cell>
          <cell r="J477">
            <v>280</v>
          </cell>
          <cell r="K477">
            <v>72304</v>
          </cell>
          <cell r="M477">
            <v>0</v>
          </cell>
          <cell r="O477">
            <v>14</v>
          </cell>
          <cell r="P477">
            <v>21</v>
          </cell>
          <cell r="Q477">
            <v>8</v>
          </cell>
          <cell r="R477">
            <v>708</v>
          </cell>
          <cell r="S477">
            <v>0</v>
          </cell>
          <cell r="T477">
            <v>0</v>
          </cell>
          <cell r="U477">
            <v>0</v>
          </cell>
          <cell r="V477">
            <v>1</v>
          </cell>
          <cell r="W477">
            <v>4</v>
          </cell>
          <cell r="X477">
            <v>3315</v>
          </cell>
          <cell r="Z477">
            <v>0</v>
          </cell>
          <cell r="AB477">
            <v>0</v>
          </cell>
          <cell r="AC477">
            <v>0</v>
          </cell>
          <cell r="AD477">
            <v>0</v>
          </cell>
          <cell r="AE477">
            <v>26</v>
          </cell>
        </row>
        <row r="478">
          <cell r="D478" t="str">
            <v>2-Ev ve iş yerlerine verilen taşımacılık hizmetleri</v>
          </cell>
          <cell r="E478" t="str">
            <v>H4942</v>
          </cell>
          <cell r="F478">
            <v>0</v>
          </cell>
          <cell r="G478">
            <v>17</v>
          </cell>
          <cell r="H478">
            <v>70</v>
          </cell>
          <cell r="I478">
            <v>186</v>
          </cell>
          <cell r="J478">
            <v>84</v>
          </cell>
          <cell r="K478">
            <v>25467</v>
          </cell>
          <cell r="M478">
            <v>0</v>
          </cell>
          <cell r="N478">
            <v>1</v>
          </cell>
          <cell r="O478">
            <v>6</v>
          </cell>
          <cell r="P478">
            <v>15</v>
          </cell>
          <cell r="Q478">
            <v>8</v>
          </cell>
          <cell r="R478">
            <v>702</v>
          </cell>
          <cell r="S478">
            <v>0</v>
          </cell>
          <cell r="T478">
            <v>0</v>
          </cell>
          <cell r="U478">
            <v>0</v>
          </cell>
          <cell r="V478">
            <v>0</v>
          </cell>
          <cell r="W478">
            <v>0</v>
          </cell>
          <cell r="X478">
            <v>1338</v>
          </cell>
          <cell r="Z478">
            <v>0</v>
          </cell>
          <cell r="AA478">
            <v>0</v>
          </cell>
          <cell r="AB478">
            <v>0</v>
          </cell>
          <cell r="AC478">
            <v>0</v>
          </cell>
          <cell r="AD478">
            <v>0</v>
          </cell>
          <cell r="AE478">
            <v>17</v>
          </cell>
        </row>
        <row r="479">
          <cell r="D479" t="str">
            <v>0-Boru hattı taşımacılığı</v>
          </cell>
          <cell r="E479" t="str">
            <v>H4950</v>
          </cell>
          <cell r="F479">
            <v>0</v>
          </cell>
          <cell r="I479">
            <v>6</v>
          </cell>
          <cell r="J479">
            <v>4</v>
          </cell>
          <cell r="K479">
            <v>299</v>
          </cell>
          <cell r="R479">
            <v>60</v>
          </cell>
          <cell r="S479">
            <v>0</v>
          </cell>
          <cell r="V479">
            <v>0</v>
          </cell>
          <cell r="W479">
            <v>0</v>
          </cell>
          <cell r="X479">
            <v>6</v>
          </cell>
          <cell r="AE479">
            <v>0</v>
          </cell>
        </row>
        <row r="480">
          <cell r="D480" t="str">
            <v>0-Deniz ve kıyı sularında yolcu taşımacılığı</v>
          </cell>
          <cell r="E480" t="str">
            <v>H5010</v>
          </cell>
          <cell r="F480">
            <v>0</v>
          </cell>
          <cell r="H480">
            <v>2</v>
          </cell>
          <cell r="I480">
            <v>6</v>
          </cell>
          <cell r="K480">
            <v>1201</v>
          </cell>
          <cell r="M480">
            <v>0</v>
          </cell>
          <cell r="S480">
            <v>0</v>
          </cell>
          <cell r="U480">
            <v>0</v>
          </cell>
          <cell r="V480">
            <v>0</v>
          </cell>
          <cell r="X480">
            <v>56</v>
          </cell>
          <cell r="Z480">
            <v>0</v>
          </cell>
        </row>
        <row r="481">
          <cell r="D481" t="str">
            <v>1-Gemi tahmil ve tahliye işleri (su üzerinde. iskele veya rıhtımda)</v>
          </cell>
          <cell r="E481" t="str">
            <v>H5011</v>
          </cell>
        </row>
        <row r="482">
          <cell r="D482" t="str">
            <v>2-Kurtarma gemilerinde yapılan bütün işler.</v>
          </cell>
          <cell r="E482" t="str">
            <v>H5012</v>
          </cell>
        </row>
        <row r="483">
          <cell r="D483" t="str">
            <v>3-Dalgıç gemilerinde yapılan bütün işler.</v>
          </cell>
          <cell r="E483" t="str">
            <v>H5013</v>
          </cell>
        </row>
        <row r="484">
          <cell r="D484" t="str">
            <v>9-Motorlu ve motorsuz küçük deniz vasıtaları ile yüzer vinçlerde yapılan diğer bütün işler</v>
          </cell>
          <cell r="E484" t="str">
            <v>H5019</v>
          </cell>
        </row>
        <row r="485">
          <cell r="D485" t="str">
            <v>0-Deniz ve kıyı sularında yük taşımacılığı</v>
          </cell>
          <cell r="E485" t="str">
            <v>H5020</v>
          </cell>
          <cell r="F485">
            <v>0</v>
          </cell>
          <cell r="H485">
            <v>1</v>
          </cell>
          <cell r="I485">
            <v>12</v>
          </cell>
          <cell r="J485">
            <v>12</v>
          </cell>
          <cell r="K485">
            <v>2674</v>
          </cell>
          <cell r="M485">
            <v>0</v>
          </cell>
          <cell r="R485">
            <v>26</v>
          </cell>
          <cell r="S485">
            <v>0</v>
          </cell>
          <cell r="U485">
            <v>1</v>
          </cell>
          <cell r="V485">
            <v>0</v>
          </cell>
          <cell r="W485">
            <v>0</v>
          </cell>
          <cell r="X485">
            <v>76</v>
          </cell>
          <cell r="Z485">
            <v>0</v>
          </cell>
          <cell r="AE485">
            <v>0</v>
          </cell>
        </row>
        <row r="486">
          <cell r="D486" t="str">
            <v>0-İç sularda yolcu taşımacılığı</v>
          </cell>
          <cell r="E486" t="str">
            <v>H5030</v>
          </cell>
          <cell r="F486">
            <v>0</v>
          </cell>
          <cell r="S486">
            <v>0</v>
          </cell>
        </row>
        <row r="487">
          <cell r="D487" t="str">
            <v>0-İç sularda yük taşımacılığı</v>
          </cell>
          <cell r="E487" t="str">
            <v>H5040</v>
          </cell>
          <cell r="F487">
            <v>0</v>
          </cell>
          <cell r="G487">
            <v>1</v>
          </cell>
          <cell r="S487">
            <v>0</v>
          </cell>
          <cell r="T487">
            <v>0</v>
          </cell>
        </row>
        <row r="488">
          <cell r="D488" t="str">
            <v>0-Havayolu ile yolcu taşımacılığı</v>
          </cell>
          <cell r="E488" t="str">
            <v>H5110</v>
          </cell>
          <cell r="F488">
            <v>0</v>
          </cell>
          <cell r="G488">
            <v>17</v>
          </cell>
          <cell r="H488">
            <v>44</v>
          </cell>
          <cell r="I488">
            <v>36</v>
          </cell>
          <cell r="J488">
            <v>48</v>
          </cell>
          <cell r="K488">
            <v>3494</v>
          </cell>
          <cell r="M488">
            <v>0</v>
          </cell>
          <cell r="N488">
            <v>57</v>
          </cell>
          <cell r="O488">
            <v>134</v>
          </cell>
          <cell r="P488">
            <v>114</v>
          </cell>
          <cell r="Q488">
            <v>92</v>
          </cell>
          <cell r="R488">
            <v>3752</v>
          </cell>
          <cell r="S488">
            <v>0</v>
          </cell>
          <cell r="T488">
            <v>0</v>
          </cell>
          <cell r="U488">
            <v>0</v>
          </cell>
          <cell r="V488">
            <v>0</v>
          </cell>
          <cell r="W488">
            <v>0</v>
          </cell>
          <cell r="X488">
            <v>48</v>
          </cell>
          <cell r="Z488">
            <v>0</v>
          </cell>
          <cell r="AA488">
            <v>0</v>
          </cell>
          <cell r="AB488">
            <v>0</v>
          </cell>
          <cell r="AC488">
            <v>0</v>
          </cell>
          <cell r="AD488">
            <v>0</v>
          </cell>
          <cell r="AE488">
            <v>9</v>
          </cell>
        </row>
        <row r="489">
          <cell r="D489" t="str">
            <v>1-Hava yolu ile yük taşımacılığı</v>
          </cell>
          <cell r="E489" t="str">
            <v>H5121</v>
          </cell>
          <cell r="K489">
            <v>70</v>
          </cell>
          <cell r="X489">
            <v>0</v>
          </cell>
        </row>
        <row r="490">
          <cell r="D490" t="str">
            <v>2-Uzay taşımacılığı</v>
          </cell>
          <cell r="E490" t="str">
            <v>H5122</v>
          </cell>
        </row>
        <row r="491">
          <cell r="D491" t="str">
            <v>0-Depolama ve ambarlama</v>
          </cell>
          <cell r="E491" t="str">
            <v>H5210</v>
          </cell>
          <cell r="F491">
            <v>0</v>
          </cell>
          <cell r="G491">
            <v>71</v>
          </cell>
          <cell r="H491">
            <v>321</v>
          </cell>
          <cell r="I491">
            <v>510</v>
          </cell>
          <cell r="J491">
            <v>148</v>
          </cell>
          <cell r="K491">
            <v>23804</v>
          </cell>
          <cell r="M491">
            <v>0</v>
          </cell>
          <cell r="N491">
            <v>13</v>
          </cell>
          <cell r="O491">
            <v>58</v>
          </cell>
          <cell r="P491">
            <v>57</v>
          </cell>
          <cell r="Q491">
            <v>48</v>
          </cell>
          <cell r="R491">
            <v>2709</v>
          </cell>
          <cell r="S491">
            <v>0</v>
          </cell>
          <cell r="T491">
            <v>0</v>
          </cell>
          <cell r="U491">
            <v>1</v>
          </cell>
          <cell r="V491">
            <v>0</v>
          </cell>
          <cell r="W491">
            <v>0</v>
          </cell>
          <cell r="X491">
            <v>477</v>
          </cell>
          <cell r="Z491">
            <v>0</v>
          </cell>
          <cell r="AA491">
            <v>0</v>
          </cell>
          <cell r="AB491">
            <v>0</v>
          </cell>
          <cell r="AC491">
            <v>0</v>
          </cell>
          <cell r="AD491">
            <v>0</v>
          </cell>
          <cell r="AE491">
            <v>68</v>
          </cell>
        </row>
        <row r="492">
          <cell r="D492" t="str">
            <v>1-Uçaklarda yapılan bütün işler ( Havacılık kulüpleri dahil)</v>
          </cell>
          <cell r="E492" t="str">
            <v>H5211</v>
          </cell>
        </row>
        <row r="493">
          <cell r="D493" t="str">
            <v>1-Kara taşımacılığını destekleyici hizmet faaliyetleri</v>
          </cell>
          <cell r="E493" t="str">
            <v>H5221</v>
          </cell>
          <cell r="F493">
            <v>0</v>
          </cell>
          <cell r="G493">
            <v>6</v>
          </cell>
          <cell r="H493">
            <v>18</v>
          </cell>
          <cell r="I493">
            <v>39</v>
          </cell>
          <cell r="J493">
            <v>20</v>
          </cell>
          <cell r="K493">
            <v>3346</v>
          </cell>
          <cell r="M493">
            <v>0</v>
          </cell>
          <cell r="N493">
            <v>1</v>
          </cell>
          <cell r="R493">
            <v>22</v>
          </cell>
          <cell r="S493">
            <v>0</v>
          </cell>
          <cell r="T493">
            <v>0</v>
          </cell>
          <cell r="U493">
            <v>0</v>
          </cell>
          <cell r="V493">
            <v>0</v>
          </cell>
          <cell r="W493">
            <v>0</v>
          </cell>
          <cell r="X493">
            <v>245</v>
          </cell>
          <cell r="Z493">
            <v>0</v>
          </cell>
          <cell r="AA493">
            <v>0</v>
          </cell>
          <cell r="AE493">
            <v>0</v>
          </cell>
        </row>
        <row r="494">
          <cell r="D494" t="str">
            <v>2-Suyolu taşımacılığını destekleyici hizmet faaliyetleri</v>
          </cell>
          <cell r="E494" t="str">
            <v>H5222</v>
          </cell>
          <cell r="F494">
            <v>0</v>
          </cell>
          <cell r="G494">
            <v>8</v>
          </cell>
          <cell r="H494">
            <v>38</v>
          </cell>
          <cell r="I494">
            <v>60</v>
          </cell>
          <cell r="J494">
            <v>8</v>
          </cell>
          <cell r="K494">
            <v>3594</v>
          </cell>
          <cell r="M494">
            <v>0</v>
          </cell>
          <cell r="O494">
            <v>2</v>
          </cell>
          <cell r="Q494">
            <v>4</v>
          </cell>
          <cell r="R494">
            <v>113</v>
          </cell>
          <cell r="S494">
            <v>0</v>
          </cell>
          <cell r="T494">
            <v>0</v>
          </cell>
          <cell r="U494">
            <v>0</v>
          </cell>
          <cell r="V494">
            <v>0</v>
          </cell>
          <cell r="W494">
            <v>0</v>
          </cell>
          <cell r="X494">
            <v>119</v>
          </cell>
          <cell r="Z494">
            <v>0</v>
          </cell>
          <cell r="AB494">
            <v>0</v>
          </cell>
          <cell r="AD494">
            <v>0</v>
          </cell>
          <cell r="AE494">
            <v>0</v>
          </cell>
        </row>
        <row r="495">
          <cell r="D495" t="str">
            <v>3-Havayolu taşımacılığını destekleyici hizmet faaliyetleri</v>
          </cell>
          <cell r="E495" t="str">
            <v>H5223</v>
          </cell>
          <cell r="F495">
            <v>0</v>
          </cell>
          <cell r="G495">
            <v>40</v>
          </cell>
          <cell r="H495">
            <v>190</v>
          </cell>
          <cell r="I495">
            <v>234</v>
          </cell>
          <cell r="J495">
            <v>60</v>
          </cell>
          <cell r="K495">
            <v>9891</v>
          </cell>
          <cell r="M495">
            <v>0</v>
          </cell>
          <cell r="N495">
            <v>4</v>
          </cell>
          <cell r="O495">
            <v>20</v>
          </cell>
          <cell r="P495">
            <v>27</v>
          </cell>
          <cell r="Q495">
            <v>20</v>
          </cell>
          <cell r="R495">
            <v>1081</v>
          </cell>
          <cell r="S495">
            <v>0</v>
          </cell>
          <cell r="T495">
            <v>0</v>
          </cell>
          <cell r="U495">
            <v>0</v>
          </cell>
          <cell r="V495">
            <v>0</v>
          </cell>
          <cell r="W495">
            <v>0</v>
          </cell>
          <cell r="X495">
            <v>269</v>
          </cell>
          <cell r="Z495">
            <v>0</v>
          </cell>
          <cell r="AA495">
            <v>0</v>
          </cell>
          <cell r="AB495">
            <v>0</v>
          </cell>
          <cell r="AC495">
            <v>0</v>
          </cell>
          <cell r="AD495">
            <v>0</v>
          </cell>
          <cell r="AE495">
            <v>32</v>
          </cell>
        </row>
        <row r="496">
          <cell r="D496" t="str">
            <v>4-Kargo yükleme boşaltma hizmetleri</v>
          </cell>
          <cell r="E496" t="str">
            <v>H5224</v>
          </cell>
          <cell r="F496">
            <v>0</v>
          </cell>
          <cell r="G496">
            <v>45</v>
          </cell>
          <cell r="H496">
            <v>164</v>
          </cell>
          <cell r="I496">
            <v>435</v>
          </cell>
          <cell r="J496">
            <v>156</v>
          </cell>
          <cell r="K496">
            <v>25018</v>
          </cell>
          <cell r="M496">
            <v>0</v>
          </cell>
          <cell r="N496">
            <v>7</v>
          </cell>
          <cell r="O496">
            <v>26</v>
          </cell>
          <cell r="P496">
            <v>30</v>
          </cell>
          <cell r="Q496">
            <v>8</v>
          </cell>
          <cell r="R496">
            <v>1568</v>
          </cell>
          <cell r="S496">
            <v>0</v>
          </cell>
          <cell r="T496">
            <v>0</v>
          </cell>
          <cell r="U496">
            <v>0</v>
          </cell>
          <cell r="V496">
            <v>0</v>
          </cell>
          <cell r="W496">
            <v>0</v>
          </cell>
          <cell r="X496">
            <v>752</v>
          </cell>
          <cell r="Z496">
            <v>0</v>
          </cell>
          <cell r="AA496">
            <v>0</v>
          </cell>
          <cell r="AB496">
            <v>0</v>
          </cell>
          <cell r="AC496">
            <v>0</v>
          </cell>
          <cell r="AD496">
            <v>0</v>
          </cell>
          <cell r="AE496">
            <v>7</v>
          </cell>
        </row>
        <row r="497">
          <cell r="D497" t="str">
            <v>9-Taşımacılığı destekleyici diğer faaliyetler</v>
          </cell>
          <cell r="E497" t="str">
            <v>H5229</v>
          </cell>
          <cell r="F497">
            <v>0</v>
          </cell>
          <cell r="G497">
            <v>6</v>
          </cell>
          <cell r="H497">
            <v>32</v>
          </cell>
          <cell r="I497">
            <v>69</v>
          </cell>
          <cell r="J497">
            <v>20</v>
          </cell>
          <cell r="K497">
            <v>4539</v>
          </cell>
          <cell r="M497">
            <v>0</v>
          </cell>
          <cell r="O497">
            <v>2</v>
          </cell>
          <cell r="P497">
            <v>6</v>
          </cell>
          <cell r="R497">
            <v>159</v>
          </cell>
          <cell r="S497">
            <v>0</v>
          </cell>
          <cell r="T497">
            <v>0</v>
          </cell>
          <cell r="U497">
            <v>0</v>
          </cell>
          <cell r="V497">
            <v>0</v>
          </cell>
          <cell r="W497">
            <v>0</v>
          </cell>
          <cell r="X497">
            <v>208</v>
          </cell>
          <cell r="Z497">
            <v>0</v>
          </cell>
          <cell r="AB497">
            <v>0</v>
          </cell>
          <cell r="AC497">
            <v>0</v>
          </cell>
          <cell r="AE497">
            <v>4</v>
          </cell>
        </row>
        <row r="498">
          <cell r="D498" t="str">
            <v>0-Evrensel hizmet yükümlülüğü altında postacılık faaliyetleri</v>
          </cell>
          <cell r="E498" t="str">
            <v>H5310</v>
          </cell>
          <cell r="F498">
            <v>0</v>
          </cell>
          <cell r="H498">
            <v>4</v>
          </cell>
          <cell r="I498">
            <v>9</v>
          </cell>
          <cell r="J498">
            <v>4</v>
          </cell>
          <cell r="K498">
            <v>817</v>
          </cell>
          <cell r="M498">
            <v>0</v>
          </cell>
          <cell r="R498">
            <v>285</v>
          </cell>
          <cell r="S498">
            <v>0</v>
          </cell>
          <cell r="U498">
            <v>0</v>
          </cell>
          <cell r="V498">
            <v>0</v>
          </cell>
          <cell r="W498">
            <v>0</v>
          </cell>
          <cell r="X498">
            <v>27</v>
          </cell>
          <cell r="Z498">
            <v>0</v>
          </cell>
          <cell r="AE498">
            <v>0</v>
          </cell>
        </row>
        <row r="499">
          <cell r="D499" t="str">
            <v>0-Diğer posta ve kurye faaliyetleri</v>
          </cell>
          <cell r="E499" t="str">
            <v>H5320</v>
          </cell>
          <cell r="F499">
            <v>0</v>
          </cell>
          <cell r="G499">
            <v>7</v>
          </cell>
          <cell r="H499">
            <v>34</v>
          </cell>
          <cell r="I499">
            <v>84</v>
          </cell>
          <cell r="J499">
            <v>28</v>
          </cell>
          <cell r="K499">
            <v>6406</v>
          </cell>
          <cell r="M499">
            <v>0</v>
          </cell>
          <cell r="O499">
            <v>4</v>
          </cell>
          <cell r="P499">
            <v>6</v>
          </cell>
          <cell r="R499">
            <v>222</v>
          </cell>
          <cell r="S499">
            <v>0</v>
          </cell>
          <cell r="T499">
            <v>0</v>
          </cell>
          <cell r="U499">
            <v>0</v>
          </cell>
          <cell r="V499">
            <v>0</v>
          </cell>
          <cell r="W499">
            <v>0</v>
          </cell>
          <cell r="X499">
            <v>289</v>
          </cell>
          <cell r="Z499">
            <v>0</v>
          </cell>
          <cell r="AB499">
            <v>0</v>
          </cell>
          <cell r="AC499">
            <v>0</v>
          </cell>
          <cell r="AE499">
            <v>0</v>
          </cell>
        </row>
        <row r="500">
          <cell r="D500" t="str">
            <v>0-Oteller ve benzer konaklama yerleri</v>
          </cell>
          <cell r="E500" t="str">
            <v>I5510</v>
          </cell>
          <cell r="F500">
            <v>0</v>
          </cell>
          <cell r="G500">
            <v>60</v>
          </cell>
          <cell r="H500">
            <v>354</v>
          </cell>
          <cell r="I500">
            <v>698</v>
          </cell>
          <cell r="J500">
            <v>176</v>
          </cell>
          <cell r="K500">
            <v>17380</v>
          </cell>
          <cell r="M500">
            <v>0</v>
          </cell>
          <cell r="N500">
            <v>51</v>
          </cell>
          <cell r="O500">
            <v>185</v>
          </cell>
          <cell r="P500">
            <v>314</v>
          </cell>
          <cell r="Q500">
            <v>42</v>
          </cell>
          <cell r="R500">
            <v>9872</v>
          </cell>
          <cell r="S500">
            <v>0</v>
          </cell>
          <cell r="T500">
            <v>0</v>
          </cell>
          <cell r="U500">
            <v>0</v>
          </cell>
          <cell r="V500">
            <v>1</v>
          </cell>
          <cell r="W500">
            <v>4</v>
          </cell>
          <cell r="X500">
            <v>561</v>
          </cell>
          <cell r="Z500">
            <v>0</v>
          </cell>
          <cell r="AA500">
            <v>0</v>
          </cell>
          <cell r="AB500">
            <v>5</v>
          </cell>
          <cell r="AC500">
            <v>1</v>
          </cell>
          <cell r="AD500">
            <v>2</v>
          </cell>
          <cell r="AE500">
            <v>256</v>
          </cell>
        </row>
        <row r="501">
          <cell r="D501" t="str">
            <v>0-Tatil ve diğer kısa süreli konaklama yerleri</v>
          </cell>
          <cell r="E501" t="str">
            <v>I5520</v>
          </cell>
          <cell r="F501">
            <v>0</v>
          </cell>
          <cell r="H501">
            <v>2</v>
          </cell>
          <cell r="I501">
            <v>9</v>
          </cell>
          <cell r="K501">
            <v>171</v>
          </cell>
          <cell r="M501">
            <v>0</v>
          </cell>
          <cell r="O501">
            <v>4</v>
          </cell>
          <cell r="Q501">
            <v>4</v>
          </cell>
          <cell r="R501">
            <v>142</v>
          </cell>
          <cell r="S501">
            <v>0</v>
          </cell>
          <cell r="U501">
            <v>0</v>
          </cell>
          <cell r="V501">
            <v>0</v>
          </cell>
          <cell r="X501">
            <v>12</v>
          </cell>
          <cell r="Z501">
            <v>0</v>
          </cell>
          <cell r="AB501">
            <v>0</v>
          </cell>
          <cell r="AD501">
            <v>0</v>
          </cell>
          <cell r="AE501">
            <v>8</v>
          </cell>
        </row>
        <row r="502">
          <cell r="D502" t="str">
            <v>0-Kamp alanları. motorlu karavan ve karavan tipi treyler park hizmetleri</v>
          </cell>
          <cell r="E502" t="str">
            <v>I5530</v>
          </cell>
          <cell r="I502">
            <v>3</v>
          </cell>
          <cell r="K502">
            <v>119</v>
          </cell>
          <cell r="R502">
            <v>5</v>
          </cell>
          <cell r="V502">
            <v>0</v>
          </cell>
          <cell r="X502">
            <v>11</v>
          </cell>
          <cell r="AE502">
            <v>0</v>
          </cell>
        </row>
        <row r="503">
          <cell r="D503" t="str">
            <v>0-Diğer konaklama yerleri</v>
          </cell>
          <cell r="E503" t="str">
            <v>I5590</v>
          </cell>
          <cell r="F503">
            <v>0</v>
          </cell>
          <cell r="K503">
            <v>326</v>
          </cell>
          <cell r="M503">
            <v>0</v>
          </cell>
          <cell r="N503">
            <v>1</v>
          </cell>
          <cell r="Q503">
            <v>4</v>
          </cell>
          <cell r="R503">
            <v>1140</v>
          </cell>
          <cell r="S503">
            <v>0</v>
          </cell>
          <cell r="X503">
            <v>4</v>
          </cell>
          <cell r="Z503">
            <v>0</v>
          </cell>
          <cell r="AA503">
            <v>0</v>
          </cell>
          <cell r="AD503">
            <v>0</v>
          </cell>
          <cell r="AE503">
            <v>19</v>
          </cell>
        </row>
        <row r="504">
          <cell r="D504" t="str">
            <v>0-Lokantalar ve seyyar yemek hizmeti faaliyetleri</v>
          </cell>
          <cell r="E504" t="str">
            <v>I5610</v>
          </cell>
          <cell r="F504">
            <v>0</v>
          </cell>
          <cell r="G504">
            <v>73</v>
          </cell>
          <cell r="H504">
            <v>380</v>
          </cell>
          <cell r="I504">
            <v>1011</v>
          </cell>
          <cell r="J504">
            <v>288</v>
          </cell>
          <cell r="K504">
            <v>48570</v>
          </cell>
          <cell r="M504">
            <v>0</v>
          </cell>
          <cell r="N504">
            <v>34</v>
          </cell>
          <cell r="O504">
            <v>120</v>
          </cell>
          <cell r="P504">
            <v>288</v>
          </cell>
          <cell r="Q504">
            <v>98</v>
          </cell>
          <cell r="R504">
            <v>9173</v>
          </cell>
          <cell r="S504">
            <v>0</v>
          </cell>
          <cell r="T504">
            <v>0</v>
          </cell>
          <cell r="U504">
            <v>0</v>
          </cell>
          <cell r="V504">
            <v>0</v>
          </cell>
          <cell r="W504">
            <v>0</v>
          </cell>
          <cell r="X504">
            <v>1884</v>
          </cell>
          <cell r="Z504">
            <v>0</v>
          </cell>
          <cell r="AA504">
            <v>0</v>
          </cell>
          <cell r="AB504">
            <v>0</v>
          </cell>
          <cell r="AC504">
            <v>0</v>
          </cell>
          <cell r="AD504">
            <v>2</v>
          </cell>
          <cell r="AE504">
            <v>204</v>
          </cell>
        </row>
        <row r="505">
          <cell r="D505" t="str">
            <v>1-Özel günlerde dışarıya yemek hizmeti sunan işletmelerin faaliyetleri</v>
          </cell>
          <cell r="E505" t="str">
            <v>I5621</v>
          </cell>
          <cell r="F505">
            <v>0</v>
          </cell>
          <cell r="G505">
            <v>2</v>
          </cell>
          <cell r="H505">
            <v>8</v>
          </cell>
          <cell r="I505">
            <v>21</v>
          </cell>
          <cell r="K505">
            <v>410</v>
          </cell>
          <cell r="M505">
            <v>0</v>
          </cell>
          <cell r="N505">
            <v>3</v>
          </cell>
          <cell r="O505">
            <v>14</v>
          </cell>
          <cell r="P505">
            <v>33</v>
          </cell>
          <cell r="R505">
            <v>869</v>
          </cell>
          <cell r="S505">
            <v>0</v>
          </cell>
          <cell r="T505">
            <v>0</v>
          </cell>
          <cell r="U505">
            <v>0</v>
          </cell>
          <cell r="V505">
            <v>0</v>
          </cell>
          <cell r="X505">
            <v>9</v>
          </cell>
          <cell r="Z505">
            <v>0</v>
          </cell>
          <cell r="AA505">
            <v>0</v>
          </cell>
          <cell r="AB505">
            <v>0</v>
          </cell>
          <cell r="AC505">
            <v>0</v>
          </cell>
          <cell r="AE505">
            <v>6</v>
          </cell>
        </row>
        <row r="506">
          <cell r="D506" t="str">
            <v>9-Diğer yiyecek hizmeti faaliyetleri</v>
          </cell>
          <cell r="E506" t="str">
            <v>I5629</v>
          </cell>
          <cell r="F506">
            <v>0</v>
          </cell>
          <cell r="G506">
            <v>34</v>
          </cell>
          <cell r="H506">
            <v>118</v>
          </cell>
          <cell r="I506">
            <v>319</v>
          </cell>
          <cell r="J506">
            <v>144</v>
          </cell>
          <cell r="K506">
            <v>13390</v>
          </cell>
          <cell r="M506">
            <v>0</v>
          </cell>
          <cell r="N506">
            <v>26</v>
          </cell>
          <cell r="O506">
            <v>114</v>
          </cell>
          <cell r="P506">
            <v>306</v>
          </cell>
          <cell r="Q506">
            <v>122</v>
          </cell>
          <cell r="R506">
            <v>10554</v>
          </cell>
          <cell r="S506">
            <v>0</v>
          </cell>
          <cell r="T506">
            <v>0</v>
          </cell>
          <cell r="U506">
            <v>0</v>
          </cell>
          <cell r="V506">
            <v>2</v>
          </cell>
          <cell r="W506">
            <v>0</v>
          </cell>
          <cell r="X506">
            <v>369</v>
          </cell>
          <cell r="Z506">
            <v>0</v>
          </cell>
          <cell r="AA506">
            <v>0</v>
          </cell>
          <cell r="AB506">
            <v>0</v>
          </cell>
          <cell r="AC506">
            <v>0</v>
          </cell>
          <cell r="AD506">
            <v>2</v>
          </cell>
          <cell r="AE506">
            <v>128</v>
          </cell>
        </row>
        <row r="507">
          <cell r="D507" t="str">
            <v>0-İçecek sunum hizmetleri ve bilardo. bezik salonu işletenler</v>
          </cell>
          <cell r="E507" t="str">
            <v>I5630</v>
          </cell>
          <cell r="F507">
            <v>0</v>
          </cell>
          <cell r="G507">
            <v>1</v>
          </cell>
          <cell r="H507">
            <v>14</v>
          </cell>
          <cell r="I507">
            <v>27</v>
          </cell>
          <cell r="J507">
            <v>12</v>
          </cell>
          <cell r="K507">
            <v>1237</v>
          </cell>
          <cell r="M507">
            <v>0</v>
          </cell>
          <cell r="N507">
            <v>1</v>
          </cell>
          <cell r="O507">
            <v>2</v>
          </cell>
          <cell r="P507">
            <v>8</v>
          </cell>
          <cell r="Q507">
            <v>12</v>
          </cell>
          <cell r="R507">
            <v>690</v>
          </cell>
          <cell r="S507">
            <v>0</v>
          </cell>
          <cell r="T507">
            <v>0</v>
          </cell>
          <cell r="U507">
            <v>0</v>
          </cell>
          <cell r="V507">
            <v>0</v>
          </cell>
          <cell r="W507">
            <v>0</v>
          </cell>
          <cell r="X507">
            <v>26</v>
          </cell>
          <cell r="Z507">
            <v>0</v>
          </cell>
          <cell r="AA507">
            <v>0</v>
          </cell>
          <cell r="AB507">
            <v>0</v>
          </cell>
          <cell r="AC507">
            <v>1</v>
          </cell>
          <cell r="AD507">
            <v>0</v>
          </cell>
          <cell r="AE507">
            <v>43</v>
          </cell>
        </row>
        <row r="508">
          <cell r="D508" t="str">
            <v>1-Kitap yayımı</v>
          </cell>
          <cell r="E508" t="str">
            <v>J5811</v>
          </cell>
          <cell r="F508">
            <v>0</v>
          </cell>
          <cell r="I508">
            <v>3</v>
          </cell>
          <cell r="K508">
            <v>46</v>
          </cell>
          <cell r="Q508">
            <v>4</v>
          </cell>
          <cell r="S508">
            <v>0</v>
          </cell>
          <cell r="V508">
            <v>0</v>
          </cell>
          <cell r="X508">
            <v>0</v>
          </cell>
          <cell r="AD508">
            <v>0</v>
          </cell>
        </row>
        <row r="509">
          <cell r="D509" t="str">
            <v>2-Rehberlerin ve posta adres listelerinin yayımlanması</v>
          </cell>
          <cell r="E509" t="str">
            <v>J5812</v>
          </cell>
          <cell r="F509">
            <v>0</v>
          </cell>
          <cell r="S509">
            <v>0</v>
          </cell>
        </row>
        <row r="510">
          <cell r="D510" t="str">
            <v>3-Gazetelerin yayımlanması</v>
          </cell>
          <cell r="E510" t="str">
            <v>J5813</v>
          </cell>
          <cell r="F510">
            <v>0</v>
          </cell>
          <cell r="I510">
            <v>6</v>
          </cell>
          <cell r="K510">
            <v>152</v>
          </cell>
          <cell r="M510">
            <v>0</v>
          </cell>
          <cell r="S510">
            <v>0</v>
          </cell>
          <cell r="V510">
            <v>0</v>
          </cell>
          <cell r="X510">
            <v>1</v>
          </cell>
          <cell r="Z510">
            <v>0</v>
          </cell>
        </row>
        <row r="511">
          <cell r="D511" t="str">
            <v>4-Dergi ve süreli yayınların yayımlanması</v>
          </cell>
          <cell r="E511" t="str">
            <v>J5814</v>
          </cell>
          <cell r="F511">
            <v>0</v>
          </cell>
          <cell r="K511">
            <v>10</v>
          </cell>
          <cell r="M511">
            <v>0</v>
          </cell>
          <cell r="S511">
            <v>0</v>
          </cell>
          <cell r="X511">
            <v>0</v>
          </cell>
          <cell r="Z511">
            <v>0</v>
          </cell>
        </row>
        <row r="512">
          <cell r="D512" t="str">
            <v>9-Diğer yayıncılık faaliyetleri</v>
          </cell>
          <cell r="E512" t="str">
            <v>J5819</v>
          </cell>
          <cell r="K512">
            <v>287</v>
          </cell>
          <cell r="X512">
            <v>4</v>
          </cell>
        </row>
        <row r="513">
          <cell r="D513" t="str">
            <v>1-Bilgisayar oyunlarının yayımlanması</v>
          </cell>
          <cell r="E513" t="str">
            <v>J5821</v>
          </cell>
        </row>
        <row r="514">
          <cell r="D514" t="str">
            <v>9-Diğer yazılım programlarının yayımlanması</v>
          </cell>
          <cell r="E514" t="str">
            <v>J5829</v>
          </cell>
          <cell r="M514">
            <v>0</v>
          </cell>
          <cell r="R514">
            <v>12</v>
          </cell>
          <cell r="Z514">
            <v>0</v>
          </cell>
          <cell r="AE514">
            <v>0</v>
          </cell>
        </row>
        <row r="515">
          <cell r="D515" t="str">
            <v>1-Sinema filmi. video ve televizyon programları yapım faaliyetleri</v>
          </cell>
          <cell r="E515" t="str">
            <v>J5911</v>
          </cell>
          <cell r="F515">
            <v>0</v>
          </cell>
          <cell r="K515">
            <v>491</v>
          </cell>
          <cell r="M515">
            <v>0</v>
          </cell>
          <cell r="P515">
            <v>3</v>
          </cell>
          <cell r="S515">
            <v>0</v>
          </cell>
          <cell r="X515">
            <v>0</v>
          </cell>
          <cell r="Z515">
            <v>0</v>
          </cell>
          <cell r="AC515">
            <v>0</v>
          </cell>
        </row>
        <row r="516">
          <cell r="D516" t="str">
            <v>2-Sinema filmi. video ve televizyon programları çekim sonrası faaliyetleri</v>
          </cell>
          <cell r="E516" t="str">
            <v>J5912</v>
          </cell>
          <cell r="F516">
            <v>0</v>
          </cell>
          <cell r="K516">
            <v>26</v>
          </cell>
          <cell r="M516">
            <v>0</v>
          </cell>
          <cell r="R516">
            <v>82</v>
          </cell>
          <cell r="S516">
            <v>0</v>
          </cell>
          <cell r="X516">
            <v>0</v>
          </cell>
          <cell r="Z516">
            <v>0</v>
          </cell>
          <cell r="AE516">
            <v>4</v>
          </cell>
        </row>
        <row r="517">
          <cell r="D517" t="str">
            <v>3-Sinema filmi. video ve televizyon programları dağıtım faaliyetleri</v>
          </cell>
          <cell r="E517" t="str">
            <v>J5913</v>
          </cell>
          <cell r="R517">
            <v>30</v>
          </cell>
          <cell r="AE517">
            <v>0</v>
          </cell>
        </row>
        <row r="518">
          <cell r="D518" t="str">
            <v>4-Sinema filmi gösterim faaliyetleri</v>
          </cell>
          <cell r="E518" t="str">
            <v>J5914</v>
          </cell>
          <cell r="F518">
            <v>0</v>
          </cell>
          <cell r="H518">
            <v>2</v>
          </cell>
          <cell r="I518">
            <v>2</v>
          </cell>
          <cell r="K518">
            <v>23</v>
          </cell>
          <cell r="N518">
            <v>1</v>
          </cell>
          <cell r="O518">
            <v>2</v>
          </cell>
          <cell r="R518">
            <v>10</v>
          </cell>
          <cell r="S518">
            <v>0</v>
          </cell>
          <cell r="U518">
            <v>0</v>
          </cell>
          <cell r="V518">
            <v>1</v>
          </cell>
          <cell r="X518">
            <v>0</v>
          </cell>
          <cell r="AA518">
            <v>0</v>
          </cell>
          <cell r="AB518">
            <v>0</v>
          </cell>
          <cell r="AE518">
            <v>0</v>
          </cell>
        </row>
        <row r="519">
          <cell r="D519" t="str">
            <v>0-Ses kaydı ve müzik yayıncılığı faaliyetleri</v>
          </cell>
          <cell r="E519" t="str">
            <v>J5920</v>
          </cell>
          <cell r="I519">
            <v>3</v>
          </cell>
          <cell r="K519">
            <v>84</v>
          </cell>
          <cell r="R519">
            <v>25</v>
          </cell>
          <cell r="V519">
            <v>0</v>
          </cell>
          <cell r="X519">
            <v>0</v>
          </cell>
          <cell r="AE519">
            <v>0</v>
          </cell>
        </row>
        <row r="520">
          <cell r="D520" t="str">
            <v>0-Radyo yayıncılığı</v>
          </cell>
          <cell r="E520" t="str">
            <v>J6010</v>
          </cell>
        </row>
        <row r="521">
          <cell r="D521" t="str">
            <v>0-Televizyon programcılığı ve yayıncılığı faaliyetleri</v>
          </cell>
          <cell r="E521" t="str">
            <v>J6020</v>
          </cell>
          <cell r="F521">
            <v>0</v>
          </cell>
          <cell r="K521">
            <v>36</v>
          </cell>
          <cell r="M521">
            <v>0</v>
          </cell>
          <cell r="N521">
            <v>1</v>
          </cell>
          <cell r="S521">
            <v>0</v>
          </cell>
          <cell r="X521">
            <v>0</v>
          </cell>
          <cell r="Z521">
            <v>0</v>
          </cell>
          <cell r="AA521">
            <v>0</v>
          </cell>
        </row>
        <row r="522">
          <cell r="D522" t="str">
            <v>0-Kablolu telekomünikasyon faaliyetleri</v>
          </cell>
          <cell r="E522" t="str">
            <v>J6110</v>
          </cell>
          <cell r="F522">
            <v>0</v>
          </cell>
          <cell r="I522">
            <v>3</v>
          </cell>
          <cell r="K522">
            <v>761</v>
          </cell>
          <cell r="M522">
            <v>0</v>
          </cell>
          <cell r="R522">
            <v>251</v>
          </cell>
          <cell r="S522">
            <v>0</v>
          </cell>
          <cell r="V522">
            <v>0</v>
          </cell>
          <cell r="X522">
            <v>5</v>
          </cell>
          <cell r="Z522">
            <v>0</v>
          </cell>
          <cell r="AE522">
            <v>3</v>
          </cell>
        </row>
        <row r="523">
          <cell r="D523" t="str">
            <v>0-Kablosuz (telsiz) telekomünikasyon faaliyetleri</v>
          </cell>
          <cell r="E523" t="str">
            <v>J6120</v>
          </cell>
          <cell r="F523">
            <v>0</v>
          </cell>
          <cell r="K523">
            <v>59</v>
          </cell>
          <cell r="M523">
            <v>0</v>
          </cell>
          <cell r="S523">
            <v>0</v>
          </cell>
          <cell r="X523">
            <v>0</v>
          </cell>
          <cell r="Z523">
            <v>0</v>
          </cell>
        </row>
        <row r="524">
          <cell r="D524" t="str">
            <v>0-Uydu üzerinden telekomünikasyon faaliyetleri</v>
          </cell>
          <cell r="E524" t="str">
            <v>J6130</v>
          </cell>
          <cell r="F524">
            <v>0</v>
          </cell>
          <cell r="K524">
            <v>117</v>
          </cell>
          <cell r="S524">
            <v>0</v>
          </cell>
          <cell r="X524">
            <v>3</v>
          </cell>
        </row>
        <row r="525">
          <cell r="D525" t="str">
            <v>0-Diğer telekomünikasyon faaliyetleri</v>
          </cell>
          <cell r="E525" t="str">
            <v>J6190</v>
          </cell>
          <cell r="F525">
            <v>0</v>
          </cell>
          <cell r="G525">
            <v>1</v>
          </cell>
          <cell r="I525">
            <v>3</v>
          </cell>
          <cell r="K525">
            <v>200</v>
          </cell>
          <cell r="M525">
            <v>0</v>
          </cell>
          <cell r="O525">
            <v>2</v>
          </cell>
          <cell r="P525">
            <v>3</v>
          </cell>
          <cell r="S525">
            <v>0</v>
          </cell>
          <cell r="T525">
            <v>0</v>
          </cell>
          <cell r="V525">
            <v>0</v>
          </cell>
          <cell r="X525">
            <v>3</v>
          </cell>
          <cell r="Z525">
            <v>0</v>
          </cell>
          <cell r="AB525">
            <v>0</v>
          </cell>
          <cell r="AC525">
            <v>0</v>
          </cell>
        </row>
        <row r="526">
          <cell r="D526" t="str">
            <v>1-Bilgisayar programlama faaliyetleri</v>
          </cell>
          <cell r="E526" t="str">
            <v>J6201</v>
          </cell>
          <cell r="F526">
            <v>0</v>
          </cell>
          <cell r="G526">
            <v>1</v>
          </cell>
          <cell r="H526">
            <v>2</v>
          </cell>
          <cell r="I526">
            <v>6</v>
          </cell>
          <cell r="K526">
            <v>365</v>
          </cell>
          <cell r="M526">
            <v>0</v>
          </cell>
          <cell r="P526">
            <v>3</v>
          </cell>
          <cell r="R526">
            <v>7</v>
          </cell>
          <cell r="S526">
            <v>0</v>
          </cell>
          <cell r="T526">
            <v>0</v>
          </cell>
          <cell r="U526">
            <v>0</v>
          </cell>
          <cell r="V526">
            <v>0</v>
          </cell>
          <cell r="X526">
            <v>2</v>
          </cell>
          <cell r="Z526">
            <v>0</v>
          </cell>
          <cell r="AC526">
            <v>0</v>
          </cell>
          <cell r="AE526">
            <v>0</v>
          </cell>
        </row>
        <row r="527">
          <cell r="D527" t="str">
            <v>2-Bilgisayar danışmanlık faaliyetleri</v>
          </cell>
          <cell r="E527" t="str">
            <v>J6202</v>
          </cell>
          <cell r="F527">
            <v>0</v>
          </cell>
          <cell r="K527">
            <v>106</v>
          </cell>
          <cell r="S527">
            <v>0</v>
          </cell>
          <cell r="X527">
            <v>1</v>
          </cell>
        </row>
        <row r="528">
          <cell r="D528" t="str">
            <v>3-Bilgisayar tesisleri yönetim faaliyetleri</v>
          </cell>
          <cell r="E528" t="str">
            <v>J6203</v>
          </cell>
          <cell r="F528">
            <v>0</v>
          </cell>
          <cell r="K528">
            <v>32</v>
          </cell>
          <cell r="M528">
            <v>0</v>
          </cell>
          <cell r="S528">
            <v>0</v>
          </cell>
          <cell r="X528">
            <v>0</v>
          </cell>
          <cell r="Z528">
            <v>0</v>
          </cell>
        </row>
        <row r="529">
          <cell r="D529" t="str">
            <v>9-Diğer bilgi teknolojisi ve bilgisayar hizmet faaliyetleri</v>
          </cell>
          <cell r="E529" t="str">
            <v>J6209</v>
          </cell>
          <cell r="F529">
            <v>0</v>
          </cell>
          <cell r="H529">
            <v>2</v>
          </cell>
          <cell r="K529">
            <v>20</v>
          </cell>
          <cell r="M529">
            <v>0</v>
          </cell>
          <cell r="N529">
            <v>1</v>
          </cell>
          <cell r="O529">
            <v>2</v>
          </cell>
          <cell r="P529">
            <v>3</v>
          </cell>
          <cell r="R529">
            <v>106</v>
          </cell>
          <cell r="S529">
            <v>0</v>
          </cell>
          <cell r="U529">
            <v>0</v>
          </cell>
          <cell r="X529">
            <v>0</v>
          </cell>
          <cell r="Z529">
            <v>0</v>
          </cell>
          <cell r="AA529">
            <v>0</v>
          </cell>
          <cell r="AB529">
            <v>0</v>
          </cell>
          <cell r="AC529">
            <v>0</v>
          </cell>
          <cell r="AE529">
            <v>0</v>
          </cell>
        </row>
        <row r="530">
          <cell r="D530" t="str">
            <v>1-Veri işleme. barındırma (hosting) ve ilgili faaliyetler</v>
          </cell>
          <cell r="E530" t="str">
            <v>J6311</v>
          </cell>
          <cell r="F530">
            <v>0</v>
          </cell>
          <cell r="H530">
            <v>6</v>
          </cell>
          <cell r="I530">
            <v>3</v>
          </cell>
          <cell r="J530">
            <v>4</v>
          </cell>
          <cell r="K530">
            <v>119</v>
          </cell>
          <cell r="M530">
            <v>0</v>
          </cell>
          <cell r="N530">
            <v>2</v>
          </cell>
          <cell r="O530">
            <v>6</v>
          </cell>
          <cell r="P530">
            <v>12</v>
          </cell>
          <cell r="R530">
            <v>629</v>
          </cell>
          <cell r="S530">
            <v>0</v>
          </cell>
          <cell r="U530">
            <v>0</v>
          </cell>
          <cell r="V530">
            <v>0</v>
          </cell>
          <cell r="W530">
            <v>0</v>
          </cell>
          <cell r="X530">
            <v>0</v>
          </cell>
          <cell r="Z530">
            <v>0</v>
          </cell>
          <cell r="AA530">
            <v>0</v>
          </cell>
          <cell r="AB530">
            <v>0</v>
          </cell>
          <cell r="AC530">
            <v>0</v>
          </cell>
          <cell r="AE530">
            <v>10</v>
          </cell>
        </row>
        <row r="531">
          <cell r="D531" t="str">
            <v>2-Web portalları</v>
          </cell>
          <cell r="E531" t="str">
            <v>J6312</v>
          </cell>
        </row>
        <row r="532">
          <cell r="D532" t="str">
            <v>1-Haber ajanslarının faaliyetleri</v>
          </cell>
          <cell r="E532" t="str">
            <v>J6391</v>
          </cell>
          <cell r="F532">
            <v>0</v>
          </cell>
          <cell r="K532">
            <v>101</v>
          </cell>
          <cell r="M532">
            <v>0</v>
          </cell>
          <cell r="S532">
            <v>0</v>
          </cell>
          <cell r="X532">
            <v>3</v>
          </cell>
          <cell r="Z532">
            <v>0</v>
          </cell>
        </row>
        <row r="533">
          <cell r="D533" t="str">
            <v>9-Başka yerde sınıflandırılmamış diğer bilgi hizmet faaliyetleri</v>
          </cell>
          <cell r="E533" t="str">
            <v>J6399</v>
          </cell>
          <cell r="F533">
            <v>0</v>
          </cell>
          <cell r="H533">
            <v>2</v>
          </cell>
          <cell r="I533">
            <v>3</v>
          </cell>
          <cell r="K533">
            <v>290</v>
          </cell>
          <cell r="R533">
            <v>5</v>
          </cell>
          <cell r="S533">
            <v>0</v>
          </cell>
          <cell r="U533">
            <v>0</v>
          </cell>
          <cell r="V533">
            <v>0</v>
          </cell>
          <cell r="X533">
            <v>17</v>
          </cell>
          <cell r="AE533">
            <v>0</v>
          </cell>
        </row>
        <row r="534">
          <cell r="D534" t="str">
            <v>1-Merkez bankası faaliyetleri</v>
          </cell>
          <cell r="E534" t="str">
            <v>K6411</v>
          </cell>
          <cell r="F534">
            <v>0</v>
          </cell>
          <cell r="S534">
            <v>0</v>
          </cell>
        </row>
        <row r="535">
          <cell r="D535" t="str">
            <v>9-Diğer parasal aracılık faaliyetleri</v>
          </cell>
          <cell r="E535" t="str">
            <v>K6419</v>
          </cell>
          <cell r="F535">
            <v>0</v>
          </cell>
          <cell r="K535">
            <v>289</v>
          </cell>
          <cell r="M535">
            <v>0</v>
          </cell>
          <cell r="P535">
            <v>3</v>
          </cell>
          <cell r="R535">
            <v>186</v>
          </cell>
          <cell r="S535">
            <v>0</v>
          </cell>
          <cell r="X535">
            <v>0</v>
          </cell>
          <cell r="Z535">
            <v>0</v>
          </cell>
          <cell r="AC535">
            <v>0</v>
          </cell>
          <cell r="AE535">
            <v>1</v>
          </cell>
        </row>
        <row r="536">
          <cell r="D536" t="str">
            <v>0-Holding şirketlerinin faaliyetleri</v>
          </cell>
          <cell r="E536" t="str">
            <v>K6420</v>
          </cell>
          <cell r="F536">
            <v>0</v>
          </cell>
          <cell r="K536">
            <v>136</v>
          </cell>
          <cell r="M536">
            <v>0</v>
          </cell>
          <cell r="O536">
            <v>2</v>
          </cell>
          <cell r="R536">
            <v>27</v>
          </cell>
          <cell r="S536">
            <v>0</v>
          </cell>
          <cell r="X536">
            <v>4</v>
          </cell>
          <cell r="Z536">
            <v>0</v>
          </cell>
          <cell r="AB536">
            <v>0</v>
          </cell>
          <cell r="AE536">
            <v>0</v>
          </cell>
        </row>
        <row r="537">
          <cell r="D537" t="str">
            <v>0-Tröstler. fonlar ve diğer mali varlıklar</v>
          </cell>
          <cell r="E537" t="str">
            <v>K6430</v>
          </cell>
          <cell r="K537">
            <v>15</v>
          </cell>
          <cell r="X537">
            <v>0</v>
          </cell>
        </row>
        <row r="538">
          <cell r="D538" t="str">
            <v>1-Finansal kiralama</v>
          </cell>
          <cell r="E538" t="str">
            <v>K6491</v>
          </cell>
          <cell r="F538">
            <v>0</v>
          </cell>
          <cell r="M538">
            <v>0</v>
          </cell>
          <cell r="S538">
            <v>0</v>
          </cell>
          <cell r="Z538">
            <v>0</v>
          </cell>
        </row>
        <row r="539">
          <cell r="D539" t="str">
            <v>2-Diğer kredi verme faaliyetleri</v>
          </cell>
          <cell r="E539" t="str">
            <v>K6492</v>
          </cell>
          <cell r="F539">
            <v>0</v>
          </cell>
          <cell r="H539">
            <v>2</v>
          </cell>
          <cell r="K539">
            <v>177</v>
          </cell>
          <cell r="M539">
            <v>0</v>
          </cell>
          <cell r="P539">
            <v>3</v>
          </cell>
          <cell r="R539">
            <v>30</v>
          </cell>
          <cell r="S539">
            <v>0</v>
          </cell>
          <cell r="U539">
            <v>0</v>
          </cell>
          <cell r="X539">
            <v>8</v>
          </cell>
          <cell r="Z539">
            <v>0</v>
          </cell>
          <cell r="AC539">
            <v>0</v>
          </cell>
          <cell r="AE539">
            <v>0</v>
          </cell>
        </row>
        <row r="540">
          <cell r="D540" t="str">
            <v>9-Sigorta ve emeklilik fonları hariç başka yerde sınıflandırılmamış diğer finansal hizmet faaliyetleri</v>
          </cell>
          <cell r="E540" t="str">
            <v>K6499</v>
          </cell>
          <cell r="F540">
            <v>0</v>
          </cell>
          <cell r="M540">
            <v>0</v>
          </cell>
          <cell r="S540">
            <v>0</v>
          </cell>
          <cell r="Z540">
            <v>0</v>
          </cell>
        </row>
        <row r="541">
          <cell r="D541" t="str">
            <v>1-Hayat sigortası</v>
          </cell>
          <cell r="E541" t="str">
            <v>K6511</v>
          </cell>
          <cell r="F541">
            <v>0</v>
          </cell>
          <cell r="M541">
            <v>0</v>
          </cell>
          <cell r="R541">
            <v>20</v>
          </cell>
          <cell r="S541">
            <v>0</v>
          </cell>
          <cell r="Z541">
            <v>0</v>
          </cell>
          <cell r="AE541">
            <v>0</v>
          </cell>
        </row>
        <row r="542">
          <cell r="D542" t="str">
            <v>2-Hayat sigortası dışındaki sigortalar</v>
          </cell>
          <cell r="E542" t="str">
            <v>K6512</v>
          </cell>
          <cell r="F542">
            <v>0</v>
          </cell>
          <cell r="M542">
            <v>0</v>
          </cell>
          <cell r="S542">
            <v>0</v>
          </cell>
          <cell r="Z542">
            <v>0</v>
          </cell>
        </row>
        <row r="543">
          <cell r="D543" t="str">
            <v>0-Reasürans</v>
          </cell>
          <cell r="E543" t="str">
            <v>K6520</v>
          </cell>
        </row>
        <row r="544">
          <cell r="D544" t="str">
            <v>0-Emeklilik fonları</v>
          </cell>
          <cell r="E544" t="str">
            <v>K6530</v>
          </cell>
          <cell r="M544">
            <v>0</v>
          </cell>
          <cell r="R544">
            <v>20</v>
          </cell>
          <cell r="Z544">
            <v>0</v>
          </cell>
          <cell r="AE544">
            <v>0</v>
          </cell>
        </row>
        <row r="545">
          <cell r="D545" t="str">
            <v>1-Finansal piyasaların yönetimi</v>
          </cell>
          <cell r="E545" t="str">
            <v>K6611</v>
          </cell>
          <cell r="M545">
            <v>0</v>
          </cell>
          <cell r="Z545">
            <v>0</v>
          </cell>
        </row>
        <row r="546">
          <cell r="D546" t="str">
            <v>2-Menkul kıymetler ve emtia sözleşmeleri simsarlığı</v>
          </cell>
          <cell r="E546" t="str">
            <v>K6612</v>
          </cell>
          <cell r="F546">
            <v>0</v>
          </cell>
          <cell r="M546">
            <v>0</v>
          </cell>
          <cell r="R546">
            <v>10</v>
          </cell>
          <cell r="S546">
            <v>0</v>
          </cell>
          <cell r="Z546">
            <v>0</v>
          </cell>
          <cell r="AE546">
            <v>0</v>
          </cell>
        </row>
        <row r="547">
          <cell r="D547" t="str">
            <v>9-Sigorta ve emeklilik fonları hariç. finansal hizmetler için yardımcı diğer faaliyetler</v>
          </cell>
          <cell r="E547" t="str">
            <v>K6619</v>
          </cell>
          <cell r="F547">
            <v>0</v>
          </cell>
          <cell r="K547">
            <v>10</v>
          </cell>
          <cell r="M547">
            <v>0</v>
          </cell>
          <cell r="R547">
            <v>121</v>
          </cell>
          <cell r="S547">
            <v>0</v>
          </cell>
          <cell r="X547">
            <v>0</v>
          </cell>
          <cell r="Z547">
            <v>0</v>
          </cell>
          <cell r="AE547">
            <v>4</v>
          </cell>
        </row>
        <row r="548">
          <cell r="D548" t="str">
            <v>1-Risk ve hasar değerlemesi</v>
          </cell>
          <cell r="E548" t="str">
            <v>K6621</v>
          </cell>
        </row>
        <row r="549">
          <cell r="D549" t="str">
            <v>2-Sigorta acentelerinin ve brokerların faaliyetleri</v>
          </cell>
          <cell r="E549" t="str">
            <v>K6622</v>
          </cell>
          <cell r="F549">
            <v>0</v>
          </cell>
          <cell r="K549">
            <v>58</v>
          </cell>
          <cell r="M549">
            <v>0</v>
          </cell>
          <cell r="S549">
            <v>0</v>
          </cell>
          <cell r="X549">
            <v>0</v>
          </cell>
          <cell r="Z549">
            <v>0</v>
          </cell>
        </row>
        <row r="550">
          <cell r="D550" t="str">
            <v>9-Sigorta ve emeklilik fonuna yardımcı diğer faaliyetler</v>
          </cell>
          <cell r="E550" t="str">
            <v>K6629</v>
          </cell>
        </row>
        <row r="551">
          <cell r="D551" t="str">
            <v>0-Fon yönetimi faaliyetleri</v>
          </cell>
          <cell r="E551" t="str">
            <v>K6630</v>
          </cell>
          <cell r="F551">
            <v>0</v>
          </cell>
          <cell r="K551">
            <v>7</v>
          </cell>
          <cell r="S551">
            <v>0</v>
          </cell>
          <cell r="X551">
            <v>2</v>
          </cell>
        </row>
        <row r="552">
          <cell r="D552" t="str">
            <v>0-Kendine ait gayrimenkulün alınıp satılması</v>
          </cell>
          <cell r="E552" t="str">
            <v>L6810</v>
          </cell>
          <cell r="F552">
            <v>0</v>
          </cell>
          <cell r="K552">
            <v>66</v>
          </cell>
          <cell r="M552">
            <v>0</v>
          </cell>
          <cell r="R552">
            <v>5</v>
          </cell>
          <cell r="S552">
            <v>0</v>
          </cell>
          <cell r="X552">
            <v>3</v>
          </cell>
          <cell r="Z552">
            <v>0</v>
          </cell>
          <cell r="AE552">
            <v>0</v>
          </cell>
        </row>
        <row r="553">
          <cell r="D553" t="str">
            <v>0-Kendine ait veya kiralanan gayrimenkulün kiraya verilmesi veya işletilmesi</v>
          </cell>
          <cell r="E553" t="str">
            <v>L6820</v>
          </cell>
          <cell r="F553">
            <v>0</v>
          </cell>
          <cell r="K553">
            <v>255</v>
          </cell>
          <cell r="M553">
            <v>0</v>
          </cell>
          <cell r="S553">
            <v>0</v>
          </cell>
          <cell r="X553">
            <v>3</v>
          </cell>
          <cell r="Z553">
            <v>0</v>
          </cell>
        </row>
        <row r="554">
          <cell r="D554" t="str">
            <v>1-Gayrimenkul acenteleri</v>
          </cell>
          <cell r="E554" t="str">
            <v>L6831</v>
          </cell>
          <cell r="F554">
            <v>0</v>
          </cell>
          <cell r="I554">
            <v>3</v>
          </cell>
          <cell r="J554">
            <v>4</v>
          </cell>
          <cell r="K554">
            <v>318</v>
          </cell>
          <cell r="M554">
            <v>0</v>
          </cell>
          <cell r="N554">
            <v>1</v>
          </cell>
          <cell r="P554">
            <v>3</v>
          </cell>
          <cell r="R554">
            <v>247</v>
          </cell>
          <cell r="S554">
            <v>0</v>
          </cell>
          <cell r="V554">
            <v>0</v>
          </cell>
          <cell r="W554">
            <v>0</v>
          </cell>
          <cell r="X554">
            <v>7</v>
          </cell>
          <cell r="Z554">
            <v>0</v>
          </cell>
          <cell r="AA554">
            <v>0</v>
          </cell>
          <cell r="AC554">
            <v>0</v>
          </cell>
          <cell r="AE554">
            <v>6</v>
          </cell>
        </row>
        <row r="555">
          <cell r="D555" t="str">
            <v>2-Bir ücret veya sözleşme temeline dayalı olarak gayrimenkulün yönetilmesi</v>
          </cell>
          <cell r="E555" t="str">
            <v>L6832</v>
          </cell>
          <cell r="F555">
            <v>0</v>
          </cell>
          <cell r="G555">
            <v>4</v>
          </cell>
          <cell r="H555">
            <v>26</v>
          </cell>
          <cell r="I555">
            <v>33</v>
          </cell>
          <cell r="J555">
            <v>28</v>
          </cell>
          <cell r="K555">
            <v>4975</v>
          </cell>
          <cell r="M555">
            <v>0</v>
          </cell>
          <cell r="N555">
            <v>1</v>
          </cell>
          <cell r="O555">
            <v>2</v>
          </cell>
          <cell r="P555">
            <v>12</v>
          </cell>
          <cell r="R555">
            <v>364</v>
          </cell>
          <cell r="S555">
            <v>0</v>
          </cell>
          <cell r="T555">
            <v>0</v>
          </cell>
          <cell r="U555">
            <v>0</v>
          </cell>
          <cell r="V555">
            <v>0</v>
          </cell>
          <cell r="W555">
            <v>0</v>
          </cell>
          <cell r="X555">
            <v>241</v>
          </cell>
          <cell r="Z555">
            <v>0</v>
          </cell>
          <cell r="AA555">
            <v>0</v>
          </cell>
          <cell r="AB555">
            <v>0</v>
          </cell>
          <cell r="AC555">
            <v>0</v>
          </cell>
          <cell r="AE555">
            <v>11</v>
          </cell>
        </row>
        <row r="556">
          <cell r="D556" t="str">
            <v>0-Hukuk faaliyetleri</v>
          </cell>
          <cell r="E556" t="str">
            <v>M6910</v>
          </cell>
          <cell r="F556">
            <v>0</v>
          </cell>
          <cell r="K556">
            <v>27</v>
          </cell>
          <cell r="M556">
            <v>0</v>
          </cell>
          <cell r="P556">
            <v>3</v>
          </cell>
          <cell r="R556">
            <v>230</v>
          </cell>
          <cell r="S556">
            <v>0</v>
          </cell>
          <cell r="X556">
            <v>0</v>
          </cell>
          <cell r="Z556">
            <v>0</v>
          </cell>
          <cell r="AC556">
            <v>0</v>
          </cell>
          <cell r="AE556">
            <v>0</v>
          </cell>
        </row>
        <row r="557">
          <cell r="D557" t="str">
            <v>1-Noterler</v>
          </cell>
          <cell r="E557" t="str">
            <v>M6911</v>
          </cell>
        </row>
        <row r="558">
          <cell r="D558" t="str">
            <v>0-Muhasebe. defter tutma ve denetim faaliyetleri, vergi müşavirliği</v>
          </cell>
          <cell r="E558" t="str">
            <v>M6920</v>
          </cell>
          <cell r="F558">
            <v>0</v>
          </cell>
          <cell r="K558">
            <v>125</v>
          </cell>
          <cell r="M558">
            <v>0</v>
          </cell>
          <cell r="P558">
            <v>3</v>
          </cell>
          <cell r="R558">
            <v>12</v>
          </cell>
          <cell r="S558">
            <v>0</v>
          </cell>
          <cell r="X558">
            <v>0</v>
          </cell>
          <cell r="Z558">
            <v>0</v>
          </cell>
          <cell r="AC558">
            <v>0</v>
          </cell>
          <cell r="AE558">
            <v>0</v>
          </cell>
        </row>
        <row r="559">
          <cell r="D559" t="str">
            <v>0-İdare merkezi faaliyetleri</v>
          </cell>
          <cell r="E559" t="str">
            <v>M7010</v>
          </cell>
          <cell r="F559">
            <v>0</v>
          </cell>
          <cell r="G559">
            <v>2</v>
          </cell>
          <cell r="H559">
            <v>24</v>
          </cell>
          <cell r="I559">
            <v>39</v>
          </cell>
          <cell r="J559">
            <v>12</v>
          </cell>
          <cell r="K559">
            <v>2373</v>
          </cell>
          <cell r="M559">
            <v>0</v>
          </cell>
          <cell r="O559">
            <v>2</v>
          </cell>
          <cell r="P559">
            <v>3</v>
          </cell>
          <cell r="Q559">
            <v>8</v>
          </cell>
          <cell r="R559">
            <v>269</v>
          </cell>
          <cell r="S559">
            <v>0</v>
          </cell>
          <cell r="T559">
            <v>0</v>
          </cell>
          <cell r="U559">
            <v>0</v>
          </cell>
          <cell r="V559">
            <v>0</v>
          </cell>
          <cell r="W559">
            <v>0</v>
          </cell>
          <cell r="X559">
            <v>192</v>
          </cell>
          <cell r="Z559">
            <v>0</v>
          </cell>
          <cell r="AB559">
            <v>0</v>
          </cell>
          <cell r="AC559">
            <v>0</v>
          </cell>
          <cell r="AD559">
            <v>0</v>
          </cell>
          <cell r="AE559">
            <v>2</v>
          </cell>
        </row>
        <row r="560">
          <cell r="D560" t="str">
            <v>1-Halkla ilişkiler ve iletişim faaliyetleri</v>
          </cell>
          <cell r="E560" t="str">
            <v>M7021</v>
          </cell>
          <cell r="F560">
            <v>0</v>
          </cell>
          <cell r="G560">
            <v>1</v>
          </cell>
          <cell r="H560">
            <v>4</v>
          </cell>
          <cell r="I560">
            <v>3</v>
          </cell>
          <cell r="J560">
            <v>4</v>
          </cell>
          <cell r="K560">
            <v>355</v>
          </cell>
          <cell r="M560">
            <v>0</v>
          </cell>
          <cell r="O560">
            <v>6</v>
          </cell>
          <cell r="R560">
            <v>40</v>
          </cell>
          <cell r="S560">
            <v>0</v>
          </cell>
          <cell r="T560">
            <v>0</v>
          </cell>
          <cell r="U560">
            <v>0</v>
          </cell>
          <cell r="V560">
            <v>0</v>
          </cell>
          <cell r="W560">
            <v>0</v>
          </cell>
          <cell r="X560">
            <v>7</v>
          </cell>
          <cell r="Z560">
            <v>0</v>
          </cell>
          <cell r="AB560">
            <v>0</v>
          </cell>
          <cell r="AE560">
            <v>0</v>
          </cell>
        </row>
        <row r="561">
          <cell r="D561" t="str">
            <v>2-İşletme ve diğer idari danışmanlık faaliyetleri</v>
          </cell>
          <cell r="E561" t="str">
            <v>M7022</v>
          </cell>
          <cell r="F561">
            <v>0</v>
          </cell>
          <cell r="G561">
            <v>5</v>
          </cell>
          <cell r="H561">
            <v>28</v>
          </cell>
          <cell r="I561">
            <v>87</v>
          </cell>
          <cell r="J561">
            <v>12</v>
          </cell>
          <cell r="K561">
            <v>6489</v>
          </cell>
          <cell r="M561">
            <v>0</v>
          </cell>
          <cell r="N561">
            <v>1</v>
          </cell>
          <cell r="O561">
            <v>10</v>
          </cell>
          <cell r="P561">
            <v>30</v>
          </cell>
          <cell r="Q561">
            <v>12</v>
          </cell>
          <cell r="R561">
            <v>913</v>
          </cell>
          <cell r="S561">
            <v>0</v>
          </cell>
          <cell r="T561">
            <v>0</v>
          </cell>
          <cell r="U561">
            <v>0</v>
          </cell>
          <cell r="V561">
            <v>0</v>
          </cell>
          <cell r="W561">
            <v>0</v>
          </cell>
          <cell r="X561">
            <v>172</v>
          </cell>
          <cell r="Z561">
            <v>0</v>
          </cell>
          <cell r="AA561">
            <v>0</v>
          </cell>
          <cell r="AB561">
            <v>0</v>
          </cell>
          <cell r="AC561">
            <v>0</v>
          </cell>
          <cell r="AD561">
            <v>0</v>
          </cell>
          <cell r="AE561">
            <v>7</v>
          </cell>
        </row>
        <row r="562">
          <cell r="D562" t="str">
            <v>1-Mimarlık faaliyetleri</v>
          </cell>
          <cell r="E562" t="str">
            <v>M7111</v>
          </cell>
          <cell r="F562">
            <v>0</v>
          </cell>
          <cell r="G562">
            <v>1</v>
          </cell>
          <cell r="I562">
            <v>6</v>
          </cell>
          <cell r="J562">
            <v>4</v>
          </cell>
          <cell r="K562">
            <v>1950</v>
          </cell>
          <cell r="M562">
            <v>0</v>
          </cell>
          <cell r="N562">
            <v>1</v>
          </cell>
          <cell r="R562">
            <v>5</v>
          </cell>
          <cell r="S562">
            <v>0</v>
          </cell>
          <cell r="T562">
            <v>0</v>
          </cell>
          <cell r="V562">
            <v>0</v>
          </cell>
          <cell r="W562">
            <v>0</v>
          </cell>
          <cell r="X562">
            <v>46</v>
          </cell>
          <cell r="Z562">
            <v>0</v>
          </cell>
          <cell r="AA562">
            <v>0</v>
          </cell>
          <cell r="AE562">
            <v>0</v>
          </cell>
        </row>
        <row r="563">
          <cell r="D563" t="str">
            <v>2-Mühendislik faaliyetleri ve ilgili teknik danışmanlık</v>
          </cell>
          <cell r="E563" t="str">
            <v>M7112</v>
          </cell>
          <cell r="F563">
            <v>0</v>
          </cell>
          <cell r="G563">
            <v>7</v>
          </cell>
          <cell r="H563">
            <v>28</v>
          </cell>
          <cell r="I563">
            <v>84</v>
          </cell>
          <cell r="J563">
            <v>27</v>
          </cell>
          <cell r="K563">
            <v>8533</v>
          </cell>
          <cell r="M563">
            <v>0</v>
          </cell>
          <cell r="O563">
            <v>2</v>
          </cell>
          <cell r="P563">
            <v>3</v>
          </cell>
          <cell r="R563">
            <v>189</v>
          </cell>
          <cell r="S563">
            <v>0</v>
          </cell>
          <cell r="T563">
            <v>0</v>
          </cell>
          <cell r="U563">
            <v>2</v>
          </cell>
          <cell r="V563">
            <v>0</v>
          </cell>
          <cell r="W563">
            <v>1</v>
          </cell>
          <cell r="X563">
            <v>468</v>
          </cell>
          <cell r="Z563">
            <v>0</v>
          </cell>
          <cell r="AB563">
            <v>0</v>
          </cell>
          <cell r="AC563">
            <v>0</v>
          </cell>
          <cell r="AE563">
            <v>13</v>
          </cell>
        </row>
        <row r="564">
          <cell r="D564" t="str">
            <v>0-Teknik test ve analiz faaliyetleri</v>
          </cell>
          <cell r="E564" t="str">
            <v>M7120</v>
          </cell>
          <cell r="F564">
            <v>0</v>
          </cell>
          <cell r="G564">
            <v>5</v>
          </cell>
          <cell r="H564">
            <v>14</v>
          </cell>
          <cell r="I564">
            <v>45</v>
          </cell>
          <cell r="J564">
            <v>4</v>
          </cell>
          <cell r="K564">
            <v>1283</v>
          </cell>
          <cell r="M564">
            <v>0</v>
          </cell>
          <cell r="N564">
            <v>2</v>
          </cell>
          <cell r="O564">
            <v>2</v>
          </cell>
          <cell r="P564">
            <v>9</v>
          </cell>
          <cell r="Q564">
            <v>4</v>
          </cell>
          <cell r="R564">
            <v>67</v>
          </cell>
          <cell r="S564">
            <v>0</v>
          </cell>
          <cell r="T564">
            <v>0</v>
          </cell>
          <cell r="U564">
            <v>0</v>
          </cell>
          <cell r="V564">
            <v>0</v>
          </cell>
          <cell r="W564">
            <v>0</v>
          </cell>
          <cell r="X564">
            <v>118</v>
          </cell>
          <cell r="Z564">
            <v>0</v>
          </cell>
          <cell r="AA564">
            <v>0</v>
          </cell>
          <cell r="AB564">
            <v>0</v>
          </cell>
          <cell r="AC564">
            <v>0</v>
          </cell>
          <cell r="AD564">
            <v>0</v>
          </cell>
          <cell r="AE564">
            <v>1</v>
          </cell>
        </row>
        <row r="565">
          <cell r="D565" t="str">
            <v>1-Biyoteknolojiyle ilgili araştırma ve deneysel geliştirme faaliyetleri</v>
          </cell>
          <cell r="E565" t="str">
            <v>M7211</v>
          </cell>
          <cell r="F565">
            <v>0</v>
          </cell>
          <cell r="G565">
            <v>1</v>
          </cell>
          <cell r="M565">
            <v>0</v>
          </cell>
          <cell r="R565">
            <v>17</v>
          </cell>
          <cell r="S565">
            <v>0</v>
          </cell>
          <cell r="T565">
            <v>0</v>
          </cell>
          <cell r="Z565">
            <v>0</v>
          </cell>
          <cell r="AE565">
            <v>0</v>
          </cell>
        </row>
        <row r="566">
          <cell r="D566" t="str">
            <v>9-Doğal bilimlerle ve mühendislikle ilgili diğer araştırma ve deneysel geliştirme faaliyetleri</v>
          </cell>
          <cell r="E566" t="str">
            <v>M7219</v>
          </cell>
          <cell r="F566">
            <v>0</v>
          </cell>
          <cell r="H566">
            <v>6</v>
          </cell>
          <cell r="I566">
            <v>12</v>
          </cell>
          <cell r="J566">
            <v>4</v>
          </cell>
          <cell r="K566">
            <v>303</v>
          </cell>
          <cell r="M566">
            <v>0</v>
          </cell>
          <cell r="O566">
            <v>2</v>
          </cell>
          <cell r="P566">
            <v>3</v>
          </cell>
          <cell r="Q566">
            <v>4</v>
          </cell>
          <cell r="R566">
            <v>28</v>
          </cell>
          <cell r="S566">
            <v>0</v>
          </cell>
          <cell r="U566">
            <v>0</v>
          </cell>
          <cell r="V566">
            <v>0</v>
          </cell>
          <cell r="W566">
            <v>0</v>
          </cell>
          <cell r="X566">
            <v>0</v>
          </cell>
          <cell r="Z566">
            <v>0</v>
          </cell>
          <cell r="AB566">
            <v>0</v>
          </cell>
          <cell r="AC566">
            <v>0</v>
          </cell>
          <cell r="AD566">
            <v>0</v>
          </cell>
          <cell r="AE566">
            <v>0</v>
          </cell>
        </row>
        <row r="567">
          <cell r="D567" t="str">
            <v>0-Sosyal bilimlerle ve beşeri bilimlerle ilgili araştırma ve deneysel geliştirme faaliyetleri</v>
          </cell>
          <cell r="E567" t="str">
            <v>M7220</v>
          </cell>
          <cell r="F567">
            <v>0</v>
          </cell>
          <cell r="I567">
            <v>3</v>
          </cell>
          <cell r="K567">
            <v>185</v>
          </cell>
          <cell r="M567">
            <v>0</v>
          </cell>
          <cell r="S567">
            <v>0</v>
          </cell>
          <cell r="V567">
            <v>0</v>
          </cell>
          <cell r="X567">
            <v>15</v>
          </cell>
          <cell r="Z567">
            <v>0</v>
          </cell>
        </row>
        <row r="568">
          <cell r="D568" t="str">
            <v>1-Reklam ajanslarının faaliyetleri</v>
          </cell>
          <cell r="E568" t="str">
            <v>M7311</v>
          </cell>
          <cell r="F568">
            <v>0</v>
          </cell>
          <cell r="G568">
            <v>4</v>
          </cell>
          <cell r="H568">
            <v>24</v>
          </cell>
          <cell r="I568">
            <v>36</v>
          </cell>
          <cell r="J568">
            <v>12</v>
          </cell>
          <cell r="K568">
            <v>3463</v>
          </cell>
          <cell r="M568">
            <v>0</v>
          </cell>
          <cell r="O568">
            <v>18</v>
          </cell>
          <cell r="P568">
            <v>18</v>
          </cell>
          <cell r="Q568">
            <v>8</v>
          </cell>
          <cell r="R568">
            <v>787</v>
          </cell>
          <cell r="S568">
            <v>0</v>
          </cell>
          <cell r="T568">
            <v>0</v>
          </cell>
          <cell r="U568">
            <v>0</v>
          </cell>
          <cell r="V568">
            <v>0</v>
          </cell>
          <cell r="W568">
            <v>0</v>
          </cell>
          <cell r="X568">
            <v>197</v>
          </cell>
          <cell r="Z568">
            <v>0</v>
          </cell>
          <cell r="AB568">
            <v>0</v>
          </cell>
          <cell r="AC568">
            <v>0</v>
          </cell>
          <cell r="AD568">
            <v>0</v>
          </cell>
          <cell r="AE568">
            <v>12</v>
          </cell>
        </row>
        <row r="569">
          <cell r="D569" t="str">
            <v>2-Çeşitli medya reklamları için alan ve zamanın bir ücret veya sözleşmeye dayalı olarak satışı</v>
          </cell>
          <cell r="E569" t="str">
            <v>M7312</v>
          </cell>
          <cell r="F569">
            <v>0</v>
          </cell>
          <cell r="G569">
            <v>2</v>
          </cell>
          <cell r="I569">
            <v>6</v>
          </cell>
          <cell r="K569">
            <v>152</v>
          </cell>
          <cell r="M569">
            <v>0</v>
          </cell>
          <cell r="P569">
            <v>3</v>
          </cell>
          <cell r="R569">
            <v>316</v>
          </cell>
          <cell r="S569">
            <v>0</v>
          </cell>
          <cell r="T569">
            <v>0</v>
          </cell>
          <cell r="V569">
            <v>0</v>
          </cell>
          <cell r="X569">
            <v>72</v>
          </cell>
          <cell r="Z569">
            <v>0</v>
          </cell>
          <cell r="AC569">
            <v>0</v>
          </cell>
          <cell r="AE569">
            <v>3</v>
          </cell>
        </row>
        <row r="570">
          <cell r="D570" t="str">
            <v>0-Piyasa ve kamuoyu araştırma faaliyetleri</v>
          </cell>
          <cell r="E570" t="str">
            <v>M7320</v>
          </cell>
          <cell r="M570">
            <v>0</v>
          </cell>
          <cell r="P570">
            <v>3</v>
          </cell>
          <cell r="Z570">
            <v>0</v>
          </cell>
          <cell r="AC570">
            <v>0</v>
          </cell>
        </row>
        <row r="571">
          <cell r="D571" t="str">
            <v>0-Uzmanlaşmış tasarım faaliyetleri</v>
          </cell>
          <cell r="E571" t="str">
            <v>M7410</v>
          </cell>
          <cell r="F571">
            <v>0</v>
          </cell>
          <cell r="K571">
            <v>148</v>
          </cell>
          <cell r="M571">
            <v>0</v>
          </cell>
          <cell r="O571">
            <v>2</v>
          </cell>
          <cell r="R571">
            <v>27</v>
          </cell>
          <cell r="S571">
            <v>0</v>
          </cell>
          <cell r="X571">
            <v>3</v>
          </cell>
          <cell r="Z571">
            <v>0</v>
          </cell>
          <cell r="AB571">
            <v>0</v>
          </cell>
          <cell r="AE571">
            <v>0</v>
          </cell>
        </row>
        <row r="572">
          <cell r="D572" t="str">
            <v>0-Fotoğrafçılık faaliyetleri</v>
          </cell>
          <cell r="E572" t="str">
            <v>M7420</v>
          </cell>
          <cell r="F572">
            <v>0</v>
          </cell>
          <cell r="H572">
            <v>2</v>
          </cell>
          <cell r="K572">
            <v>55</v>
          </cell>
          <cell r="M572">
            <v>0</v>
          </cell>
          <cell r="P572">
            <v>3</v>
          </cell>
          <cell r="S572">
            <v>0</v>
          </cell>
          <cell r="U572">
            <v>0</v>
          </cell>
          <cell r="X572">
            <v>0</v>
          </cell>
          <cell r="Z572">
            <v>0</v>
          </cell>
          <cell r="AC572">
            <v>0</v>
          </cell>
        </row>
        <row r="573">
          <cell r="D573" t="str">
            <v>0-Tercüme ve sözlü tercüme faaliyetleri</v>
          </cell>
          <cell r="E573" t="str">
            <v>M7430</v>
          </cell>
        </row>
        <row r="574">
          <cell r="D574" t="str">
            <v>0-Başka yerde sınıflandırılmamış diğer mesleki. bilimsel ve teknik faaliyetler</v>
          </cell>
          <cell r="E574" t="str">
            <v>M7490</v>
          </cell>
          <cell r="F574">
            <v>0</v>
          </cell>
          <cell r="H574">
            <v>4</v>
          </cell>
          <cell r="I574">
            <v>3</v>
          </cell>
          <cell r="J574">
            <v>4</v>
          </cell>
          <cell r="K574">
            <v>355</v>
          </cell>
          <cell r="M574">
            <v>0</v>
          </cell>
          <cell r="N574">
            <v>1</v>
          </cell>
          <cell r="O574">
            <v>2</v>
          </cell>
          <cell r="R574">
            <v>5</v>
          </cell>
          <cell r="S574">
            <v>0</v>
          </cell>
          <cell r="U574">
            <v>0</v>
          </cell>
          <cell r="V574">
            <v>0</v>
          </cell>
          <cell r="W574">
            <v>0</v>
          </cell>
          <cell r="X574">
            <v>4</v>
          </cell>
          <cell r="Z574">
            <v>0</v>
          </cell>
          <cell r="AA574">
            <v>0</v>
          </cell>
          <cell r="AB574">
            <v>0</v>
          </cell>
          <cell r="AE574">
            <v>0</v>
          </cell>
        </row>
        <row r="575">
          <cell r="D575" t="str">
            <v>0-Veterinerlik hizmetleri</v>
          </cell>
          <cell r="E575" t="str">
            <v>M7500</v>
          </cell>
          <cell r="F575">
            <v>0</v>
          </cell>
          <cell r="G575">
            <v>4</v>
          </cell>
          <cell r="H575">
            <v>4</v>
          </cell>
          <cell r="I575">
            <v>12</v>
          </cell>
          <cell r="K575">
            <v>503</v>
          </cell>
          <cell r="M575">
            <v>0</v>
          </cell>
          <cell r="O575">
            <v>2</v>
          </cell>
          <cell r="R575">
            <v>164</v>
          </cell>
          <cell r="S575">
            <v>0</v>
          </cell>
          <cell r="T575">
            <v>0</v>
          </cell>
          <cell r="U575">
            <v>0</v>
          </cell>
          <cell r="V575">
            <v>0</v>
          </cell>
          <cell r="X575">
            <v>8</v>
          </cell>
          <cell r="Z575">
            <v>0</v>
          </cell>
          <cell r="AB575">
            <v>0</v>
          </cell>
          <cell r="AE575">
            <v>18</v>
          </cell>
        </row>
        <row r="576">
          <cell r="D576" t="str">
            <v>1-Hafif motorlu taşıtların ve arabaların kiralanması ve leasingi</v>
          </cell>
          <cell r="E576" t="str">
            <v>N7711</v>
          </cell>
          <cell r="F576">
            <v>0</v>
          </cell>
          <cell r="G576">
            <v>1</v>
          </cell>
          <cell r="H576">
            <v>4</v>
          </cell>
          <cell r="I576">
            <v>12</v>
          </cell>
          <cell r="K576">
            <v>1065</v>
          </cell>
          <cell r="M576">
            <v>0</v>
          </cell>
          <cell r="O576">
            <v>8</v>
          </cell>
          <cell r="R576">
            <v>7</v>
          </cell>
          <cell r="S576">
            <v>0</v>
          </cell>
          <cell r="T576">
            <v>0</v>
          </cell>
          <cell r="U576">
            <v>0</v>
          </cell>
          <cell r="V576">
            <v>0</v>
          </cell>
          <cell r="X576">
            <v>24</v>
          </cell>
          <cell r="Z576">
            <v>0</v>
          </cell>
          <cell r="AB576">
            <v>0</v>
          </cell>
          <cell r="AE576">
            <v>0</v>
          </cell>
        </row>
        <row r="577">
          <cell r="D577" t="str">
            <v>2-Kamyonların kiralanması ve leasingi</v>
          </cell>
          <cell r="E577" t="str">
            <v>N7712</v>
          </cell>
          <cell r="F577">
            <v>0</v>
          </cell>
          <cell r="G577">
            <v>2</v>
          </cell>
          <cell r="H577">
            <v>2</v>
          </cell>
          <cell r="I577">
            <v>6</v>
          </cell>
          <cell r="K577">
            <v>728</v>
          </cell>
          <cell r="M577">
            <v>0</v>
          </cell>
          <cell r="R577">
            <v>48</v>
          </cell>
          <cell r="S577">
            <v>0</v>
          </cell>
          <cell r="T577">
            <v>0</v>
          </cell>
          <cell r="U577">
            <v>0</v>
          </cell>
          <cell r="V577">
            <v>0</v>
          </cell>
          <cell r="X577">
            <v>43</v>
          </cell>
          <cell r="Z577">
            <v>0</v>
          </cell>
          <cell r="AE577">
            <v>0</v>
          </cell>
        </row>
        <row r="578">
          <cell r="D578" t="str">
            <v>1-Eğlence ve spor eşyalarının kiralanması ve leasingi</v>
          </cell>
          <cell r="E578" t="str">
            <v>N7721</v>
          </cell>
          <cell r="K578">
            <v>33</v>
          </cell>
          <cell r="X578">
            <v>2</v>
          </cell>
        </row>
        <row r="579">
          <cell r="D579" t="str">
            <v>2-Video kasetlerin ve disklerin kiralanması</v>
          </cell>
          <cell r="E579" t="str">
            <v>N7722</v>
          </cell>
        </row>
        <row r="580">
          <cell r="D580" t="str">
            <v>9-Başka yerde sınıflandırılmamış diğer kişisel ve ev eşyalarının kiralanması ve leasingi</v>
          </cell>
          <cell r="E580" t="str">
            <v>N7729</v>
          </cell>
        </row>
        <row r="581">
          <cell r="D581" t="str">
            <v>1-Tarımsal makine ve ekipmanların kiralanması ve leasingi</v>
          </cell>
          <cell r="E581" t="str">
            <v>N7731</v>
          </cell>
          <cell r="F581">
            <v>0</v>
          </cell>
          <cell r="G581">
            <v>1</v>
          </cell>
          <cell r="H581">
            <v>6</v>
          </cell>
          <cell r="I581">
            <v>12</v>
          </cell>
          <cell r="K581">
            <v>22</v>
          </cell>
          <cell r="M581">
            <v>0</v>
          </cell>
          <cell r="S581">
            <v>0</v>
          </cell>
          <cell r="T581">
            <v>0</v>
          </cell>
          <cell r="U581">
            <v>0</v>
          </cell>
          <cell r="V581">
            <v>0</v>
          </cell>
          <cell r="X581">
            <v>0</v>
          </cell>
          <cell r="Z581">
            <v>0</v>
          </cell>
        </row>
        <row r="582">
          <cell r="D582" t="str">
            <v>2-Bina ve bina dışı inşaatlarda kullanılan makine ve teçhizatın kiralanması ve leasingi</v>
          </cell>
          <cell r="E582" t="str">
            <v>N7732</v>
          </cell>
          <cell r="F582">
            <v>0</v>
          </cell>
          <cell r="H582">
            <v>2</v>
          </cell>
          <cell r="K582">
            <v>351</v>
          </cell>
          <cell r="S582">
            <v>0</v>
          </cell>
          <cell r="U582">
            <v>0</v>
          </cell>
          <cell r="X582">
            <v>10</v>
          </cell>
        </row>
        <row r="583">
          <cell r="D583" t="str">
            <v>3-Büro makine ve ekipmanın (bilgisayarlar dahil) kiralanması ve leasingi</v>
          </cell>
          <cell r="E583" t="str">
            <v>N7733</v>
          </cell>
        </row>
        <row r="584">
          <cell r="D584" t="str">
            <v>4-Su taşımacılığı ekipmanının kiralanması ve leasingi</v>
          </cell>
          <cell r="E584" t="str">
            <v>N7734</v>
          </cell>
          <cell r="F584">
            <v>0</v>
          </cell>
          <cell r="M584">
            <v>0</v>
          </cell>
          <cell r="S584">
            <v>0</v>
          </cell>
          <cell r="Z584">
            <v>0</v>
          </cell>
        </row>
        <row r="585">
          <cell r="D585" t="str">
            <v>5-Hava taşımacığı araçlarının kiralanması ve leasingi</v>
          </cell>
          <cell r="E585" t="str">
            <v>N7735</v>
          </cell>
          <cell r="F585">
            <v>0</v>
          </cell>
          <cell r="S585">
            <v>0</v>
          </cell>
        </row>
        <row r="586">
          <cell r="D586" t="str">
            <v>9-Başka yerde sınıflandırılmamış diğer makine. teçhizat ve eşyaların kiralanması ve leasingi</v>
          </cell>
          <cell r="E586" t="str">
            <v>N7739</v>
          </cell>
          <cell r="I586">
            <v>3</v>
          </cell>
          <cell r="V586">
            <v>0</v>
          </cell>
        </row>
        <row r="587">
          <cell r="D587" t="str">
            <v>0-Telif hakkı alınmış olan çalışmalar dışında. fikri mülkiyet haklarının ve benzer ürünlerin leasingi</v>
          </cell>
          <cell r="E587" t="str">
            <v>N7740</v>
          </cell>
        </row>
        <row r="588">
          <cell r="D588" t="str">
            <v>0-İş bulma acentelerinin faaliyetleri</v>
          </cell>
          <cell r="E588" t="str">
            <v>N7810</v>
          </cell>
          <cell r="F588">
            <v>0</v>
          </cell>
          <cell r="G588">
            <v>7</v>
          </cell>
          <cell r="H588">
            <v>16</v>
          </cell>
          <cell r="I588">
            <v>24</v>
          </cell>
          <cell r="J588">
            <v>12</v>
          </cell>
          <cell r="K588">
            <v>822</v>
          </cell>
          <cell r="M588">
            <v>0</v>
          </cell>
          <cell r="N588">
            <v>1</v>
          </cell>
          <cell r="O588">
            <v>11</v>
          </cell>
          <cell r="P588">
            <v>6</v>
          </cell>
          <cell r="Q588">
            <v>4</v>
          </cell>
          <cell r="R588">
            <v>633</v>
          </cell>
          <cell r="S588">
            <v>0</v>
          </cell>
          <cell r="T588">
            <v>0</v>
          </cell>
          <cell r="U588">
            <v>0</v>
          </cell>
          <cell r="V588">
            <v>0</v>
          </cell>
          <cell r="W588">
            <v>0</v>
          </cell>
          <cell r="X588">
            <v>11</v>
          </cell>
          <cell r="Z588">
            <v>0</v>
          </cell>
          <cell r="AA588">
            <v>0</v>
          </cell>
          <cell r="AB588">
            <v>1</v>
          </cell>
          <cell r="AC588">
            <v>0</v>
          </cell>
          <cell r="AD588">
            <v>0</v>
          </cell>
          <cell r="AE588">
            <v>0</v>
          </cell>
        </row>
        <row r="589">
          <cell r="D589" t="str">
            <v>0-Geçici iş bulma acentelerinin faaliyetleri</v>
          </cell>
          <cell r="E589" t="str">
            <v>N7820</v>
          </cell>
          <cell r="F589">
            <v>0</v>
          </cell>
          <cell r="H589">
            <v>6</v>
          </cell>
          <cell r="I589">
            <v>9</v>
          </cell>
          <cell r="K589">
            <v>261</v>
          </cell>
          <cell r="M589">
            <v>0</v>
          </cell>
          <cell r="O589">
            <v>2</v>
          </cell>
          <cell r="P589">
            <v>3</v>
          </cell>
          <cell r="R589">
            <v>297</v>
          </cell>
          <cell r="S589">
            <v>0</v>
          </cell>
          <cell r="U589">
            <v>0</v>
          </cell>
          <cell r="V589">
            <v>0</v>
          </cell>
          <cell r="X589">
            <v>1</v>
          </cell>
          <cell r="Z589">
            <v>0</v>
          </cell>
          <cell r="AB589">
            <v>0</v>
          </cell>
          <cell r="AC589">
            <v>0</v>
          </cell>
          <cell r="AE589">
            <v>4</v>
          </cell>
        </row>
        <row r="590">
          <cell r="D590" t="str">
            <v>0-Diğer insan kaynaklarının sağlanması</v>
          </cell>
          <cell r="E590" t="str">
            <v>N7830</v>
          </cell>
          <cell r="F590">
            <v>0</v>
          </cell>
          <cell r="G590">
            <v>14</v>
          </cell>
          <cell r="H590">
            <v>62</v>
          </cell>
          <cell r="I590">
            <v>96</v>
          </cell>
          <cell r="J590">
            <v>28</v>
          </cell>
          <cell r="K590">
            <v>5155</v>
          </cell>
          <cell r="M590">
            <v>0</v>
          </cell>
          <cell r="N590">
            <v>7</v>
          </cell>
          <cell r="O590">
            <v>22</v>
          </cell>
          <cell r="P590">
            <v>48</v>
          </cell>
          <cell r="Q590">
            <v>16</v>
          </cell>
          <cell r="R590">
            <v>1451</v>
          </cell>
          <cell r="S590">
            <v>0</v>
          </cell>
          <cell r="T590">
            <v>0</v>
          </cell>
          <cell r="U590">
            <v>0</v>
          </cell>
          <cell r="V590">
            <v>0</v>
          </cell>
          <cell r="W590">
            <v>0</v>
          </cell>
          <cell r="X590">
            <v>172</v>
          </cell>
          <cell r="Z590">
            <v>0</v>
          </cell>
          <cell r="AA590">
            <v>0</v>
          </cell>
          <cell r="AB590">
            <v>0</v>
          </cell>
          <cell r="AC590">
            <v>0</v>
          </cell>
          <cell r="AD590">
            <v>0</v>
          </cell>
          <cell r="AE590">
            <v>8</v>
          </cell>
        </row>
        <row r="591">
          <cell r="D591" t="str">
            <v>1-Seyahat acentesi faaliyetleri</v>
          </cell>
          <cell r="E591" t="str">
            <v>N7911</v>
          </cell>
          <cell r="F591">
            <v>0</v>
          </cell>
          <cell r="H591">
            <v>2</v>
          </cell>
          <cell r="I591">
            <v>3</v>
          </cell>
          <cell r="K591">
            <v>581</v>
          </cell>
          <cell r="M591">
            <v>0</v>
          </cell>
          <cell r="N591">
            <v>1</v>
          </cell>
          <cell r="O591">
            <v>4</v>
          </cell>
          <cell r="P591">
            <v>3</v>
          </cell>
          <cell r="R591">
            <v>101</v>
          </cell>
          <cell r="S591">
            <v>0</v>
          </cell>
          <cell r="U591">
            <v>0</v>
          </cell>
          <cell r="V591">
            <v>0</v>
          </cell>
          <cell r="X591">
            <v>8</v>
          </cell>
          <cell r="Z591">
            <v>0</v>
          </cell>
          <cell r="AA591">
            <v>0</v>
          </cell>
          <cell r="AB591">
            <v>0</v>
          </cell>
          <cell r="AC591">
            <v>0</v>
          </cell>
          <cell r="AE591">
            <v>0</v>
          </cell>
        </row>
        <row r="592">
          <cell r="D592" t="str">
            <v>2-Tur operatörü faaliyetleri</v>
          </cell>
          <cell r="E592" t="str">
            <v>N7912</v>
          </cell>
          <cell r="F592">
            <v>0</v>
          </cell>
          <cell r="H592">
            <v>4</v>
          </cell>
          <cell r="I592">
            <v>6</v>
          </cell>
          <cell r="K592">
            <v>37</v>
          </cell>
          <cell r="M592">
            <v>0</v>
          </cell>
          <cell r="R592">
            <v>25</v>
          </cell>
          <cell r="S592">
            <v>0</v>
          </cell>
          <cell r="U592">
            <v>0</v>
          </cell>
          <cell r="V592">
            <v>0</v>
          </cell>
          <cell r="X592">
            <v>0</v>
          </cell>
          <cell r="Z592">
            <v>0</v>
          </cell>
          <cell r="AE592">
            <v>8</v>
          </cell>
        </row>
        <row r="593">
          <cell r="D593" t="str">
            <v>0-Diğer rezervasyon hizmetleri ve ilgili faaliyetler</v>
          </cell>
          <cell r="E593" t="str">
            <v>N7990</v>
          </cell>
          <cell r="F593">
            <v>0</v>
          </cell>
          <cell r="I593">
            <v>3</v>
          </cell>
          <cell r="K593">
            <v>797</v>
          </cell>
          <cell r="M593">
            <v>0</v>
          </cell>
          <cell r="P593">
            <v>3</v>
          </cell>
          <cell r="R593">
            <v>81</v>
          </cell>
          <cell r="S593">
            <v>0</v>
          </cell>
          <cell r="V593">
            <v>0</v>
          </cell>
          <cell r="X593">
            <v>10</v>
          </cell>
          <cell r="Z593">
            <v>0</v>
          </cell>
          <cell r="AC593">
            <v>0</v>
          </cell>
          <cell r="AE593">
            <v>4</v>
          </cell>
        </row>
        <row r="594">
          <cell r="D594" t="str">
            <v>0-Özel güvenlik faaliyetleri</v>
          </cell>
          <cell r="E594" t="str">
            <v>N8010</v>
          </cell>
          <cell r="F594">
            <v>0</v>
          </cell>
          <cell r="G594">
            <v>19</v>
          </cell>
          <cell r="H594">
            <v>78</v>
          </cell>
          <cell r="I594">
            <v>180</v>
          </cell>
          <cell r="J594">
            <v>84</v>
          </cell>
          <cell r="K594">
            <v>17250</v>
          </cell>
          <cell r="M594">
            <v>0</v>
          </cell>
          <cell r="N594">
            <v>6</v>
          </cell>
          <cell r="O594">
            <v>26</v>
          </cell>
          <cell r="P594">
            <v>27</v>
          </cell>
          <cell r="Q594">
            <v>12</v>
          </cell>
          <cell r="R594">
            <v>1375</v>
          </cell>
          <cell r="S594">
            <v>0</v>
          </cell>
          <cell r="T594">
            <v>0</v>
          </cell>
          <cell r="U594">
            <v>0</v>
          </cell>
          <cell r="V594">
            <v>0</v>
          </cell>
          <cell r="W594">
            <v>0</v>
          </cell>
          <cell r="X594">
            <v>596</v>
          </cell>
          <cell r="Z594">
            <v>0</v>
          </cell>
          <cell r="AA594">
            <v>0</v>
          </cell>
          <cell r="AB594">
            <v>0</v>
          </cell>
          <cell r="AC594">
            <v>0</v>
          </cell>
          <cell r="AD594">
            <v>0</v>
          </cell>
          <cell r="AE594">
            <v>39</v>
          </cell>
        </row>
        <row r="595">
          <cell r="D595" t="str">
            <v>0-Güvenlik sistemleri hizmet faaliyetleri</v>
          </cell>
          <cell r="E595" t="str">
            <v>N8020</v>
          </cell>
          <cell r="F595">
            <v>0</v>
          </cell>
          <cell r="H595">
            <v>2</v>
          </cell>
          <cell r="I595">
            <v>3</v>
          </cell>
          <cell r="K595">
            <v>777</v>
          </cell>
          <cell r="M595">
            <v>0</v>
          </cell>
          <cell r="P595">
            <v>3</v>
          </cell>
          <cell r="R595">
            <v>38</v>
          </cell>
          <cell r="S595">
            <v>0</v>
          </cell>
          <cell r="U595">
            <v>0</v>
          </cell>
          <cell r="V595">
            <v>0</v>
          </cell>
          <cell r="X595">
            <v>119</v>
          </cell>
          <cell r="Z595">
            <v>0</v>
          </cell>
          <cell r="AC595">
            <v>0</v>
          </cell>
          <cell r="AE595">
            <v>0</v>
          </cell>
        </row>
        <row r="596">
          <cell r="D596" t="str">
            <v>0-Soruşturma faaliyetleri</v>
          </cell>
          <cell r="E596" t="str">
            <v>N8030</v>
          </cell>
        </row>
        <row r="597">
          <cell r="D597" t="str">
            <v>0-Tesis bünyesindeki ortak destek hizmetleri</v>
          </cell>
          <cell r="E597" t="str">
            <v>N8110</v>
          </cell>
          <cell r="F597">
            <v>0</v>
          </cell>
          <cell r="G597">
            <v>15</v>
          </cell>
          <cell r="H597">
            <v>70</v>
          </cell>
          <cell r="I597">
            <v>147</v>
          </cell>
          <cell r="J597">
            <v>76</v>
          </cell>
          <cell r="K597">
            <v>7841</v>
          </cell>
          <cell r="M597">
            <v>0</v>
          </cell>
          <cell r="N597">
            <v>11</v>
          </cell>
          <cell r="O597">
            <v>26</v>
          </cell>
          <cell r="P597">
            <v>27</v>
          </cell>
          <cell r="Q597">
            <v>20</v>
          </cell>
          <cell r="R597">
            <v>2179</v>
          </cell>
          <cell r="S597">
            <v>0</v>
          </cell>
          <cell r="T597">
            <v>0</v>
          </cell>
          <cell r="U597">
            <v>0</v>
          </cell>
          <cell r="V597">
            <v>0</v>
          </cell>
          <cell r="W597">
            <v>0</v>
          </cell>
          <cell r="X597">
            <v>221</v>
          </cell>
          <cell r="Z597">
            <v>0</v>
          </cell>
          <cell r="AA597">
            <v>0</v>
          </cell>
          <cell r="AB597">
            <v>0</v>
          </cell>
          <cell r="AC597">
            <v>0</v>
          </cell>
          <cell r="AD597">
            <v>0</v>
          </cell>
          <cell r="AE597">
            <v>24</v>
          </cell>
        </row>
        <row r="598">
          <cell r="D598" t="str">
            <v>1-Binaların genel temizliği</v>
          </cell>
          <cell r="E598" t="str">
            <v>N8121</v>
          </cell>
          <cell r="F598">
            <v>0</v>
          </cell>
          <cell r="G598">
            <v>79</v>
          </cell>
          <cell r="H598">
            <v>322</v>
          </cell>
          <cell r="I598">
            <v>745</v>
          </cell>
          <cell r="J598">
            <v>262</v>
          </cell>
          <cell r="K598">
            <v>36914</v>
          </cell>
          <cell r="M598">
            <v>0</v>
          </cell>
          <cell r="N598">
            <v>41</v>
          </cell>
          <cell r="O598">
            <v>160</v>
          </cell>
          <cell r="P598">
            <v>377</v>
          </cell>
          <cell r="Q598">
            <v>114</v>
          </cell>
          <cell r="R598">
            <v>16054</v>
          </cell>
          <cell r="S598">
            <v>0</v>
          </cell>
          <cell r="T598">
            <v>0</v>
          </cell>
          <cell r="U598">
            <v>0</v>
          </cell>
          <cell r="V598">
            <v>20</v>
          </cell>
          <cell r="W598">
            <v>2</v>
          </cell>
          <cell r="X598">
            <v>1403</v>
          </cell>
          <cell r="Z598">
            <v>0</v>
          </cell>
          <cell r="AA598">
            <v>0</v>
          </cell>
          <cell r="AB598">
            <v>0</v>
          </cell>
          <cell r="AC598">
            <v>4</v>
          </cell>
          <cell r="AD598">
            <v>2</v>
          </cell>
          <cell r="AE598">
            <v>342</v>
          </cell>
        </row>
        <row r="599">
          <cell r="D599" t="str">
            <v>2-Diğer bina ve endüstriyel temizlik faaliyetleri</v>
          </cell>
          <cell r="E599" t="str">
            <v>N8122</v>
          </cell>
          <cell r="F599">
            <v>0</v>
          </cell>
          <cell r="G599">
            <v>5</v>
          </cell>
          <cell r="H599">
            <v>22</v>
          </cell>
          <cell r="I599">
            <v>39</v>
          </cell>
          <cell r="J599">
            <v>8</v>
          </cell>
          <cell r="K599">
            <v>2542</v>
          </cell>
          <cell r="M599">
            <v>0</v>
          </cell>
          <cell r="N599">
            <v>2</v>
          </cell>
          <cell r="O599">
            <v>6</v>
          </cell>
          <cell r="P599">
            <v>9</v>
          </cell>
          <cell r="R599">
            <v>485</v>
          </cell>
          <cell r="S599">
            <v>0</v>
          </cell>
          <cell r="T599">
            <v>0</v>
          </cell>
          <cell r="U599">
            <v>0</v>
          </cell>
          <cell r="V599">
            <v>0</v>
          </cell>
          <cell r="W599">
            <v>0</v>
          </cell>
          <cell r="X599">
            <v>159</v>
          </cell>
          <cell r="Z599">
            <v>0</v>
          </cell>
          <cell r="AA599">
            <v>0</v>
          </cell>
          <cell r="AB599">
            <v>0</v>
          </cell>
          <cell r="AC599">
            <v>0</v>
          </cell>
          <cell r="AE599">
            <v>0</v>
          </cell>
        </row>
        <row r="600">
          <cell r="D600" t="str">
            <v>9-Diğer temizlik faaliyetleri</v>
          </cell>
          <cell r="E600" t="str">
            <v>N8129</v>
          </cell>
          <cell r="F600">
            <v>0</v>
          </cell>
          <cell r="G600">
            <v>15</v>
          </cell>
          <cell r="H600">
            <v>78</v>
          </cell>
          <cell r="I600">
            <v>180</v>
          </cell>
          <cell r="J600">
            <v>76</v>
          </cell>
          <cell r="K600">
            <v>10744</v>
          </cell>
          <cell r="M600">
            <v>0</v>
          </cell>
          <cell r="N600">
            <v>1</v>
          </cell>
          <cell r="O600">
            <v>2</v>
          </cell>
          <cell r="P600">
            <v>12</v>
          </cell>
          <cell r="R600">
            <v>716</v>
          </cell>
          <cell r="S600">
            <v>0</v>
          </cell>
          <cell r="T600">
            <v>0</v>
          </cell>
          <cell r="U600">
            <v>0</v>
          </cell>
          <cell r="V600">
            <v>0</v>
          </cell>
          <cell r="W600">
            <v>0</v>
          </cell>
          <cell r="X600">
            <v>277</v>
          </cell>
          <cell r="Z600">
            <v>0</v>
          </cell>
          <cell r="AA600">
            <v>0</v>
          </cell>
          <cell r="AB600">
            <v>0</v>
          </cell>
          <cell r="AC600">
            <v>0</v>
          </cell>
          <cell r="AE600">
            <v>22</v>
          </cell>
        </row>
        <row r="601">
          <cell r="D601" t="str">
            <v>0-Çevre düzenlemesi ve bakım faaliyetleri</v>
          </cell>
          <cell r="E601" t="str">
            <v>N8130</v>
          </cell>
          <cell r="F601">
            <v>0</v>
          </cell>
          <cell r="G601">
            <v>16</v>
          </cell>
          <cell r="H601">
            <v>110</v>
          </cell>
          <cell r="I601">
            <v>177</v>
          </cell>
          <cell r="J601">
            <v>48</v>
          </cell>
          <cell r="K601">
            <v>14843</v>
          </cell>
          <cell r="M601">
            <v>0</v>
          </cell>
          <cell r="O601">
            <v>2</v>
          </cell>
          <cell r="P601">
            <v>12</v>
          </cell>
          <cell r="Q601">
            <v>4</v>
          </cell>
          <cell r="R601">
            <v>742</v>
          </cell>
          <cell r="S601">
            <v>0</v>
          </cell>
          <cell r="T601">
            <v>0</v>
          </cell>
          <cell r="U601">
            <v>0</v>
          </cell>
          <cell r="V601">
            <v>0</v>
          </cell>
          <cell r="W601">
            <v>0</v>
          </cell>
          <cell r="X601">
            <v>554</v>
          </cell>
          <cell r="Z601">
            <v>0</v>
          </cell>
          <cell r="AB601">
            <v>0</v>
          </cell>
          <cell r="AC601">
            <v>0</v>
          </cell>
          <cell r="AD601">
            <v>0</v>
          </cell>
          <cell r="AE601">
            <v>28</v>
          </cell>
        </row>
        <row r="602">
          <cell r="D602" t="str">
            <v>1-Ortak büro yönetim hizmeti faaliyetleri</v>
          </cell>
          <cell r="E602" t="str">
            <v>N8211</v>
          </cell>
          <cell r="F602">
            <v>0</v>
          </cell>
          <cell r="G602">
            <v>11</v>
          </cell>
          <cell r="H602">
            <v>62</v>
          </cell>
          <cell r="I602">
            <v>150</v>
          </cell>
          <cell r="J602">
            <v>24</v>
          </cell>
          <cell r="K602">
            <v>10881</v>
          </cell>
          <cell r="M602">
            <v>0</v>
          </cell>
          <cell r="N602">
            <v>5</v>
          </cell>
          <cell r="O602">
            <v>22</v>
          </cell>
          <cell r="P602">
            <v>27</v>
          </cell>
          <cell r="Q602">
            <v>8</v>
          </cell>
          <cell r="R602">
            <v>1935</v>
          </cell>
          <cell r="S602">
            <v>0</v>
          </cell>
          <cell r="T602">
            <v>1</v>
          </cell>
          <cell r="U602">
            <v>0</v>
          </cell>
          <cell r="V602">
            <v>0</v>
          </cell>
          <cell r="W602">
            <v>4</v>
          </cell>
          <cell r="X602">
            <v>596</v>
          </cell>
          <cell r="Z602">
            <v>0</v>
          </cell>
          <cell r="AA602">
            <v>0</v>
          </cell>
          <cell r="AB602">
            <v>0</v>
          </cell>
          <cell r="AC602">
            <v>0</v>
          </cell>
          <cell r="AD602">
            <v>0</v>
          </cell>
          <cell r="AE602">
            <v>35</v>
          </cell>
        </row>
        <row r="603">
          <cell r="D603" t="str">
            <v>9-Fotokopi. doküman hazırlama ve diğer özel büro destek hizmetleri</v>
          </cell>
          <cell r="E603" t="str">
            <v>N8219</v>
          </cell>
          <cell r="F603">
            <v>0</v>
          </cell>
          <cell r="G603">
            <v>2</v>
          </cell>
          <cell r="H603">
            <v>4</v>
          </cell>
          <cell r="I603">
            <v>24</v>
          </cell>
          <cell r="J603">
            <v>4</v>
          </cell>
          <cell r="K603">
            <v>1335</v>
          </cell>
          <cell r="M603">
            <v>0</v>
          </cell>
          <cell r="N603">
            <v>7</v>
          </cell>
          <cell r="O603">
            <v>10</v>
          </cell>
          <cell r="P603">
            <v>9</v>
          </cell>
          <cell r="Q603">
            <v>4</v>
          </cell>
          <cell r="R603">
            <v>418</v>
          </cell>
          <cell r="S603">
            <v>0</v>
          </cell>
          <cell r="T603">
            <v>0</v>
          </cell>
          <cell r="U603">
            <v>0</v>
          </cell>
          <cell r="V603">
            <v>0</v>
          </cell>
          <cell r="W603">
            <v>0</v>
          </cell>
          <cell r="X603">
            <v>217</v>
          </cell>
          <cell r="Z603">
            <v>0</v>
          </cell>
          <cell r="AA603">
            <v>0</v>
          </cell>
          <cell r="AB603">
            <v>0</v>
          </cell>
          <cell r="AC603">
            <v>0</v>
          </cell>
          <cell r="AD603">
            <v>0</v>
          </cell>
          <cell r="AE603">
            <v>20</v>
          </cell>
        </row>
        <row r="604">
          <cell r="D604" t="str">
            <v>0-Çağrı merkezlerinin faaliyetleri</v>
          </cell>
          <cell r="E604" t="str">
            <v>N8220</v>
          </cell>
          <cell r="F604">
            <v>0</v>
          </cell>
          <cell r="G604">
            <v>1</v>
          </cell>
          <cell r="H604">
            <v>4</v>
          </cell>
          <cell r="I604">
            <v>9</v>
          </cell>
          <cell r="J604">
            <v>4</v>
          </cell>
          <cell r="K604">
            <v>299</v>
          </cell>
          <cell r="M604">
            <v>0</v>
          </cell>
          <cell r="N604">
            <v>7</v>
          </cell>
          <cell r="O604">
            <v>10</v>
          </cell>
          <cell r="P604">
            <v>15</v>
          </cell>
          <cell r="Q604">
            <v>8</v>
          </cell>
          <cell r="R604">
            <v>685</v>
          </cell>
          <cell r="S604">
            <v>0</v>
          </cell>
          <cell r="T604">
            <v>0</v>
          </cell>
          <cell r="U604">
            <v>0</v>
          </cell>
          <cell r="V604">
            <v>0</v>
          </cell>
          <cell r="W604">
            <v>0</v>
          </cell>
          <cell r="X604">
            <v>0</v>
          </cell>
          <cell r="Z604">
            <v>0</v>
          </cell>
          <cell r="AA604">
            <v>0</v>
          </cell>
          <cell r="AB604">
            <v>0</v>
          </cell>
          <cell r="AC604">
            <v>0</v>
          </cell>
          <cell r="AD604">
            <v>0</v>
          </cell>
          <cell r="AE604">
            <v>18</v>
          </cell>
        </row>
        <row r="605">
          <cell r="D605" t="str">
            <v>0-Kongre ve ticari fuar organizasyonu</v>
          </cell>
          <cell r="E605" t="str">
            <v>N8230</v>
          </cell>
          <cell r="F605">
            <v>0</v>
          </cell>
          <cell r="H605">
            <v>2</v>
          </cell>
          <cell r="I605">
            <v>6</v>
          </cell>
          <cell r="J605">
            <v>8</v>
          </cell>
          <cell r="K605">
            <v>193</v>
          </cell>
          <cell r="M605">
            <v>0</v>
          </cell>
          <cell r="O605">
            <v>4</v>
          </cell>
          <cell r="P605">
            <v>3</v>
          </cell>
          <cell r="Q605">
            <v>4</v>
          </cell>
          <cell r="R605">
            <v>167</v>
          </cell>
          <cell r="S605">
            <v>0</v>
          </cell>
          <cell r="U605">
            <v>0</v>
          </cell>
          <cell r="V605">
            <v>0</v>
          </cell>
          <cell r="W605">
            <v>0</v>
          </cell>
          <cell r="X605">
            <v>0</v>
          </cell>
          <cell r="Z605">
            <v>0</v>
          </cell>
          <cell r="AB605">
            <v>0</v>
          </cell>
          <cell r="AC605">
            <v>0</v>
          </cell>
          <cell r="AD605">
            <v>0</v>
          </cell>
          <cell r="AE605">
            <v>27</v>
          </cell>
        </row>
        <row r="606">
          <cell r="D606" t="str">
            <v>1-Tahsilat daireleri ve kredi kayıt bürolarının faaliyetleri</v>
          </cell>
          <cell r="E606" t="str">
            <v>N8291</v>
          </cell>
          <cell r="F606">
            <v>0</v>
          </cell>
          <cell r="H606">
            <v>4</v>
          </cell>
          <cell r="I606">
            <v>3</v>
          </cell>
          <cell r="K606">
            <v>80</v>
          </cell>
          <cell r="S606">
            <v>0</v>
          </cell>
          <cell r="U606">
            <v>0</v>
          </cell>
          <cell r="V606">
            <v>0</v>
          </cell>
          <cell r="X606">
            <v>43</v>
          </cell>
        </row>
        <row r="607">
          <cell r="D607" t="str">
            <v>2-Paketleme faaliyetleri</v>
          </cell>
          <cell r="E607" t="str">
            <v>N8292</v>
          </cell>
          <cell r="F607">
            <v>0</v>
          </cell>
          <cell r="G607">
            <v>13</v>
          </cell>
          <cell r="H607">
            <v>36</v>
          </cell>
          <cell r="I607">
            <v>109</v>
          </cell>
          <cell r="J607">
            <v>12</v>
          </cell>
          <cell r="K607">
            <v>4288</v>
          </cell>
          <cell r="M607">
            <v>0</v>
          </cell>
          <cell r="N607">
            <v>11</v>
          </cell>
          <cell r="O607">
            <v>26</v>
          </cell>
          <cell r="P607">
            <v>42</v>
          </cell>
          <cell r="Q607">
            <v>12</v>
          </cell>
          <cell r="R607">
            <v>2723</v>
          </cell>
          <cell r="S607">
            <v>0</v>
          </cell>
          <cell r="T607">
            <v>0</v>
          </cell>
          <cell r="U607">
            <v>2</v>
          </cell>
          <cell r="V607">
            <v>2</v>
          </cell>
          <cell r="W607">
            <v>0</v>
          </cell>
          <cell r="X607">
            <v>140</v>
          </cell>
          <cell r="Z607">
            <v>0</v>
          </cell>
          <cell r="AA607">
            <v>0</v>
          </cell>
          <cell r="AB607">
            <v>0</v>
          </cell>
          <cell r="AC607">
            <v>0</v>
          </cell>
          <cell r="AD607">
            <v>0</v>
          </cell>
          <cell r="AE607">
            <v>12</v>
          </cell>
        </row>
        <row r="608">
          <cell r="D608" t="str">
            <v>9-Başka yerde sınıflandırılmamış diğer şirket destek hizmet faaliyetleri</v>
          </cell>
          <cell r="E608" t="str">
            <v>N8299</v>
          </cell>
          <cell r="F608">
            <v>0</v>
          </cell>
          <cell r="G608">
            <v>6</v>
          </cell>
          <cell r="H608">
            <v>24</v>
          </cell>
          <cell r="I608">
            <v>60</v>
          </cell>
          <cell r="J608">
            <v>12</v>
          </cell>
          <cell r="K608">
            <v>3375</v>
          </cell>
          <cell r="M608">
            <v>0</v>
          </cell>
          <cell r="N608">
            <v>1</v>
          </cell>
          <cell r="R608">
            <v>91</v>
          </cell>
          <cell r="S608">
            <v>0</v>
          </cell>
          <cell r="T608">
            <v>0</v>
          </cell>
          <cell r="U608">
            <v>0</v>
          </cell>
          <cell r="V608">
            <v>0</v>
          </cell>
          <cell r="W608">
            <v>0</v>
          </cell>
          <cell r="X608">
            <v>181</v>
          </cell>
          <cell r="Z608">
            <v>0</v>
          </cell>
          <cell r="AA608">
            <v>0</v>
          </cell>
          <cell r="AE608">
            <v>0</v>
          </cell>
        </row>
        <row r="609">
          <cell r="D609" t="str">
            <v>1-İtfaiye Hizmetleri</v>
          </cell>
          <cell r="E609" t="str">
            <v>U8411</v>
          </cell>
          <cell r="F609">
            <v>0</v>
          </cell>
          <cell r="G609">
            <v>4</v>
          </cell>
          <cell r="H609">
            <v>16</v>
          </cell>
          <cell r="I609">
            <v>21</v>
          </cell>
          <cell r="J609">
            <v>16</v>
          </cell>
          <cell r="K609">
            <v>1906</v>
          </cell>
          <cell r="M609">
            <v>0</v>
          </cell>
          <cell r="N609">
            <v>1</v>
          </cell>
          <cell r="O609">
            <v>2</v>
          </cell>
          <cell r="P609">
            <v>3</v>
          </cell>
          <cell r="R609">
            <v>78</v>
          </cell>
          <cell r="S609">
            <v>0</v>
          </cell>
          <cell r="T609">
            <v>1</v>
          </cell>
          <cell r="U609">
            <v>0</v>
          </cell>
          <cell r="V609">
            <v>0</v>
          </cell>
          <cell r="W609">
            <v>0</v>
          </cell>
          <cell r="X609">
            <v>169</v>
          </cell>
          <cell r="Z609">
            <v>0</v>
          </cell>
          <cell r="AA609">
            <v>0</v>
          </cell>
          <cell r="AB609">
            <v>0</v>
          </cell>
          <cell r="AC609">
            <v>0</v>
          </cell>
          <cell r="AE609">
            <v>0</v>
          </cell>
        </row>
        <row r="610">
          <cell r="D610" t="str">
            <v>2-Trafik Kontrolu ile ilgili işler</v>
          </cell>
          <cell r="E610" t="str">
            <v>U8412</v>
          </cell>
          <cell r="F610">
            <v>0</v>
          </cell>
          <cell r="K610">
            <v>198</v>
          </cell>
          <cell r="M610">
            <v>0</v>
          </cell>
          <cell r="N610">
            <v>1</v>
          </cell>
          <cell r="R610">
            <v>219</v>
          </cell>
          <cell r="S610">
            <v>0</v>
          </cell>
          <cell r="X610">
            <v>0</v>
          </cell>
          <cell r="Z610">
            <v>0</v>
          </cell>
          <cell r="AA610">
            <v>0</v>
          </cell>
          <cell r="AE610">
            <v>0</v>
          </cell>
        </row>
        <row r="611">
          <cell r="D611" t="str">
            <v>5-İTFAİYE HİZMETLERİ</v>
          </cell>
          <cell r="E611" t="str">
            <v>U8425</v>
          </cell>
          <cell r="F611">
            <v>0</v>
          </cell>
          <cell r="G611">
            <v>3</v>
          </cell>
          <cell r="H611">
            <v>10</v>
          </cell>
          <cell r="I611">
            <v>9</v>
          </cell>
          <cell r="J611">
            <v>12</v>
          </cell>
          <cell r="K611">
            <v>2119</v>
          </cell>
          <cell r="S611">
            <v>0</v>
          </cell>
          <cell r="T611">
            <v>0</v>
          </cell>
          <cell r="U611">
            <v>0</v>
          </cell>
          <cell r="V611">
            <v>0</v>
          </cell>
          <cell r="W611">
            <v>0</v>
          </cell>
          <cell r="X611">
            <v>79</v>
          </cell>
        </row>
        <row r="612">
          <cell r="D612" t="str">
            <v>0-Okul öncesi eğitim</v>
          </cell>
          <cell r="E612" t="str">
            <v>O8510</v>
          </cell>
          <cell r="F612">
            <v>0</v>
          </cell>
          <cell r="I612">
            <v>3</v>
          </cell>
          <cell r="K612">
            <v>196</v>
          </cell>
          <cell r="M612">
            <v>0</v>
          </cell>
          <cell r="Q612">
            <v>8</v>
          </cell>
          <cell r="R612">
            <v>638</v>
          </cell>
          <cell r="S612">
            <v>0</v>
          </cell>
          <cell r="V612">
            <v>0</v>
          </cell>
          <cell r="X612">
            <v>0</v>
          </cell>
          <cell r="Z612">
            <v>0</v>
          </cell>
          <cell r="AD612">
            <v>0</v>
          </cell>
          <cell r="AE612">
            <v>2</v>
          </cell>
        </row>
        <row r="613">
          <cell r="D613" t="str">
            <v>0-İlköğretim</v>
          </cell>
          <cell r="E613" t="str">
            <v>O8520</v>
          </cell>
          <cell r="F613">
            <v>0</v>
          </cell>
          <cell r="H613">
            <v>4</v>
          </cell>
          <cell r="I613">
            <v>3</v>
          </cell>
          <cell r="J613">
            <v>4</v>
          </cell>
          <cell r="K613">
            <v>327</v>
          </cell>
          <cell r="M613">
            <v>0</v>
          </cell>
          <cell r="N613">
            <v>1</v>
          </cell>
          <cell r="P613">
            <v>9</v>
          </cell>
          <cell r="R613">
            <v>453</v>
          </cell>
          <cell r="S613">
            <v>0</v>
          </cell>
          <cell r="U613">
            <v>0</v>
          </cell>
          <cell r="V613">
            <v>0</v>
          </cell>
          <cell r="W613">
            <v>0</v>
          </cell>
          <cell r="X613">
            <v>15</v>
          </cell>
          <cell r="Z613">
            <v>0</v>
          </cell>
          <cell r="AA613">
            <v>0</v>
          </cell>
          <cell r="AC613">
            <v>0</v>
          </cell>
          <cell r="AE613">
            <v>6</v>
          </cell>
        </row>
        <row r="614">
          <cell r="D614" t="str">
            <v>1-Genel ortaöğretim</v>
          </cell>
          <cell r="E614" t="str">
            <v>O8531</v>
          </cell>
          <cell r="F614">
            <v>0</v>
          </cell>
          <cell r="G614">
            <v>3</v>
          </cell>
          <cell r="H614">
            <v>20</v>
          </cell>
          <cell r="I614">
            <v>33</v>
          </cell>
          <cell r="K614">
            <v>996</v>
          </cell>
          <cell r="M614">
            <v>0</v>
          </cell>
          <cell r="N614">
            <v>6</v>
          </cell>
          <cell r="O614">
            <v>10</v>
          </cell>
          <cell r="P614">
            <v>27</v>
          </cell>
          <cell r="R614">
            <v>741</v>
          </cell>
          <cell r="S614">
            <v>0</v>
          </cell>
          <cell r="T614">
            <v>0</v>
          </cell>
          <cell r="U614">
            <v>0</v>
          </cell>
          <cell r="V614">
            <v>0</v>
          </cell>
          <cell r="X614">
            <v>36</v>
          </cell>
          <cell r="Z614">
            <v>0</v>
          </cell>
          <cell r="AA614">
            <v>0</v>
          </cell>
          <cell r="AB614">
            <v>0</v>
          </cell>
          <cell r="AC614">
            <v>0</v>
          </cell>
          <cell r="AE614">
            <v>35</v>
          </cell>
        </row>
        <row r="615">
          <cell r="D615" t="str">
            <v>2-Teknik ve mesleki orta öğretim</v>
          </cell>
          <cell r="E615" t="str">
            <v>O8532</v>
          </cell>
          <cell r="F615">
            <v>0</v>
          </cell>
          <cell r="G615">
            <v>5</v>
          </cell>
          <cell r="H615">
            <v>34</v>
          </cell>
          <cell r="I615">
            <v>91</v>
          </cell>
          <cell r="J615">
            <v>13</v>
          </cell>
          <cell r="K615">
            <v>1728</v>
          </cell>
          <cell r="M615">
            <v>0</v>
          </cell>
          <cell r="N615">
            <v>7</v>
          </cell>
          <cell r="O615">
            <v>22</v>
          </cell>
          <cell r="P615">
            <v>18</v>
          </cell>
          <cell r="Q615">
            <v>4</v>
          </cell>
          <cell r="R615">
            <v>203</v>
          </cell>
          <cell r="S615">
            <v>0</v>
          </cell>
          <cell r="T615">
            <v>0</v>
          </cell>
          <cell r="U615">
            <v>0</v>
          </cell>
          <cell r="V615">
            <v>2</v>
          </cell>
          <cell r="W615">
            <v>3</v>
          </cell>
          <cell r="X615">
            <v>105</v>
          </cell>
          <cell r="Z615">
            <v>0</v>
          </cell>
          <cell r="AA615">
            <v>0</v>
          </cell>
          <cell r="AB615">
            <v>0</v>
          </cell>
          <cell r="AC615">
            <v>0</v>
          </cell>
          <cell r="AD615">
            <v>0</v>
          </cell>
          <cell r="AE615">
            <v>4</v>
          </cell>
        </row>
        <row r="616">
          <cell r="D616" t="str">
            <v>1-Ortaöğretim sonrası üniversite derecesinde olmayan eğitim</v>
          </cell>
          <cell r="E616" t="str">
            <v>O8541</v>
          </cell>
          <cell r="F616">
            <v>0</v>
          </cell>
          <cell r="M616">
            <v>0</v>
          </cell>
          <cell r="S616">
            <v>0</v>
          </cell>
          <cell r="Z616">
            <v>0</v>
          </cell>
        </row>
        <row r="617">
          <cell r="D617" t="str">
            <v>2-Yükseköğretim</v>
          </cell>
          <cell r="E617" t="str">
            <v>O8542</v>
          </cell>
          <cell r="F617">
            <v>0</v>
          </cell>
          <cell r="H617">
            <v>6</v>
          </cell>
          <cell r="I617">
            <v>12</v>
          </cell>
          <cell r="K617">
            <v>484</v>
          </cell>
          <cell r="M617">
            <v>0</v>
          </cell>
          <cell r="N617">
            <v>3</v>
          </cell>
          <cell r="O617">
            <v>6</v>
          </cell>
          <cell r="P617">
            <v>12</v>
          </cell>
          <cell r="Q617">
            <v>4</v>
          </cell>
          <cell r="R617">
            <v>352</v>
          </cell>
          <cell r="S617">
            <v>0</v>
          </cell>
          <cell r="U617">
            <v>0</v>
          </cell>
          <cell r="V617">
            <v>0</v>
          </cell>
          <cell r="X617">
            <v>5</v>
          </cell>
          <cell r="Z617">
            <v>0</v>
          </cell>
          <cell r="AA617">
            <v>0</v>
          </cell>
          <cell r="AB617">
            <v>0</v>
          </cell>
          <cell r="AC617">
            <v>0</v>
          </cell>
          <cell r="AD617">
            <v>0</v>
          </cell>
          <cell r="AE617">
            <v>8</v>
          </cell>
        </row>
        <row r="618">
          <cell r="D618" t="str">
            <v>1-Sporlar ve eğlence eğitimi</v>
          </cell>
          <cell r="E618" t="str">
            <v>O8551</v>
          </cell>
          <cell r="F618">
            <v>0</v>
          </cell>
          <cell r="K618">
            <v>221</v>
          </cell>
          <cell r="M618">
            <v>0</v>
          </cell>
          <cell r="S618">
            <v>0</v>
          </cell>
          <cell r="X618">
            <v>7</v>
          </cell>
          <cell r="Z618">
            <v>0</v>
          </cell>
        </row>
        <row r="619">
          <cell r="D619" t="str">
            <v>2-Kültürel eğitim</v>
          </cell>
          <cell r="E619" t="str">
            <v>O8552</v>
          </cell>
          <cell r="F619">
            <v>0</v>
          </cell>
          <cell r="K619">
            <v>56</v>
          </cell>
          <cell r="M619">
            <v>0</v>
          </cell>
          <cell r="R619">
            <v>64</v>
          </cell>
          <cell r="S619">
            <v>0</v>
          </cell>
          <cell r="X619">
            <v>2</v>
          </cell>
          <cell r="Z619">
            <v>0</v>
          </cell>
          <cell r="AE619">
            <v>0</v>
          </cell>
        </row>
        <row r="620">
          <cell r="D620" t="str">
            <v>3-Sürücü kursu faaliyetleri</v>
          </cell>
          <cell r="E620" t="str">
            <v>O8553</v>
          </cell>
          <cell r="F620">
            <v>0</v>
          </cell>
          <cell r="K620">
            <v>31</v>
          </cell>
          <cell r="M620">
            <v>0</v>
          </cell>
          <cell r="R620">
            <v>70</v>
          </cell>
          <cell r="S620">
            <v>0</v>
          </cell>
          <cell r="X620">
            <v>9</v>
          </cell>
          <cell r="Z620">
            <v>0</v>
          </cell>
          <cell r="AE620">
            <v>0</v>
          </cell>
        </row>
        <row r="621">
          <cell r="D621" t="str">
            <v>9-Başka yerde sınıflandırılmamış diğer eğitim</v>
          </cell>
          <cell r="E621" t="str">
            <v>O8559</v>
          </cell>
          <cell r="F621">
            <v>0</v>
          </cell>
          <cell r="G621">
            <v>4</v>
          </cell>
          <cell r="H621">
            <v>12</v>
          </cell>
          <cell r="I621">
            <v>24</v>
          </cell>
          <cell r="K621">
            <v>878</v>
          </cell>
          <cell r="M621">
            <v>0</v>
          </cell>
          <cell r="O621">
            <v>2</v>
          </cell>
          <cell r="Q621">
            <v>4</v>
          </cell>
          <cell r="R621">
            <v>152</v>
          </cell>
          <cell r="S621">
            <v>0</v>
          </cell>
          <cell r="T621">
            <v>0</v>
          </cell>
          <cell r="U621">
            <v>0</v>
          </cell>
          <cell r="V621">
            <v>0</v>
          </cell>
          <cell r="X621">
            <v>20</v>
          </cell>
          <cell r="Z621">
            <v>0</v>
          </cell>
          <cell r="AB621">
            <v>0</v>
          </cell>
          <cell r="AD621">
            <v>0</v>
          </cell>
          <cell r="AE621">
            <v>7</v>
          </cell>
        </row>
        <row r="622">
          <cell r="D622" t="str">
            <v>0-Eğitimi destekleyici faaliyetler</v>
          </cell>
          <cell r="E622" t="str">
            <v>O8560</v>
          </cell>
          <cell r="F622">
            <v>0</v>
          </cell>
          <cell r="G622">
            <v>4</v>
          </cell>
          <cell r="H622">
            <v>22</v>
          </cell>
          <cell r="I622">
            <v>33</v>
          </cell>
          <cell r="J622">
            <v>8</v>
          </cell>
          <cell r="K622">
            <v>2764</v>
          </cell>
          <cell r="M622">
            <v>0</v>
          </cell>
          <cell r="N622">
            <v>1</v>
          </cell>
          <cell r="O622">
            <v>4</v>
          </cell>
          <cell r="P622">
            <v>12</v>
          </cell>
          <cell r="R622">
            <v>1475</v>
          </cell>
          <cell r="S622">
            <v>0</v>
          </cell>
          <cell r="T622">
            <v>0</v>
          </cell>
          <cell r="U622">
            <v>0</v>
          </cell>
          <cell r="V622">
            <v>0</v>
          </cell>
          <cell r="W622">
            <v>0</v>
          </cell>
          <cell r="X622">
            <v>101</v>
          </cell>
          <cell r="Z622">
            <v>0</v>
          </cell>
          <cell r="AA622">
            <v>0</v>
          </cell>
          <cell r="AB622">
            <v>0</v>
          </cell>
          <cell r="AC622">
            <v>0</v>
          </cell>
          <cell r="AE622">
            <v>37</v>
          </cell>
        </row>
        <row r="623">
          <cell r="D623" t="str">
            <v>0-Hastahane hizmetleri</v>
          </cell>
          <cell r="E623" t="str">
            <v>P8610</v>
          </cell>
          <cell r="F623">
            <v>0</v>
          </cell>
          <cell r="G623">
            <v>6</v>
          </cell>
          <cell r="H623">
            <v>52</v>
          </cell>
          <cell r="I623">
            <v>66</v>
          </cell>
          <cell r="J623">
            <v>27</v>
          </cell>
          <cell r="K623">
            <v>3218</v>
          </cell>
          <cell r="M623">
            <v>0</v>
          </cell>
          <cell r="N623">
            <v>14</v>
          </cell>
          <cell r="O623">
            <v>70</v>
          </cell>
          <cell r="P623">
            <v>126</v>
          </cell>
          <cell r="Q623">
            <v>44</v>
          </cell>
          <cell r="R623">
            <v>5837</v>
          </cell>
          <cell r="S623">
            <v>0</v>
          </cell>
          <cell r="T623">
            <v>0</v>
          </cell>
          <cell r="U623">
            <v>2</v>
          </cell>
          <cell r="V623">
            <v>0</v>
          </cell>
          <cell r="W623">
            <v>1</v>
          </cell>
          <cell r="X623">
            <v>106</v>
          </cell>
          <cell r="Z623">
            <v>0</v>
          </cell>
          <cell r="AA623">
            <v>0</v>
          </cell>
          <cell r="AB623">
            <v>0</v>
          </cell>
          <cell r="AC623">
            <v>0</v>
          </cell>
          <cell r="AD623">
            <v>0</v>
          </cell>
          <cell r="AE623">
            <v>70</v>
          </cell>
        </row>
        <row r="624">
          <cell r="D624" t="str">
            <v>1-Genel hekimlik uygulama faaliyetleri</v>
          </cell>
          <cell r="E624" t="str">
            <v>P8621</v>
          </cell>
          <cell r="F624">
            <v>0</v>
          </cell>
          <cell r="K624">
            <v>17</v>
          </cell>
          <cell r="M624">
            <v>0</v>
          </cell>
          <cell r="R624">
            <v>160</v>
          </cell>
          <cell r="S624">
            <v>0</v>
          </cell>
          <cell r="X624">
            <v>0</v>
          </cell>
          <cell r="Z624">
            <v>0</v>
          </cell>
          <cell r="AE624">
            <v>11</v>
          </cell>
        </row>
        <row r="625">
          <cell r="D625" t="str">
            <v>2-Uzman hekimlik ile ilgili uygulama faaliyetleri</v>
          </cell>
          <cell r="E625" t="str">
            <v>P8622</v>
          </cell>
          <cell r="F625">
            <v>0</v>
          </cell>
          <cell r="H625">
            <v>2</v>
          </cell>
          <cell r="I625">
            <v>3</v>
          </cell>
          <cell r="K625">
            <v>297</v>
          </cell>
          <cell r="M625">
            <v>0</v>
          </cell>
          <cell r="R625">
            <v>311</v>
          </cell>
          <cell r="S625">
            <v>0</v>
          </cell>
          <cell r="U625">
            <v>0</v>
          </cell>
          <cell r="V625">
            <v>0</v>
          </cell>
          <cell r="X625">
            <v>14</v>
          </cell>
          <cell r="Z625">
            <v>0</v>
          </cell>
          <cell r="AE625">
            <v>6</v>
          </cell>
        </row>
        <row r="626">
          <cell r="D626" t="str">
            <v>3-Dişçilik ile ilgili uygulama faaliyetleri</v>
          </cell>
          <cell r="E626" t="str">
            <v>P8623</v>
          </cell>
          <cell r="F626">
            <v>0</v>
          </cell>
          <cell r="G626">
            <v>1</v>
          </cell>
          <cell r="I626">
            <v>3</v>
          </cell>
          <cell r="K626">
            <v>10</v>
          </cell>
          <cell r="M626">
            <v>0</v>
          </cell>
          <cell r="O626">
            <v>2</v>
          </cell>
          <cell r="P626">
            <v>6</v>
          </cell>
          <cell r="R626">
            <v>264</v>
          </cell>
          <cell r="S626">
            <v>0</v>
          </cell>
          <cell r="T626">
            <v>0</v>
          </cell>
          <cell r="V626">
            <v>0</v>
          </cell>
          <cell r="X626">
            <v>0</v>
          </cell>
          <cell r="Z626">
            <v>0</v>
          </cell>
          <cell r="AB626">
            <v>0</v>
          </cell>
          <cell r="AC626">
            <v>0</v>
          </cell>
          <cell r="AE626">
            <v>0</v>
          </cell>
        </row>
        <row r="627">
          <cell r="D627" t="str">
            <v>0-İnsan sağlığı ile ilgili diğer hizmetler</v>
          </cell>
          <cell r="E627" t="str">
            <v>P8690</v>
          </cell>
          <cell r="F627">
            <v>0</v>
          </cell>
          <cell r="G627">
            <v>5</v>
          </cell>
          <cell r="H627">
            <v>8</v>
          </cell>
          <cell r="I627">
            <v>30</v>
          </cell>
          <cell r="J627">
            <v>8</v>
          </cell>
          <cell r="K627">
            <v>1598</v>
          </cell>
          <cell r="M627">
            <v>0</v>
          </cell>
          <cell r="N627">
            <v>1</v>
          </cell>
          <cell r="O627">
            <v>10</v>
          </cell>
          <cell r="P627">
            <v>9</v>
          </cell>
          <cell r="Q627">
            <v>4</v>
          </cell>
          <cell r="R627">
            <v>313</v>
          </cell>
          <cell r="S627">
            <v>0</v>
          </cell>
          <cell r="T627">
            <v>0</v>
          </cell>
          <cell r="U627">
            <v>0</v>
          </cell>
          <cell r="V627">
            <v>0</v>
          </cell>
          <cell r="W627">
            <v>0</v>
          </cell>
          <cell r="X627">
            <v>32</v>
          </cell>
          <cell r="Z627">
            <v>0</v>
          </cell>
          <cell r="AA627">
            <v>0</v>
          </cell>
          <cell r="AB627">
            <v>0</v>
          </cell>
          <cell r="AC627">
            <v>0</v>
          </cell>
          <cell r="AD627">
            <v>0</v>
          </cell>
          <cell r="AE627">
            <v>15</v>
          </cell>
        </row>
        <row r="628">
          <cell r="D628" t="str">
            <v>0-Hemşireli yatılı bakım faaliyetleri</v>
          </cell>
          <cell r="E628" t="str">
            <v>P8710</v>
          </cell>
          <cell r="F628">
            <v>0</v>
          </cell>
          <cell r="H628">
            <v>4</v>
          </cell>
          <cell r="I628">
            <v>3</v>
          </cell>
          <cell r="K628">
            <v>57</v>
          </cell>
          <cell r="M628">
            <v>0</v>
          </cell>
          <cell r="P628">
            <v>3</v>
          </cell>
          <cell r="R628">
            <v>161</v>
          </cell>
          <cell r="S628">
            <v>0</v>
          </cell>
          <cell r="U628">
            <v>0</v>
          </cell>
          <cell r="V628">
            <v>0</v>
          </cell>
          <cell r="X628">
            <v>0</v>
          </cell>
          <cell r="Z628">
            <v>0</v>
          </cell>
          <cell r="AC628">
            <v>0</v>
          </cell>
          <cell r="AE628">
            <v>6</v>
          </cell>
        </row>
        <row r="629">
          <cell r="D629" t="str">
            <v>0-Zihinsel engellilere. ruh hastalarına ve madde bağımlılarına yönelik yatılı bakım faaliyetleri</v>
          </cell>
          <cell r="E629" t="str">
            <v>P8720</v>
          </cell>
          <cell r="F629">
            <v>0</v>
          </cell>
          <cell r="I629">
            <v>3</v>
          </cell>
          <cell r="K629">
            <v>360</v>
          </cell>
          <cell r="M629">
            <v>0</v>
          </cell>
          <cell r="O629">
            <v>2</v>
          </cell>
          <cell r="P629">
            <v>3</v>
          </cell>
          <cell r="R629">
            <v>219</v>
          </cell>
          <cell r="S629">
            <v>0</v>
          </cell>
          <cell r="V629">
            <v>0</v>
          </cell>
          <cell r="X629">
            <v>11</v>
          </cell>
          <cell r="Z629">
            <v>0</v>
          </cell>
          <cell r="AB629">
            <v>0</v>
          </cell>
          <cell r="AC629">
            <v>0</v>
          </cell>
          <cell r="AE629">
            <v>11</v>
          </cell>
        </row>
        <row r="630">
          <cell r="D630" t="str">
            <v>0-Yaşlılar ve bedensel engellilere yönelik yatılı bakım faaliyetleri</v>
          </cell>
          <cell r="E630" t="str">
            <v>P8730</v>
          </cell>
          <cell r="F630">
            <v>0</v>
          </cell>
          <cell r="G630">
            <v>1</v>
          </cell>
          <cell r="H630">
            <v>4</v>
          </cell>
          <cell r="I630">
            <v>3</v>
          </cell>
          <cell r="K630">
            <v>394</v>
          </cell>
          <cell r="M630">
            <v>0</v>
          </cell>
          <cell r="N630">
            <v>1</v>
          </cell>
          <cell r="O630">
            <v>4</v>
          </cell>
          <cell r="P630">
            <v>9</v>
          </cell>
          <cell r="Q630">
            <v>12</v>
          </cell>
          <cell r="R630">
            <v>1008</v>
          </cell>
          <cell r="S630">
            <v>0</v>
          </cell>
          <cell r="T630">
            <v>0</v>
          </cell>
          <cell r="U630">
            <v>0</v>
          </cell>
          <cell r="V630">
            <v>0</v>
          </cell>
          <cell r="X630">
            <v>6</v>
          </cell>
          <cell r="Z630">
            <v>0</v>
          </cell>
          <cell r="AA630">
            <v>0</v>
          </cell>
          <cell r="AB630">
            <v>0</v>
          </cell>
          <cell r="AC630">
            <v>0</v>
          </cell>
          <cell r="AD630">
            <v>0</v>
          </cell>
          <cell r="AE630">
            <v>43</v>
          </cell>
        </row>
        <row r="631">
          <cell r="D631" t="str">
            <v>0-Diğer yatılı bakım faaliyetleri</v>
          </cell>
          <cell r="E631" t="str">
            <v>P8790</v>
          </cell>
          <cell r="F631">
            <v>0</v>
          </cell>
          <cell r="K631">
            <v>179</v>
          </cell>
          <cell r="M631">
            <v>0</v>
          </cell>
          <cell r="N631">
            <v>1</v>
          </cell>
          <cell r="P631">
            <v>3</v>
          </cell>
          <cell r="R631">
            <v>214</v>
          </cell>
          <cell r="S631">
            <v>0</v>
          </cell>
          <cell r="X631">
            <v>11</v>
          </cell>
          <cell r="Z631">
            <v>0</v>
          </cell>
          <cell r="AA631">
            <v>0</v>
          </cell>
          <cell r="AC631">
            <v>0</v>
          </cell>
          <cell r="AE631">
            <v>8</v>
          </cell>
        </row>
        <row r="632">
          <cell r="D632" t="str">
            <v>0-Yaşlılar ve bedensel engelliler için barınacak yer sağlanmaksızın verilen sosyal hizmetler</v>
          </cell>
          <cell r="E632" t="str">
            <v>P8810</v>
          </cell>
          <cell r="F632">
            <v>0</v>
          </cell>
          <cell r="I632">
            <v>3</v>
          </cell>
          <cell r="K632">
            <v>7</v>
          </cell>
          <cell r="M632">
            <v>0</v>
          </cell>
          <cell r="P632">
            <v>6</v>
          </cell>
          <cell r="R632">
            <v>136</v>
          </cell>
          <cell r="S632">
            <v>0</v>
          </cell>
          <cell r="V632">
            <v>0</v>
          </cell>
          <cell r="X632">
            <v>0</v>
          </cell>
          <cell r="Z632">
            <v>0</v>
          </cell>
          <cell r="AC632">
            <v>0</v>
          </cell>
          <cell r="AE632">
            <v>1</v>
          </cell>
        </row>
        <row r="633">
          <cell r="D633" t="str">
            <v>1-Çocuk bakım (kreş. vb.) faaliyetleri</v>
          </cell>
          <cell r="E633" t="str">
            <v>P8891</v>
          </cell>
          <cell r="M633">
            <v>0</v>
          </cell>
          <cell r="O633">
            <v>2</v>
          </cell>
          <cell r="R633">
            <v>271</v>
          </cell>
          <cell r="Z633">
            <v>0</v>
          </cell>
          <cell r="AB633">
            <v>0</v>
          </cell>
          <cell r="AE633">
            <v>92</v>
          </cell>
        </row>
        <row r="634">
          <cell r="D634" t="str">
            <v>9-Başka yerde sınıflandırılmamış barınacak yer sağlanmaksızın verilen diğer sosyal yardım hizmetleri</v>
          </cell>
          <cell r="E634" t="str">
            <v>P8899</v>
          </cell>
          <cell r="F634">
            <v>0</v>
          </cell>
          <cell r="G634">
            <v>1</v>
          </cell>
          <cell r="I634">
            <v>3</v>
          </cell>
          <cell r="K634">
            <v>75</v>
          </cell>
          <cell r="M634">
            <v>0</v>
          </cell>
          <cell r="O634">
            <v>2</v>
          </cell>
          <cell r="P634">
            <v>6</v>
          </cell>
          <cell r="R634">
            <v>38</v>
          </cell>
          <cell r="S634">
            <v>0</v>
          </cell>
          <cell r="T634">
            <v>0</v>
          </cell>
          <cell r="V634">
            <v>0</v>
          </cell>
          <cell r="X634">
            <v>1</v>
          </cell>
          <cell r="Z634">
            <v>0</v>
          </cell>
          <cell r="AB634">
            <v>0</v>
          </cell>
          <cell r="AC634">
            <v>0</v>
          </cell>
          <cell r="AE634">
            <v>0</v>
          </cell>
        </row>
        <row r="635">
          <cell r="D635" t="str">
            <v>1-Gösteri sanatları ( Tiyatro. opera gösterimi ve konserler)</v>
          </cell>
          <cell r="E635" t="str">
            <v>Q9001</v>
          </cell>
          <cell r="F635">
            <v>0</v>
          </cell>
          <cell r="J635">
            <v>4</v>
          </cell>
          <cell r="K635">
            <v>77</v>
          </cell>
          <cell r="M635">
            <v>0</v>
          </cell>
          <cell r="R635">
            <v>219</v>
          </cell>
          <cell r="S635">
            <v>0</v>
          </cell>
          <cell r="W635">
            <v>0</v>
          </cell>
          <cell r="X635">
            <v>2</v>
          </cell>
          <cell r="Z635">
            <v>0</v>
          </cell>
          <cell r="AE635">
            <v>6</v>
          </cell>
        </row>
        <row r="636">
          <cell r="D636" t="str">
            <v>2-Gösteri sanatlarını destekleyici faaliyetler</v>
          </cell>
          <cell r="E636" t="str">
            <v>Q9002</v>
          </cell>
          <cell r="F636">
            <v>0</v>
          </cell>
          <cell r="J636">
            <v>4</v>
          </cell>
          <cell r="K636">
            <v>298</v>
          </cell>
          <cell r="M636">
            <v>0</v>
          </cell>
          <cell r="P636">
            <v>3</v>
          </cell>
          <cell r="R636">
            <v>7</v>
          </cell>
          <cell r="S636">
            <v>0</v>
          </cell>
          <cell r="W636">
            <v>0</v>
          </cell>
          <cell r="X636">
            <v>52</v>
          </cell>
          <cell r="Z636">
            <v>0</v>
          </cell>
          <cell r="AC636">
            <v>0</v>
          </cell>
          <cell r="AE636">
            <v>0</v>
          </cell>
        </row>
        <row r="637">
          <cell r="D637" t="str">
            <v>3-Sanatsal yaratıcılık faaliyetleri</v>
          </cell>
          <cell r="E637" t="str">
            <v>Q9003</v>
          </cell>
          <cell r="F637">
            <v>0</v>
          </cell>
          <cell r="M637">
            <v>0</v>
          </cell>
          <cell r="R637">
            <v>20</v>
          </cell>
          <cell r="S637">
            <v>0</v>
          </cell>
          <cell r="Z637">
            <v>0</v>
          </cell>
          <cell r="AE637">
            <v>0</v>
          </cell>
        </row>
        <row r="638">
          <cell r="D638" t="str">
            <v>4-Sanat tesislerinin işletilmesi</v>
          </cell>
          <cell r="E638" t="str">
            <v>Q9004</v>
          </cell>
          <cell r="F638">
            <v>0</v>
          </cell>
          <cell r="K638">
            <v>20</v>
          </cell>
          <cell r="S638">
            <v>0</v>
          </cell>
          <cell r="X638">
            <v>0</v>
          </cell>
        </row>
        <row r="639">
          <cell r="D639" t="str">
            <v>1-Kütüphane ve arşivlerin faaliyetleri</v>
          </cell>
          <cell r="E639" t="str">
            <v>Q9101</v>
          </cell>
          <cell r="F639">
            <v>0</v>
          </cell>
          <cell r="G639">
            <v>1</v>
          </cell>
          <cell r="K639">
            <v>92</v>
          </cell>
          <cell r="M639">
            <v>0</v>
          </cell>
          <cell r="S639">
            <v>0</v>
          </cell>
          <cell r="T639">
            <v>0</v>
          </cell>
          <cell r="X639">
            <v>0</v>
          </cell>
          <cell r="Z639">
            <v>0</v>
          </cell>
        </row>
        <row r="640">
          <cell r="D640" t="str">
            <v>2-Müzelerin faaliyetleri</v>
          </cell>
          <cell r="E640" t="str">
            <v>Q9102</v>
          </cell>
          <cell r="F640">
            <v>0</v>
          </cell>
          <cell r="K640">
            <v>62</v>
          </cell>
          <cell r="S640">
            <v>0</v>
          </cell>
          <cell r="X640">
            <v>0</v>
          </cell>
        </row>
        <row r="641">
          <cell r="D641" t="str">
            <v>3-Tarihi alanlar ve yapılar ile turistik yerlerin işletilmesi</v>
          </cell>
          <cell r="E641" t="str">
            <v>Q9103</v>
          </cell>
        </row>
        <row r="642">
          <cell r="D642" t="str">
            <v>4-Botanik ve hayvanat bahçeleri ile koruma altındaki alanlarla ilgili faaliyetler</v>
          </cell>
          <cell r="E642" t="str">
            <v>Q9104</v>
          </cell>
          <cell r="F642">
            <v>0</v>
          </cell>
          <cell r="G642">
            <v>1</v>
          </cell>
          <cell r="I642">
            <v>9</v>
          </cell>
          <cell r="K642">
            <v>52</v>
          </cell>
          <cell r="S642">
            <v>0</v>
          </cell>
          <cell r="T642">
            <v>0</v>
          </cell>
          <cell r="V642">
            <v>0</v>
          </cell>
          <cell r="X642">
            <v>6</v>
          </cell>
        </row>
        <row r="643">
          <cell r="D643" t="str">
            <v>0-Kumar ve müşterek bahis faaliyetleri</v>
          </cell>
          <cell r="E643" t="str">
            <v>Q9200</v>
          </cell>
          <cell r="F643">
            <v>0</v>
          </cell>
          <cell r="K643">
            <v>715</v>
          </cell>
          <cell r="M643">
            <v>0</v>
          </cell>
          <cell r="R643">
            <v>20</v>
          </cell>
          <cell r="S643">
            <v>0</v>
          </cell>
          <cell r="X643">
            <v>77</v>
          </cell>
          <cell r="Z643">
            <v>0</v>
          </cell>
          <cell r="AE643">
            <v>0</v>
          </cell>
        </row>
        <row r="644">
          <cell r="D644" t="str">
            <v>1-Spor tesislerinin işletilmesi</v>
          </cell>
          <cell r="E644" t="str">
            <v>Q9311</v>
          </cell>
          <cell r="F644">
            <v>0</v>
          </cell>
          <cell r="G644">
            <v>2</v>
          </cell>
          <cell r="H644">
            <v>10</v>
          </cell>
          <cell r="I644">
            <v>9</v>
          </cell>
          <cell r="J644">
            <v>4</v>
          </cell>
          <cell r="K644">
            <v>419</v>
          </cell>
          <cell r="M644">
            <v>0</v>
          </cell>
          <cell r="P644">
            <v>3</v>
          </cell>
          <cell r="Q644">
            <v>8</v>
          </cell>
          <cell r="R644">
            <v>399</v>
          </cell>
          <cell r="S644">
            <v>0</v>
          </cell>
          <cell r="T644">
            <v>0</v>
          </cell>
          <cell r="U644">
            <v>0</v>
          </cell>
          <cell r="V644">
            <v>0</v>
          </cell>
          <cell r="W644">
            <v>0</v>
          </cell>
          <cell r="X644">
            <v>0</v>
          </cell>
          <cell r="Z644">
            <v>0</v>
          </cell>
          <cell r="AC644">
            <v>0</v>
          </cell>
          <cell r="AD644">
            <v>0</v>
          </cell>
          <cell r="AE644">
            <v>2</v>
          </cell>
        </row>
        <row r="645">
          <cell r="D645" t="str">
            <v>2-Spor klüplerinin faaliyetleri</v>
          </cell>
          <cell r="E645" t="str">
            <v>Q9312</v>
          </cell>
          <cell r="F645">
            <v>0</v>
          </cell>
          <cell r="H645">
            <v>2</v>
          </cell>
          <cell r="I645">
            <v>15</v>
          </cell>
          <cell r="K645">
            <v>822</v>
          </cell>
          <cell r="M645">
            <v>0</v>
          </cell>
          <cell r="P645">
            <v>3</v>
          </cell>
          <cell r="R645">
            <v>67</v>
          </cell>
          <cell r="S645">
            <v>0</v>
          </cell>
          <cell r="U645">
            <v>0</v>
          </cell>
          <cell r="V645">
            <v>0</v>
          </cell>
          <cell r="X645">
            <v>22</v>
          </cell>
          <cell r="Z645">
            <v>0</v>
          </cell>
          <cell r="AC645">
            <v>0</v>
          </cell>
          <cell r="AE645">
            <v>0</v>
          </cell>
        </row>
        <row r="646">
          <cell r="D646" t="str">
            <v>3-Form tutma salonları ile vücut geliştirme salonları</v>
          </cell>
          <cell r="E646" t="str">
            <v>Q9313</v>
          </cell>
          <cell r="K646">
            <v>15</v>
          </cell>
          <cell r="M646">
            <v>0</v>
          </cell>
          <cell r="N646">
            <v>1</v>
          </cell>
          <cell r="R646">
            <v>33</v>
          </cell>
          <cell r="X646">
            <v>0</v>
          </cell>
          <cell r="Z646">
            <v>0</v>
          </cell>
          <cell r="AA646">
            <v>0</v>
          </cell>
          <cell r="AE646">
            <v>0</v>
          </cell>
        </row>
        <row r="647">
          <cell r="D647" t="str">
            <v>9-Diğer spor faaliyetleri</v>
          </cell>
          <cell r="E647" t="str">
            <v>Q9319</v>
          </cell>
          <cell r="F647">
            <v>0</v>
          </cell>
          <cell r="G647">
            <v>2</v>
          </cell>
          <cell r="H647">
            <v>2</v>
          </cell>
          <cell r="I647">
            <v>12</v>
          </cell>
          <cell r="K647">
            <v>1404</v>
          </cell>
          <cell r="M647">
            <v>0</v>
          </cell>
          <cell r="S647">
            <v>0</v>
          </cell>
          <cell r="T647">
            <v>0</v>
          </cell>
          <cell r="U647">
            <v>0</v>
          </cell>
          <cell r="V647">
            <v>0</v>
          </cell>
          <cell r="X647">
            <v>57</v>
          </cell>
          <cell r="Z647">
            <v>0</v>
          </cell>
        </row>
        <row r="648">
          <cell r="D648" t="str">
            <v>1-Eğlence parkları ve lunaparkların faaliyetleri</v>
          </cell>
          <cell r="E648" t="str">
            <v>Q9321</v>
          </cell>
          <cell r="F648">
            <v>0</v>
          </cell>
          <cell r="H648">
            <v>2</v>
          </cell>
          <cell r="I648">
            <v>3</v>
          </cell>
          <cell r="K648">
            <v>162</v>
          </cell>
          <cell r="M648">
            <v>0</v>
          </cell>
          <cell r="O648">
            <v>2</v>
          </cell>
          <cell r="R648">
            <v>38</v>
          </cell>
          <cell r="S648">
            <v>0</v>
          </cell>
          <cell r="U648">
            <v>0</v>
          </cell>
          <cell r="V648">
            <v>0</v>
          </cell>
          <cell r="X648">
            <v>2</v>
          </cell>
          <cell r="Z648">
            <v>0</v>
          </cell>
          <cell r="AB648">
            <v>0</v>
          </cell>
          <cell r="AE648">
            <v>11</v>
          </cell>
        </row>
        <row r="649">
          <cell r="D649" t="str">
            <v>2-Pavyon. bar. gazino. dansing. diskotek. kulüp. çay bahçesi işletme faaliyetleri</v>
          </cell>
          <cell r="E649" t="str">
            <v>Q9322</v>
          </cell>
        </row>
        <row r="650">
          <cell r="D650" t="str">
            <v>9-Diğer eğlence ve dinlence faaliyetleri</v>
          </cell>
          <cell r="E650" t="str">
            <v>Q9329</v>
          </cell>
          <cell r="F650">
            <v>0</v>
          </cell>
          <cell r="G650">
            <v>4</v>
          </cell>
          <cell r="H650">
            <v>2</v>
          </cell>
          <cell r="I650">
            <v>12</v>
          </cell>
          <cell r="J650">
            <v>8</v>
          </cell>
          <cell r="K650">
            <v>686</v>
          </cell>
          <cell r="M650">
            <v>0</v>
          </cell>
          <cell r="N650">
            <v>1</v>
          </cell>
          <cell r="P650">
            <v>3</v>
          </cell>
          <cell r="R650">
            <v>12</v>
          </cell>
          <cell r="S650">
            <v>0</v>
          </cell>
          <cell r="T650">
            <v>0</v>
          </cell>
          <cell r="U650">
            <v>0</v>
          </cell>
          <cell r="V650">
            <v>0</v>
          </cell>
          <cell r="W650">
            <v>0</v>
          </cell>
          <cell r="X650">
            <v>8</v>
          </cell>
          <cell r="Z650">
            <v>0</v>
          </cell>
          <cell r="AA650">
            <v>0</v>
          </cell>
          <cell r="AC650">
            <v>0</v>
          </cell>
          <cell r="AE650">
            <v>0</v>
          </cell>
        </row>
        <row r="651">
          <cell r="D651" t="str">
            <v>1-İş ve işveren kuruluşlarının faaliyetleri</v>
          </cell>
          <cell r="E651" t="str">
            <v>R9411</v>
          </cell>
          <cell r="F651">
            <v>0</v>
          </cell>
          <cell r="H651">
            <v>2</v>
          </cell>
          <cell r="K651">
            <v>81</v>
          </cell>
          <cell r="M651">
            <v>0</v>
          </cell>
          <cell r="S651">
            <v>0</v>
          </cell>
          <cell r="U651">
            <v>0</v>
          </cell>
          <cell r="X651">
            <v>9</v>
          </cell>
          <cell r="Z651">
            <v>0</v>
          </cell>
        </row>
        <row r="652">
          <cell r="D652" t="str">
            <v>2-Profesyonel meslek kuruluşlarının faaliyetleri</v>
          </cell>
          <cell r="E652" t="str">
            <v>R9412</v>
          </cell>
          <cell r="F652">
            <v>0</v>
          </cell>
          <cell r="G652">
            <v>1</v>
          </cell>
          <cell r="K652">
            <v>9</v>
          </cell>
          <cell r="S652">
            <v>0</v>
          </cell>
          <cell r="T652">
            <v>0</v>
          </cell>
          <cell r="X652">
            <v>0</v>
          </cell>
        </row>
        <row r="653">
          <cell r="D653" t="str">
            <v>0-Sendika faaliyetleri</v>
          </cell>
          <cell r="E653" t="str">
            <v>R9420</v>
          </cell>
          <cell r="F653">
            <v>0</v>
          </cell>
          <cell r="I653">
            <v>3</v>
          </cell>
          <cell r="K653">
            <v>113</v>
          </cell>
          <cell r="M653">
            <v>0</v>
          </cell>
          <cell r="S653">
            <v>0</v>
          </cell>
          <cell r="V653">
            <v>0</v>
          </cell>
          <cell r="X653">
            <v>17</v>
          </cell>
          <cell r="Z653">
            <v>0</v>
          </cell>
        </row>
        <row r="654">
          <cell r="D654" t="str">
            <v>1-Dini kuruluşların faaliyetleri</v>
          </cell>
          <cell r="E654" t="str">
            <v>R9491</v>
          </cell>
          <cell r="F654">
            <v>0</v>
          </cell>
          <cell r="H654">
            <v>2</v>
          </cell>
          <cell r="M654">
            <v>0</v>
          </cell>
          <cell r="R654">
            <v>15</v>
          </cell>
          <cell r="S654">
            <v>0</v>
          </cell>
          <cell r="U654">
            <v>0</v>
          </cell>
          <cell r="Z654">
            <v>0</v>
          </cell>
          <cell r="AE654">
            <v>0</v>
          </cell>
        </row>
        <row r="655">
          <cell r="D655" t="str">
            <v>2-Siyasi kuruluşların faaliyetleri</v>
          </cell>
          <cell r="E655" t="str">
            <v>R9492</v>
          </cell>
          <cell r="F655">
            <v>0</v>
          </cell>
          <cell r="K655">
            <v>121</v>
          </cell>
          <cell r="S655">
            <v>0</v>
          </cell>
          <cell r="X655">
            <v>2</v>
          </cell>
        </row>
        <row r="656">
          <cell r="D656" t="str">
            <v>9-Başka yerde sınıflandırılmamış diğer üye olunan kuruluşların faaliyetleri</v>
          </cell>
          <cell r="E656" t="str">
            <v>R9499</v>
          </cell>
          <cell r="F656">
            <v>0</v>
          </cell>
          <cell r="H656">
            <v>4</v>
          </cell>
          <cell r="K656">
            <v>197</v>
          </cell>
          <cell r="M656">
            <v>0</v>
          </cell>
          <cell r="N656">
            <v>1</v>
          </cell>
          <cell r="R656">
            <v>42</v>
          </cell>
          <cell r="S656">
            <v>0</v>
          </cell>
          <cell r="U656">
            <v>0</v>
          </cell>
          <cell r="X656">
            <v>0</v>
          </cell>
          <cell r="Z656">
            <v>0</v>
          </cell>
          <cell r="AA656">
            <v>0</v>
          </cell>
          <cell r="AE656">
            <v>0</v>
          </cell>
        </row>
        <row r="657">
          <cell r="D657" t="str">
            <v>1-Bilgisayarların ve bilgisayar çevre birimlerinin onarımı</v>
          </cell>
          <cell r="E657" t="str">
            <v>R9511</v>
          </cell>
          <cell r="F657">
            <v>0</v>
          </cell>
          <cell r="H657">
            <v>2</v>
          </cell>
          <cell r="K657">
            <v>163</v>
          </cell>
          <cell r="M657">
            <v>0</v>
          </cell>
          <cell r="S657">
            <v>0</v>
          </cell>
          <cell r="U657">
            <v>0</v>
          </cell>
          <cell r="X657">
            <v>2</v>
          </cell>
          <cell r="Z657">
            <v>0</v>
          </cell>
        </row>
        <row r="658">
          <cell r="D658" t="str">
            <v>2-İletişim araç ve gereçlerinin onarımı</v>
          </cell>
          <cell r="E658" t="str">
            <v>R9512</v>
          </cell>
          <cell r="F658">
            <v>0</v>
          </cell>
          <cell r="K658">
            <v>41</v>
          </cell>
          <cell r="M658">
            <v>0</v>
          </cell>
          <cell r="S658">
            <v>0</v>
          </cell>
          <cell r="X658">
            <v>0</v>
          </cell>
          <cell r="Z658">
            <v>0</v>
          </cell>
        </row>
        <row r="659">
          <cell r="D659" t="str">
            <v>1-Tüketici elektronik eşyalarının onarımı</v>
          </cell>
          <cell r="E659" t="str">
            <v>R9521</v>
          </cell>
          <cell r="F659">
            <v>0</v>
          </cell>
          <cell r="H659">
            <v>14</v>
          </cell>
          <cell r="I659">
            <v>36</v>
          </cell>
          <cell r="J659">
            <v>12</v>
          </cell>
          <cell r="K659">
            <v>2195</v>
          </cell>
          <cell r="M659">
            <v>0</v>
          </cell>
          <cell r="N659">
            <v>1</v>
          </cell>
          <cell r="O659">
            <v>6</v>
          </cell>
          <cell r="P659">
            <v>9</v>
          </cell>
          <cell r="Q659">
            <v>12</v>
          </cell>
          <cell r="R659">
            <v>165</v>
          </cell>
          <cell r="S659">
            <v>0</v>
          </cell>
          <cell r="U659">
            <v>0</v>
          </cell>
          <cell r="V659">
            <v>0</v>
          </cell>
          <cell r="W659">
            <v>0</v>
          </cell>
          <cell r="X659">
            <v>110</v>
          </cell>
          <cell r="Z659">
            <v>0</v>
          </cell>
          <cell r="AA659">
            <v>0</v>
          </cell>
          <cell r="AB659">
            <v>0</v>
          </cell>
          <cell r="AC659">
            <v>0</v>
          </cell>
          <cell r="AD659">
            <v>0</v>
          </cell>
          <cell r="AE659">
            <v>4</v>
          </cell>
        </row>
        <row r="660">
          <cell r="D660" t="str">
            <v>2-Evde kullanılan cihazlar ile ev ve bahçe gereçlerinin onarımı</v>
          </cell>
          <cell r="E660" t="str">
            <v>R9522</v>
          </cell>
          <cell r="F660">
            <v>0</v>
          </cell>
          <cell r="G660">
            <v>4</v>
          </cell>
          <cell r="H660">
            <v>14</v>
          </cell>
          <cell r="I660">
            <v>36</v>
          </cell>
          <cell r="J660">
            <v>16</v>
          </cell>
          <cell r="K660">
            <v>1710</v>
          </cell>
          <cell r="M660">
            <v>0</v>
          </cell>
          <cell r="R660">
            <v>110</v>
          </cell>
          <cell r="S660">
            <v>0</v>
          </cell>
          <cell r="T660">
            <v>0</v>
          </cell>
          <cell r="U660">
            <v>0</v>
          </cell>
          <cell r="V660">
            <v>0</v>
          </cell>
          <cell r="W660">
            <v>0</v>
          </cell>
          <cell r="X660">
            <v>104</v>
          </cell>
          <cell r="Z660">
            <v>0</v>
          </cell>
          <cell r="AE660">
            <v>0</v>
          </cell>
        </row>
        <row r="661">
          <cell r="D661" t="str">
            <v>3-Ayakkabı ve deri eşyaların onarımı</v>
          </cell>
          <cell r="E661" t="str">
            <v>R9523</v>
          </cell>
          <cell r="H661">
            <v>2</v>
          </cell>
          <cell r="U661">
            <v>0</v>
          </cell>
        </row>
        <row r="662">
          <cell r="D662" t="str">
            <v>4-Mobilyaların ve ev döşemelerinin onarımı</v>
          </cell>
          <cell r="E662" t="str">
            <v>R9524</v>
          </cell>
          <cell r="F662">
            <v>0</v>
          </cell>
          <cell r="G662">
            <v>12</v>
          </cell>
          <cell r="H662">
            <v>38</v>
          </cell>
          <cell r="I662">
            <v>75</v>
          </cell>
          <cell r="J662">
            <v>32</v>
          </cell>
          <cell r="K662">
            <v>4153</v>
          </cell>
          <cell r="M662">
            <v>0</v>
          </cell>
          <cell r="N662">
            <v>1</v>
          </cell>
          <cell r="R662">
            <v>8</v>
          </cell>
          <cell r="S662">
            <v>0</v>
          </cell>
          <cell r="T662">
            <v>0</v>
          </cell>
          <cell r="U662">
            <v>0</v>
          </cell>
          <cell r="V662">
            <v>0</v>
          </cell>
          <cell r="W662">
            <v>0</v>
          </cell>
          <cell r="X662">
            <v>155</v>
          </cell>
          <cell r="Z662">
            <v>0</v>
          </cell>
          <cell r="AA662">
            <v>0</v>
          </cell>
          <cell r="AE662">
            <v>0</v>
          </cell>
        </row>
        <row r="663">
          <cell r="D663" t="str">
            <v>5-Saatlerin ve mücevherlerin onarımı</v>
          </cell>
          <cell r="E663" t="str">
            <v>R9525</v>
          </cell>
          <cell r="K663">
            <v>9</v>
          </cell>
          <cell r="X663">
            <v>0</v>
          </cell>
        </row>
        <row r="664">
          <cell r="D664" t="str">
            <v>9-Başka yerde sınıflandırılmamış diğer kişisel ve ev eşyalarının onarımı</v>
          </cell>
          <cell r="E664" t="str">
            <v>R9529</v>
          </cell>
          <cell r="F664">
            <v>0</v>
          </cell>
          <cell r="K664">
            <v>94</v>
          </cell>
          <cell r="M664">
            <v>0</v>
          </cell>
          <cell r="S664">
            <v>0</v>
          </cell>
          <cell r="X664">
            <v>0</v>
          </cell>
          <cell r="Z664">
            <v>0</v>
          </cell>
        </row>
        <row r="665">
          <cell r="D665" t="str">
            <v>1-Tekstil ve kürk ürünlerinin yıkanması.kuru temizlenmesi</v>
          </cell>
          <cell r="E665" t="str">
            <v>R9601</v>
          </cell>
          <cell r="F665">
            <v>0</v>
          </cell>
          <cell r="G665">
            <v>4</v>
          </cell>
          <cell r="H665">
            <v>14</v>
          </cell>
          <cell r="I665">
            <v>18</v>
          </cell>
          <cell r="K665">
            <v>1286</v>
          </cell>
          <cell r="M665">
            <v>0</v>
          </cell>
          <cell r="N665">
            <v>2</v>
          </cell>
          <cell r="O665">
            <v>4</v>
          </cell>
          <cell r="P665">
            <v>18</v>
          </cell>
          <cell r="R665">
            <v>773</v>
          </cell>
          <cell r="S665">
            <v>0</v>
          </cell>
          <cell r="T665">
            <v>0</v>
          </cell>
          <cell r="U665">
            <v>0</v>
          </cell>
          <cell r="V665">
            <v>0</v>
          </cell>
          <cell r="X665">
            <v>35</v>
          </cell>
          <cell r="Z665">
            <v>0</v>
          </cell>
          <cell r="AA665">
            <v>0</v>
          </cell>
          <cell r="AB665">
            <v>0</v>
          </cell>
          <cell r="AC665">
            <v>0</v>
          </cell>
          <cell r="AE665">
            <v>6</v>
          </cell>
        </row>
        <row r="666">
          <cell r="D666" t="str">
            <v>2-Kuaförlük ve diğer güzellik salonlarının faaliyetleri</v>
          </cell>
          <cell r="E666" t="str">
            <v>R9602</v>
          </cell>
          <cell r="F666">
            <v>0</v>
          </cell>
          <cell r="H666">
            <v>2</v>
          </cell>
          <cell r="I666">
            <v>3</v>
          </cell>
          <cell r="K666">
            <v>524</v>
          </cell>
          <cell r="M666">
            <v>0</v>
          </cell>
          <cell r="P666">
            <v>3</v>
          </cell>
          <cell r="R666">
            <v>112</v>
          </cell>
          <cell r="S666">
            <v>0</v>
          </cell>
          <cell r="U666">
            <v>0</v>
          </cell>
          <cell r="V666">
            <v>0</v>
          </cell>
          <cell r="X666">
            <v>43</v>
          </cell>
          <cell r="Z666">
            <v>0</v>
          </cell>
          <cell r="AC666">
            <v>0</v>
          </cell>
          <cell r="AE666">
            <v>0</v>
          </cell>
        </row>
        <row r="667">
          <cell r="D667" t="str">
            <v>3-Cenaze işleri ile ilgili faaliyetler</v>
          </cell>
          <cell r="E667" t="str">
            <v>R9603</v>
          </cell>
          <cell r="F667">
            <v>0</v>
          </cell>
          <cell r="G667">
            <v>2</v>
          </cell>
          <cell r="H667">
            <v>10</v>
          </cell>
          <cell r="I667">
            <v>9</v>
          </cell>
          <cell r="J667">
            <v>12</v>
          </cell>
          <cell r="K667">
            <v>1052</v>
          </cell>
          <cell r="M667">
            <v>0</v>
          </cell>
          <cell r="S667">
            <v>0</v>
          </cell>
          <cell r="T667">
            <v>0</v>
          </cell>
          <cell r="U667">
            <v>0</v>
          </cell>
          <cell r="V667">
            <v>0</v>
          </cell>
          <cell r="W667">
            <v>0</v>
          </cell>
          <cell r="X667">
            <v>54</v>
          </cell>
          <cell r="Z667">
            <v>0</v>
          </cell>
        </row>
        <row r="668">
          <cell r="D668" t="str">
            <v>4-Hamam. sauna. solaryum salonu. masaj salonu ve benzeri yerlerin faaliyetleri</v>
          </cell>
          <cell r="E668" t="str">
            <v>R9604</v>
          </cell>
          <cell r="F668">
            <v>0</v>
          </cell>
          <cell r="K668">
            <v>163</v>
          </cell>
          <cell r="M668">
            <v>0</v>
          </cell>
          <cell r="O668">
            <v>2</v>
          </cell>
          <cell r="P668">
            <v>12</v>
          </cell>
          <cell r="R668">
            <v>425</v>
          </cell>
          <cell r="S668">
            <v>0</v>
          </cell>
          <cell r="X668">
            <v>2</v>
          </cell>
          <cell r="Z668">
            <v>0</v>
          </cell>
          <cell r="AB668">
            <v>0</v>
          </cell>
          <cell r="AC668">
            <v>0</v>
          </cell>
          <cell r="AE668">
            <v>9</v>
          </cell>
        </row>
        <row r="669">
          <cell r="D669" t="str">
            <v>5-Baca ve cam temizleyicileri. haşerat. itlaf ve dezenfeksiyon işleri )</v>
          </cell>
          <cell r="E669" t="str">
            <v>R9605</v>
          </cell>
        </row>
        <row r="670">
          <cell r="D670" t="str">
            <v>6-Halı yıkama ve temizleme işleri</v>
          </cell>
          <cell r="E670" t="str">
            <v>R9606</v>
          </cell>
        </row>
        <row r="671">
          <cell r="D671" t="str">
            <v>9-Başka yerde sınıflandırılmamış diğer hizmet faaliyetleri</v>
          </cell>
          <cell r="E671" t="str">
            <v>R9609</v>
          </cell>
          <cell r="F671">
            <v>0</v>
          </cell>
          <cell r="G671">
            <v>16</v>
          </cell>
          <cell r="H671">
            <v>58</v>
          </cell>
          <cell r="I671">
            <v>66</v>
          </cell>
          <cell r="J671">
            <v>36</v>
          </cell>
          <cell r="K671">
            <v>5571</v>
          </cell>
          <cell r="M671">
            <v>0</v>
          </cell>
          <cell r="O671">
            <v>16</v>
          </cell>
          <cell r="P671">
            <v>36</v>
          </cell>
          <cell r="Q671">
            <v>12</v>
          </cell>
          <cell r="R671">
            <v>910</v>
          </cell>
          <cell r="S671">
            <v>0</v>
          </cell>
          <cell r="T671">
            <v>0</v>
          </cell>
          <cell r="U671">
            <v>0</v>
          </cell>
          <cell r="V671">
            <v>0</v>
          </cell>
          <cell r="W671">
            <v>0</v>
          </cell>
          <cell r="X671">
            <v>82</v>
          </cell>
          <cell r="Z671">
            <v>0</v>
          </cell>
          <cell r="AB671">
            <v>0</v>
          </cell>
          <cell r="AC671">
            <v>0</v>
          </cell>
          <cell r="AD671">
            <v>0</v>
          </cell>
          <cell r="AE671">
            <v>24</v>
          </cell>
        </row>
        <row r="672">
          <cell r="D672" t="str">
            <v>0-Ev içi çalışan personelin işverenleri olarak hanehalklarının faaliyetleri</v>
          </cell>
          <cell r="E672" t="str">
            <v>S9700</v>
          </cell>
          <cell r="F672">
            <v>0</v>
          </cell>
          <cell r="K672">
            <v>435</v>
          </cell>
          <cell r="M672">
            <v>0</v>
          </cell>
          <cell r="N672">
            <v>1</v>
          </cell>
          <cell r="R672">
            <v>37</v>
          </cell>
          <cell r="S672">
            <v>0</v>
          </cell>
          <cell r="X672">
            <v>28</v>
          </cell>
          <cell r="Z672">
            <v>0</v>
          </cell>
          <cell r="AA672">
            <v>0</v>
          </cell>
          <cell r="AE672">
            <v>0</v>
          </cell>
        </row>
        <row r="673">
          <cell r="D673" t="str">
            <v>0-Hanehalkları tarafından kendi kullanımlarına yönelik olarak üretilen ayrım yapılmamış mallar ( Yurt dışında çalışanların eşleri)</v>
          </cell>
          <cell r="E673" t="str">
            <v>S9810</v>
          </cell>
          <cell r="F673">
            <v>0</v>
          </cell>
          <cell r="K673">
            <v>291</v>
          </cell>
          <cell r="M673">
            <v>0</v>
          </cell>
          <cell r="N673">
            <v>2</v>
          </cell>
          <cell r="O673">
            <v>6</v>
          </cell>
          <cell r="P673">
            <v>3</v>
          </cell>
          <cell r="R673">
            <v>224</v>
          </cell>
          <cell r="S673">
            <v>0</v>
          </cell>
          <cell r="X673">
            <v>0</v>
          </cell>
          <cell r="Z673">
            <v>0</v>
          </cell>
          <cell r="AA673">
            <v>0</v>
          </cell>
          <cell r="AB673">
            <v>0</v>
          </cell>
          <cell r="AC673">
            <v>0</v>
          </cell>
          <cell r="AE673">
            <v>0</v>
          </cell>
        </row>
        <row r="674">
          <cell r="D674" t="str">
            <v>0-Hanehalkları tarafından kendi kullanımlarına yönelik olarak üretilen ayrım yapılmamış hizmetler</v>
          </cell>
          <cell r="E674" t="str">
            <v>S9820</v>
          </cell>
          <cell r="F674">
            <v>0</v>
          </cell>
          <cell r="M674">
            <v>0</v>
          </cell>
          <cell r="O674">
            <v>2</v>
          </cell>
          <cell r="S674">
            <v>0</v>
          </cell>
          <cell r="Z674">
            <v>0</v>
          </cell>
          <cell r="AB674">
            <v>0</v>
          </cell>
        </row>
        <row r="675">
          <cell r="D675" t="str">
            <v>0-Uluslararası örgütler ve temsilciliklerinin faaliyetleri</v>
          </cell>
          <cell r="E675" t="str">
            <v>T9900</v>
          </cell>
          <cell r="F675">
            <v>0</v>
          </cell>
          <cell r="K675">
            <v>10</v>
          </cell>
          <cell r="M675">
            <v>0</v>
          </cell>
          <cell r="R675">
            <v>10</v>
          </cell>
          <cell r="S675">
            <v>0</v>
          </cell>
          <cell r="X675">
            <v>0</v>
          </cell>
          <cell r="Z675">
            <v>0</v>
          </cell>
          <cell r="AE675">
            <v>0</v>
          </cell>
        </row>
      </sheetData>
      <sheetData sheetId="47">
        <row r="13">
          <cell r="B13" t="str">
            <v>İl Adı</v>
          </cell>
          <cell r="C13" t="str">
            <v>0 Gün (gün kaybı yok)</v>
          </cell>
          <cell r="D13" t="str">
            <v>1 Gün (Kaza günü)</v>
          </cell>
          <cell r="E13" t="str">
            <v>2 Gün</v>
          </cell>
          <cell r="F13" t="str">
            <v>3 Gün</v>
          </cell>
          <cell r="G13" t="str">
            <v>4 Gün</v>
          </cell>
          <cell r="H13" t="str">
            <v>5+ Gün</v>
          </cell>
          <cell r="I13" t="str">
            <v>Bilinmeyen</v>
          </cell>
          <cell r="J13" t="str">
            <v>0 Gün (gün kaybı yok)</v>
          </cell>
          <cell r="K13" t="str">
            <v>1 Gün (Kaza günü)</v>
          </cell>
          <cell r="L13" t="str">
            <v>2 Gün</v>
          </cell>
          <cell r="M13" t="str">
            <v>3 Gün</v>
          </cell>
          <cell r="N13" t="str">
            <v>4 Gün</v>
          </cell>
          <cell r="O13" t="str">
            <v>5+ Gün</v>
          </cell>
          <cell r="P13" t="str">
            <v>0 Gün (gün kaybı yok)</v>
          </cell>
          <cell r="Q13" t="str">
            <v>1 Gün (Kaza günü)</v>
          </cell>
          <cell r="R13" t="str">
            <v>2 Gün</v>
          </cell>
          <cell r="S13" t="str">
            <v>3 Gün</v>
          </cell>
          <cell r="T13" t="str">
            <v>4 Gün</v>
          </cell>
          <cell r="U13" t="str">
            <v>5+ Gün</v>
          </cell>
          <cell r="V13" t="str">
            <v>Bilinmeyen</v>
          </cell>
          <cell r="W13" t="str">
            <v>0 Gün (gün kaybı yok)</v>
          </cell>
          <cell r="X13" t="str">
            <v>1 Gün (Kaza günü)</v>
          </cell>
          <cell r="Y13" t="str">
            <v>2 Gün</v>
          </cell>
          <cell r="Z13" t="str">
            <v>3 Gün</v>
          </cell>
          <cell r="AA13" t="str">
            <v>4 Gün</v>
          </cell>
          <cell r="AB13" t="str">
            <v>5+ Gün</v>
          </cell>
        </row>
        <row r="14">
          <cell r="B14" t="str">
            <v>ADANA</v>
          </cell>
          <cell r="C14">
            <v>0</v>
          </cell>
          <cell r="D14">
            <v>27</v>
          </cell>
          <cell r="E14">
            <v>246</v>
          </cell>
          <cell r="F14">
            <v>657</v>
          </cell>
          <cell r="G14">
            <v>116</v>
          </cell>
          <cell r="H14">
            <v>52356</v>
          </cell>
          <cell r="J14">
            <v>0</v>
          </cell>
          <cell r="K14">
            <v>2</v>
          </cell>
          <cell r="L14">
            <v>14</v>
          </cell>
          <cell r="M14">
            <v>54</v>
          </cell>
          <cell r="N14">
            <v>8</v>
          </cell>
          <cell r="O14">
            <v>2104</v>
          </cell>
          <cell r="P14">
            <v>0</v>
          </cell>
          <cell r="Q14">
            <v>0</v>
          </cell>
          <cell r="R14">
            <v>0</v>
          </cell>
          <cell r="S14">
            <v>0</v>
          </cell>
          <cell r="T14">
            <v>0</v>
          </cell>
          <cell r="U14">
            <v>2422</v>
          </cell>
          <cell r="W14">
            <v>0</v>
          </cell>
          <cell r="X14">
            <v>0</v>
          </cell>
          <cell r="Y14">
            <v>0</v>
          </cell>
          <cell r="Z14">
            <v>0</v>
          </cell>
          <cell r="AA14">
            <v>0</v>
          </cell>
          <cell r="AB14">
            <v>90</v>
          </cell>
        </row>
        <row r="15">
          <cell r="B15" t="str">
            <v>ADIYAMAN</v>
          </cell>
          <cell r="C15">
            <v>0</v>
          </cell>
          <cell r="D15">
            <v>2</v>
          </cell>
          <cell r="E15">
            <v>8</v>
          </cell>
          <cell r="F15">
            <v>57</v>
          </cell>
          <cell r="G15">
            <v>4</v>
          </cell>
          <cell r="H15">
            <v>5469</v>
          </cell>
          <cell r="J15">
            <v>0</v>
          </cell>
          <cell r="K15">
            <v>1</v>
          </cell>
          <cell r="L15">
            <v>6</v>
          </cell>
          <cell r="M15">
            <v>27</v>
          </cell>
          <cell r="N15">
            <v>4</v>
          </cell>
          <cell r="O15">
            <v>108</v>
          </cell>
          <cell r="P15">
            <v>0</v>
          </cell>
          <cell r="Q15">
            <v>0</v>
          </cell>
          <cell r="R15">
            <v>0</v>
          </cell>
          <cell r="S15">
            <v>0</v>
          </cell>
          <cell r="T15">
            <v>0</v>
          </cell>
          <cell r="U15">
            <v>357</v>
          </cell>
          <cell r="W15">
            <v>0</v>
          </cell>
          <cell r="X15">
            <v>0</v>
          </cell>
          <cell r="Y15">
            <v>0</v>
          </cell>
          <cell r="Z15">
            <v>0</v>
          </cell>
          <cell r="AA15">
            <v>0</v>
          </cell>
          <cell r="AB15">
            <v>0</v>
          </cell>
        </row>
        <row r="16">
          <cell r="B16" t="str">
            <v>AFYONKARAHİSAR</v>
          </cell>
          <cell r="C16">
            <v>0</v>
          </cell>
          <cell r="D16">
            <v>7</v>
          </cell>
          <cell r="E16">
            <v>24</v>
          </cell>
          <cell r="F16">
            <v>66</v>
          </cell>
          <cell r="G16">
            <v>26</v>
          </cell>
          <cell r="H16">
            <v>11883</v>
          </cell>
          <cell r="J16">
            <v>0</v>
          </cell>
          <cell r="L16">
            <v>4</v>
          </cell>
          <cell r="M16">
            <v>6</v>
          </cell>
          <cell r="O16">
            <v>719</v>
          </cell>
          <cell r="P16">
            <v>0</v>
          </cell>
          <cell r="Q16">
            <v>0</v>
          </cell>
          <cell r="R16">
            <v>0</v>
          </cell>
          <cell r="S16">
            <v>0</v>
          </cell>
          <cell r="T16">
            <v>2</v>
          </cell>
          <cell r="U16">
            <v>777</v>
          </cell>
          <cell r="W16">
            <v>0</v>
          </cell>
          <cell r="Y16">
            <v>0</v>
          </cell>
          <cell r="Z16">
            <v>0</v>
          </cell>
          <cell r="AB16">
            <v>15</v>
          </cell>
        </row>
        <row r="17">
          <cell r="B17" t="str">
            <v>AĞRI</v>
          </cell>
          <cell r="C17">
            <v>0</v>
          </cell>
          <cell r="F17">
            <v>9</v>
          </cell>
          <cell r="G17">
            <v>8</v>
          </cell>
          <cell r="H17">
            <v>779</v>
          </cell>
          <cell r="J17">
            <v>0</v>
          </cell>
          <cell r="P17">
            <v>0</v>
          </cell>
          <cell r="S17">
            <v>0</v>
          </cell>
          <cell r="T17">
            <v>0</v>
          </cell>
          <cell r="U17">
            <v>81</v>
          </cell>
          <cell r="W17">
            <v>0</v>
          </cell>
        </row>
        <row r="18">
          <cell r="B18" t="str">
            <v>AMASYA</v>
          </cell>
          <cell r="C18">
            <v>0</v>
          </cell>
          <cell r="D18">
            <v>41</v>
          </cell>
          <cell r="E18">
            <v>44</v>
          </cell>
          <cell r="F18">
            <v>102</v>
          </cell>
          <cell r="G18">
            <v>40</v>
          </cell>
          <cell r="H18">
            <v>6288</v>
          </cell>
          <cell r="J18">
            <v>0</v>
          </cell>
          <cell r="K18">
            <v>5</v>
          </cell>
          <cell r="L18">
            <v>4</v>
          </cell>
          <cell r="M18">
            <v>9</v>
          </cell>
          <cell r="N18">
            <v>4</v>
          </cell>
          <cell r="O18">
            <v>123</v>
          </cell>
          <cell r="P18">
            <v>0</v>
          </cell>
          <cell r="Q18">
            <v>1</v>
          </cell>
          <cell r="R18">
            <v>0</v>
          </cell>
          <cell r="S18">
            <v>0</v>
          </cell>
          <cell r="T18">
            <v>0</v>
          </cell>
          <cell r="U18">
            <v>280</v>
          </cell>
          <cell r="W18">
            <v>0</v>
          </cell>
          <cell r="X18">
            <v>0</v>
          </cell>
          <cell r="Y18">
            <v>0</v>
          </cell>
          <cell r="Z18">
            <v>0</v>
          </cell>
          <cell r="AA18">
            <v>0</v>
          </cell>
          <cell r="AB18">
            <v>0</v>
          </cell>
        </row>
        <row r="19">
          <cell r="B19" t="str">
            <v>ANKARA</v>
          </cell>
          <cell r="C19">
            <v>0</v>
          </cell>
          <cell r="D19">
            <v>363</v>
          </cell>
          <cell r="E19">
            <v>1885</v>
          </cell>
          <cell r="F19">
            <v>3147</v>
          </cell>
          <cell r="G19">
            <v>842</v>
          </cell>
          <cell r="H19">
            <v>212743</v>
          </cell>
          <cell r="J19">
            <v>0</v>
          </cell>
          <cell r="K19">
            <v>36</v>
          </cell>
          <cell r="L19">
            <v>164</v>
          </cell>
          <cell r="M19">
            <v>275</v>
          </cell>
          <cell r="N19">
            <v>70</v>
          </cell>
          <cell r="O19">
            <v>14751</v>
          </cell>
          <cell r="P19">
            <v>0</v>
          </cell>
          <cell r="Q19">
            <v>1</v>
          </cell>
          <cell r="R19">
            <v>3</v>
          </cell>
          <cell r="S19">
            <v>3</v>
          </cell>
          <cell r="T19">
            <v>6</v>
          </cell>
          <cell r="U19">
            <v>10606</v>
          </cell>
          <cell r="W19">
            <v>0</v>
          </cell>
          <cell r="X19">
            <v>0</v>
          </cell>
          <cell r="Y19">
            <v>0</v>
          </cell>
          <cell r="Z19">
            <v>1</v>
          </cell>
          <cell r="AA19">
            <v>2</v>
          </cell>
          <cell r="AB19">
            <v>578</v>
          </cell>
        </row>
        <row r="20">
          <cell r="B20" t="str">
            <v>ANTALYA</v>
          </cell>
          <cell r="C20">
            <v>0</v>
          </cell>
          <cell r="D20">
            <v>84</v>
          </cell>
          <cell r="E20">
            <v>566</v>
          </cell>
          <cell r="F20">
            <v>1376</v>
          </cell>
          <cell r="G20">
            <v>287</v>
          </cell>
          <cell r="H20">
            <v>73847</v>
          </cell>
          <cell r="J20">
            <v>0</v>
          </cell>
          <cell r="K20">
            <v>55</v>
          </cell>
          <cell r="L20">
            <v>258</v>
          </cell>
          <cell r="M20">
            <v>365</v>
          </cell>
          <cell r="N20">
            <v>70</v>
          </cell>
          <cell r="O20">
            <v>11654</v>
          </cell>
          <cell r="P20">
            <v>0</v>
          </cell>
          <cell r="Q20">
            <v>0</v>
          </cell>
          <cell r="R20">
            <v>4</v>
          </cell>
          <cell r="S20">
            <v>4</v>
          </cell>
          <cell r="T20">
            <v>13</v>
          </cell>
          <cell r="U20">
            <v>3540</v>
          </cell>
          <cell r="W20">
            <v>0</v>
          </cell>
          <cell r="X20">
            <v>0</v>
          </cell>
          <cell r="Y20">
            <v>2</v>
          </cell>
          <cell r="Z20">
            <v>1</v>
          </cell>
          <cell r="AA20">
            <v>2</v>
          </cell>
          <cell r="AB20">
            <v>292</v>
          </cell>
        </row>
        <row r="21">
          <cell r="B21" t="str">
            <v>ARTVİN</v>
          </cell>
          <cell r="C21">
            <v>0</v>
          </cell>
          <cell r="E21">
            <v>28</v>
          </cell>
          <cell r="F21">
            <v>35</v>
          </cell>
          <cell r="G21">
            <v>16</v>
          </cell>
          <cell r="H21">
            <v>2867</v>
          </cell>
          <cell r="J21">
            <v>0</v>
          </cell>
          <cell r="O21">
            <v>168</v>
          </cell>
          <cell r="P21">
            <v>0</v>
          </cell>
          <cell r="R21">
            <v>2</v>
          </cell>
          <cell r="S21">
            <v>1</v>
          </cell>
          <cell r="T21">
            <v>0</v>
          </cell>
          <cell r="U21">
            <v>305</v>
          </cell>
          <cell r="W21">
            <v>0</v>
          </cell>
          <cell r="AB21">
            <v>3</v>
          </cell>
        </row>
        <row r="22">
          <cell r="B22" t="str">
            <v>AYDIN</v>
          </cell>
          <cell r="C22">
            <v>0</v>
          </cell>
          <cell r="D22">
            <v>48</v>
          </cell>
          <cell r="E22">
            <v>158</v>
          </cell>
          <cell r="F22">
            <v>456</v>
          </cell>
          <cell r="G22">
            <v>108</v>
          </cell>
          <cell r="H22">
            <v>38585</v>
          </cell>
          <cell r="J22">
            <v>0</v>
          </cell>
          <cell r="K22">
            <v>9</v>
          </cell>
          <cell r="L22">
            <v>26</v>
          </cell>
          <cell r="M22">
            <v>72</v>
          </cell>
          <cell r="N22">
            <v>16</v>
          </cell>
          <cell r="O22">
            <v>2846</v>
          </cell>
          <cell r="P22">
            <v>0</v>
          </cell>
          <cell r="Q22">
            <v>0</v>
          </cell>
          <cell r="R22">
            <v>0</v>
          </cell>
          <cell r="S22">
            <v>3</v>
          </cell>
          <cell r="T22">
            <v>0</v>
          </cell>
          <cell r="U22">
            <v>2142</v>
          </cell>
          <cell r="W22">
            <v>0</v>
          </cell>
          <cell r="X22">
            <v>0</v>
          </cell>
          <cell r="Y22">
            <v>0</v>
          </cell>
          <cell r="Z22">
            <v>0</v>
          </cell>
          <cell r="AA22">
            <v>0</v>
          </cell>
          <cell r="AB22">
            <v>93</v>
          </cell>
        </row>
        <row r="23">
          <cell r="B23" t="str">
            <v>BALIKESİR</v>
          </cell>
          <cell r="C23">
            <v>0</v>
          </cell>
          <cell r="D23">
            <v>23</v>
          </cell>
          <cell r="E23">
            <v>78</v>
          </cell>
          <cell r="F23">
            <v>354</v>
          </cell>
          <cell r="G23">
            <v>48</v>
          </cell>
          <cell r="H23">
            <v>33362</v>
          </cell>
          <cell r="J23">
            <v>0</v>
          </cell>
          <cell r="K23">
            <v>10</v>
          </cell>
          <cell r="L23">
            <v>32</v>
          </cell>
          <cell r="M23">
            <v>153</v>
          </cell>
          <cell r="N23">
            <v>24</v>
          </cell>
          <cell r="O23">
            <v>3732</v>
          </cell>
          <cell r="P23">
            <v>0</v>
          </cell>
          <cell r="Q23">
            <v>0</v>
          </cell>
          <cell r="R23">
            <v>0</v>
          </cell>
          <cell r="S23">
            <v>0</v>
          </cell>
          <cell r="T23">
            <v>0</v>
          </cell>
          <cell r="U23">
            <v>1653</v>
          </cell>
          <cell r="W23">
            <v>0</v>
          </cell>
          <cell r="X23">
            <v>0</v>
          </cell>
          <cell r="Y23">
            <v>0</v>
          </cell>
          <cell r="Z23">
            <v>0</v>
          </cell>
          <cell r="AA23">
            <v>0</v>
          </cell>
          <cell r="AB23">
            <v>100</v>
          </cell>
        </row>
        <row r="24">
          <cell r="B24" t="str">
            <v>BİLECİK</v>
          </cell>
          <cell r="C24">
            <v>0</v>
          </cell>
          <cell r="D24">
            <v>88</v>
          </cell>
          <cell r="E24">
            <v>286</v>
          </cell>
          <cell r="F24">
            <v>576</v>
          </cell>
          <cell r="G24">
            <v>204</v>
          </cell>
          <cell r="H24">
            <v>24946</v>
          </cell>
          <cell r="J24">
            <v>0</v>
          </cell>
          <cell r="K24">
            <v>24</v>
          </cell>
          <cell r="L24">
            <v>124</v>
          </cell>
          <cell r="M24">
            <v>132</v>
          </cell>
          <cell r="N24">
            <v>56</v>
          </cell>
          <cell r="O24">
            <v>2906</v>
          </cell>
          <cell r="P24">
            <v>0</v>
          </cell>
          <cell r="Q24">
            <v>0</v>
          </cell>
          <cell r="R24">
            <v>0</v>
          </cell>
          <cell r="S24">
            <v>0</v>
          </cell>
          <cell r="T24">
            <v>0</v>
          </cell>
          <cell r="U24">
            <v>731</v>
          </cell>
          <cell r="W24">
            <v>0</v>
          </cell>
          <cell r="X24">
            <v>0</v>
          </cell>
          <cell r="Y24">
            <v>0</v>
          </cell>
          <cell r="Z24">
            <v>0</v>
          </cell>
          <cell r="AA24">
            <v>0</v>
          </cell>
          <cell r="AB24">
            <v>10</v>
          </cell>
        </row>
        <row r="25">
          <cell r="B25" t="str">
            <v>BİNGÖL</v>
          </cell>
          <cell r="C25">
            <v>0</v>
          </cell>
          <cell r="E25">
            <v>6</v>
          </cell>
          <cell r="F25">
            <v>18</v>
          </cell>
          <cell r="G25">
            <v>12</v>
          </cell>
          <cell r="H25">
            <v>5064</v>
          </cell>
          <cell r="J25">
            <v>0</v>
          </cell>
          <cell r="P25">
            <v>0</v>
          </cell>
          <cell r="R25">
            <v>0</v>
          </cell>
          <cell r="S25">
            <v>0</v>
          </cell>
          <cell r="T25">
            <v>0</v>
          </cell>
          <cell r="U25">
            <v>515</v>
          </cell>
          <cell r="W25">
            <v>0</v>
          </cell>
        </row>
        <row r="26">
          <cell r="B26" t="str">
            <v>BİTLİS</v>
          </cell>
          <cell r="C26">
            <v>0</v>
          </cell>
          <cell r="F26">
            <v>6</v>
          </cell>
          <cell r="H26">
            <v>1207</v>
          </cell>
          <cell r="J26">
            <v>0</v>
          </cell>
          <cell r="P26">
            <v>0</v>
          </cell>
          <cell r="S26">
            <v>0</v>
          </cell>
          <cell r="U26">
            <v>154</v>
          </cell>
          <cell r="W26">
            <v>0</v>
          </cell>
        </row>
        <row r="27">
          <cell r="B27" t="str">
            <v>BOLU</v>
          </cell>
          <cell r="C27">
            <v>0</v>
          </cell>
          <cell r="D27">
            <v>21</v>
          </cell>
          <cell r="E27">
            <v>106</v>
          </cell>
          <cell r="F27">
            <v>228</v>
          </cell>
          <cell r="G27">
            <v>64</v>
          </cell>
          <cell r="H27">
            <v>16352</v>
          </cell>
          <cell r="J27">
            <v>0</v>
          </cell>
          <cell r="K27">
            <v>4</v>
          </cell>
          <cell r="L27">
            <v>36</v>
          </cell>
          <cell r="M27">
            <v>69</v>
          </cell>
          <cell r="N27">
            <v>24</v>
          </cell>
          <cell r="O27">
            <v>5028</v>
          </cell>
          <cell r="P27">
            <v>0</v>
          </cell>
          <cell r="Q27">
            <v>0</v>
          </cell>
          <cell r="R27">
            <v>0</v>
          </cell>
          <cell r="S27">
            <v>0</v>
          </cell>
          <cell r="T27">
            <v>0</v>
          </cell>
          <cell r="U27">
            <v>771</v>
          </cell>
          <cell r="W27">
            <v>0</v>
          </cell>
          <cell r="X27">
            <v>0</v>
          </cell>
          <cell r="Y27">
            <v>0</v>
          </cell>
          <cell r="Z27">
            <v>0</v>
          </cell>
          <cell r="AA27">
            <v>0</v>
          </cell>
          <cell r="AB27">
            <v>103</v>
          </cell>
        </row>
        <row r="28">
          <cell r="B28" t="str">
            <v>BURDUR</v>
          </cell>
          <cell r="C28">
            <v>0</v>
          </cell>
          <cell r="D28">
            <v>4</v>
          </cell>
          <cell r="E28">
            <v>30</v>
          </cell>
          <cell r="F28">
            <v>66</v>
          </cell>
          <cell r="G28">
            <v>16</v>
          </cell>
          <cell r="H28">
            <v>8343</v>
          </cell>
          <cell r="J28">
            <v>0</v>
          </cell>
          <cell r="K28">
            <v>1</v>
          </cell>
          <cell r="L28">
            <v>2</v>
          </cell>
          <cell r="M28">
            <v>9</v>
          </cell>
          <cell r="N28">
            <v>4</v>
          </cell>
          <cell r="O28">
            <v>755</v>
          </cell>
          <cell r="P28">
            <v>0</v>
          </cell>
          <cell r="Q28">
            <v>0</v>
          </cell>
          <cell r="R28">
            <v>0</v>
          </cell>
          <cell r="S28">
            <v>0</v>
          </cell>
          <cell r="T28">
            <v>4</v>
          </cell>
          <cell r="U28">
            <v>641</v>
          </cell>
          <cell r="W28">
            <v>0</v>
          </cell>
          <cell r="X28">
            <v>0</v>
          </cell>
          <cell r="Y28">
            <v>0</v>
          </cell>
          <cell r="Z28">
            <v>0</v>
          </cell>
          <cell r="AA28">
            <v>0</v>
          </cell>
          <cell r="AB28">
            <v>32</v>
          </cell>
        </row>
        <row r="29">
          <cell r="B29" t="str">
            <v>BURSA</v>
          </cell>
          <cell r="C29">
            <v>0</v>
          </cell>
          <cell r="D29">
            <v>642</v>
          </cell>
          <cell r="E29">
            <v>1529</v>
          </cell>
          <cell r="F29">
            <v>3797</v>
          </cell>
          <cell r="G29">
            <v>1407</v>
          </cell>
          <cell r="H29">
            <v>196091</v>
          </cell>
          <cell r="J29">
            <v>0</v>
          </cell>
          <cell r="K29">
            <v>153</v>
          </cell>
          <cell r="L29">
            <v>420</v>
          </cell>
          <cell r="M29">
            <v>834</v>
          </cell>
          <cell r="N29">
            <v>284</v>
          </cell>
          <cell r="O29">
            <v>25959</v>
          </cell>
          <cell r="P29">
            <v>0</v>
          </cell>
          <cell r="Q29">
            <v>0</v>
          </cell>
          <cell r="R29">
            <v>1</v>
          </cell>
          <cell r="S29">
            <v>1</v>
          </cell>
          <cell r="T29">
            <v>5</v>
          </cell>
          <cell r="U29">
            <v>4396</v>
          </cell>
          <cell r="W29">
            <v>0</v>
          </cell>
          <cell r="X29">
            <v>0</v>
          </cell>
          <cell r="Y29">
            <v>0</v>
          </cell>
          <cell r="Z29">
            <v>0</v>
          </cell>
          <cell r="AA29">
            <v>0</v>
          </cell>
          <cell r="AB29">
            <v>214</v>
          </cell>
        </row>
        <row r="30">
          <cell r="B30" t="str">
            <v>ÇANAKKALE</v>
          </cell>
          <cell r="C30">
            <v>0</v>
          </cell>
          <cell r="D30">
            <v>25</v>
          </cell>
          <cell r="E30">
            <v>80</v>
          </cell>
          <cell r="F30">
            <v>210</v>
          </cell>
          <cell r="G30">
            <v>88</v>
          </cell>
          <cell r="H30">
            <v>14767</v>
          </cell>
          <cell r="J30">
            <v>0</v>
          </cell>
          <cell r="K30">
            <v>1</v>
          </cell>
          <cell r="L30">
            <v>6</v>
          </cell>
          <cell r="M30">
            <v>39</v>
          </cell>
          <cell r="N30">
            <v>16</v>
          </cell>
          <cell r="O30">
            <v>1616</v>
          </cell>
          <cell r="P30">
            <v>0</v>
          </cell>
          <cell r="Q30">
            <v>0</v>
          </cell>
          <cell r="R30">
            <v>0</v>
          </cell>
          <cell r="S30">
            <v>0</v>
          </cell>
          <cell r="T30">
            <v>0</v>
          </cell>
          <cell r="U30">
            <v>596</v>
          </cell>
          <cell r="W30">
            <v>0</v>
          </cell>
          <cell r="X30">
            <v>0</v>
          </cell>
          <cell r="Y30">
            <v>0</v>
          </cell>
          <cell r="Z30">
            <v>0</v>
          </cell>
          <cell r="AA30">
            <v>0</v>
          </cell>
          <cell r="AB30">
            <v>18</v>
          </cell>
        </row>
        <row r="31">
          <cell r="B31" t="str">
            <v>ÇANKIRI</v>
          </cell>
          <cell r="C31">
            <v>0</v>
          </cell>
          <cell r="D31">
            <v>8</v>
          </cell>
          <cell r="E31">
            <v>30</v>
          </cell>
          <cell r="F31">
            <v>30</v>
          </cell>
          <cell r="G31">
            <v>18</v>
          </cell>
          <cell r="H31">
            <v>3858</v>
          </cell>
          <cell r="J31">
            <v>0</v>
          </cell>
          <cell r="K31">
            <v>1</v>
          </cell>
          <cell r="L31">
            <v>2</v>
          </cell>
          <cell r="M31">
            <v>3</v>
          </cell>
          <cell r="N31">
            <v>24</v>
          </cell>
          <cell r="O31">
            <v>160</v>
          </cell>
          <cell r="P31">
            <v>0</v>
          </cell>
          <cell r="Q31">
            <v>0</v>
          </cell>
          <cell r="R31">
            <v>0</v>
          </cell>
          <cell r="S31">
            <v>0</v>
          </cell>
          <cell r="T31">
            <v>6</v>
          </cell>
          <cell r="U31">
            <v>337</v>
          </cell>
          <cell r="W31">
            <v>0</v>
          </cell>
          <cell r="X31">
            <v>0</v>
          </cell>
          <cell r="Y31">
            <v>0</v>
          </cell>
          <cell r="Z31">
            <v>0</v>
          </cell>
          <cell r="AA31">
            <v>48</v>
          </cell>
          <cell r="AB31">
            <v>16</v>
          </cell>
        </row>
        <row r="32">
          <cell r="B32" t="str">
            <v>ÇORUM</v>
          </cell>
          <cell r="C32">
            <v>0</v>
          </cell>
          <cell r="D32">
            <v>11</v>
          </cell>
          <cell r="E32">
            <v>36</v>
          </cell>
          <cell r="F32">
            <v>132</v>
          </cell>
          <cell r="G32">
            <v>55</v>
          </cell>
          <cell r="H32">
            <v>10652</v>
          </cell>
          <cell r="J32">
            <v>0</v>
          </cell>
          <cell r="K32">
            <v>1</v>
          </cell>
          <cell r="L32">
            <v>2</v>
          </cell>
          <cell r="M32">
            <v>6</v>
          </cell>
          <cell r="N32">
            <v>8</v>
          </cell>
          <cell r="O32">
            <v>554</v>
          </cell>
          <cell r="P32">
            <v>0</v>
          </cell>
          <cell r="Q32">
            <v>0</v>
          </cell>
          <cell r="R32">
            <v>0</v>
          </cell>
          <cell r="S32">
            <v>0</v>
          </cell>
          <cell r="T32">
            <v>1</v>
          </cell>
          <cell r="U32">
            <v>726</v>
          </cell>
          <cell r="W32">
            <v>0</v>
          </cell>
          <cell r="X32">
            <v>0</v>
          </cell>
          <cell r="Y32">
            <v>0</v>
          </cell>
          <cell r="Z32">
            <v>0</v>
          </cell>
          <cell r="AA32">
            <v>0</v>
          </cell>
          <cell r="AB32">
            <v>24</v>
          </cell>
        </row>
        <row r="33">
          <cell r="B33" t="str">
            <v>DENİZLİ</v>
          </cell>
          <cell r="C33">
            <v>0</v>
          </cell>
          <cell r="D33">
            <v>68</v>
          </cell>
          <cell r="E33">
            <v>378</v>
          </cell>
          <cell r="F33">
            <v>1442</v>
          </cell>
          <cell r="G33">
            <v>255</v>
          </cell>
          <cell r="H33">
            <v>61931</v>
          </cell>
          <cell r="J33">
            <v>0</v>
          </cell>
          <cell r="K33">
            <v>16</v>
          </cell>
          <cell r="L33">
            <v>98</v>
          </cell>
          <cell r="M33">
            <v>342</v>
          </cell>
          <cell r="N33">
            <v>68</v>
          </cell>
          <cell r="O33">
            <v>10417</v>
          </cell>
          <cell r="P33">
            <v>0</v>
          </cell>
          <cell r="Q33">
            <v>0</v>
          </cell>
          <cell r="R33">
            <v>0</v>
          </cell>
          <cell r="S33">
            <v>1</v>
          </cell>
          <cell r="T33">
            <v>1</v>
          </cell>
          <cell r="U33">
            <v>2301</v>
          </cell>
          <cell r="W33">
            <v>0</v>
          </cell>
          <cell r="X33">
            <v>0</v>
          </cell>
          <cell r="Y33">
            <v>0</v>
          </cell>
          <cell r="Z33">
            <v>0</v>
          </cell>
          <cell r="AA33">
            <v>0</v>
          </cell>
          <cell r="AB33">
            <v>172</v>
          </cell>
        </row>
        <row r="34">
          <cell r="B34" t="str">
            <v>DİYARBAKIR</v>
          </cell>
          <cell r="C34">
            <v>0</v>
          </cell>
          <cell r="D34">
            <v>2</v>
          </cell>
          <cell r="E34">
            <v>14</v>
          </cell>
          <cell r="F34">
            <v>45</v>
          </cell>
          <cell r="G34">
            <v>8</v>
          </cell>
          <cell r="H34">
            <v>10782</v>
          </cell>
          <cell r="J34">
            <v>0</v>
          </cell>
          <cell r="M34">
            <v>6</v>
          </cell>
          <cell r="O34">
            <v>272</v>
          </cell>
          <cell r="P34">
            <v>0</v>
          </cell>
          <cell r="Q34">
            <v>0</v>
          </cell>
          <cell r="R34">
            <v>0</v>
          </cell>
          <cell r="S34">
            <v>0</v>
          </cell>
          <cell r="T34">
            <v>0</v>
          </cell>
          <cell r="U34">
            <v>926</v>
          </cell>
          <cell r="W34">
            <v>0</v>
          </cell>
          <cell r="Z34">
            <v>0</v>
          </cell>
          <cell r="AB34">
            <v>22</v>
          </cell>
        </row>
        <row r="35">
          <cell r="B35" t="str">
            <v>EDİRNE</v>
          </cell>
          <cell r="C35">
            <v>0</v>
          </cell>
          <cell r="D35">
            <v>22</v>
          </cell>
          <cell r="E35">
            <v>26</v>
          </cell>
          <cell r="F35">
            <v>81</v>
          </cell>
          <cell r="G35">
            <v>16</v>
          </cell>
          <cell r="H35">
            <v>5391</v>
          </cell>
          <cell r="J35">
            <v>0</v>
          </cell>
          <cell r="K35">
            <v>30</v>
          </cell>
          <cell r="L35">
            <v>32</v>
          </cell>
          <cell r="M35">
            <v>60</v>
          </cell>
          <cell r="N35">
            <v>20</v>
          </cell>
          <cell r="O35">
            <v>1009</v>
          </cell>
          <cell r="P35">
            <v>0</v>
          </cell>
          <cell r="Q35">
            <v>0</v>
          </cell>
          <cell r="R35">
            <v>0</v>
          </cell>
          <cell r="S35">
            <v>0</v>
          </cell>
          <cell r="T35">
            <v>0</v>
          </cell>
          <cell r="U35">
            <v>513</v>
          </cell>
          <cell r="W35">
            <v>0</v>
          </cell>
          <cell r="X35">
            <v>0</v>
          </cell>
          <cell r="Y35">
            <v>0</v>
          </cell>
          <cell r="Z35">
            <v>0</v>
          </cell>
          <cell r="AA35">
            <v>0</v>
          </cell>
          <cell r="AB35">
            <v>31</v>
          </cell>
        </row>
        <row r="36">
          <cell r="B36" t="str">
            <v>ELAZIĞ</v>
          </cell>
          <cell r="C36">
            <v>0</v>
          </cell>
          <cell r="D36">
            <v>1</v>
          </cell>
          <cell r="E36">
            <v>14</v>
          </cell>
          <cell r="F36">
            <v>72</v>
          </cell>
          <cell r="G36">
            <v>20</v>
          </cell>
          <cell r="H36">
            <v>10085</v>
          </cell>
          <cell r="J36">
            <v>0</v>
          </cell>
          <cell r="L36">
            <v>2</v>
          </cell>
          <cell r="M36">
            <v>15</v>
          </cell>
          <cell r="O36">
            <v>464</v>
          </cell>
          <cell r="P36">
            <v>0</v>
          </cell>
          <cell r="Q36">
            <v>0</v>
          </cell>
          <cell r="R36">
            <v>0</v>
          </cell>
          <cell r="S36">
            <v>0</v>
          </cell>
          <cell r="T36">
            <v>0</v>
          </cell>
          <cell r="U36">
            <v>700</v>
          </cell>
          <cell r="W36">
            <v>0</v>
          </cell>
          <cell r="Y36">
            <v>0</v>
          </cell>
          <cell r="Z36">
            <v>0</v>
          </cell>
          <cell r="AB36">
            <v>2</v>
          </cell>
        </row>
        <row r="37">
          <cell r="B37" t="str">
            <v>ERZİNCAN</v>
          </cell>
          <cell r="C37">
            <v>0</v>
          </cell>
          <cell r="D37">
            <v>1</v>
          </cell>
          <cell r="E37">
            <v>2</v>
          </cell>
          <cell r="F37">
            <v>21</v>
          </cell>
          <cell r="H37">
            <v>3011</v>
          </cell>
          <cell r="J37">
            <v>0</v>
          </cell>
          <cell r="O37">
            <v>323</v>
          </cell>
          <cell r="P37">
            <v>0</v>
          </cell>
          <cell r="Q37">
            <v>0</v>
          </cell>
          <cell r="R37">
            <v>0</v>
          </cell>
          <cell r="S37">
            <v>0</v>
          </cell>
          <cell r="U37">
            <v>417</v>
          </cell>
          <cell r="W37">
            <v>0</v>
          </cell>
          <cell r="AB37">
            <v>0</v>
          </cell>
        </row>
        <row r="38">
          <cell r="B38" t="str">
            <v>ERZURUM</v>
          </cell>
          <cell r="C38">
            <v>0</v>
          </cell>
          <cell r="D38">
            <v>3</v>
          </cell>
          <cell r="E38">
            <v>37</v>
          </cell>
          <cell r="F38">
            <v>63</v>
          </cell>
          <cell r="G38">
            <v>36</v>
          </cell>
          <cell r="H38">
            <v>8773</v>
          </cell>
          <cell r="J38">
            <v>0</v>
          </cell>
          <cell r="M38">
            <v>6</v>
          </cell>
          <cell r="N38">
            <v>4</v>
          </cell>
          <cell r="O38">
            <v>82</v>
          </cell>
          <cell r="P38">
            <v>0</v>
          </cell>
          <cell r="Q38">
            <v>0</v>
          </cell>
          <cell r="R38">
            <v>1</v>
          </cell>
          <cell r="S38">
            <v>0</v>
          </cell>
          <cell r="T38">
            <v>0</v>
          </cell>
          <cell r="U38">
            <v>888</v>
          </cell>
          <cell r="W38">
            <v>0</v>
          </cell>
          <cell r="Z38">
            <v>0</v>
          </cell>
          <cell r="AA38">
            <v>0</v>
          </cell>
          <cell r="AB38">
            <v>3</v>
          </cell>
        </row>
        <row r="39">
          <cell r="B39" t="str">
            <v>ESKİŞEHİR</v>
          </cell>
          <cell r="C39">
            <v>0</v>
          </cell>
          <cell r="D39">
            <v>140</v>
          </cell>
          <cell r="E39">
            <v>482</v>
          </cell>
          <cell r="F39">
            <v>1441</v>
          </cell>
          <cell r="G39">
            <v>324</v>
          </cell>
          <cell r="H39">
            <v>55632</v>
          </cell>
          <cell r="J39">
            <v>0</v>
          </cell>
          <cell r="K39">
            <v>38</v>
          </cell>
          <cell r="L39">
            <v>112</v>
          </cell>
          <cell r="M39">
            <v>357</v>
          </cell>
          <cell r="N39">
            <v>64</v>
          </cell>
          <cell r="O39">
            <v>9307</v>
          </cell>
          <cell r="P39">
            <v>0</v>
          </cell>
          <cell r="Q39">
            <v>0</v>
          </cell>
          <cell r="R39">
            <v>4</v>
          </cell>
          <cell r="S39">
            <v>5</v>
          </cell>
          <cell r="T39">
            <v>0</v>
          </cell>
          <cell r="U39">
            <v>2209</v>
          </cell>
          <cell r="W39">
            <v>0</v>
          </cell>
          <cell r="X39">
            <v>0</v>
          </cell>
          <cell r="Y39">
            <v>0</v>
          </cell>
          <cell r="Z39">
            <v>0</v>
          </cell>
          <cell r="AA39">
            <v>4</v>
          </cell>
          <cell r="AB39">
            <v>230</v>
          </cell>
        </row>
        <row r="40">
          <cell r="B40" t="str">
            <v>GAZİANTEP</v>
          </cell>
          <cell r="C40">
            <v>0</v>
          </cell>
          <cell r="D40">
            <v>23</v>
          </cell>
          <cell r="E40">
            <v>162</v>
          </cell>
          <cell r="F40">
            <v>554</v>
          </cell>
          <cell r="G40">
            <v>234</v>
          </cell>
          <cell r="H40">
            <v>46024</v>
          </cell>
          <cell r="J40">
            <v>0</v>
          </cell>
          <cell r="K40">
            <v>1</v>
          </cell>
          <cell r="L40">
            <v>4</v>
          </cell>
          <cell r="M40">
            <v>9</v>
          </cell>
          <cell r="O40">
            <v>1308</v>
          </cell>
          <cell r="P40">
            <v>0</v>
          </cell>
          <cell r="Q40">
            <v>0</v>
          </cell>
          <cell r="R40">
            <v>0</v>
          </cell>
          <cell r="S40">
            <v>1</v>
          </cell>
          <cell r="T40">
            <v>6</v>
          </cell>
          <cell r="U40">
            <v>2156</v>
          </cell>
          <cell r="W40">
            <v>0</v>
          </cell>
          <cell r="X40">
            <v>0</v>
          </cell>
          <cell r="Y40">
            <v>0</v>
          </cell>
          <cell r="Z40">
            <v>0</v>
          </cell>
          <cell r="AB40">
            <v>17</v>
          </cell>
        </row>
        <row r="41">
          <cell r="B41" t="str">
            <v>GİRESUN</v>
          </cell>
          <cell r="C41">
            <v>0</v>
          </cell>
          <cell r="D41">
            <v>1</v>
          </cell>
          <cell r="E41">
            <v>14</v>
          </cell>
          <cell r="F41">
            <v>51</v>
          </cell>
          <cell r="G41">
            <v>12</v>
          </cell>
          <cell r="H41">
            <v>5081</v>
          </cell>
          <cell r="J41">
            <v>0</v>
          </cell>
          <cell r="K41">
            <v>2</v>
          </cell>
          <cell r="L41">
            <v>6</v>
          </cell>
          <cell r="M41">
            <v>12</v>
          </cell>
          <cell r="O41">
            <v>671</v>
          </cell>
          <cell r="P41">
            <v>0</v>
          </cell>
          <cell r="Q41">
            <v>0</v>
          </cell>
          <cell r="R41">
            <v>0</v>
          </cell>
          <cell r="S41">
            <v>0</v>
          </cell>
          <cell r="T41">
            <v>0</v>
          </cell>
          <cell r="U41">
            <v>539</v>
          </cell>
          <cell r="W41">
            <v>0</v>
          </cell>
          <cell r="X41">
            <v>0</v>
          </cell>
          <cell r="Y41">
            <v>0</v>
          </cell>
          <cell r="Z41">
            <v>0</v>
          </cell>
          <cell r="AB41">
            <v>28</v>
          </cell>
        </row>
        <row r="42">
          <cell r="B42" t="str">
            <v>GÜMÜŞHANE</v>
          </cell>
          <cell r="C42">
            <v>0</v>
          </cell>
          <cell r="F42">
            <v>9</v>
          </cell>
          <cell r="G42">
            <v>4</v>
          </cell>
          <cell r="H42">
            <v>2074</v>
          </cell>
          <cell r="J42">
            <v>0</v>
          </cell>
          <cell r="O42">
            <v>7</v>
          </cell>
          <cell r="P42">
            <v>0</v>
          </cell>
          <cell r="S42">
            <v>0</v>
          </cell>
          <cell r="T42">
            <v>0</v>
          </cell>
          <cell r="U42">
            <v>198</v>
          </cell>
          <cell r="W42">
            <v>0</v>
          </cell>
          <cell r="AB42">
            <v>0</v>
          </cell>
        </row>
        <row r="43">
          <cell r="B43" t="str">
            <v>HAKKARİ</v>
          </cell>
          <cell r="C43">
            <v>0</v>
          </cell>
          <cell r="H43">
            <v>523</v>
          </cell>
          <cell r="J43">
            <v>0</v>
          </cell>
          <cell r="P43">
            <v>0</v>
          </cell>
          <cell r="U43">
            <v>41</v>
          </cell>
          <cell r="W43">
            <v>0</v>
          </cell>
        </row>
        <row r="44">
          <cell r="B44" t="str">
            <v>HATAY</v>
          </cell>
          <cell r="C44">
            <v>0</v>
          </cell>
          <cell r="D44">
            <v>10</v>
          </cell>
          <cell r="E44">
            <v>56</v>
          </cell>
          <cell r="F44">
            <v>183</v>
          </cell>
          <cell r="G44">
            <v>51</v>
          </cell>
          <cell r="H44">
            <v>28954</v>
          </cell>
          <cell r="J44">
            <v>0</v>
          </cell>
          <cell r="K44">
            <v>1</v>
          </cell>
          <cell r="M44">
            <v>6</v>
          </cell>
          <cell r="O44">
            <v>220</v>
          </cell>
          <cell r="P44">
            <v>0</v>
          </cell>
          <cell r="Q44">
            <v>0</v>
          </cell>
          <cell r="R44">
            <v>0</v>
          </cell>
          <cell r="S44">
            <v>0</v>
          </cell>
          <cell r="T44">
            <v>1</v>
          </cell>
          <cell r="U44">
            <v>1249</v>
          </cell>
          <cell r="W44">
            <v>0</v>
          </cell>
          <cell r="X44">
            <v>0</v>
          </cell>
          <cell r="Z44">
            <v>0</v>
          </cell>
          <cell r="AB44">
            <v>5</v>
          </cell>
        </row>
        <row r="45">
          <cell r="B45" t="str">
            <v>ISPARTA</v>
          </cell>
          <cell r="C45">
            <v>0</v>
          </cell>
          <cell r="D45">
            <v>1</v>
          </cell>
          <cell r="E45">
            <v>18</v>
          </cell>
          <cell r="F45">
            <v>54</v>
          </cell>
          <cell r="G45">
            <v>16</v>
          </cell>
          <cell r="H45">
            <v>11114</v>
          </cell>
          <cell r="J45">
            <v>0</v>
          </cell>
          <cell r="K45">
            <v>1</v>
          </cell>
          <cell r="L45">
            <v>4</v>
          </cell>
          <cell r="M45">
            <v>12</v>
          </cell>
          <cell r="O45">
            <v>1380</v>
          </cell>
          <cell r="P45">
            <v>0</v>
          </cell>
          <cell r="Q45">
            <v>0</v>
          </cell>
          <cell r="R45">
            <v>0</v>
          </cell>
          <cell r="S45">
            <v>0</v>
          </cell>
          <cell r="T45">
            <v>0</v>
          </cell>
          <cell r="U45">
            <v>805</v>
          </cell>
          <cell r="W45">
            <v>0</v>
          </cell>
          <cell r="X45">
            <v>0</v>
          </cell>
          <cell r="Y45">
            <v>0</v>
          </cell>
          <cell r="Z45">
            <v>0</v>
          </cell>
          <cell r="AB45">
            <v>74</v>
          </cell>
        </row>
        <row r="46">
          <cell r="B46" t="str">
            <v>MERSİN</v>
          </cell>
          <cell r="C46">
            <v>0</v>
          </cell>
          <cell r="D46">
            <v>16</v>
          </cell>
          <cell r="E46">
            <v>126</v>
          </cell>
          <cell r="F46">
            <v>423</v>
          </cell>
          <cell r="G46">
            <v>64</v>
          </cell>
          <cell r="H46">
            <v>48827</v>
          </cell>
          <cell r="J46">
            <v>0</v>
          </cell>
          <cell r="K46">
            <v>2</v>
          </cell>
          <cell r="L46">
            <v>10</v>
          </cell>
          <cell r="M46">
            <v>36</v>
          </cell>
          <cell r="O46">
            <v>1524</v>
          </cell>
          <cell r="P46">
            <v>0</v>
          </cell>
          <cell r="Q46">
            <v>0</v>
          </cell>
          <cell r="R46">
            <v>0</v>
          </cell>
          <cell r="S46">
            <v>0</v>
          </cell>
          <cell r="T46">
            <v>0</v>
          </cell>
          <cell r="U46">
            <v>2537</v>
          </cell>
          <cell r="W46">
            <v>0</v>
          </cell>
          <cell r="X46">
            <v>0</v>
          </cell>
          <cell r="Y46">
            <v>0</v>
          </cell>
          <cell r="Z46">
            <v>0</v>
          </cell>
          <cell r="AB46">
            <v>27</v>
          </cell>
        </row>
        <row r="47">
          <cell r="B47" t="str">
            <v>İSTANBUL</v>
          </cell>
          <cell r="C47">
            <v>0</v>
          </cell>
          <cell r="D47">
            <v>941</v>
          </cell>
          <cell r="E47">
            <v>4538</v>
          </cell>
          <cell r="F47">
            <v>9588</v>
          </cell>
          <cell r="G47">
            <v>3193</v>
          </cell>
          <cell r="H47">
            <v>612742</v>
          </cell>
          <cell r="J47">
            <v>0</v>
          </cell>
          <cell r="K47">
            <v>236</v>
          </cell>
          <cell r="L47">
            <v>892</v>
          </cell>
          <cell r="M47">
            <v>1623</v>
          </cell>
          <cell r="N47">
            <v>588</v>
          </cell>
          <cell r="O47">
            <v>64990</v>
          </cell>
          <cell r="P47">
            <v>0</v>
          </cell>
          <cell r="Q47">
            <v>0</v>
          </cell>
          <cell r="R47">
            <v>4</v>
          </cell>
          <cell r="S47">
            <v>3</v>
          </cell>
          <cell r="T47">
            <v>23</v>
          </cell>
          <cell r="U47">
            <v>17896</v>
          </cell>
          <cell r="W47">
            <v>0</v>
          </cell>
          <cell r="X47">
            <v>0</v>
          </cell>
          <cell r="Y47">
            <v>0</v>
          </cell>
          <cell r="Z47">
            <v>0</v>
          </cell>
          <cell r="AA47">
            <v>0</v>
          </cell>
          <cell r="AB47">
            <v>859</v>
          </cell>
        </row>
        <row r="48">
          <cell r="B48" t="str">
            <v>İZMİR</v>
          </cell>
          <cell r="C48">
            <v>0</v>
          </cell>
          <cell r="D48">
            <v>386</v>
          </cell>
          <cell r="E48">
            <v>1743</v>
          </cell>
          <cell r="F48">
            <v>2811</v>
          </cell>
          <cell r="G48">
            <v>1324</v>
          </cell>
          <cell r="H48">
            <v>261405</v>
          </cell>
          <cell r="J48">
            <v>0</v>
          </cell>
          <cell r="K48">
            <v>72</v>
          </cell>
          <cell r="L48">
            <v>286</v>
          </cell>
          <cell r="M48">
            <v>473</v>
          </cell>
          <cell r="N48">
            <v>218</v>
          </cell>
          <cell r="O48">
            <v>30412</v>
          </cell>
          <cell r="P48">
            <v>0</v>
          </cell>
          <cell r="Q48">
            <v>0</v>
          </cell>
          <cell r="R48">
            <v>3</v>
          </cell>
          <cell r="S48">
            <v>24</v>
          </cell>
          <cell r="T48">
            <v>20</v>
          </cell>
          <cell r="U48">
            <v>6769</v>
          </cell>
          <cell r="W48">
            <v>0</v>
          </cell>
          <cell r="X48">
            <v>0</v>
          </cell>
          <cell r="Y48">
            <v>0</v>
          </cell>
          <cell r="Z48">
            <v>4</v>
          </cell>
          <cell r="AA48">
            <v>2</v>
          </cell>
          <cell r="AB48">
            <v>622</v>
          </cell>
        </row>
        <row r="49">
          <cell r="B49" t="str">
            <v>KARS</v>
          </cell>
          <cell r="C49">
            <v>0</v>
          </cell>
          <cell r="E49">
            <v>10</v>
          </cell>
          <cell r="F49">
            <v>9</v>
          </cell>
          <cell r="G49">
            <v>4</v>
          </cell>
          <cell r="H49">
            <v>1664</v>
          </cell>
          <cell r="J49">
            <v>0</v>
          </cell>
          <cell r="M49">
            <v>3</v>
          </cell>
          <cell r="O49">
            <v>7</v>
          </cell>
          <cell r="P49">
            <v>0</v>
          </cell>
          <cell r="R49">
            <v>0</v>
          </cell>
          <cell r="S49">
            <v>0</v>
          </cell>
          <cell r="T49">
            <v>0</v>
          </cell>
          <cell r="U49">
            <v>319</v>
          </cell>
          <cell r="W49">
            <v>0</v>
          </cell>
          <cell r="Z49">
            <v>0</v>
          </cell>
          <cell r="AB49">
            <v>0</v>
          </cell>
        </row>
        <row r="50">
          <cell r="B50" t="str">
            <v>KASTAMONU</v>
          </cell>
          <cell r="C50">
            <v>0</v>
          </cell>
          <cell r="D50">
            <v>4</v>
          </cell>
          <cell r="E50">
            <v>10</v>
          </cell>
          <cell r="F50">
            <v>72</v>
          </cell>
          <cell r="G50">
            <v>28</v>
          </cell>
          <cell r="H50">
            <v>6901</v>
          </cell>
          <cell r="J50">
            <v>0</v>
          </cell>
          <cell r="L50">
            <v>4</v>
          </cell>
          <cell r="M50">
            <v>9</v>
          </cell>
          <cell r="O50">
            <v>210</v>
          </cell>
          <cell r="P50">
            <v>0</v>
          </cell>
          <cell r="Q50">
            <v>0</v>
          </cell>
          <cell r="R50">
            <v>0</v>
          </cell>
          <cell r="S50">
            <v>0</v>
          </cell>
          <cell r="T50">
            <v>0</v>
          </cell>
          <cell r="U50">
            <v>302</v>
          </cell>
          <cell r="W50">
            <v>0</v>
          </cell>
          <cell r="Y50">
            <v>0</v>
          </cell>
          <cell r="Z50">
            <v>0</v>
          </cell>
          <cell r="AB50">
            <v>25</v>
          </cell>
        </row>
        <row r="51">
          <cell r="B51" t="str">
            <v>KAYSERİ</v>
          </cell>
          <cell r="C51">
            <v>0</v>
          </cell>
          <cell r="D51">
            <v>212</v>
          </cell>
          <cell r="E51">
            <v>634</v>
          </cell>
          <cell r="F51">
            <v>1199</v>
          </cell>
          <cell r="G51">
            <v>678</v>
          </cell>
          <cell r="H51">
            <v>81235</v>
          </cell>
          <cell r="J51">
            <v>0</v>
          </cell>
          <cell r="K51">
            <v>21</v>
          </cell>
          <cell r="L51">
            <v>64</v>
          </cell>
          <cell r="M51">
            <v>84</v>
          </cell>
          <cell r="N51">
            <v>32</v>
          </cell>
          <cell r="O51">
            <v>4754</v>
          </cell>
          <cell r="P51">
            <v>0</v>
          </cell>
          <cell r="Q51">
            <v>0</v>
          </cell>
          <cell r="R51">
            <v>0</v>
          </cell>
          <cell r="S51">
            <v>7</v>
          </cell>
          <cell r="T51">
            <v>6</v>
          </cell>
          <cell r="U51">
            <v>2913</v>
          </cell>
          <cell r="W51">
            <v>0</v>
          </cell>
          <cell r="X51">
            <v>0</v>
          </cell>
          <cell r="Y51">
            <v>0</v>
          </cell>
          <cell r="Z51">
            <v>0</v>
          </cell>
          <cell r="AA51">
            <v>0</v>
          </cell>
          <cell r="AB51">
            <v>82</v>
          </cell>
        </row>
        <row r="52">
          <cell r="B52" t="str">
            <v>KIRKLARELİ</v>
          </cell>
          <cell r="C52">
            <v>0</v>
          </cell>
          <cell r="D52">
            <v>73</v>
          </cell>
          <cell r="E52">
            <v>144</v>
          </cell>
          <cell r="F52">
            <v>345</v>
          </cell>
          <cell r="G52">
            <v>135</v>
          </cell>
          <cell r="H52">
            <v>16905</v>
          </cell>
          <cell r="J52">
            <v>0</v>
          </cell>
          <cell r="K52">
            <v>15</v>
          </cell>
          <cell r="L52">
            <v>22</v>
          </cell>
          <cell r="M52">
            <v>30</v>
          </cell>
          <cell r="N52">
            <v>24</v>
          </cell>
          <cell r="O52">
            <v>2825</v>
          </cell>
          <cell r="P52">
            <v>0</v>
          </cell>
          <cell r="Q52">
            <v>0</v>
          </cell>
          <cell r="R52">
            <v>2</v>
          </cell>
          <cell r="S52">
            <v>0</v>
          </cell>
          <cell r="T52">
            <v>1</v>
          </cell>
          <cell r="U52">
            <v>593</v>
          </cell>
          <cell r="W52">
            <v>0</v>
          </cell>
          <cell r="X52">
            <v>0</v>
          </cell>
          <cell r="Y52">
            <v>0</v>
          </cell>
          <cell r="Z52">
            <v>0</v>
          </cell>
          <cell r="AA52">
            <v>0</v>
          </cell>
          <cell r="AB52">
            <v>45</v>
          </cell>
        </row>
        <row r="53">
          <cell r="B53" t="str">
            <v>KIRŞEHİR</v>
          </cell>
          <cell r="C53">
            <v>0</v>
          </cell>
          <cell r="D53">
            <v>28</v>
          </cell>
          <cell r="E53">
            <v>86</v>
          </cell>
          <cell r="F53">
            <v>190</v>
          </cell>
          <cell r="G53">
            <v>156</v>
          </cell>
          <cell r="H53">
            <v>8914</v>
          </cell>
          <cell r="J53">
            <v>0</v>
          </cell>
          <cell r="K53">
            <v>1</v>
          </cell>
          <cell r="O53">
            <v>122</v>
          </cell>
          <cell r="P53">
            <v>0</v>
          </cell>
          <cell r="Q53">
            <v>0</v>
          </cell>
          <cell r="R53">
            <v>0</v>
          </cell>
          <cell r="S53">
            <v>2</v>
          </cell>
          <cell r="T53">
            <v>0</v>
          </cell>
          <cell r="U53">
            <v>389</v>
          </cell>
          <cell r="W53">
            <v>0</v>
          </cell>
          <cell r="X53">
            <v>0</v>
          </cell>
          <cell r="AB53">
            <v>6</v>
          </cell>
        </row>
        <row r="54">
          <cell r="B54" t="str">
            <v>KOCAELİ</v>
          </cell>
          <cell r="C54">
            <v>0</v>
          </cell>
          <cell r="D54">
            <v>554</v>
          </cell>
          <cell r="E54">
            <v>1939</v>
          </cell>
          <cell r="F54">
            <v>3073</v>
          </cell>
          <cell r="G54">
            <v>1409</v>
          </cell>
          <cell r="H54">
            <v>238640</v>
          </cell>
          <cell r="J54">
            <v>0</v>
          </cell>
          <cell r="K54">
            <v>51</v>
          </cell>
          <cell r="L54">
            <v>206</v>
          </cell>
          <cell r="M54">
            <v>378</v>
          </cell>
          <cell r="N54">
            <v>208</v>
          </cell>
          <cell r="O54">
            <v>22135</v>
          </cell>
          <cell r="P54">
            <v>0</v>
          </cell>
          <cell r="Q54">
            <v>0</v>
          </cell>
          <cell r="R54">
            <v>3</v>
          </cell>
          <cell r="S54">
            <v>5</v>
          </cell>
          <cell r="T54">
            <v>7</v>
          </cell>
          <cell r="U54">
            <v>5332</v>
          </cell>
          <cell r="W54">
            <v>0</v>
          </cell>
          <cell r="X54">
            <v>0</v>
          </cell>
          <cell r="Y54">
            <v>0</v>
          </cell>
          <cell r="Z54">
            <v>0</v>
          </cell>
          <cell r="AA54">
            <v>0</v>
          </cell>
          <cell r="AB54">
            <v>235</v>
          </cell>
        </row>
        <row r="55">
          <cell r="B55" t="str">
            <v>KONYA</v>
          </cell>
          <cell r="C55">
            <v>0</v>
          </cell>
          <cell r="D55">
            <v>53</v>
          </cell>
          <cell r="E55">
            <v>344</v>
          </cell>
          <cell r="F55">
            <v>607</v>
          </cell>
          <cell r="G55">
            <v>258</v>
          </cell>
          <cell r="H55">
            <v>67436</v>
          </cell>
          <cell r="J55">
            <v>0</v>
          </cell>
          <cell r="K55">
            <v>5</v>
          </cell>
          <cell r="L55">
            <v>16</v>
          </cell>
          <cell r="M55">
            <v>45</v>
          </cell>
          <cell r="N55">
            <v>36</v>
          </cell>
          <cell r="O55">
            <v>3316</v>
          </cell>
          <cell r="P55">
            <v>0</v>
          </cell>
          <cell r="Q55">
            <v>0</v>
          </cell>
          <cell r="R55">
            <v>0</v>
          </cell>
          <cell r="S55">
            <v>5</v>
          </cell>
          <cell r="T55">
            <v>6</v>
          </cell>
          <cell r="U55">
            <v>3975</v>
          </cell>
          <cell r="W55">
            <v>0</v>
          </cell>
          <cell r="X55">
            <v>0</v>
          </cell>
          <cell r="Y55">
            <v>0</v>
          </cell>
          <cell r="Z55">
            <v>0</v>
          </cell>
          <cell r="AA55">
            <v>0</v>
          </cell>
          <cell r="AB55">
            <v>135</v>
          </cell>
        </row>
        <row r="56">
          <cell r="B56" t="str">
            <v>KÜTAHYA</v>
          </cell>
          <cell r="C56">
            <v>0</v>
          </cell>
          <cell r="D56">
            <v>89</v>
          </cell>
          <cell r="E56">
            <v>272</v>
          </cell>
          <cell r="F56">
            <v>504</v>
          </cell>
          <cell r="G56">
            <v>140</v>
          </cell>
          <cell r="H56">
            <v>23651</v>
          </cell>
          <cell r="J56">
            <v>0</v>
          </cell>
          <cell r="K56">
            <v>14</v>
          </cell>
          <cell r="L56">
            <v>30</v>
          </cell>
          <cell r="M56">
            <v>36</v>
          </cell>
          <cell r="N56">
            <v>8</v>
          </cell>
          <cell r="O56">
            <v>1671</v>
          </cell>
          <cell r="P56">
            <v>0</v>
          </cell>
          <cell r="Q56">
            <v>0</v>
          </cell>
          <cell r="R56">
            <v>0</v>
          </cell>
          <cell r="S56">
            <v>0</v>
          </cell>
          <cell r="T56">
            <v>0</v>
          </cell>
          <cell r="U56">
            <v>1239</v>
          </cell>
          <cell r="W56">
            <v>0</v>
          </cell>
          <cell r="X56">
            <v>0</v>
          </cell>
          <cell r="Y56">
            <v>0</v>
          </cell>
          <cell r="Z56">
            <v>0</v>
          </cell>
          <cell r="AA56">
            <v>0</v>
          </cell>
          <cell r="AB56">
            <v>44</v>
          </cell>
        </row>
        <row r="57">
          <cell r="B57" t="str">
            <v>MALATYA</v>
          </cell>
          <cell r="C57">
            <v>0</v>
          </cell>
          <cell r="E57">
            <v>12</v>
          </cell>
          <cell r="F57">
            <v>21</v>
          </cell>
          <cell r="G57">
            <v>8</v>
          </cell>
          <cell r="H57">
            <v>13845</v>
          </cell>
          <cell r="J57">
            <v>0</v>
          </cell>
          <cell r="O57">
            <v>463</v>
          </cell>
          <cell r="P57">
            <v>0</v>
          </cell>
          <cell r="R57">
            <v>0</v>
          </cell>
          <cell r="S57">
            <v>0</v>
          </cell>
          <cell r="T57">
            <v>0</v>
          </cell>
          <cell r="U57">
            <v>894</v>
          </cell>
          <cell r="W57">
            <v>0</v>
          </cell>
          <cell r="AB57">
            <v>11</v>
          </cell>
        </row>
        <row r="58">
          <cell r="B58" t="str">
            <v>MANİSA</v>
          </cell>
          <cell r="C58">
            <v>0</v>
          </cell>
          <cell r="D58">
            <v>324</v>
          </cell>
          <cell r="E58">
            <v>980</v>
          </cell>
          <cell r="F58">
            <v>1902</v>
          </cell>
          <cell r="G58">
            <v>1479</v>
          </cell>
          <cell r="H58">
            <v>111583</v>
          </cell>
          <cell r="J58">
            <v>0</v>
          </cell>
          <cell r="K58">
            <v>88</v>
          </cell>
          <cell r="L58">
            <v>170</v>
          </cell>
          <cell r="M58">
            <v>366</v>
          </cell>
          <cell r="N58">
            <v>268</v>
          </cell>
          <cell r="O58">
            <v>12404</v>
          </cell>
          <cell r="P58">
            <v>0</v>
          </cell>
          <cell r="Q58">
            <v>0</v>
          </cell>
          <cell r="R58">
            <v>0</v>
          </cell>
          <cell r="S58">
            <v>6</v>
          </cell>
          <cell r="T58">
            <v>9</v>
          </cell>
          <cell r="U58">
            <v>3137</v>
          </cell>
          <cell r="W58">
            <v>0</v>
          </cell>
          <cell r="X58">
            <v>0</v>
          </cell>
          <cell r="Y58">
            <v>0</v>
          </cell>
          <cell r="Z58">
            <v>0</v>
          </cell>
          <cell r="AA58">
            <v>0</v>
          </cell>
          <cell r="AB58">
            <v>262</v>
          </cell>
        </row>
        <row r="59">
          <cell r="B59" t="str">
            <v>KAHRAMANMARAŞ</v>
          </cell>
          <cell r="C59">
            <v>0</v>
          </cell>
          <cell r="D59">
            <v>4</v>
          </cell>
          <cell r="E59">
            <v>20</v>
          </cell>
          <cell r="F59">
            <v>78</v>
          </cell>
          <cell r="G59">
            <v>48</v>
          </cell>
          <cell r="H59">
            <v>16543</v>
          </cell>
          <cell r="J59">
            <v>0</v>
          </cell>
          <cell r="L59">
            <v>4</v>
          </cell>
          <cell r="M59">
            <v>6</v>
          </cell>
          <cell r="O59">
            <v>1033</v>
          </cell>
          <cell r="P59">
            <v>0</v>
          </cell>
          <cell r="Q59">
            <v>0</v>
          </cell>
          <cell r="R59">
            <v>0</v>
          </cell>
          <cell r="S59">
            <v>0</v>
          </cell>
          <cell r="T59">
            <v>0</v>
          </cell>
          <cell r="U59">
            <v>1050</v>
          </cell>
          <cell r="W59">
            <v>0</v>
          </cell>
          <cell r="Y59">
            <v>0</v>
          </cell>
          <cell r="Z59">
            <v>0</v>
          </cell>
          <cell r="AB59">
            <v>102</v>
          </cell>
        </row>
        <row r="60">
          <cell r="B60" t="str">
            <v>MARDİN</v>
          </cell>
          <cell r="C60">
            <v>0</v>
          </cell>
          <cell r="D60">
            <v>2</v>
          </cell>
          <cell r="E60">
            <v>2</v>
          </cell>
          <cell r="F60">
            <v>15</v>
          </cell>
          <cell r="G60">
            <v>8</v>
          </cell>
          <cell r="H60">
            <v>2548</v>
          </cell>
          <cell r="J60">
            <v>0</v>
          </cell>
          <cell r="P60">
            <v>0</v>
          </cell>
          <cell r="Q60">
            <v>0</v>
          </cell>
          <cell r="R60">
            <v>0</v>
          </cell>
          <cell r="S60">
            <v>0</v>
          </cell>
          <cell r="T60">
            <v>0</v>
          </cell>
          <cell r="U60">
            <v>130</v>
          </cell>
          <cell r="W60">
            <v>0</v>
          </cell>
        </row>
        <row r="61">
          <cell r="B61" t="str">
            <v>MUĞLA</v>
          </cell>
          <cell r="C61">
            <v>0</v>
          </cell>
          <cell r="D61">
            <v>27</v>
          </cell>
          <cell r="E61">
            <v>176</v>
          </cell>
          <cell r="F61">
            <v>378</v>
          </cell>
          <cell r="G61">
            <v>76</v>
          </cell>
          <cell r="H61">
            <v>33899</v>
          </cell>
          <cell r="J61">
            <v>0</v>
          </cell>
          <cell r="K61">
            <v>10</v>
          </cell>
          <cell r="L61">
            <v>64</v>
          </cell>
          <cell r="M61">
            <v>108</v>
          </cell>
          <cell r="N61">
            <v>27</v>
          </cell>
          <cell r="O61">
            <v>4196</v>
          </cell>
          <cell r="P61">
            <v>0</v>
          </cell>
          <cell r="Q61">
            <v>1</v>
          </cell>
          <cell r="R61">
            <v>0</v>
          </cell>
          <cell r="S61">
            <v>0</v>
          </cell>
          <cell r="T61">
            <v>4</v>
          </cell>
          <cell r="U61">
            <v>1580</v>
          </cell>
          <cell r="W61">
            <v>0</v>
          </cell>
          <cell r="X61">
            <v>0</v>
          </cell>
          <cell r="Y61">
            <v>4</v>
          </cell>
          <cell r="Z61">
            <v>0</v>
          </cell>
          <cell r="AA61">
            <v>1</v>
          </cell>
          <cell r="AB61">
            <v>123</v>
          </cell>
        </row>
        <row r="62">
          <cell r="B62" t="str">
            <v>MUŞ</v>
          </cell>
          <cell r="C62">
            <v>0</v>
          </cell>
          <cell r="H62">
            <v>1139</v>
          </cell>
          <cell r="J62">
            <v>0</v>
          </cell>
          <cell r="P62">
            <v>0</v>
          </cell>
          <cell r="U62">
            <v>112</v>
          </cell>
          <cell r="W62">
            <v>0</v>
          </cell>
        </row>
        <row r="63">
          <cell r="B63" t="str">
            <v>NEVŞEHİR</v>
          </cell>
          <cell r="C63">
            <v>0</v>
          </cell>
          <cell r="D63">
            <v>5</v>
          </cell>
          <cell r="E63">
            <v>30</v>
          </cell>
          <cell r="F63">
            <v>48</v>
          </cell>
          <cell r="G63">
            <v>16</v>
          </cell>
          <cell r="H63">
            <v>6246</v>
          </cell>
          <cell r="J63">
            <v>0</v>
          </cell>
          <cell r="K63">
            <v>2</v>
          </cell>
          <cell r="L63">
            <v>2</v>
          </cell>
          <cell r="M63">
            <v>6</v>
          </cell>
          <cell r="N63">
            <v>4</v>
          </cell>
          <cell r="O63">
            <v>282</v>
          </cell>
          <cell r="P63">
            <v>0</v>
          </cell>
          <cell r="Q63">
            <v>0</v>
          </cell>
          <cell r="R63">
            <v>0</v>
          </cell>
          <cell r="S63">
            <v>0</v>
          </cell>
          <cell r="T63">
            <v>0</v>
          </cell>
          <cell r="U63">
            <v>331</v>
          </cell>
          <cell r="W63">
            <v>0</v>
          </cell>
          <cell r="X63">
            <v>0</v>
          </cell>
          <cell r="Y63">
            <v>0</v>
          </cell>
          <cell r="Z63">
            <v>0</v>
          </cell>
          <cell r="AA63">
            <v>0</v>
          </cell>
          <cell r="AB63">
            <v>0</v>
          </cell>
        </row>
        <row r="64">
          <cell r="B64" t="str">
            <v>NİĞDE</v>
          </cell>
          <cell r="C64">
            <v>0</v>
          </cell>
          <cell r="D64">
            <v>3</v>
          </cell>
          <cell r="E64">
            <v>18</v>
          </cell>
          <cell r="F64">
            <v>66</v>
          </cell>
          <cell r="G64">
            <v>16</v>
          </cell>
          <cell r="H64">
            <v>8942</v>
          </cell>
          <cell r="J64">
            <v>0</v>
          </cell>
          <cell r="L64">
            <v>4</v>
          </cell>
          <cell r="M64">
            <v>18</v>
          </cell>
          <cell r="N64">
            <v>4</v>
          </cell>
          <cell r="O64">
            <v>400</v>
          </cell>
          <cell r="P64">
            <v>0</v>
          </cell>
          <cell r="Q64">
            <v>0</v>
          </cell>
          <cell r="R64">
            <v>0</v>
          </cell>
          <cell r="S64">
            <v>0</v>
          </cell>
          <cell r="T64">
            <v>0</v>
          </cell>
          <cell r="U64">
            <v>443</v>
          </cell>
          <cell r="W64">
            <v>0</v>
          </cell>
          <cell r="Y64">
            <v>0</v>
          </cell>
          <cell r="Z64">
            <v>0</v>
          </cell>
          <cell r="AA64">
            <v>0</v>
          </cell>
          <cell r="AB64">
            <v>11</v>
          </cell>
        </row>
        <row r="65">
          <cell r="B65" t="str">
            <v>ORDU</v>
          </cell>
          <cell r="C65">
            <v>0</v>
          </cell>
          <cell r="D65">
            <v>7</v>
          </cell>
          <cell r="E65">
            <v>39</v>
          </cell>
          <cell r="F65">
            <v>108</v>
          </cell>
          <cell r="G65">
            <v>10</v>
          </cell>
          <cell r="H65">
            <v>10564</v>
          </cell>
          <cell r="J65">
            <v>0</v>
          </cell>
          <cell r="K65">
            <v>2</v>
          </cell>
          <cell r="L65">
            <v>4</v>
          </cell>
          <cell r="M65">
            <v>3</v>
          </cell>
          <cell r="O65">
            <v>669</v>
          </cell>
          <cell r="P65">
            <v>0</v>
          </cell>
          <cell r="Q65">
            <v>0</v>
          </cell>
          <cell r="R65">
            <v>1</v>
          </cell>
          <cell r="S65">
            <v>0</v>
          </cell>
          <cell r="T65">
            <v>2</v>
          </cell>
          <cell r="U65">
            <v>502</v>
          </cell>
          <cell r="W65">
            <v>0</v>
          </cell>
          <cell r="X65">
            <v>0</v>
          </cell>
          <cell r="Y65">
            <v>0</v>
          </cell>
          <cell r="Z65">
            <v>0</v>
          </cell>
          <cell r="AB65">
            <v>47</v>
          </cell>
        </row>
        <row r="66">
          <cell r="B66" t="str">
            <v>RİZE</v>
          </cell>
          <cell r="C66">
            <v>0</v>
          </cell>
          <cell r="D66">
            <v>2</v>
          </cell>
          <cell r="E66">
            <v>8</v>
          </cell>
          <cell r="F66">
            <v>102</v>
          </cell>
          <cell r="G66">
            <v>7</v>
          </cell>
          <cell r="H66">
            <v>5050</v>
          </cell>
          <cell r="J66">
            <v>0</v>
          </cell>
          <cell r="K66">
            <v>1</v>
          </cell>
          <cell r="M66">
            <v>3</v>
          </cell>
          <cell r="O66">
            <v>136</v>
          </cell>
          <cell r="P66">
            <v>0</v>
          </cell>
          <cell r="Q66">
            <v>0</v>
          </cell>
          <cell r="R66">
            <v>0</v>
          </cell>
          <cell r="S66">
            <v>0</v>
          </cell>
          <cell r="T66">
            <v>1</v>
          </cell>
          <cell r="U66">
            <v>492</v>
          </cell>
          <cell r="W66">
            <v>0</v>
          </cell>
          <cell r="X66">
            <v>0</v>
          </cell>
          <cell r="Z66">
            <v>0</v>
          </cell>
          <cell r="AB66">
            <v>17</v>
          </cell>
        </row>
        <row r="67">
          <cell r="B67" t="str">
            <v>SAKARYA</v>
          </cell>
          <cell r="C67">
            <v>0</v>
          </cell>
          <cell r="D67">
            <v>199</v>
          </cell>
          <cell r="E67">
            <v>600</v>
          </cell>
          <cell r="F67">
            <v>1309</v>
          </cell>
          <cell r="G67">
            <v>482</v>
          </cell>
          <cell r="H67">
            <v>47764</v>
          </cell>
          <cell r="J67">
            <v>0</v>
          </cell>
          <cell r="K67">
            <v>38</v>
          </cell>
          <cell r="L67">
            <v>82</v>
          </cell>
          <cell r="M67">
            <v>219</v>
          </cell>
          <cell r="N67">
            <v>48</v>
          </cell>
          <cell r="O67">
            <v>5092</v>
          </cell>
          <cell r="P67">
            <v>0</v>
          </cell>
          <cell r="Q67">
            <v>0</v>
          </cell>
          <cell r="R67">
            <v>0</v>
          </cell>
          <cell r="S67">
            <v>2</v>
          </cell>
          <cell r="T67">
            <v>2</v>
          </cell>
          <cell r="U67">
            <v>1634</v>
          </cell>
          <cell r="W67">
            <v>0</v>
          </cell>
          <cell r="X67">
            <v>0</v>
          </cell>
          <cell r="Y67">
            <v>0</v>
          </cell>
          <cell r="Z67">
            <v>0</v>
          </cell>
          <cell r="AA67">
            <v>0</v>
          </cell>
          <cell r="AB67">
            <v>61</v>
          </cell>
        </row>
        <row r="68">
          <cell r="B68" t="str">
            <v>SAMSUN</v>
          </cell>
          <cell r="C68">
            <v>0</v>
          </cell>
          <cell r="D68">
            <v>34</v>
          </cell>
          <cell r="E68">
            <v>122</v>
          </cell>
          <cell r="F68">
            <v>399</v>
          </cell>
          <cell r="G68">
            <v>64</v>
          </cell>
          <cell r="H68">
            <v>21224</v>
          </cell>
          <cell r="J68">
            <v>0</v>
          </cell>
          <cell r="K68">
            <v>1</v>
          </cell>
          <cell r="L68">
            <v>14</v>
          </cell>
          <cell r="M68">
            <v>18</v>
          </cell>
          <cell r="N68">
            <v>4</v>
          </cell>
          <cell r="O68">
            <v>904</v>
          </cell>
          <cell r="P68">
            <v>0</v>
          </cell>
          <cell r="Q68">
            <v>0</v>
          </cell>
          <cell r="R68">
            <v>2</v>
          </cell>
          <cell r="S68">
            <v>0</v>
          </cell>
          <cell r="T68">
            <v>0</v>
          </cell>
          <cell r="U68">
            <v>1381</v>
          </cell>
          <cell r="W68">
            <v>0</v>
          </cell>
          <cell r="X68">
            <v>0</v>
          </cell>
          <cell r="Y68">
            <v>0</v>
          </cell>
          <cell r="Z68">
            <v>0</v>
          </cell>
          <cell r="AA68">
            <v>0</v>
          </cell>
          <cell r="AB68">
            <v>43</v>
          </cell>
        </row>
        <row r="69">
          <cell r="B69" t="str">
            <v>SİİRT</v>
          </cell>
          <cell r="C69">
            <v>0</v>
          </cell>
          <cell r="D69">
            <v>1</v>
          </cell>
          <cell r="E69">
            <v>6</v>
          </cell>
          <cell r="F69">
            <v>21</v>
          </cell>
          <cell r="G69">
            <v>8</v>
          </cell>
          <cell r="H69">
            <v>2587</v>
          </cell>
          <cell r="J69">
            <v>0</v>
          </cell>
          <cell r="O69">
            <v>10</v>
          </cell>
          <cell r="P69">
            <v>0</v>
          </cell>
          <cell r="Q69">
            <v>0</v>
          </cell>
          <cell r="R69">
            <v>0</v>
          </cell>
          <cell r="S69">
            <v>0</v>
          </cell>
          <cell r="T69">
            <v>0</v>
          </cell>
          <cell r="U69">
            <v>115</v>
          </cell>
          <cell r="W69">
            <v>0</v>
          </cell>
          <cell r="AB69">
            <v>3</v>
          </cell>
        </row>
        <row r="70">
          <cell r="B70" t="str">
            <v>SİNOP</v>
          </cell>
          <cell r="C70">
            <v>0</v>
          </cell>
          <cell r="D70">
            <v>3</v>
          </cell>
          <cell r="E70">
            <v>10</v>
          </cell>
          <cell r="F70">
            <v>33</v>
          </cell>
          <cell r="G70">
            <v>8</v>
          </cell>
          <cell r="H70">
            <v>2341</v>
          </cell>
          <cell r="J70">
            <v>0</v>
          </cell>
          <cell r="L70">
            <v>2</v>
          </cell>
          <cell r="M70">
            <v>3</v>
          </cell>
          <cell r="O70">
            <v>499</v>
          </cell>
          <cell r="P70">
            <v>0</v>
          </cell>
          <cell r="Q70">
            <v>0</v>
          </cell>
          <cell r="R70">
            <v>0</v>
          </cell>
          <cell r="S70">
            <v>0</v>
          </cell>
          <cell r="T70">
            <v>0</v>
          </cell>
          <cell r="U70">
            <v>159</v>
          </cell>
          <cell r="W70">
            <v>0</v>
          </cell>
          <cell r="Y70">
            <v>0</v>
          </cell>
          <cell r="Z70">
            <v>0</v>
          </cell>
          <cell r="AB70">
            <v>16</v>
          </cell>
        </row>
        <row r="71">
          <cell r="B71" t="str">
            <v>SİVAS</v>
          </cell>
          <cell r="C71">
            <v>0</v>
          </cell>
          <cell r="D71">
            <v>11</v>
          </cell>
          <cell r="E71">
            <v>64</v>
          </cell>
          <cell r="F71">
            <v>135</v>
          </cell>
          <cell r="G71">
            <v>68</v>
          </cell>
          <cell r="H71">
            <v>11614</v>
          </cell>
          <cell r="J71">
            <v>0</v>
          </cell>
          <cell r="M71">
            <v>6</v>
          </cell>
          <cell r="O71">
            <v>241</v>
          </cell>
          <cell r="P71">
            <v>0</v>
          </cell>
          <cell r="Q71">
            <v>0</v>
          </cell>
          <cell r="R71">
            <v>0</v>
          </cell>
          <cell r="S71">
            <v>0</v>
          </cell>
          <cell r="T71">
            <v>0</v>
          </cell>
          <cell r="U71">
            <v>854</v>
          </cell>
          <cell r="W71">
            <v>0</v>
          </cell>
          <cell r="Z71">
            <v>0</v>
          </cell>
          <cell r="AB71">
            <v>7</v>
          </cell>
        </row>
        <row r="72">
          <cell r="B72" t="str">
            <v>TEKİRDAĞ</v>
          </cell>
          <cell r="C72">
            <v>0</v>
          </cell>
          <cell r="D72">
            <v>342</v>
          </cell>
          <cell r="E72">
            <v>702</v>
          </cell>
          <cell r="F72">
            <v>1306</v>
          </cell>
          <cell r="G72">
            <v>338</v>
          </cell>
          <cell r="H72">
            <v>78025</v>
          </cell>
          <cell r="J72">
            <v>0</v>
          </cell>
          <cell r="K72">
            <v>89</v>
          </cell>
          <cell r="L72">
            <v>168</v>
          </cell>
          <cell r="M72">
            <v>279</v>
          </cell>
          <cell r="N72">
            <v>95</v>
          </cell>
          <cell r="O72">
            <v>13989</v>
          </cell>
          <cell r="P72">
            <v>0</v>
          </cell>
          <cell r="Q72">
            <v>0</v>
          </cell>
          <cell r="R72">
            <v>0</v>
          </cell>
          <cell r="S72">
            <v>2</v>
          </cell>
          <cell r="T72">
            <v>2</v>
          </cell>
          <cell r="U72">
            <v>1952</v>
          </cell>
          <cell r="W72">
            <v>0</v>
          </cell>
          <cell r="X72">
            <v>0</v>
          </cell>
          <cell r="Y72">
            <v>0</v>
          </cell>
          <cell r="Z72">
            <v>0</v>
          </cell>
          <cell r="AA72">
            <v>1</v>
          </cell>
          <cell r="AB72">
            <v>198</v>
          </cell>
        </row>
        <row r="73">
          <cell r="B73" t="str">
            <v>TOKAT</v>
          </cell>
          <cell r="C73">
            <v>0</v>
          </cell>
          <cell r="D73">
            <v>14</v>
          </cell>
          <cell r="E73">
            <v>44</v>
          </cell>
          <cell r="F73">
            <v>72</v>
          </cell>
          <cell r="G73">
            <v>32</v>
          </cell>
          <cell r="H73">
            <v>3921</v>
          </cell>
          <cell r="J73">
            <v>0</v>
          </cell>
          <cell r="K73">
            <v>5</v>
          </cell>
          <cell r="L73">
            <v>4</v>
          </cell>
          <cell r="M73">
            <v>6</v>
          </cell>
          <cell r="N73">
            <v>4</v>
          </cell>
          <cell r="O73">
            <v>566</v>
          </cell>
          <cell r="P73">
            <v>0</v>
          </cell>
          <cell r="Q73">
            <v>0</v>
          </cell>
          <cell r="R73">
            <v>0</v>
          </cell>
          <cell r="S73">
            <v>0</v>
          </cell>
          <cell r="T73">
            <v>0</v>
          </cell>
          <cell r="U73">
            <v>449</v>
          </cell>
          <cell r="W73">
            <v>0</v>
          </cell>
          <cell r="X73">
            <v>0</v>
          </cell>
          <cell r="Y73">
            <v>0</v>
          </cell>
          <cell r="Z73">
            <v>0</v>
          </cell>
          <cell r="AA73">
            <v>0</v>
          </cell>
          <cell r="AB73">
            <v>35</v>
          </cell>
        </row>
        <row r="74">
          <cell r="B74" t="str">
            <v>TRABZON</v>
          </cell>
          <cell r="C74">
            <v>0</v>
          </cell>
          <cell r="D74">
            <v>5</v>
          </cell>
          <cell r="E74">
            <v>4</v>
          </cell>
          <cell r="F74">
            <v>87</v>
          </cell>
          <cell r="G74">
            <v>12</v>
          </cell>
          <cell r="H74">
            <v>13912</v>
          </cell>
          <cell r="J74">
            <v>0</v>
          </cell>
          <cell r="L74">
            <v>4</v>
          </cell>
          <cell r="M74">
            <v>3</v>
          </cell>
          <cell r="N74">
            <v>4</v>
          </cell>
          <cell r="O74">
            <v>1236</v>
          </cell>
          <cell r="P74">
            <v>0</v>
          </cell>
          <cell r="Q74">
            <v>0</v>
          </cell>
          <cell r="R74">
            <v>0</v>
          </cell>
          <cell r="S74">
            <v>3</v>
          </cell>
          <cell r="T74">
            <v>0</v>
          </cell>
          <cell r="U74">
            <v>991</v>
          </cell>
          <cell r="W74">
            <v>0</v>
          </cell>
          <cell r="Y74">
            <v>0</v>
          </cell>
          <cell r="Z74">
            <v>0</v>
          </cell>
          <cell r="AA74">
            <v>0</v>
          </cell>
          <cell r="AB74">
            <v>42</v>
          </cell>
        </row>
        <row r="75">
          <cell r="B75" t="str">
            <v>TUNCELİ</v>
          </cell>
          <cell r="C75">
            <v>0</v>
          </cell>
          <cell r="E75">
            <v>2</v>
          </cell>
          <cell r="G75">
            <v>4</v>
          </cell>
          <cell r="H75">
            <v>762</v>
          </cell>
          <cell r="J75">
            <v>0</v>
          </cell>
          <cell r="O75">
            <v>60</v>
          </cell>
          <cell r="P75">
            <v>0</v>
          </cell>
          <cell r="R75">
            <v>0</v>
          </cell>
          <cell r="T75">
            <v>0</v>
          </cell>
          <cell r="U75">
            <v>81</v>
          </cell>
          <cell r="W75">
            <v>0</v>
          </cell>
          <cell r="AB75">
            <v>0</v>
          </cell>
        </row>
        <row r="76">
          <cell r="B76" t="str">
            <v>ŞANLIURFA</v>
          </cell>
          <cell r="C76">
            <v>0</v>
          </cell>
          <cell r="D76">
            <v>1</v>
          </cell>
          <cell r="E76">
            <v>6</v>
          </cell>
          <cell r="F76">
            <v>39</v>
          </cell>
          <cell r="G76">
            <v>4</v>
          </cell>
          <cell r="H76">
            <v>6310</v>
          </cell>
          <cell r="J76">
            <v>0</v>
          </cell>
          <cell r="O76">
            <v>215</v>
          </cell>
          <cell r="P76">
            <v>0</v>
          </cell>
          <cell r="Q76">
            <v>0</v>
          </cell>
          <cell r="R76">
            <v>0</v>
          </cell>
          <cell r="S76">
            <v>0</v>
          </cell>
          <cell r="T76">
            <v>0</v>
          </cell>
          <cell r="U76">
            <v>652</v>
          </cell>
          <cell r="W76">
            <v>0</v>
          </cell>
          <cell r="AB76">
            <v>12</v>
          </cell>
        </row>
        <row r="77">
          <cell r="B77" t="str">
            <v>UŞAK</v>
          </cell>
          <cell r="C77">
            <v>0</v>
          </cell>
          <cell r="D77">
            <v>14</v>
          </cell>
          <cell r="E77">
            <v>80</v>
          </cell>
          <cell r="F77">
            <v>243</v>
          </cell>
          <cell r="G77">
            <v>48</v>
          </cell>
          <cell r="H77">
            <v>21132</v>
          </cell>
          <cell r="J77">
            <v>0</v>
          </cell>
          <cell r="K77">
            <v>2</v>
          </cell>
          <cell r="L77">
            <v>18</v>
          </cell>
          <cell r="M77">
            <v>60</v>
          </cell>
          <cell r="N77">
            <v>4</v>
          </cell>
          <cell r="O77">
            <v>2973</v>
          </cell>
          <cell r="P77">
            <v>0</v>
          </cell>
          <cell r="Q77">
            <v>0</v>
          </cell>
          <cell r="R77">
            <v>0</v>
          </cell>
          <cell r="S77">
            <v>0</v>
          </cell>
          <cell r="T77">
            <v>4</v>
          </cell>
          <cell r="U77">
            <v>867</v>
          </cell>
          <cell r="W77">
            <v>0</v>
          </cell>
          <cell r="X77">
            <v>0</v>
          </cell>
          <cell r="Y77">
            <v>0</v>
          </cell>
          <cell r="Z77">
            <v>0</v>
          </cell>
          <cell r="AA77">
            <v>0</v>
          </cell>
          <cell r="AB77">
            <v>150</v>
          </cell>
        </row>
        <row r="78">
          <cell r="B78" t="str">
            <v>VAN</v>
          </cell>
          <cell r="C78">
            <v>0</v>
          </cell>
          <cell r="F78">
            <v>9</v>
          </cell>
          <cell r="G78">
            <v>8</v>
          </cell>
          <cell r="H78">
            <v>4897</v>
          </cell>
          <cell r="J78">
            <v>0</v>
          </cell>
          <cell r="L78">
            <v>2</v>
          </cell>
          <cell r="O78">
            <v>7</v>
          </cell>
          <cell r="P78">
            <v>0</v>
          </cell>
          <cell r="S78">
            <v>0</v>
          </cell>
          <cell r="T78">
            <v>0</v>
          </cell>
          <cell r="U78">
            <v>325</v>
          </cell>
          <cell r="W78">
            <v>0</v>
          </cell>
          <cell r="Y78">
            <v>0</v>
          </cell>
          <cell r="AB78">
            <v>0</v>
          </cell>
        </row>
        <row r="79">
          <cell r="B79" t="str">
            <v>YOZGAT</v>
          </cell>
          <cell r="C79">
            <v>0</v>
          </cell>
          <cell r="D79">
            <v>8</v>
          </cell>
          <cell r="E79">
            <v>36</v>
          </cell>
          <cell r="F79">
            <v>81</v>
          </cell>
          <cell r="G79">
            <v>36</v>
          </cell>
          <cell r="H79">
            <v>6116</v>
          </cell>
          <cell r="J79">
            <v>0</v>
          </cell>
          <cell r="L79">
            <v>2</v>
          </cell>
          <cell r="N79">
            <v>4</v>
          </cell>
          <cell r="O79">
            <v>127</v>
          </cell>
          <cell r="P79">
            <v>0</v>
          </cell>
          <cell r="Q79">
            <v>0</v>
          </cell>
          <cell r="R79">
            <v>0</v>
          </cell>
          <cell r="S79">
            <v>0</v>
          </cell>
          <cell r="T79">
            <v>0</v>
          </cell>
          <cell r="U79">
            <v>754</v>
          </cell>
          <cell r="W79">
            <v>0</v>
          </cell>
          <cell r="Y79">
            <v>0</v>
          </cell>
          <cell r="AA79">
            <v>0</v>
          </cell>
          <cell r="AB79">
            <v>14</v>
          </cell>
        </row>
        <row r="80">
          <cell r="B80" t="str">
            <v>ZONGULDAK</v>
          </cell>
          <cell r="C80">
            <v>0</v>
          </cell>
          <cell r="D80">
            <v>106</v>
          </cell>
          <cell r="E80">
            <v>242</v>
          </cell>
          <cell r="F80">
            <v>759</v>
          </cell>
          <cell r="G80">
            <v>299</v>
          </cell>
          <cell r="H80">
            <v>60112</v>
          </cell>
          <cell r="J80">
            <v>0</v>
          </cell>
          <cell r="L80">
            <v>6</v>
          </cell>
          <cell r="M80">
            <v>12</v>
          </cell>
          <cell r="N80">
            <v>8</v>
          </cell>
          <cell r="O80">
            <v>868</v>
          </cell>
          <cell r="P80">
            <v>0</v>
          </cell>
          <cell r="Q80">
            <v>0</v>
          </cell>
          <cell r="R80">
            <v>0</v>
          </cell>
          <cell r="S80">
            <v>0</v>
          </cell>
          <cell r="T80">
            <v>5</v>
          </cell>
          <cell r="U80">
            <v>2269</v>
          </cell>
          <cell r="W80">
            <v>0</v>
          </cell>
          <cell r="Y80">
            <v>0</v>
          </cell>
          <cell r="Z80">
            <v>0</v>
          </cell>
          <cell r="AA80">
            <v>0</v>
          </cell>
          <cell r="AB80">
            <v>14</v>
          </cell>
        </row>
        <row r="81">
          <cell r="B81" t="str">
            <v>AKSARAY</v>
          </cell>
          <cell r="C81">
            <v>0</v>
          </cell>
          <cell r="D81">
            <v>8</v>
          </cell>
          <cell r="E81">
            <v>34</v>
          </cell>
          <cell r="F81">
            <v>93</v>
          </cell>
          <cell r="G81">
            <v>56</v>
          </cell>
          <cell r="H81">
            <v>11805</v>
          </cell>
          <cell r="J81">
            <v>0</v>
          </cell>
          <cell r="K81">
            <v>4</v>
          </cell>
          <cell r="L81">
            <v>2</v>
          </cell>
          <cell r="M81">
            <v>15</v>
          </cell>
          <cell r="O81">
            <v>369</v>
          </cell>
          <cell r="P81">
            <v>0</v>
          </cell>
          <cell r="Q81">
            <v>0</v>
          </cell>
          <cell r="R81">
            <v>0</v>
          </cell>
          <cell r="S81">
            <v>0</v>
          </cell>
          <cell r="T81">
            <v>0</v>
          </cell>
          <cell r="U81">
            <v>538</v>
          </cell>
          <cell r="W81">
            <v>0</v>
          </cell>
          <cell r="X81">
            <v>0</v>
          </cell>
          <cell r="Y81">
            <v>0</v>
          </cell>
          <cell r="Z81">
            <v>0</v>
          </cell>
          <cell r="AB81">
            <v>5</v>
          </cell>
        </row>
        <row r="82">
          <cell r="B82" t="str">
            <v>BAYBURT</v>
          </cell>
          <cell r="C82">
            <v>0</v>
          </cell>
          <cell r="H82">
            <v>427</v>
          </cell>
          <cell r="J82">
            <v>0</v>
          </cell>
          <cell r="P82">
            <v>0</v>
          </cell>
          <cell r="U82">
            <v>12</v>
          </cell>
          <cell r="W82">
            <v>0</v>
          </cell>
        </row>
        <row r="83">
          <cell r="B83" t="str">
            <v>KARAMAN</v>
          </cell>
          <cell r="C83">
            <v>0</v>
          </cell>
          <cell r="D83">
            <v>21</v>
          </cell>
          <cell r="E83">
            <v>74</v>
          </cell>
          <cell r="F83">
            <v>231</v>
          </cell>
          <cell r="G83">
            <v>48</v>
          </cell>
          <cell r="H83">
            <v>14780</v>
          </cell>
          <cell r="J83">
            <v>0</v>
          </cell>
          <cell r="K83">
            <v>18</v>
          </cell>
          <cell r="L83">
            <v>38</v>
          </cell>
          <cell r="M83">
            <v>90</v>
          </cell>
          <cell r="N83">
            <v>28</v>
          </cell>
          <cell r="O83">
            <v>7097</v>
          </cell>
          <cell r="P83">
            <v>0</v>
          </cell>
          <cell r="Q83">
            <v>0</v>
          </cell>
          <cell r="R83">
            <v>0</v>
          </cell>
          <cell r="S83">
            <v>0</v>
          </cell>
          <cell r="T83">
            <v>0</v>
          </cell>
          <cell r="U83">
            <v>397</v>
          </cell>
          <cell r="W83">
            <v>0</v>
          </cell>
          <cell r="X83">
            <v>0</v>
          </cell>
          <cell r="Y83">
            <v>0</v>
          </cell>
          <cell r="Z83">
            <v>0</v>
          </cell>
          <cell r="AA83">
            <v>0</v>
          </cell>
          <cell r="AB83">
            <v>68</v>
          </cell>
        </row>
        <row r="84">
          <cell r="B84" t="str">
            <v>KIRIKKALE</v>
          </cell>
          <cell r="C84">
            <v>0</v>
          </cell>
          <cell r="D84">
            <v>8</v>
          </cell>
          <cell r="E84">
            <v>78</v>
          </cell>
          <cell r="F84">
            <v>66</v>
          </cell>
          <cell r="G84">
            <v>52</v>
          </cell>
          <cell r="H84">
            <v>5264</v>
          </cell>
          <cell r="J84">
            <v>0</v>
          </cell>
          <cell r="L84">
            <v>4</v>
          </cell>
          <cell r="M84">
            <v>3</v>
          </cell>
          <cell r="O84">
            <v>287</v>
          </cell>
          <cell r="P84">
            <v>0</v>
          </cell>
          <cell r="Q84">
            <v>0</v>
          </cell>
          <cell r="R84">
            <v>0</v>
          </cell>
          <cell r="S84">
            <v>0</v>
          </cell>
          <cell r="T84">
            <v>0</v>
          </cell>
          <cell r="U84">
            <v>390</v>
          </cell>
          <cell r="W84">
            <v>0</v>
          </cell>
          <cell r="Y84">
            <v>0</v>
          </cell>
          <cell r="Z84">
            <v>0</v>
          </cell>
          <cell r="AB84">
            <v>62</v>
          </cell>
        </row>
        <row r="85">
          <cell r="B85" t="str">
            <v>BATMAN</v>
          </cell>
          <cell r="C85">
            <v>0</v>
          </cell>
          <cell r="E85">
            <v>6</v>
          </cell>
          <cell r="F85">
            <v>15</v>
          </cell>
          <cell r="G85">
            <v>4</v>
          </cell>
          <cell r="H85">
            <v>3956</v>
          </cell>
          <cell r="J85">
            <v>0</v>
          </cell>
          <cell r="O85">
            <v>10</v>
          </cell>
          <cell r="P85">
            <v>0</v>
          </cell>
          <cell r="R85">
            <v>0</v>
          </cell>
          <cell r="S85">
            <v>0</v>
          </cell>
          <cell r="T85">
            <v>0</v>
          </cell>
          <cell r="U85">
            <v>350</v>
          </cell>
          <cell r="W85">
            <v>0</v>
          </cell>
          <cell r="AB85">
            <v>1</v>
          </cell>
        </row>
        <row r="86">
          <cell r="B86" t="str">
            <v>ŞIRNAK</v>
          </cell>
          <cell r="C86">
            <v>0</v>
          </cell>
          <cell r="H86">
            <v>1423</v>
          </cell>
          <cell r="J86">
            <v>0</v>
          </cell>
          <cell r="P86">
            <v>0</v>
          </cell>
          <cell r="U86">
            <v>188</v>
          </cell>
          <cell r="W86">
            <v>0</v>
          </cell>
        </row>
        <row r="87">
          <cell r="B87" t="str">
            <v>BARTIN</v>
          </cell>
          <cell r="C87">
            <v>0</v>
          </cell>
          <cell r="D87">
            <v>16</v>
          </cell>
          <cell r="E87">
            <v>78</v>
          </cell>
          <cell r="F87">
            <v>148</v>
          </cell>
          <cell r="G87">
            <v>44</v>
          </cell>
          <cell r="H87">
            <v>9039</v>
          </cell>
          <cell r="J87">
            <v>0</v>
          </cell>
          <cell r="L87">
            <v>4</v>
          </cell>
          <cell r="M87">
            <v>12</v>
          </cell>
          <cell r="O87">
            <v>303</v>
          </cell>
          <cell r="P87">
            <v>0</v>
          </cell>
          <cell r="Q87">
            <v>0</v>
          </cell>
          <cell r="R87">
            <v>0</v>
          </cell>
          <cell r="S87">
            <v>2</v>
          </cell>
          <cell r="T87">
            <v>0</v>
          </cell>
          <cell r="U87">
            <v>308</v>
          </cell>
          <cell r="W87">
            <v>0</v>
          </cell>
          <cell r="Y87">
            <v>0</v>
          </cell>
          <cell r="Z87">
            <v>0</v>
          </cell>
          <cell r="AB87">
            <v>2</v>
          </cell>
        </row>
        <row r="88">
          <cell r="B88" t="str">
            <v>ARDAHAN</v>
          </cell>
          <cell r="C88">
            <v>0</v>
          </cell>
          <cell r="D88">
            <v>2</v>
          </cell>
          <cell r="F88">
            <v>3</v>
          </cell>
          <cell r="H88">
            <v>415</v>
          </cell>
          <cell r="P88">
            <v>0</v>
          </cell>
          <cell r="Q88">
            <v>0</v>
          </cell>
          <cell r="S88">
            <v>0</v>
          </cell>
          <cell r="U88">
            <v>553</v>
          </cell>
        </row>
        <row r="89">
          <cell r="B89" t="str">
            <v>IĞDIR</v>
          </cell>
          <cell r="C89">
            <v>0</v>
          </cell>
          <cell r="F89">
            <v>3</v>
          </cell>
          <cell r="H89">
            <v>568</v>
          </cell>
          <cell r="J89">
            <v>0</v>
          </cell>
          <cell r="P89">
            <v>0</v>
          </cell>
          <cell r="S89">
            <v>0</v>
          </cell>
          <cell r="U89">
            <v>32</v>
          </cell>
          <cell r="W89">
            <v>0</v>
          </cell>
        </row>
        <row r="90">
          <cell r="B90" t="str">
            <v>YALOVA</v>
          </cell>
          <cell r="C90">
            <v>0</v>
          </cell>
          <cell r="D90">
            <v>40</v>
          </cell>
          <cell r="E90">
            <v>176</v>
          </cell>
          <cell r="F90">
            <v>555</v>
          </cell>
          <cell r="G90">
            <v>136</v>
          </cell>
          <cell r="H90">
            <v>13667</v>
          </cell>
          <cell r="J90">
            <v>0</v>
          </cell>
          <cell r="K90">
            <v>5</v>
          </cell>
          <cell r="L90">
            <v>16</v>
          </cell>
          <cell r="M90">
            <v>39</v>
          </cell>
          <cell r="N90">
            <v>8</v>
          </cell>
          <cell r="O90">
            <v>210</v>
          </cell>
          <cell r="P90">
            <v>0</v>
          </cell>
          <cell r="Q90">
            <v>0</v>
          </cell>
          <cell r="R90">
            <v>0</v>
          </cell>
          <cell r="S90">
            <v>0</v>
          </cell>
          <cell r="T90">
            <v>0</v>
          </cell>
          <cell r="U90">
            <v>458</v>
          </cell>
          <cell r="W90">
            <v>0</v>
          </cell>
          <cell r="X90">
            <v>0</v>
          </cell>
          <cell r="Y90">
            <v>0</v>
          </cell>
          <cell r="Z90">
            <v>0</v>
          </cell>
          <cell r="AA90">
            <v>0</v>
          </cell>
          <cell r="AB90">
            <v>0</v>
          </cell>
        </row>
        <row r="91">
          <cell r="B91" t="str">
            <v>KARABÜK</v>
          </cell>
          <cell r="C91">
            <v>0</v>
          </cell>
          <cell r="D91">
            <v>32</v>
          </cell>
          <cell r="E91">
            <v>168</v>
          </cell>
          <cell r="F91">
            <v>477</v>
          </cell>
          <cell r="G91">
            <v>228</v>
          </cell>
          <cell r="H91">
            <v>21960</v>
          </cell>
          <cell r="J91">
            <v>0</v>
          </cell>
          <cell r="K91">
            <v>3</v>
          </cell>
          <cell r="L91">
            <v>2</v>
          </cell>
          <cell r="M91">
            <v>3</v>
          </cell>
          <cell r="O91">
            <v>832</v>
          </cell>
          <cell r="P91">
            <v>0</v>
          </cell>
          <cell r="Q91">
            <v>0</v>
          </cell>
          <cell r="R91">
            <v>0</v>
          </cell>
          <cell r="S91">
            <v>0</v>
          </cell>
          <cell r="T91">
            <v>4</v>
          </cell>
          <cell r="U91">
            <v>607</v>
          </cell>
          <cell r="W91">
            <v>0</v>
          </cell>
          <cell r="X91">
            <v>0</v>
          </cell>
          <cell r="Y91">
            <v>0</v>
          </cell>
          <cell r="Z91">
            <v>0</v>
          </cell>
          <cell r="AB91">
            <v>18</v>
          </cell>
        </row>
        <row r="92">
          <cell r="B92" t="str">
            <v>KİLİS</v>
          </cell>
          <cell r="C92">
            <v>0</v>
          </cell>
          <cell r="F92">
            <v>6</v>
          </cell>
          <cell r="G92">
            <v>4</v>
          </cell>
          <cell r="H92">
            <v>1279</v>
          </cell>
          <cell r="J92">
            <v>0</v>
          </cell>
          <cell r="M92">
            <v>3</v>
          </cell>
          <cell r="O92">
            <v>4</v>
          </cell>
          <cell r="P92">
            <v>0</v>
          </cell>
          <cell r="S92">
            <v>0</v>
          </cell>
          <cell r="T92">
            <v>0</v>
          </cell>
          <cell r="U92">
            <v>101</v>
          </cell>
          <cell r="W92">
            <v>0</v>
          </cell>
          <cell r="Z92">
            <v>0</v>
          </cell>
          <cell r="AB92">
            <v>36</v>
          </cell>
        </row>
        <row r="93">
          <cell r="B93" t="str">
            <v>OSMANİYE</v>
          </cell>
          <cell r="C93">
            <v>0</v>
          </cell>
          <cell r="D93">
            <v>5</v>
          </cell>
          <cell r="E93">
            <v>30</v>
          </cell>
          <cell r="F93">
            <v>165</v>
          </cell>
          <cell r="G93">
            <v>12</v>
          </cell>
          <cell r="H93">
            <v>17102</v>
          </cell>
          <cell r="J93">
            <v>0</v>
          </cell>
          <cell r="L93">
            <v>2</v>
          </cell>
          <cell r="M93">
            <v>6</v>
          </cell>
          <cell r="O93">
            <v>221</v>
          </cell>
          <cell r="P93">
            <v>0</v>
          </cell>
          <cell r="Q93">
            <v>0</v>
          </cell>
          <cell r="R93">
            <v>0</v>
          </cell>
          <cell r="S93">
            <v>0</v>
          </cell>
          <cell r="T93">
            <v>0</v>
          </cell>
          <cell r="U93">
            <v>525</v>
          </cell>
          <cell r="W93">
            <v>0</v>
          </cell>
          <cell r="Y93">
            <v>0</v>
          </cell>
          <cell r="Z93">
            <v>0</v>
          </cell>
          <cell r="AB93">
            <v>46</v>
          </cell>
        </row>
        <row r="94">
          <cell r="B94" t="str">
            <v>DÜZCE</v>
          </cell>
          <cell r="C94">
            <v>0</v>
          </cell>
          <cell r="D94">
            <v>58</v>
          </cell>
          <cell r="E94">
            <v>190</v>
          </cell>
          <cell r="F94">
            <v>318</v>
          </cell>
          <cell r="G94">
            <v>160</v>
          </cell>
          <cell r="H94">
            <v>18463</v>
          </cell>
          <cell r="J94">
            <v>0</v>
          </cell>
          <cell r="K94">
            <v>10</v>
          </cell>
          <cell r="L94">
            <v>26</v>
          </cell>
          <cell r="M94">
            <v>51</v>
          </cell>
          <cell r="N94">
            <v>12</v>
          </cell>
          <cell r="O94">
            <v>2214</v>
          </cell>
          <cell r="P94">
            <v>0</v>
          </cell>
          <cell r="Q94">
            <v>0</v>
          </cell>
          <cell r="R94">
            <v>0</v>
          </cell>
          <cell r="S94">
            <v>0</v>
          </cell>
          <cell r="T94">
            <v>0</v>
          </cell>
          <cell r="U94">
            <v>427</v>
          </cell>
          <cell r="W94">
            <v>0</v>
          </cell>
          <cell r="X94">
            <v>0</v>
          </cell>
          <cell r="Y94">
            <v>0</v>
          </cell>
          <cell r="Z94">
            <v>0</v>
          </cell>
          <cell r="AA94">
            <v>0</v>
          </cell>
          <cell r="AB94">
            <v>35</v>
          </cell>
        </row>
        <row r="95">
          <cell r="B95" t="str">
            <v>Belirtilmemiş</v>
          </cell>
        </row>
      </sheetData>
      <sheetData sheetId="48">
        <row r="13">
          <cell r="D13" t="str">
            <v>0 Gün (gün kaybı yok)</v>
          </cell>
          <cell r="E13" t="str">
            <v>1 Gün (Kaza günü)</v>
          </cell>
          <cell r="F13" t="str">
            <v>2 Gün</v>
          </cell>
          <cell r="G13" t="str">
            <v>3 Gün</v>
          </cell>
          <cell r="H13" t="str">
            <v>4 Gün</v>
          </cell>
          <cell r="I13" t="str">
            <v>5+ Gün</v>
          </cell>
          <cell r="J13" t="str">
            <v>Bilinmeyen</v>
          </cell>
          <cell r="K13" t="str">
            <v>0 Gün (gün kaybı yok)</v>
          </cell>
          <cell r="L13" t="str">
            <v>1 Gün (Kaza günü)</v>
          </cell>
          <cell r="M13" t="str">
            <v>2 Gün</v>
          </cell>
          <cell r="N13" t="str">
            <v>3 Gün</v>
          </cell>
          <cell r="O13" t="str">
            <v>4 Gün</v>
          </cell>
          <cell r="P13" t="str">
            <v>5+ Gün</v>
          </cell>
        </row>
        <row r="14">
          <cell r="C14">
            <v>9999</v>
          </cell>
          <cell r="D14">
            <v>6</v>
          </cell>
          <cell r="G14">
            <v>1</v>
          </cell>
          <cell r="I14">
            <v>8</v>
          </cell>
          <cell r="K14">
            <v>1</v>
          </cell>
          <cell r="P14">
            <v>1</v>
          </cell>
          <cell r="V14">
            <v>9999</v>
          </cell>
        </row>
        <row r="15">
          <cell r="C15">
            <v>0</v>
          </cell>
          <cell r="D15">
            <v>4297</v>
          </cell>
          <cell r="E15">
            <v>139</v>
          </cell>
          <cell r="F15">
            <v>294</v>
          </cell>
          <cell r="G15">
            <v>417</v>
          </cell>
          <cell r="H15">
            <v>107</v>
          </cell>
          <cell r="I15">
            <v>2729</v>
          </cell>
          <cell r="K15">
            <v>1256</v>
          </cell>
          <cell r="L15">
            <v>29</v>
          </cell>
          <cell r="M15">
            <v>58</v>
          </cell>
          <cell r="N15">
            <v>84</v>
          </cell>
          <cell r="O15">
            <v>11</v>
          </cell>
          <cell r="P15">
            <v>367</v>
          </cell>
          <cell r="V15">
            <v>0</v>
          </cell>
          <cell r="W15">
            <v>132</v>
          </cell>
          <cell r="X15">
            <v>9</v>
          </cell>
        </row>
        <row r="16">
          <cell r="C16">
            <v>11</v>
          </cell>
          <cell r="D16">
            <v>36180</v>
          </cell>
          <cell r="E16">
            <v>2701</v>
          </cell>
          <cell r="F16">
            <v>4629</v>
          </cell>
          <cell r="G16">
            <v>6565</v>
          </cell>
          <cell r="H16">
            <v>1908</v>
          </cell>
          <cell r="I16">
            <v>39952</v>
          </cell>
          <cell r="K16">
            <v>7526</v>
          </cell>
          <cell r="L16">
            <v>518</v>
          </cell>
          <cell r="M16">
            <v>784</v>
          </cell>
          <cell r="N16">
            <v>1054</v>
          </cell>
          <cell r="O16">
            <v>286</v>
          </cell>
          <cell r="P16">
            <v>4782</v>
          </cell>
          <cell r="V16">
            <v>11</v>
          </cell>
          <cell r="W16">
            <v>120</v>
          </cell>
          <cell r="X16">
            <v>7</v>
          </cell>
        </row>
        <row r="17">
          <cell r="C17">
            <v>12</v>
          </cell>
          <cell r="D17">
            <v>5167</v>
          </cell>
          <cell r="E17">
            <v>316</v>
          </cell>
          <cell r="F17">
            <v>551</v>
          </cell>
          <cell r="G17">
            <v>809</v>
          </cell>
          <cell r="H17">
            <v>193</v>
          </cell>
          <cell r="I17">
            <v>4607</v>
          </cell>
          <cell r="K17">
            <v>479</v>
          </cell>
          <cell r="L17">
            <v>22</v>
          </cell>
          <cell r="M17">
            <v>49</v>
          </cell>
          <cell r="N17">
            <v>48</v>
          </cell>
          <cell r="O17">
            <v>23</v>
          </cell>
          <cell r="P17">
            <v>279</v>
          </cell>
          <cell r="V17">
            <v>12</v>
          </cell>
          <cell r="W17">
            <v>28</v>
          </cell>
        </row>
        <row r="18">
          <cell r="C18">
            <v>19</v>
          </cell>
          <cell r="D18">
            <v>1369</v>
          </cell>
          <cell r="E18">
            <v>69</v>
          </cell>
          <cell r="F18">
            <v>145</v>
          </cell>
          <cell r="G18">
            <v>185</v>
          </cell>
          <cell r="H18">
            <v>46</v>
          </cell>
          <cell r="I18">
            <v>1173</v>
          </cell>
          <cell r="K18">
            <v>217</v>
          </cell>
          <cell r="L18">
            <v>7</v>
          </cell>
          <cell r="M18">
            <v>19</v>
          </cell>
          <cell r="N18">
            <v>19</v>
          </cell>
          <cell r="O18">
            <v>6</v>
          </cell>
          <cell r="P18">
            <v>118</v>
          </cell>
          <cell r="V18">
            <v>19</v>
          </cell>
          <cell r="W18">
            <v>21</v>
          </cell>
        </row>
        <row r="19">
          <cell r="C19">
            <v>21</v>
          </cell>
          <cell r="D19">
            <v>523</v>
          </cell>
          <cell r="E19">
            <v>20</v>
          </cell>
          <cell r="F19">
            <v>30</v>
          </cell>
          <cell r="G19">
            <v>59</v>
          </cell>
          <cell r="H19">
            <v>15</v>
          </cell>
          <cell r="I19">
            <v>472</v>
          </cell>
          <cell r="K19">
            <v>1</v>
          </cell>
          <cell r="V19">
            <v>21</v>
          </cell>
          <cell r="W19">
            <v>13</v>
          </cell>
        </row>
        <row r="20">
          <cell r="C20">
            <v>22</v>
          </cell>
          <cell r="D20">
            <v>11253</v>
          </cell>
          <cell r="E20">
            <v>141</v>
          </cell>
          <cell r="F20">
            <v>434</v>
          </cell>
          <cell r="G20">
            <v>740</v>
          </cell>
          <cell r="H20">
            <v>177</v>
          </cell>
          <cell r="I20">
            <v>6419</v>
          </cell>
          <cell r="K20">
            <v>22</v>
          </cell>
          <cell r="M20">
            <v>1</v>
          </cell>
          <cell r="P20">
            <v>9</v>
          </cell>
          <cell r="V20">
            <v>22</v>
          </cell>
          <cell r="W20">
            <v>193</v>
          </cell>
        </row>
        <row r="21">
          <cell r="C21">
            <v>23</v>
          </cell>
          <cell r="D21">
            <v>2273</v>
          </cell>
          <cell r="E21">
            <v>36</v>
          </cell>
          <cell r="F21">
            <v>141</v>
          </cell>
          <cell r="G21">
            <v>200</v>
          </cell>
          <cell r="H21">
            <v>30</v>
          </cell>
          <cell r="I21">
            <v>1167</v>
          </cell>
          <cell r="K21">
            <v>7</v>
          </cell>
          <cell r="V21">
            <v>23</v>
          </cell>
          <cell r="W21">
            <v>55</v>
          </cell>
        </row>
        <row r="22">
          <cell r="C22">
            <v>24</v>
          </cell>
          <cell r="D22">
            <v>1364</v>
          </cell>
          <cell r="E22">
            <v>38</v>
          </cell>
          <cell r="F22">
            <v>80</v>
          </cell>
          <cell r="G22">
            <v>137</v>
          </cell>
          <cell r="H22">
            <v>24</v>
          </cell>
          <cell r="I22">
            <v>1274</v>
          </cell>
          <cell r="K22">
            <v>4</v>
          </cell>
          <cell r="N22">
            <v>2</v>
          </cell>
          <cell r="V22">
            <v>24</v>
          </cell>
          <cell r="W22">
            <v>31</v>
          </cell>
        </row>
        <row r="23">
          <cell r="C23">
            <v>25</v>
          </cell>
          <cell r="D23">
            <v>173</v>
          </cell>
          <cell r="E23">
            <v>4</v>
          </cell>
          <cell r="F23">
            <v>3</v>
          </cell>
          <cell r="G23">
            <v>12</v>
          </cell>
          <cell r="H23">
            <v>5</v>
          </cell>
          <cell r="I23">
            <v>152</v>
          </cell>
          <cell r="V23">
            <v>25</v>
          </cell>
          <cell r="W23">
            <v>4</v>
          </cell>
        </row>
        <row r="24">
          <cell r="C24">
            <v>29</v>
          </cell>
          <cell r="D24">
            <v>1117</v>
          </cell>
          <cell r="E24">
            <v>34</v>
          </cell>
          <cell r="F24">
            <v>69</v>
          </cell>
          <cell r="G24">
            <v>105</v>
          </cell>
          <cell r="H24">
            <v>28</v>
          </cell>
          <cell r="I24">
            <v>889</v>
          </cell>
          <cell r="K24">
            <v>4</v>
          </cell>
          <cell r="M24">
            <v>1</v>
          </cell>
          <cell r="P24">
            <v>2</v>
          </cell>
          <cell r="V24">
            <v>29</v>
          </cell>
          <cell r="W24">
            <v>23</v>
          </cell>
        </row>
        <row r="25">
          <cell r="C25">
            <v>31</v>
          </cell>
          <cell r="D25">
            <v>88</v>
          </cell>
          <cell r="E25">
            <v>2</v>
          </cell>
          <cell r="F25">
            <v>6</v>
          </cell>
          <cell r="G25">
            <v>9</v>
          </cell>
          <cell r="I25">
            <v>66</v>
          </cell>
          <cell r="K25">
            <v>25</v>
          </cell>
          <cell r="N25">
            <v>2</v>
          </cell>
          <cell r="P25">
            <v>6</v>
          </cell>
          <cell r="V25">
            <v>31</v>
          </cell>
          <cell r="W25">
            <v>1</v>
          </cell>
        </row>
        <row r="26">
          <cell r="C26">
            <v>32</v>
          </cell>
          <cell r="D26">
            <v>91</v>
          </cell>
          <cell r="E26">
            <v>3</v>
          </cell>
          <cell r="F26">
            <v>13</v>
          </cell>
          <cell r="G26">
            <v>8</v>
          </cell>
          <cell r="H26">
            <v>6</v>
          </cell>
          <cell r="I26">
            <v>70</v>
          </cell>
          <cell r="K26">
            <v>28</v>
          </cell>
          <cell r="L26">
            <v>1</v>
          </cell>
          <cell r="M26">
            <v>2</v>
          </cell>
          <cell r="N26">
            <v>2</v>
          </cell>
          <cell r="P26">
            <v>14</v>
          </cell>
          <cell r="V26">
            <v>32</v>
          </cell>
        </row>
        <row r="27">
          <cell r="C27">
            <v>33</v>
          </cell>
          <cell r="D27">
            <v>163</v>
          </cell>
          <cell r="E27">
            <v>3</v>
          </cell>
          <cell r="F27">
            <v>6</v>
          </cell>
          <cell r="G27">
            <v>24</v>
          </cell>
          <cell r="H27">
            <v>1</v>
          </cell>
          <cell r="I27">
            <v>174</v>
          </cell>
          <cell r="K27">
            <v>33</v>
          </cell>
          <cell r="M27">
            <v>6</v>
          </cell>
          <cell r="N27">
            <v>5</v>
          </cell>
          <cell r="O27">
            <v>1</v>
          </cell>
          <cell r="P27">
            <v>19</v>
          </cell>
          <cell r="V27">
            <v>33</v>
          </cell>
          <cell r="W27">
            <v>3</v>
          </cell>
        </row>
        <row r="28">
          <cell r="C28">
            <v>34</v>
          </cell>
          <cell r="D28">
            <v>122</v>
          </cell>
          <cell r="E28">
            <v>3</v>
          </cell>
          <cell r="F28">
            <v>12</v>
          </cell>
          <cell r="G28">
            <v>6</v>
          </cell>
          <cell r="H28">
            <v>3</v>
          </cell>
          <cell r="I28">
            <v>89</v>
          </cell>
          <cell r="K28">
            <v>12</v>
          </cell>
          <cell r="M28">
            <v>1</v>
          </cell>
          <cell r="N28">
            <v>2</v>
          </cell>
          <cell r="P28">
            <v>12</v>
          </cell>
          <cell r="V28">
            <v>34</v>
          </cell>
          <cell r="W28">
            <v>6</v>
          </cell>
        </row>
        <row r="29">
          <cell r="C29">
            <v>35</v>
          </cell>
          <cell r="D29">
            <v>42</v>
          </cell>
          <cell r="E29">
            <v>1</v>
          </cell>
          <cell r="F29">
            <v>3</v>
          </cell>
          <cell r="G29">
            <v>4</v>
          </cell>
          <cell r="I29">
            <v>32</v>
          </cell>
          <cell r="K29">
            <v>5</v>
          </cell>
          <cell r="L29">
            <v>1</v>
          </cell>
          <cell r="M29">
            <v>2</v>
          </cell>
          <cell r="N29">
            <v>3</v>
          </cell>
          <cell r="P29">
            <v>4</v>
          </cell>
          <cell r="V29">
            <v>35</v>
          </cell>
        </row>
        <row r="30">
          <cell r="C30">
            <v>39</v>
          </cell>
          <cell r="D30">
            <v>105</v>
          </cell>
          <cell r="E30">
            <v>6</v>
          </cell>
          <cell r="F30">
            <v>11</v>
          </cell>
          <cell r="G30">
            <v>17</v>
          </cell>
          <cell r="H30">
            <v>3</v>
          </cell>
          <cell r="I30">
            <v>95</v>
          </cell>
          <cell r="K30">
            <v>22</v>
          </cell>
          <cell r="M30">
            <v>1</v>
          </cell>
          <cell r="N30">
            <v>1</v>
          </cell>
          <cell r="P30">
            <v>8</v>
          </cell>
          <cell r="V30">
            <v>39</v>
          </cell>
          <cell r="W30">
            <v>3</v>
          </cell>
        </row>
        <row r="31">
          <cell r="C31">
            <v>41</v>
          </cell>
          <cell r="D31">
            <v>1797</v>
          </cell>
          <cell r="E31">
            <v>48</v>
          </cell>
          <cell r="F31">
            <v>81</v>
          </cell>
          <cell r="G31">
            <v>143</v>
          </cell>
          <cell r="H31">
            <v>41</v>
          </cell>
          <cell r="I31">
            <v>809</v>
          </cell>
          <cell r="K31">
            <v>1508</v>
          </cell>
          <cell r="L31">
            <v>42</v>
          </cell>
          <cell r="M31">
            <v>48</v>
          </cell>
          <cell r="N31">
            <v>36</v>
          </cell>
          <cell r="O31">
            <v>19</v>
          </cell>
          <cell r="P31">
            <v>180</v>
          </cell>
          <cell r="V31">
            <v>41</v>
          </cell>
          <cell r="W31">
            <v>20</v>
          </cell>
          <cell r="X31">
            <v>1</v>
          </cell>
        </row>
        <row r="32">
          <cell r="C32">
            <v>42</v>
          </cell>
          <cell r="D32">
            <v>121</v>
          </cell>
          <cell r="F32">
            <v>4</v>
          </cell>
          <cell r="G32">
            <v>9</v>
          </cell>
          <cell r="H32">
            <v>2</v>
          </cell>
          <cell r="I32">
            <v>32</v>
          </cell>
          <cell r="K32">
            <v>155</v>
          </cell>
          <cell r="L32">
            <v>4</v>
          </cell>
          <cell r="M32">
            <v>11</v>
          </cell>
          <cell r="N32">
            <v>11</v>
          </cell>
          <cell r="P32">
            <v>42</v>
          </cell>
          <cell r="V32">
            <v>42</v>
          </cell>
          <cell r="W32">
            <v>3</v>
          </cell>
        </row>
        <row r="33">
          <cell r="C33">
            <v>43</v>
          </cell>
          <cell r="D33">
            <v>570</v>
          </cell>
          <cell r="E33">
            <v>17</v>
          </cell>
          <cell r="F33">
            <v>31</v>
          </cell>
          <cell r="G33">
            <v>37</v>
          </cell>
          <cell r="H33">
            <v>10</v>
          </cell>
          <cell r="I33">
            <v>285</v>
          </cell>
          <cell r="K33">
            <v>214</v>
          </cell>
          <cell r="L33">
            <v>13</v>
          </cell>
          <cell r="M33">
            <v>16</v>
          </cell>
          <cell r="N33">
            <v>18</v>
          </cell>
          <cell r="O33">
            <v>5</v>
          </cell>
          <cell r="P33">
            <v>72</v>
          </cell>
          <cell r="V33">
            <v>43</v>
          </cell>
          <cell r="W33">
            <v>12</v>
          </cell>
          <cell r="X33">
            <v>1</v>
          </cell>
        </row>
        <row r="34">
          <cell r="C34">
            <v>49</v>
          </cell>
          <cell r="D34">
            <v>403</v>
          </cell>
          <cell r="E34">
            <v>7</v>
          </cell>
          <cell r="F34">
            <v>20</v>
          </cell>
          <cell r="G34">
            <v>26</v>
          </cell>
          <cell r="H34">
            <v>5</v>
          </cell>
          <cell r="I34">
            <v>166</v>
          </cell>
          <cell r="K34">
            <v>168</v>
          </cell>
          <cell r="L34">
            <v>5</v>
          </cell>
          <cell r="M34">
            <v>9</v>
          </cell>
          <cell r="N34">
            <v>10</v>
          </cell>
          <cell r="O34">
            <v>3</v>
          </cell>
          <cell r="P34">
            <v>54</v>
          </cell>
          <cell r="V34">
            <v>49</v>
          </cell>
          <cell r="W34">
            <v>4</v>
          </cell>
          <cell r="X34">
            <v>1</v>
          </cell>
        </row>
        <row r="35">
          <cell r="C35">
            <v>51</v>
          </cell>
          <cell r="D35">
            <v>1288</v>
          </cell>
          <cell r="E35">
            <v>118</v>
          </cell>
          <cell r="F35">
            <v>132</v>
          </cell>
          <cell r="G35">
            <v>130</v>
          </cell>
          <cell r="H35">
            <v>49</v>
          </cell>
          <cell r="I35">
            <v>930</v>
          </cell>
          <cell r="K35">
            <v>69</v>
          </cell>
          <cell r="L35">
            <v>1</v>
          </cell>
          <cell r="N35">
            <v>1</v>
          </cell>
          <cell r="O35">
            <v>1</v>
          </cell>
          <cell r="P35">
            <v>6</v>
          </cell>
          <cell r="V35">
            <v>51</v>
          </cell>
          <cell r="W35">
            <v>10</v>
          </cell>
        </row>
        <row r="36">
          <cell r="C36">
            <v>52</v>
          </cell>
          <cell r="D36">
            <v>532</v>
          </cell>
          <cell r="E36">
            <v>39</v>
          </cell>
          <cell r="F36">
            <v>54</v>
          </cell>
          <cell r="G36">
            <v>80</v>
          </cell>
          <cell r="H36">
            <v>33</v>
          </cell>
          <cell r="I36">
            <v>559</v>
          </cell>
          <cell r="K36">
            <v>5</v>
          </cell>
          <cell r="V36">
            <v>52</v>
          </cell>
          <cell r="W36">
            <v>6</v>
          </cell>
        </row>
        <row r="37">
          <cell r="C37">
            <v>53</v>
          </cell>
          <cell r="D37">
            <v>240</v>
          </cell>
          <cell r="E37">
            <v>10</v>
          </cell>
          <cell r="F37">
            <v>18</v>
          </cell>
          <cell r="G37">
            <v>31</v>
          </cell>
          <cell r="H37">
            <v>10</v>
          </cell>
          <cell r="I37">
            <v>150</v>
          </cell>
          <cell r="K37">
            <v>99</v>
          </cell>
          <cell r="L37">
            <v>1</v>
          </cell>
          <cell r="M37">
            <v>9</v>
          </cell>
          <cell r="N37">
            <v>11</v>
          </cell>
          <cell r="O37">
            <v>4</v>
          </cell>
          <cell r="P37">
            <v>39</v>
          </cell>
          <cell r="V37">
            <v>53</v>
          </cell>
          <cell r="W37">
            <v>2</v>
          </cell>
        </row>
        <row r="38">
          <cell r="C38">
            <v>54</v>
          </cell>
          <cell r="D38">
            <v>28</v>
          </cell>
          <cell r="E38">
            <v>4</v>
          </cell>
          <cell r="F38">
            <v>6</v>
          </cell>
          <cell r="G38">
            <v>4</v>
          </cell>
          <cell r="H38">
            <v>4</v>
          </cell>
          <cell r="I38">
            <v>36</v>
          </cell>
          <cell r="K38">
            <v>2</v>
          </cell>
          <cell r="P38">
            <v>1</v>
          </cell>
          <cell r="V38">
            <v>54</v>
          </cell>
          <cell r="W38">
            <v>2</v>
          </cell>
        </row>
        <row r="39">
          <cell r="C39">
            <v>55</v>
          </cell>
          <cell r="D39">
            <v>49</v>
          </cell>
          <cell r="E39">
            <v>4</v>
          </cell>
          <cell r="F39">
            <v>1</v>
          </cell>
          <cell r="G39">
            <v>4</v>
          </cell>
          <cell r="H39">
            <v>1</v>
          </cell>
          <cell r="I39">
            <v>24</v>
          </cell>
          <cell r="K39">
            <v>5</v>
          </cell>
          <cell r="M39">
            <v>2</v>
          </cell>
          <cell r="P39">
            <v>2</v>
          </cell>
          <cell r="V39">
            <v>55</v>
          </cell>
          <cell r="W39">
            <v>1</v>
          </cell>
        </row>
        <row r="40">
          <cell r="C40">
            <v>59</v>
          </cell>
          <cell r="D40">
            <v>392</v>
          </cell>
          <cell r="E40">
            <v>7</v>
          </cell>
          <cell r="F40">
            <v>29</v>
          </cell>
          <cell r="G40">
            <v>33</v>
          </cell>
          <cell r="H40">
            <v>13</v>
          </cell>
          <cell r="I40">
            <v>209</v>
          </cell>
          <cell r="K40">
            <v>113</v>
          </cell>
          <cell r="L40">
            <v>3</v>
          </cell>
          <cell r="M40">
            <v>4</v>
          </cell>
          <cell r="N40">
            <v>1</v>
          </cell>
          <cell r="O40">
            <v>3</v>
          </cell>
          <cell r="P40">
            <v>29</v>
          </cell>
          <cell r="V40">
            <v>59</v>
          </cell>
          <cell r="W40">
            <v>12</v>
          </cell>
        </row>
        <row r="41">
          <cell r="C41">
            <v>61</v>
          </cell>
          <cell r="D41">
            <v>2186</v>
          </cell>
          <cell r="E41">
            <v>50</v>
          </cell>
          <cell r="F41">
            <v>100</v>
          </cell>
          <cell r="G41">
            <v>134</v>
          </cell>
          <cell r="H41">
            <v>38</v>
          </cell>
          <cell r="I41">
            <v>961</v>
          </cell>
          <cell r="K41">
            <v>461</v>
          </cell>
          <cell r="L41">
            <v>31</v>
          </cell>
          <cell r="M41">
            <v>28</v>
          </cell>
          <cell r="N41">
            <v>41</v>
          </cell>
          <cell r="O41">
            <v>11</v>
          </cell>
          <cell r="P41">
            <v>149</v>
          </cell>
          <cell r="V41">
            <v>61</v>
          </cell>
          <cell r="W41">
            <v>52</v>
          </cell>
          <cell r="X41">
            <v>1</v>
          </cell>
        </row>
        <row r="42">
          <cell r="C42">
            <v>62</v>
          </cell>
          <cell r="D42">
            <v>401</v>
          </cell>
          <cell r="E42">
            <v>12</v>
          </cell>
          <cell r="F42">
            <v>28</v>
          </cell>
          <cell r="G42">
            <v>40</v>
          </cell>
          <cell r="H42">
            <v>19</v>
          </cell>
          <cell r="I42">
            <v>262</v>
          </cell>
          <cell r="K42">
            <v>85</v>
          </cell>
          <cell r="L42">
            <v>7</v>
          </cell>
          <cell r="M42">
            <v>3</v>
          </cell>
          <cell r="N42">
            <v>4</v>
          </cell>
          <cell r="O42">
            <v>1</v>
          </cell>
          <cell r="P42">
            <v>28</v>
          </cell>
          <cell r="V42">
            <v>62</v>
          </cell>
          <cell r="W42">
            <v>6</v>
          </cell>
          <cell r="X42">
            <v>1</v>
          </cell>
        </row>
        <row r="43">
          <cell r="C43">
            <v>69</v>
          </cell>
          <cell r="D43">
            <v>1297</v>
          </cell>
          <cell r="E43">
            <v>58</v>
          </cell>
          <cell r="F43">
            <v>108</v>
          </cell>
          <cell r="G43">
            <v>130</v>
          </cell>
          <cell r="H43">
            <v>49</v>
          </cell>
          <cell r="I43">
            <v>764</v>
          </cell>
          <cell r="K43">
            <v>585</v>
          </cell>
          <cell r="L43">
            <v>24</v>
          </cell>
          <cell r="M43">
            <v>43</v>
          </cell>
          <cell r="N43">
            <v>45</v>
          </cell>
          <cell r="O43">
            <v>11</v>
          </cell>
          <cell r="P43">
            <v>221</v>
          </cell>
          <cell r="V43">
            <v>69</v>
          </cell>
          <cell r="W43">
            <v>9</v>
          </cell>
        </row>
        <row r="44">
          <cell r="C44">
            <v>99</v>
          </cell>
          <cell r="D44">
            <v>43874</v>
          </cell>
          <cell r="E44">
            <v>1414</v>
          </cell>
          <cell r="F44">
            <v>3038</v>
          </cell>
          <cell r="G44">
            <v>4307</v>
          </cell>
          <cell r="H44">
            <v>1073</v>
          </cell>
          <cell r="I44">
            <v>25369</v>
          </cell>
          <cell r="K44">
            <v>15498</v>
          </cell>
          <cell r="L44">
            <v>373</v>
          </cell>
          <cell r="M44">
            <v>664</v>
          </cell>
          <cell r="N44">
            <v>897</v>
          </cell>
          <cell r="O44">
            <v>224</v>
          </cell>
          <cell r="P44">
            <v>4151</v>
          </cell>
          <cell r="V44">
            <v>99</v>
          </cell>
          <cell r="W44">
            <v>597</v>
          </cell>
          <cell r="X44">
            <v>15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ÖLÜM 3"/>
      <sheetName val="Metaveri"/>
      <sheetName val="Tablo 3.1"/>
      <sheetName val="Tablo 3.2"/>
      <sheetName val="Tablo 3.3"/>
      <sheetName val="Tablo 3.4"/>
      <sheetName val="Tablo 3.5"/>
      <sheetName val="Tablo 3.6"/>
      <sheetName val="Tablo 3.7"/>
      <sheetName val="Tablo 3.8-Tablo 3.9"/>
      <sheetName val="Tablo 3.10"/>
      <sheetName val="Tablo 3.11"/>
      <sheetName val="Tablo 3.12"/>
      <sheetName val="Tablo 3.13"/>
      <sheetName val="Tablo 3.14"/>
      <sheetName val="Tablo 3.15"/>
      <sheetName val="Tablo 3.16"/>
      <sheetName val="Tablo 3.17"/>
      <sheetName val="Tablo 3.18"/>
      <sheetName val="Tablo 3.19"/>
      <sheetName val="Tablo 3.20"/>
      <sheetName val="Tablo 3.21"/>
      <sheetName val="Tablo 3.22"/>
      <sheetName val="Tablo 3.23"/>
      <sheetName val="Tablo 3.24"/>
      <sheetName val="Tablo 3.25"/>
      <sheetName val="Tablo 3.26"/>
      <sheetName val="Tablo 3.27"/>
      <sheetName val="Tablo 3.28"/>
      <sheetName val="Tablo 3.29"/>
      <sheetName val="Tablo 3.30"/>
      <sheetName val="Tablo 3.31"/>
      <sheetName val="Tablo 3.32"/>
      <sheetName val="Tablo 3.33 "/>
      <sheetName val="Tablo 3.34 "/>
      <sheetName val="Tablo 3.35"/>
      <sheetName val="Tablo 3.36"/>
      <sheetName val="Tablo 3.37 "/>
      <sheetName val="Tablo 3.38"/>
      <sheetName val="Tablo 3.39"/>
      <sheetName val="Tablo 3.40 "/>
      <sheetName val="Tablo 3.41"/>
      <sheetName val="Tablo 3.42 "/>
      <sheetName val="Tablo 3.43"/>
      <sheetName val="Tablo 3.44"/>
      <sheetName val="3.2 veri"/>
      <sheetName val="3.4 ve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1">
          <cell r="AC11" t="str">
            <v>ADANA</v>
          </cell>
        </row>
        <row r="12">
          <cell r="B12" t="str">
            <v>ADANA</v>
          </cell>
          <cell r="C12">
            <v>2097</v>
          </cell>
          <cell r="D12">
            <v>26</v>
          </cell>
          <cell r="E12">
            <v>123</v>
          </cell>
          <cell r="F12">
            <v>218</v>
          </cell>
          <cell r="G12">
            <v>28</v>
          </cell>
          <cell r="H12">
            <v>1314</v>
          </cell>
          <cell r="J12">
            <v>307</v>
          </cell>
          <cell r="K12">
            <v>2</v>
          </cell>
          <cell r="L12">
            <v>7</v>
          </cell>
          <cell r="M12">
            <v>18</v>
          </cell>
          <cell r="N12">
            <v>2</v>
          </cell>
          <cell r="O12">
            <v>63</v>
          </cell>
          <cell r="AC12" t="str">
            <v>ADIYAMAN</v>
          </cell>
        </row>
        <row r="13">
          <cell r="B13" t="str">
            <v>ADIYAMAN</v>
          </cell>
          <cell r="C13">
            <v>142</v>
          </cell>
          <cell r="D13">
            <v>2</v>
          </cell>
          <cell r="E13">
            <v>4</v>
          </cell>
          <cell r="F13">
            <v>19</v>
          </cell>
          <cell r="G13">
            <v>1</v>
          </cell>
          <cell r="H13">
            <v>130</v>
          </cell>
          <cell r="J13">
            <v>48</v>
          </cell>
          <cell r="K13">
            <v>1</v>
          </cell>
          <cell r="L13">
            <v>3</v>
          </cell>
          <cell r="M13">
            <v>9</v>
          </cell>
          <cell r="N13">
            <v>1</v>
          </cell>
          <cell r="O13">
            <v>13</v>
          </cell>
          <cell r="AC13" t="str">
            <v>AFYONKARAHİSAR</v>
          </cell>
        </row>
        <row r="14">
          <cell r="B14" t="str">
            <v>AFYONKARAHİSAR</v>
          </cell>
          <cell r="C14">
            <v>334</v>
          </cell>
          <cell r="D14">
            <v>7</v>
          </cell>
          <cell r="E14">
            <v>12</v>
          </cell>
          <cell r="F14">
            <v>22</v>
          </cell>
          <cell r="G14">
            <v>7</v>
          </cell>
          <cell r="H14">
            <v>278</v>
          </cell>
          <cell r="J14">
            <v>70</v>
          </cell>
          <cell r="L14">
            <v>2</v>
          </cell>
          <cell r="M14">
            <v>2</v>
          </cell>
          <cell r="O14">
            <v>21</v>
          </cell>
          <cell r="AC14" t="str">
            <v>AĞRI</v>
          </cell>
        </row>
        <row r="15">
          <cell r="B15" t="str">
            <v>AĞRI</v>
          </cell>
          <cell r="C15">
            <v>56</v>
          </cell>
          <cell r="F15">
            <v>3</v>
          </cell>
          <cell r="G15">
            <v>2</v>
          </cell>
          <cell r="H15">
            <v>24</v>
          </cell>
          <cell r="J15">
            <v>1</v>
          </cell>
          <cell r="AC15" t="str">
            <v>AMASYA</v>
          </cell>
        </row>
        <row r="16">
          <cell r="B16" t="str">
            <v>AMASYA</v>
          </cell>
          <cell r="C16">
            <v>168</v>
          </cell>
          <cell r="D16">
            <v>42</v>
          </cell>
          <cell r="E16">
            <v>22</v>
          </cell>
          <cell r="F16">
            <v>34</v>
          </cell>
          <cell r="G16">
            <v>10</v>
          </cell>
          <cell r="H16">
            <v>188</v>
          </cell>
          <cell r="J16">
            <v>43</v>
          </cell>
          <cell r="K16">
            <v>5</v>
          </cell>
          <cell r="L16">
            <v>2</v>
          </cell>
          <cell r="M16">
            <v>3</v>
          </cell>
          <cell r="N16">
            <v>1</v>
          </cell>
          <cell r="O16">
            <v>7</v>
          </cell>
          <cell r="AC16" t="str">
            <v>ANKARA</v>
          </cell>
          <cell r="AD16">
            <v>30</v>
          </cell>
        </row>
        <row r="17">
          <cell r="B17" t="str">
            <v>ANKARA</v>
          </cell>
          <cell r="C17">
            <v>10104</v>
          </cell>
          <cell r="D17">
            <v>360</v>
          </cell>
          <cell r="E17">
            <v>935</v>
          </cell>
          <cell r="F17">
            <v>1029</v>
          </cell>
          <cell r="G17">
            <v>207</v>
          </cell>
          <cell r="H17">
            <v>5780</v>
          </cell>
          <cell r="J17">
            <v>1963</v>
          </cell>
          <cell r="K17">
            <v>35</v>
          </cell>
          <cell r="L17">
            <v>81</v>
          </cell>
          <cell r="M17">
            <v>89</v>
          </cell>
          <cell r="N17">
            <v>18</v>
          </cell>
          <cell r="O17">
            <v>440</v>
          </cell>
          <cell r="AC17" t="str">
            <v>ANTALYA</v>
          </cell>
        </row>
        <row r="18">
          <cell r="B18" t="str">
            <v>ANTALYA</v>
          </cell>
          <cell r="C18">
            <v>4213</v>
          </cell>
          <cell r="D18">
            <v>84</v>
          </cell>
          <cell r="E18">
            <v>284</v>
          </cell>
          <cell r="F18">
            <v>461</v>
          </cell>
          <cell r="G18">
            <v>73</v>
          </cell>
          <cell r="H18">
            <v>1966</v>
          </cell>
          <cell r="J18">
            <v>1691</v>
          </cell>
          <cell r="K18">
            <v>55</v>
          </cell>
          <cell r="L18">
            <v>130</v>
          </cell>
          <cell r="M18">
            <v>122</v>
          </cell>
          <cell r="N18">
            <v>18</v>
          </cell>
          <cell r="O18">
            <v>396</v>
          </cell>
          <cell r="AC18" t="str">
            <v>ARTVİN</v>
          </cell>
        </row>
        <row r="19">
          <cell r="B19" t="str">
            <v>ARTVİN</v>
          </cell>
          <cell r="C19">
            <v>134</v>
          </cell>
          <cell r="E19">
            <v>15</v>
          </cell>
          <cell r="F19">
            <v>12</v>
          </cell>
          <cell r="G19">
            <v>4</v>
          </cell>
          <cell r="H19">
            <v>70</v>
          </cell>
          <cell r="J19">
            <v>10</v>
          </cell>
          <cell r="O19">
            <v>4</v>
          </cell>
          <cell r="AC19" t="str">
            <v>AYDIN</v>
          </cell>
        </row>
        <row r="20">
          <cell r="B20" t="str">
            <v>AYDIN</v>
          </cell>
          <cell r="C20">
            <v>1009</v>
          </cell>
          <cell r="D20">
            <v>48</v>
          </cell>
          <cell r="E20">
            <v>79</v>
          </cell>
          <cell r="F20">
            <v>152</v>
          </cell>
          <cell r="G20">
            <v>27</v>
          </cell>
          <cell r="H20">
            <v>1056</v>
          </cell>
          <cell r="J20">
            <v>261</v>
          </cell>
          <cell r="K20">
            <v>9</v>
          </cell>
          <cell r="L20">
            <v>13</v>
          </cell>
          <cell r="M20">
            <v>24</v>
          </cell>
          <cell r="N20">
            <v>4</v>
          </cell>
          <cell r="O20">
            <v>124</v>
          </cell>
          <cell r="AC20" t="str">
            <v>BALIKESİR</v>
          </cell>
          <cell r="AD20">
            <v>2</v>
          </cell>
        </row>
        <row r="21">
          <cell r="B21" t="str">
            <v>BALIKESİR</v>
          </cell>
          <cell r="C21">
            <v>1266</v>
          </cell>
          <cell r="D21">
            <v>23</v>
          </cell>
          <cell r="E21">
            <v>39</v>
          </cell>
          <cell r="F21">
            <v>116</v>
          </cell>
          <cell r="G21">
            <v>12</v>
          </cell>
          <cell r="H21">
            <v>932</v>
          </cell>
          <cell r="J21">
            <v>474</v>
          </cell>
          <cell r="K21">
            <v>10</v>
          </cell>
          <cell r="L21">
            <v>16</v>
          </cell>
          <cell r="M21">
            <v>51</v>
          </cell>
          <cell r="N21">
            <v>6</v>
          </cell>
          <cell r="O21">
            <v>167</v>
          </cell>
          <cell r="AC21" t="str">
            <v>BİLECİK</v>
          </cell>
          <cell r="AD21">
            <v>8</v>
          </cell>
        </row>
        <row r="22">
          <cell r="B22" t="str">
            <v>BİLECİK</v>
          </cell>
          <cell r="C22">
            <v>582</v>
          </cell>
          <cell r="D22">
            <v>88</v>
          </cell>
          <cell r="E22">
            <v>143</v>
          </cell>
          <cell r="F22">
            <v>192</v>
          </cell>
          <cell r="G22">
            <v>50</v>
          </cell>
          <cell r="H22">
            <v>912</v>
          </cell>
          <cell r="J22">
            <v>212</v>
          </cell>
          <cell r="K22">
            <v>24</v>
          </cell>
          <cell r="L22">
            <v>61</v>
          </cell>
          <cell r="M22">
            <v>44</v>
          </cell>
          <cell r="N22">
            <v>14</v>
          </cell>
          <cell r="O22">
            <v>172</v>
          </cell>
          <cell r="AC22" t="str">
            <v>BİNGÖL</v>
          </cell>
          <cell r="AD22">
            <v>3</v>
          </cell>
        </row>
        <row r="23">
          <cell r="B23" t="str">
            <v>BİNGÖL</v>
          </cell>
          <cell r="C23">
            <v>151</v>
          </cell>
          <cell r="E23">
            <v>3</v>
          </cell>
          <cell r="F23">
            <v>6</v>
          </cell>
          <cell r="G23">
            <v>3</v>
          </cell>
          <cell r="H23">
            <v>81</v>
          </cell>
          <cell r="J23">
            <v>30</v>
          </cell>
          <cell r="AC23" t="str">
            <v>BİTLİS</v>
          </cell>
        </row>
        <row r="24">
          <cell r="B24" t="str">
            <v>BİTLİS</v>
          </cell>
          <cell r="C24">
            <v>38</v>
          </cell>
          <cell r="F24">
            <v>2</v>
          </cell>
          <cell r="H24">
            <v>24</v>
          </cell>
          <cell r="J24">
            <v>5</v>
          </cell>
          <cell r="AC24" t="str">
            <v>BOLU</v>
          </cell>
          <cell r="AD24">
            <v>2</v>
          </cell>
          <cell r="AE24">
            <v>2</v>
          </cell>
        </row>
        <row r="25">
          <cell r="B25" t="str">
            <v>BOLU</v>
          </cell>
          <cell r="C25">
            <v>680</v>
          </cell>
          <cell r="D25">
            <v>21</v>
          </cell>
          <cell r="E25">
            <v>50</v>
          </cell>
          <cell r="F25">
            <v>65</v>
          </cell>
          <cell r="G25">
            <v>14</v>
          </cell>
          <cell r="H25">
            <v>439</v>
          </cell>
          <cell r="J25">
            <v>282</v>
          </cell>
          <cell r="K25">
            <v>3</v>
          </cell>
          <cell r="L25">
            <v>18</v>
          </cell>
          <cell r="M25">
            <v>17</v>
          </cell>
          <cell r="N25">
            <v>5</v>
          </cell>
          <cell r="O25">
            <v>150</v>
          </cell>
          <cell r="AC25" t="str">
            <v>BURDUR</v>
          </cell>
        </row>
        <row r="26">
          <cell r="B26" t="str">
            <v>BURDUR</v>
          </cell>
          <cell r="C26">
            <v>284</v>
          </cell>
          <cell r="D26">
            <v>4</v>
          </cell>
          <cell r="E26">
            <v>15</v>
          </cell>
          <cell r="F26">
            <v>22</v>
          </cell>
          <cell r="G26">
            <v>5</v>
          </cell>
          <cell r="H26">
            <v>225</v>
          </cell>
          <cell r="J26">
            <v>69</v>
          </cell>
          <cell r="K26">
            <v>1</v>
          </cell>
          <cell r="L26">
            <v>1</v>
          </cell>
          <cell r="M26">
            <v>3</v>
          </cell>
          <cell r="N26">
            <v>1</v>
          </cell>
          <cell r="O26">
            <v>25</v>
          </cell>
          <cell r="AC26" t="str">
            <v>BURSA</v>
          </cell>
          <cell r="AD26">
            <v>5</v>
          </cell>
        </row>
        <row r="27">
          <cell r="B27" t="str">
            <v>BURSA</v>
          </cell>
          <cell r="C27">
            <v>6234</v>
          </cell>
          <cell r="D27">
            <v>641</v>
          </cell>
          <cell r="E27">
            <v>765</v>
          </cell>
          <cell r="F27">
            <v>1264</v>
          </cell>
          <cell r="G27">
            <v>352</v>
          </cell>
          <cell r="H27">
            <v>6716</v>
          </cell>
          <cell r="J27">
            <v>1887</v>
          </cell>
          <cell r="K27">
            <v>152</v>
          </cell>
          <cell r="L27">
            <v>210</v>
          </cell>
          <cell r="M27">
            <v>275</v>
          </cell>
          <cell r="N27">
            <v>71</v>
          </cell>
          <cell r="O27">
            <v>1048</v>
          </cell>
          <cell r="AC27" t="str">
            <v>ÇANAKKALE</v>
          </cell>
          <cell r="AD27">
            <v>5</v>
          </cell>
        </row>
        <row r="28">
          <cell r="B28" t="str">
            <v>ÇANAKKALE</v>
          </cell>
          <cell r="C28">
            <v>695</v>
          </cell>
          <cell r="D28">
            <v>23</v>
          </cell>
          <cell r="E28">
            <v>37</v>
          </cell>
          <cell r="F28">
            <v>64</v>
          </cell>
          <cell r="G28">
            <v>20</v>
          </cell>
          <cell r="H28">
            <v>443</v>
          </cell>
          <cell r="J28">
            <v>124</v>
          </cell>
          <cell r="K28">
            <v>1</v>
          </cell>
          <cell r="L28">
            <v>3</v>
          </cell>
          <cell r="M28">
            <v>13</v>
          </cell>
          <cell r="N28">
            <v>4</v>
          </cell>
          <cell r="O28">
            <v>51</v>
          </cell>
          <cell r="AC28" t="str">
            <v>ÇANKIRI</v>
          </cell>
        </row>
        <row r="29">
          <cell r="B29" t="str">
            <v>ÇANKIRI</v>
          </cell>
          <cell r="C29">
            <v>309</v>
          </cell>
          <cell r="D29">
            <v>8</v>
          </cell>
          <cell r="E29">
            <v>14</v>
          </cell>
          <cell r="F29">
            <v>10</v>
          </cell>
          <cell r="G29">
            <v>6</v>
          </cell>
          <cell r="H29">
            <v>115</v>
          </cell>
          <cell r="J29">
            <v>359</v>
          </cell>
          <cell r="K29">
            <v>1</v>
          </cell>
          <cell r="L29">
            <v>1</v>
          </cell>
          <cell r="M29">
            <v>1</v>
          </cell>
          <cell r="N29">
            <v>18</v>
          </cell>
          <cell r="O29">
            <v>14</v>
          </cell>
          <cell r="AC29" t="str">
            <v>ÇORUM</v>
          </cell>
          <cell r="AD29">
            <v>16</v>
          </cell>
        </row>
        <row r="30">
          <cell r="B30" t="str">
            <v>ÇORUM</v>
          </cell>
          <cell r="C30">
            <v>406</v>
          </cell>
          <cell r="D30">
            <v>11</v>
          </cell>
          <cell r="E30">
            <v>18</v>
          </cell>
          <cell r="F30">
            <v>44</v>
          </cell>
          <cell r="G30">
            <v>14</v>
          </cell>
          <cell r="H30">
            <v>327</v>
          </cell>
          <cell r="J30">
            <v>49</v>
          </cell>
          <cell r="K30">
            <v>1</v>
          </cell>
          <cell r="L30">
            <v>1</v>
          </cell>
          <cell r="M30">
            <v>2</v>
          </cell>
          <cell r="N30">
            <v>2</v>
          </cell>
          <cell r="O30">
            <v>27</v>
          </cell>
          <cell r="AC30" t="str">
            <v>DENİZLİ</v>
          </cell>
          <cell r="AD30">
            <v>1</v>
          </cell>
        </row>
        <row r="31">
          <cell r="B31" t="str">
            <v>DENİZLİ</v>
          </cell>
          <cell r="C31">
            <v>1774</v>
          </cell>
          <cell r="D31">
            <v>68</v>
          </cell>
          <cell r="E31">
            <v>190</v>
          </cell>
          <cell r="F31">
            <v>479</v>
          </cell>
          <cell r="G31">
            <v>63</v>
          </cell>
          <cell r="H31">
            <v>2024</v>
          </cell>
          <cell r="J31">
            <v>549</v>
          </cell>
          <cell r="K31">
            <v>16</v>
          </cell>
          <cell r="L31">
            <v>48</v>
          </cell>
          <cell r="M31">
            <v>114</v>
          </cell>
          <cell r="N31">
            <v>17</v>
          </cell>
          <cell r="O31">
            <v>357</v>
          </cell>
          <cell r="AC31" t="str">
            <v>DİYARBAKIR</v>
          </cell>
        </row>
        <row r="32">
          <cell r="B32" t="str">
            <v>DİYARBAKIR</v>
          </cell>
          <cell r="C32">
            <v>561</v>
          </cell>
          <cell r="D32">
            <v>2</v>
          </cell>
          <cell r="E32">
            <v>7</v>
          </cell>
          <cell r="F32">
            <v>14</v>
          </cell>
          <cell r="G32">
            <v>2</v>
          </cell>
          <cell r="H32">
            <v>244</v>
          </cell>
          <cell r="J32">
            <v>94</v>
          </cell>
          <cell r="M32">
            <v>2</v>
          </cell>
          <cell r="O32">
            <v>13</v>
          </cell>
          <cell r="AC32" t="str">
            <v>EDİRNE</v>
          </cell>
        </row>
        <row r="33">
          <cell r="B33" t="str">
            <v>EDİRNE</v>
          </cell>
          <cell r="C33">
            <v>252</v>
          </cell>
          <cell r="D33">
            <v>22</v>
          </cell>
          <cell r="E33">
            <v>13</v>
          </cell>
          <cell r="F33">
            <v>27</v>
          </cell>
          <cell r="G33">
            <v>4</v>
          </cell>
          <cell r="H33">
            <v>171</v>
          </cell>
          <cell r="J33">
            <v>97</v>
          </cell>
          <cell r="K33">
            <v>30</v>
          </cell>
          <cell r="L33">
            <v>16</v>
          </cell>
          <cell r="M33">
            <v>20</v>
          </cell>
          <cell r="N33">
            <v>5</v>
          </cell>
          <cell r="O33">
            <v>59</v>
          </cell>
          <cell r="AC33" t="str">
            <v>ELAZIĞ</v>
          </cell>
        </row>
        <row r="34">
          <cell r="B34" t="str">
            <v>ELAZIĞ</v>
          </cell>
          <cell r="C34">
            <v>276</v>
          </cell>
          <cell r="D34">
            <v>1</v>
          </cell>
          <cell r="E34">
            <v>7</v>
          </cell>
          <cell r="F34">
            <v>24</v>
          </cell>
          <cell r="G34">
            <v>5</v>
          </cell>
          <cell r="H34">
            <v>218</v>
          </cell>
          <cell r="J34">
            <v>37</v>
          </cell>
          <cell r="L34">
            <v>1</v>
          </cell>
          <cell r="M34">
            <v>5</v>
          </cell>
          <cell r="O34">
            <v>14</v>
          </cell>
          <cell r="AC34" t="str">
            <v>ERZİNCAN</v>
          </cell>
        </row>
        <row r="35">
          <cell r="B35" t="str">
            <v>ERZİNCAN</v>
          </cell>
          <cell r="C35">
            <v>72</v>
          </cell>
          <cell r="D35">
            <v>1</v>
          </cell>
          <cell r="E35">
            <v>1</v>
          </cell>
          <cell r="F35">
            <v>7</v>
          </cell>
          <cell r="H35">
            <v>81</v>
          </cell>
          <cell r="J35">
            <v>7</v>
          </cell>
          <cell r="O35">
            <v>8</v>
          </cell>
          <cell r="AC35" t="str">
            <v>ERZURUM</v>
          </cell>
        </row>
        <row r="36">
          <cell r="B36" t="str">
            <v>ERZURUM</v>
          </cell>
          <cell r="C36">
            <v>401</v>
          </cell>
          <cell r="D36">
            <v>3</v>
          </cell>
          <cell r="E36">
            <v>19</v>
          </cell>
          <cell r="F36">
            <v>21</v>
          </cell>
          <cell r="G36">
            <v>9</v>
          </cell>
          <cell r="H36">
            <v>213</v>
          </cell>
          <cell r="J36">
            <v>25</v>
          </cell>
          <cell r="M36">
            <v>2</v>
          </cell>
          <cell r="N36">
            <v>1</v>
          </cell>
          <cell r="O36">
            <v>7</v>
          </cell>
          <cell r="AC36" t="str">
            <v>ESKİŞEHİR</v>
          </cell>
        </row>
        <row r="37">
          <cell r="B37" t="str">
            <v>ESKİŞEHİR</v>
          </cell>
          <cell r="C37">
            <v>1594</v>
          </cell>
          <cell r="D37">
            <v>140</v>
          </cell>
          <cell r="E37">
            <v>241</v>
          </cell>
          <cell r="F37">
            <v>477</v>
          </cell>
          <cell r="G37">
            <v>81</v>
          </cell>
          <cell r="H37">
            <v>1956</v>
          </cell>
          <cell r="J37">
            <v>985</v>
          </cell>
          <cell r="K37">
            <v>37</v>
          </cell>
          <cell r="L37">
            <v>55</v>
          </cell>
          <cell r="M37">
            <v>119</v>
          </cell>
          <cell r="N37">
            <v>17</v>
          </cell>
          <cell r="O37">
            <v>334</v>
          </cell>
          <cell r="AC37" t="str">
            <v>GAZİANTEP</v>
          </cell>
        </row>
        <row r="38">
          <cell r="B38" t="str">
            <v>GAZİANTEP</v>
          </cell>
          <cell r="C38">
            <v>1246</v>
          </cell>
          <cell r="D38">
            <v>23</v>
          </cell>
          <cell r="E38">
            <v>81</v>
          </cell>
          <cell r="F38">
            <v>183</v>
          </cell>
          <cell r="G38">
            <v>60</v>
          </cell>
          <cell r="H38">
            <v>1339</v>
          </cell>
          <cell r="J38">
            <v>87</v>
          </cell>
          <cell r="K38">
            <v>1</v>
          </cell>
          <cell r="L38">
            <v>2</v>
          </cell>
          <cell r="M38">
            <v>3</v>
          </cell>
          <cell r="O38">
            <v>31</v>
          </cell>
          <cell r="AC38" t="str">
            <v>GİRESUN</v>
          </cell>
        </row>
        <row r="39">
          <cell r="B39" t="str">
            <v>GİRESUN</v>
          </cell>
          <cell r="C39">
            <v>214</v>
          </cell>
          <cell r="D39">
            <v>1</v>
          </cell>
          <cell r="E39">
            <v>7</v>
          </cell>
          <cell r="F39">
            <v>17</v>
          </cell>
          <cell r="G39">
            <v>3</v>
          </cell>
          <cell r="H39">
            <v>133</v>
          </cell>
          <cell r="J39">
            <v>38</v>
          </cell>
          <cell r="K39">
            <v>2</v>
          </cell>
          <cell r="L39">
            <v>3</v>
          </cell>
          <cell r="M39">
            <v>4</v>
          </cell>
          <cell r="O39">
            <v>25</v>
          </cell>
          <cell r="AC39" t="str">
            <v>GÜMÜŞHANE</v>
          </cell>
          <cell r="AD39">
            <v>1</v>
          </cell>
        </row>
        <row r="40">
          <cell r="B40" t="str">
            <v>GÜMÜŞHANE</v>
          </cell>
          <cell r="C40">
            <v>76</v>
          </cell>
          <cell r="F40">
            <v>3</v>
          </cell>
          <cell r="G40">
            <v>1</v>
          </cell>
          <cell r="H40">
            <v>44</v>
          </cell>
          <cell r="J40">
            <v>3</v>
          </cell>
          <cell r="O40">
            <v>1</v>
          </cell>
          <cell r="AC40" t="str">
            <v>HAKKARİ</v>
          </cell>
        </row>
        <row r="41">
          <cell r="B41" t="str">
            <v>HAKKARİ</v>
          </cell>
          <cell r="C41">
            <v>17</v>
          </cell>
          <cell r="H41">
            <v>11</v>
          </cell>
          <cell r="J41">
            <v>1</v>
          </cell>
          <cell r="AC41" t="str">
            <v>HATAY</v>
          </cell>
          <cell r="AD41">
            <v>4</v>
          </cell>
        </row>
        <row r="42">
          <cell r="B42" t="str">
            <v>HATAY</v>
          </cell>
          <cell r="C42">
            <v>850</v>
          </cell>
          <cell r="D42">
            <v>10</v>
          </cell>
          <cell r="E42">
            <v>29</v>
          </cell>
          <cell r="F42">
            <v>61</v>
          </cell>
          <cell r="G42">
            <v>13</v>
          </cell>
          <cell r="H42">
            <v>736</v>
          </cell>
          <cell r="J42">
            <v>18</v>
          </cell>
          <cell r="K42">
            <v>1</v>
          </cell>
          <cell r="M42">
            <v>2</v>
          </cell>
          <cell r="O42">
            <v>6</v>
          </cell>
          <cell r="AC42" t="str">
            <v>ISPARTA</v>
          </cell>
        </row>
        <row r="43">
          <cell r="B43" t="str">
            <v>ISPARTA</v>
          </cell>
          <cell r="C43">
            <v>466</v>
          </cell>
          <cell r="D43">
            <v>1</v>
          </cell>
          <cell r="E43">
            <v>9</v>
          </cell>
          <cell r="F43">
            <v>18</v>
          </cell>
          <cell r="G43">
            <v>4</v>
          </cell>
          <cell r="H43">
            <v>222</v>
          </cell>
          <cell r="J43">
            <v>56</v>
          </cell>
          <cell r="K43">
            <v>1</v>
          </cell>
          <cell r="L43">
            <v>2</v>
          </cell>
          <cell r="M43">
            <v>4</v>
          </cell>
          <cell r="O43">
            <v>33</v>
          </cell>
          <cell r="AC43" t="str">
            <v>MERSİN</v>
          </cell>
        </row>
        <row r="44">
          <cell r="B44" t="str">
            <v>MERSİN</v>
          </cell>
          <cell r="C44">
            <v>1482</v>
          </cell>
          <cell r="D44">
            <v>16</v>
          </cell>
          <cell r="E44">
            <v>63</v>
          </cell>
          <cell r="F44">
            <v>140</v>
          </cell>
          <cell r="G44">
            <v>16</v>
          </cell>
          <cell r="H44">
            <v>1210</v>
          </cell>
          <cell r="J44">
            <v>109</v>
          </cell>
          <cell r="K44">
            <v>2</v>
          </cell>
          <cell r="L44">
            <v>5</v>
          </cell>
          <cell r="M44">
            <v>12</v>
          </cell>
          <cell r="O44">
            <v>63</v>
          </cell>
          <cell r="AC44" t="str">
            <v>İSTANBUL</v>
          </cell>
          <cell r="AD44">
            <v>104</v>
          </cell>
          <cell r="AE44">
            <v>8</v>
          </cell>
        </row>
        <row r="45">
          <cell r="B45" t="str">
            <v>İSTANBUL</v>
          </cell>
          <cell r="C45">
            <v>32255</v>
          </cell>
          <cell r="D45">
            <v>940</v>
          </cell>
          <cell r="E45">
            <v>2263</v>
          </cell>
          <cell r="F45">
            <v>3178</v>
          </cell>
          <cell r="G45">
            <v>798</v>
          </cell>
          <cell r="H45">
            <v>18029</v>
          </cell>
          <cell r="J45">
            <v>8494</v>
          </cell>
          <cell r="K45">
            <v>236</v>
          </cell>
          <cell r="L45">
            <v>445</v>
          </cell>
          <cell r="M45">
            <v>541</v>
          </cell>
          <cell r="N45">
            <v>145</v>
          </cell>
          <cell r="O45">
            <v>2313</v>
          </cell>
          <cell r="AC45" t="str">
            <v>İZMİR</v>
          </cell>
          <cell r="AD45">
            <v>28</v>
          </cell>
          <cell r="AE45">
            <v>6</v>
          </cell>
        </row>
        <row r="46">
          <cell r="B46" t="str">
            <v>İZMİR</v>
          </cell>
          <cell r="C46">
            <v>10404</v>
          </cell>
          <cell r="D46">
            <v>378</v>
          </cell>
          <cell r="E46">
            <v>857</v>
          </cell>
          <cell r="F46">
            <v>928</v>
          </cell>
          <cell r="G46">
            <v>329</v>
          </cell>
          <cell r="H46">
            <v>7846</v>
          </cell>
          <cell r="J46">
            <v>2575</v>
          </cell>
          <cell r="K46">
            <v>71</v>
          </cell>
          <cell r="L46">
            <v>140</v>
          </cell>
          <cell r="M46">
            <v>157</v>
          </cell>
          <cell r="N46">
            <v>53</v>
          </cell>
          <cell r="O46">
            <v>1036</v>
          </cell>
          <cell r="AC46" t="str">
            <v>KARS</v>
          </cell>
        </row>
        <row r="47">
          <cell r="B47" t="str">
            <v>KARS</v>
          </cell>
          <cell r="C47">
            <v>118</v>
          </cell>
          <cell r="E47">
            <v>5</v>
          </cell>
          <cell r="F47">
            <v>3</v>
          </cell>
          <cell r="G47">
            <v>1</v>
          </cell>
          <cell r="H47">
            <v>49</v>
          </cell>
          <cell r="J47">
            <v>1</v>
          </cell>
          <cell r="M47">
            <v>1</v>
          </cell>
          <cell r="O47">
            <v>1</v>
          </cell>
          <cell r="AC47" t="str">
            <v>KASTAMONU</v>
          </cell>
        </row>
        <row r="48">
          <cell r="B48" t="str">
            <v>KASTAMONU</v>
          </cell>
          <cell r="C48">
            <v>240</v>
          </cell>
          <cell r="D48">
            <v>4</v>
          </cell>
          <cell r="E48">
            <v>5</v>
          </cell>
          <cell r="F48">
            <v>24</v>
          </cell>
          <cell r="G48">
            <v>7</v>
          </cell>
          <cell r="H48">
            <v>177</v>
          </cell>
          <cell r="J48">
            <v>27</v>
          </cell>
          <cell r="L48">
            <v>2</v>
          </cell>
          <cell r="M48">
            <v>3</v>
          </cell>
          <cell r="O48">
            <v>10</v>
          </cell>
          <cell r="AC48" t="str">
            <v>KAYSERİ</v>
          </cell>
        </row>
        <row r="49">
          <cell r="B49" t="str">
            <v>KAYSERİ</v>
          </cell>
          <cell r="C49">
            <v>2986</v>
          </cell>
          <cell r="D49">
            <v>212</v>
          </cell>
          <cell r="E49">
            <v>318</v>
          </cell>
          <cell r="F49">
            <v>402</v>
          </cell>
          <cell r="G49">
            <v>171</v>
          </cell>
          <cell r="H49">
            <v>2946</v>
          </cell>
          <cell r="J49">
            <v>390</v>
          </cell>
          <cell r="K49">
            <v>21</v>
          </cell>
          <cell r="L49">
            <v>32</v>
          </cell>
          <cell r="M49">
            <v>28</v>
          </cell>
          <cell r="N49">
            <v>8</v>
          </cell>
          <cell r="O49">
            <v>183</v>
          </cell>
          <cell r="AC49" t="str">
            <v>KIRKLARELİ</v>
          </cell>
          <cell r="AD49">
            <v>4</v>
          </cell>
        </row>
        <row r="50">
          <cell r="B50" t="str">
            <v>KIRKLARELİ</v>
          </cell>
          <cell r="C50">
            <v>1051</v>
          </cell>
          <cell r="D50">
            <v>72</v>
          </cell>
          <cell r="E50">
            <v>73</v>
          </cell>
          <cell r="F50">
            <v>114</v>
          </cell>
          <cell r="G50">
            <v>34</v>
          </cell>
          <cell r="H50">
            <v>639</v>
          </cell>
          <cell r="J50">
            <v>142</v>
          </cell>
          <cell r="K50">
            <v>15</v>
          </cell>
          <cell r="L50">
            <v>11</v>
          </cell>
          <cell r="M50">
            <v>10</v>
          </cell>
          <cell r="N50">
            <v>5</v>
          </cell>
          <cell r="O50">
            <v>113</v>
          </cell>
          <cell r="AC50" t="str">
            <v>KIRŞEHİR</v>
          </cell>
          <cell r="AD50">
            <v>1</v>
          </cell>
        </row>
        <row r="51">
          <cell r="B51" t="str">
            <v>KIRŞEHİR</v>
          </cell>
          <cell r="C51">
            <v>324</v>
          </cell>
          <cell r="D51">
            <v>29</v>
          </cell>
          <cell r="E51">
            <v>43</v>
          </cell>
          <cell r="F51">
            <v>64</v>
          </cell>
          <cell r="G51">
            <v>39</v>
          </cell>
          <cell r="H51">
            <v>335</v>
          </cell>
          <cell r="J51">
            <v>13</v>
          </cell>
          <cell r="K51">
            <v>1</v>
          </cell>
          <cell r="O51">
            <v>2</v>
          </cell>
          <cell r="AC51" t="str">
            <v>KOCAELİ</v>
          </cell>
          <cell r="AD51">
            <v>26</v>
          </cell>
          <cell r="AE51">
            <v>3</v>
          </cell>
        </row>
        <row r="52">
          <cell r="B52" t="str">
            <v>KOCAELİ</v>
          </cell>
          <cell r="C52">
            <v>5947</v>
          </cell>
          <cell r="D52">
            <v>551</v>
          </cell>
          <cell r="E52">
            <v>970</v>
          </cell>
          <cell r="F52">
            <v>1025</v>
          </cell>
          <cell r="G52">
            <v>353</v>
          </cell>
          <cell r="H52">
            <v>7882</v>
          </cell>
          <cell r="J52">
            <v>1284</v>
          </cell>
          <cell r="K52">
            <v>51</v>
          </cell>
          <cell r="L52">
            <v>103</v>
          </cell>
          <cell r="M52">
            <v>126</v>
          </cell>
          <cell r="N52">
            <v>52</v>
          </cell>
          <cell r="O52">
            <v>841</v>
          </cell>
          <cell r="AC52" t="str">
            <v>KONYA</v>
          </cell>
          <cell r="AD52">
            <v>4</v>
          </cell>
        </row>
        <row r="53">
          <cell r="B53" t="str">
            <v>KONYA</v>
          </cell>
          <cell r="C53">
            <v>2659</v>
          </cell>
          <cell r="D53">
            <v>53</v>
          </cell>
          <cell r="E53">
            <v>170</v>
          </cell>
          <cell r="F53">
            <v>203</v>
          </cell>
          <cell r="G53">
            <v>65</v>
          </cell>
          <cell r="H53">
            <v>1661</v>
          </cell>
          <cell r="J53">
            <v>377</v>
          </cell>
          <cell r="K53">
            <v>5</v>
          </cell>
          <cell r="L53">
            <v>8</v>
          </cell>
          <cell r="M53">
            <v>15</v>
          </cell>
          <cell r="N53">
            <v>9</v>
          </cell>
          <cell r="O53">
            <v>109</v>
          </cell>
          <cell r="AC53" t="str">
            <v>KÜTAHYA</v>
          </cell>
          <cell r="AD53">
            <v>11</v>
          </cell>
        </row>
        <row r="54">
          <cell r="B54" t="str">
            <v>KÜTAHYA</v>
          </cell>
          <cell r="C54">
            <v>1104</v>
          </cell>
          <cell r="D54">
            <v>88</v>
          </cell>
          <cell r="E54">
            <v>134</v>
          </cell>
          <cell r="F54">
            <v>168</v>
          </cell>
          <cell r="G54">
            <v>35</v>
          </cell>
          <cell r="H54">
            <v>794</v>
          </cell>
          <cell r="J54">
            <v>136</v>
          </cell>
          <cell r="K54">
            <v>14</v>
          </cell>
          <cell r="L54">
            <v>15</v>
          </cell>
          <cell r="M54">
            <v>12</v>
          </cell>
          <cell r="N54">
            <v>2</v>
          </cell>
          <cell r="O54">
            <v>74</v>
          </cell>
          <cell r="AC54" t="str">
            <v>MALATYA</v>
          </cell>
        </row>
        <row r="55">
          <cell r="B55" t="str">
            <v>MALATYA</v>
          </cell>
          <cell r="C55">
            <v>439</v>
          </cell>
          <cell r="E55">
            <v>6</v>
          </cell>
          <cell r="F55">
            <v>7</v>
          </cell>
          <cell r="G55">
            <v>2</v>
          </cell>
          <cell r="H55">
            <v>332</v>
          </cell>
          <cell r="J55">
            <v>39</v>
          </cell>
          <cell r="O55">
            <v>16</v>
          </cell>
          <cell r="AC55" t="str">
            <v>MANİSA</v>
          </cell>
          <cell r="AD55">
            <v>14</v>
          </cell>
          <cell r="AE55">
            <v>2</v>
          </cell>
        </row>
        <row r="56">
          <cell r="B56" t="str">
            <v>MANİSA</v>
          </cell>
          <cell r="C56">
            <v>2908</v>
          </cell>
          <cell r="D56">
            <v>323</v>
          </cell>
          <cell r="E56">
            <v>488</v>
          </cell>
          <cell r="F56">
            <v>634</v>
          </cell>
          <cell r="G56">
            <v>372</v>
          </cell>
          <cell r="H56">
            <v>4407</v>
          </cell>
          <cell r="J56">
            <v>790</v>
          </cell>
          <cell r="K56">
            <v>88</v>
          </cell>
          <cell r="L56">
            <v>85</v>
          </cell>
          <cell r="M56">
            <v>121</v>
          </cell>
          <cell r="N56">
            <v>67</v>
          </cell>
          <cell r="O56">
            <v>586</v>
          </cell>
          <cell r="AC56" t="str">
            <v>KAHRAMANMARAŞ</v>
          </cell>
        </row>
        <row r="57">
          <cell r="B57" t="str">
            <v>KAHRAMANMARAŞ</v>
          </cell>
          <cell r="C57">
            <v>794</v>
          </cell>
          <cell r="D57">
            <v>4</v>
          </cell>
          <cell r="E57">
            <v>10</v>
          </cell>
          <cell r="F57">
            <v>26</v>
          </cell>
          <cell r="G57">
            <v>12</v>
          </cell>
          <cell r="H57">
            <v>436</v>
          </cell>
          <cell r="J57">
            <v>79</v>
          </cell>
          <cell r="L57">
            <v>2</v>
          </cell>
          <cell r="M57">
            <v>2</v>
          </cell>
          <cell r="O57">
            <v>30</v>
          </cell>
          <cell r="AC57" t="str">
            <v>MARDİN</v>
          </cell>
        </row>
        <row r="58">
          <cell r="B58" t="str">
            <v>MARDİN</v>
          </cell>
          <cell r="C58">
            <v>231</v>
          </cell>
          <cell r="D58">
            <v>2</v>
          </cell>
          <cell r="E58">
            <v>1</v>
          </cell>
          <cell r="F58">
            <v>5</v>
          </cell>
          <cell r="G58">
            <v>2</v>
          </cell>
          <cell r="H58">
            <v>49</v>
          </cell>
          <cell r="J58">
            <v>10</v>
          </cell>
          <cell r="AC58" t="str">
            <v>MUĞLA</v>
          </cell>
          <cell r="AD58">
            <v>2</v>
          </cell>
        </row>
        <row r="59">
          <cell r="B59" t="str">
            <v>MUĞLA</v>
          </cell>
          <cell r="C59">
            <v>1447</v>
          </cell>
          <cell r="D59">
            <v>28</v>
          </cell>
          <cell r="E59">
            <v>87</v>
          </cell>
          <cell r="F59">
            <v>126</v>
          </cell>
          <cell r="G59">
            <v>20</v>
          </cell>
          <cell r="H59">
            <v>962</v>
          </cell>
          <cell r="J59">
            <v>617</v>
          </cell>
          <cell r="K59">
            <v>10</v>
          </cell>
          <cell r="L59">
            <v>34</v>
          </cell>
          <cell r="M59">
            <v>36</v>
          </cell>
          <cell r="N59">
            <v>7</v>
          </cell>
          <cell r="O59">
            <v>185</v>
          </cell>
          <cell r="AC59" t="str">
            <v>MUŞ</v>
          </cell>
        </row>
        <row r="60">
          <cell r="B60" t="str">
            <v>MUŞ</v>
          </cell>
          <cell r="C60">
            <v>28</v>
          </cell>
          <cell r="H60">
            <v>15</v>
          </cell>
          <cell r="J60">
            <v>6</v>
          </cell>
          <cell r="AC60" t="str">
            <v>NEVŞEHİR</v>
          </cell>
          <cell r="AE60">
            <v>1</v>
          </cell>
        </row>
        <row r="61">
          <cell r="B61" t="str">
            <v>NEVŞEHİR</v>
          </cell>
          <cell r="C61">
            <v>236</v>
          </cell>
          <cell r="D61">
            <v>5</v>
          </cell>
          <cell r="E61">
            <v>15</v>
          </cell>
          <cell r="F61">
            <v>16</v>
          </cell>
          <cell r="G61">
            <v>4</v>
          </cell>
          <cell r="H61">
            <v>151</v>
          </cell>
          <cell r="J61">
            <v>21</v>
          </cell>
          <cell r="K61">
            <v>2</v>
          </cell>
          <cell r="L61">
            <v>1</v>
          </cell>
          <cell r="M61">
            <v>2</v>
          </cell>
          <cell r="N61">
            <v>1</v>
          </cell>
          <cell r="O61">
            <v>7</v>
          </cell>
          <cell r="AC61" t="str">
            <v>NİĞDE</v>
          </cell>
        </row>
        <row r="62">
          <cell r="B62" t="str">
            <v>NİĞDE</v>
          </cell>
          <cell r="C62">
            <v>278</v>
          </cell>
          <cell r="D62">
            <v>3</v>
          </cell>
          <cell r="E62">
            <v>9</v>
          </cell>
          <cell r="F62">
            <v>22</v>
          </cell>
          <cell r="G62">
            <v>4</v>
          </cell>
          <cell r="H62">
            <v>201</v>
          </cell>
          <cell r="J62">
            <v>25</v>
          </cell>
          <cell r="L62">
            <v>2</v>
          </cell>
          <cell r="M62">
            <v>6</v>
          </cell>
          <cell r="N62">
            <v>1</v>
          </cell>
          <cell r="O62">
            <v>12</v>
          </cell>
          <cell r="AC62" t="str">
            <v>ORDU</v>
          </cell>
        </row>
        <row r="63">
          <cell r="B63" t="str">
            <v>ORDU</v>
          </cell>
          <cell r="C63">
            <v>410</v>
          </cell>
          <cell r="D63">
            <v>7</v>
          </cell>
          <cell r="E63">
            <v>20</v>
          </cell>
          <cell r="F63">
            <v>36</v>
          </cell>
          <cell r="G63">
            <v>3</v>
          </cell>
          <cell r="H63">
            <v>243</v>
          </cell>
          <cell r="J63">
            <v>137</v>
          </cell>
          <cell r="K63">
            <v>2</v>
          </cell>
          <cell r="L63">
            <v>2</v>
          </cell>
          <cell r="M63">
            <v>1</v>
          </cell>
          <cell r="O63">
            <v>20</v>
          </cell>
          <cell r="AC63" t="str">
            <v>RİZE</v>
          </cell>
          <cell r="AD63">
            <v>1</v>
          </cell>
        </row>
        <row r="64">
          <cell r="B64" t="str">
            <v>RİZE</v>
          </cell>
          <cell r="C64">
            <v>401</v>
          </cell>
          <cell r="D64">
            <v>2</v>
          </cell>
          <cell r="E64">
            <v>4</v>
          </cell>
          <cell r="F64">
            <v>33</v>
          </cell>
          <cell r="G64">
            <v>2</v>
          </cell>
          <cell r="H64">
            <v>167</v>
          </cell>
          <cell r="J64">
            <v>11</v>
          </cell>
          <cell r="K64">
            <v>1</v>
          </cell>
          <cell r="M64">
            <v>1</v>
          </cell>
          <cell r="O64">
            <v>8</v>
          </cell>
          <cell r="AC64" t="str">
            <v>SAKARYA</v>
          </cell>
          <cell r="AD64">
            <v>5</v>
          </cell>
        </row>
        <row r="65">
          <cell r="B65" t="str">
            <v>SAKARYA</v>
          </cell>
          <cell r="C65">
            <v>2147</v>
          </cell>
          <cell r="D65">
            <v>199</v>
          </cell>
          <cell r="E65">
            <v>299</v>
          </cell>
          <cell r="F65">
            <v>431</v>
          </cell>
          <cell r="G65">
            <v>121</v>
          </cell>
          <cell r="H65">
            <v>1631</v>
          </cell>
          <cell r="J65">
            <v>426</v>
          </cell>
          <cell r="K65">
            <v>38</v>
          </cell>
          <cell r="L65">
            <v>41</v>
          </cell>
          <cell r="M65">
            <v>73</v>
          </cell>
          <cell r="N65">
            <v>12</v>
          </cell>
          <cell r="O65">
            <v>242</v>
          </cell>
          <cell r="AC65" t="str">
            <v>SAMSUN</v>
          </cell>
          <cell r="AD65">
            <v>1</v>
          </cell>
        </row>
        <row r="66">
          <cell r="B66" t="str">
            <v>SAMSUN</v>
          </cell>
          <cell r="C66">
            <v>1043</v>
          </cell>
          <cell r="D66">
            <v>34</v>
          </cell>
          <cell r="E66">
            <v>62</v>
          </cell>
          <cell r="F66">
            <v>132</v>
          </cell>
          <cell r="G66">
            <v>16</v>
          </cell>
          <cell r="H66">
            <v>561</v>
          </cell>
          <cell r="J66">
            <v>332</v>
          </cell>
          <cell r="K66">
            <v>1</v>
          </cell>
          <cell r="L66">
            <v>7</v>
          </cell>
          <cell r="M66">
            <v>6</v>
          </cell>
          <cell r="N66">
            <v>1</v>
          </cell>
          <cell r="O66">
            <v>34</v>
          </cell>
          <cell r="AC66" t="str">
            <v>SİİRT</v>
          </cell>
          <cell r="AD66">
            <v>1</v>
          </cell>
          <cell r="AE66">
            <v>1</v>
          </cell>
        </row>
        <row r="67">
          <cell r="B67" t="str">
            <v>SİİRT</v>
          </cell>
          <cell r="C67">
            <v>113</v>
          </cell>
          <cell r="D67">
            <v>1</v>
          </cell>
          <cell r="E67">
            <v>3</v>
          </cell>
          <cell r="F67">
            <v>7</v>
          </cell>
          <cell r="G67">
            <v>2</v>
          </cell>
          <cell r="H67">
            <v>58</v>
          </cell>
          <cell r="J67">
            <v>1</v>
          </cell>
          <cell r="O67">
            <v>1</v>
          </cell>
          <cell r="AC67" t="str">
            <v>SİNOP</v>
          </cell>
          <cell r="AD67">
            <v>1</v>
          </cell>
        </row>
        <row r="68">
          <cell r="B68" t="str">
            <v>SİNOP</v>
          </cell>
          <cell r="C68">
            <v>79</v>
          </cell>
          <cell r="D68">
            <v>3</v>
          </cell>
          <cell r="E68">
            <v>5</v>
          </cell>
          <cell r="F68">
            <v>11</v>
          </cell>
          <cell r="G68">
            <v>2</v>
          </cell>
          <cell r="H68">
            <v>67</v>
          </cell>
          <cell r="J68">
            <v>11</v>
          </cell>
          <cell r="L68">
            <v>1</v>
          </cell>
          <cell r="M68">
            <v>1</v>
          </cell>
          <cell r="O68">
            <v>9</v>
          </cell>
          <cell r="AC68" t="str">
            <v>SİVAS</v>
          </cell>
        </row>
        <row r="69">
          <cell r="B69" t="str">
            <v>SİVAS</v>
          </cell>
          <cell r="C69">
            <v>605</v>
          </cell>
          <cell r="D69">
            <v>11</v>
          </cell>
          <cell r="E69">
            <v>32</v>
          </cell>
          <cell r="F69">
            <v>44</v>
          </cell>
          <cell r="G69">
            <v>17</v>
          </cell>
          <cell r="H69">
            <v>347</v>
          </cell>
          <cell r="J69">
            <v>65</v>
          </cell>
          <cell r="M69">
            <v>2</v>
          </cell>
          <cell r="O69">
            <v>8</v>
          </cell>
          <cell r="AC69" t="str">
            <v>TEKİRDAĞ</v>
          </cell>
          <cell r="AD69">
            <v>19</v>
          </cell>
        </row>
        <row r="70">
          <cell r="B70" t="str">
            <v>TEKİRDAĞ</v>
          </cell>
          <cell r="C70">
            <v>3113</v>
          </cell>
          <cell r="D70">
            <v>340</v>
          </cell>
          <cell r="E70">
            <v>350</v>
          </cell>
          <cell r="F70">
            <v>435</v>
          </cell>
          <cell r="G70">
            <v>86</v>
          </cell>
          <cell r="H70">
            <v>2627</v>
          </cell>
          <cell r="J70">
            <v>824</v>
          </cell>
          <cell r="K70">
            <v>89</v>
          </cell>
          <cell r="L70">
            <v>84</v>
          </cell>
          <cell r="M70">
            <v>93</v>
          </cell>
          <cell r="N70">
            <v>23</v>
          </cell>
          <cell r="O70">
            <v>514</v>
          </cell>
          <cell r="AC70" t="str">
            <v>TOKAT</v>
          </cell>
          <cell r="AD70">
            <v>1</v>
          </cell>
        </row>
        <row r="71">
          <cell r="B71" t="str">
            <v>TOKAT</v>
          </cell>
          <cell r="C71">
            <v>273</v>
          </cell>
          <cell r="D71">
            <v>14</v>
          </cell>
          <cell r="E71">
            <v>22</v>
          </cell>
          <cell r="F71">
            <v>24</v>
          </cell>
          <cell r="G71">
            <v>8</v>
          </cell>
          <cell r="H71">
            <v>127</v>
          </cell>
          <cell r="J71">
            <v>71</v>
          </cell>
          <cell r="K71">
            <v>5</v>
          </cell>
          <cell r="L71">
            <v>2</v>
          </cell>
          <cell r="M71">
            <v>2</v>
          </cell>
          <cell r="N71">
            <v>1</v>
          </cell>
          <cell r="O71">
            <v>17</v>
          </cell>
          <cell r="AC71" t="str">
            <v>TRABZON</v>
          </cell>
        </row>
        <row r="72">
          <cell r="B72" t="str">
            <v>TRABZON</v>
          </cell>
          <cell r="C72">
            <v>555</v>
          </cell>
          <cell r="D72">
            <v>5</v>
          </cell>
          <cell r="E72">
            <v>2</v>
          </cell>
          <cell r="F72">
            <v>29</v>
          </cell>
          <cell r="G72">
            <v>3</v>
          </cell>
          <cell r="H72">
            <v>316</v>
          </cell>
          <cell r="J72">
            <v>153</v>
          </cell>
          <cell r="L72">
            <v>2</v>
          </cell>
          <cell r="M72">
            <v>1</v>
          </cell>
          <cell r="N72">
            <v>1</v>
          </cell>
          <cell r="O72">
            <v>27</v>
          </cell>
          <cell r="AC72" t="str">
            <v>TUNCELİ</v>
          </cell>
        </row>
        <row r="73">
          <cell r="B73" t="str">
            <v>TUNCELİ</v>
          </cell>
          <cell r="C73">
            <v>32</v>
          </cell>
          <cell r="E73">
            <v>1</v>
          </cell>
          <cell r="G73">
            <v>1</v>
          </cell>
          <cell r="H73">
            <v>14</v>
          </cell>
          <cell r="J73">
            <v>1</v>
          </cell>
          <cell r="O73">
            <v>2</v>
          </cell>
          <cell r="AC73" t="str">
            <v>ŞANLIURFA</v>
          </cell>
        </row>
        <row r="74">
          <cell r="B74" t="str">
            <v>ŞANLIURFA</v>
          </cell>
          <cell r="C74">
            <v>244</v>
          </cell>
          <cell r="D74">
            <v>1</v>
          </cell>
          <cell r="E74">
            <v>3</v>
          </cell>
          <cell r="F74">
            <v>13</v>
          </cell>
          <cell r="G74">
            <v>1</v>
          </cell>
          <cell r="H74">
            <v>127</v>
          </cell>
          <cell r="J74">
            <v>14</v>
          </cell>
          <cell r="O74">
            <v>3</v>
          </cell>
          <cell r="AC74" t="str">
            <v>UŞAK</v>
          </cell>
          <cell r="AE74">
            <v>1</v>
          </cell>
        </row>
        <row r="75">
          <cell r="B75" t="str">
            <v>UŞAK</v>
          </cell>
          <cell r="C75">
            <v>574</v>
          </cell>
          <cell r="D75">
            <v>14</v>
          </cell>
          <cell r="E75">
            <v>40</v>
          </cell>
          <cell r="F75">
            <v>81</v>
          </cell>
          <cell r="G75">
            <v>13</v>
          </cell>
          <cell r="H75">
            <v>523</v>
          </cell>
          <cell r="J75">
            <v>188</v>
          </cell>
          <cell r="K75">
            <v>2</v>
          </cell>
          <cell r="L75">
            <v>9</v>
          </cell>
          <cell r="M75">
            <v>20</v>
          </cell>
          <cell r="N75">
            <v>1</v>
          </cell>
          <cell r="O75">
            <v>79</v>
          </cell>
          <cell r="AC75" t="str">
            <v>VAN</v>
          </cell>
        </row>
        <row r="76">
          <cell r="B76" t="str">
            <v>VAN</v>
          </cell>
          <cell r="C76">
            <v>124</v>
          </cell>
          <cell r="F76">
            <v>3</v>
          </cell>
          <cell r="G76">
            <v>2</v>
          </cell>
          <cell r="H76">
            <v>72</v>
          </cell>
          <cell r="J76">
            <v>69</v>
          </cell>
          <cell r="L76">
            <v>1</v>
          </cell>
          <cell r="O76">
            <v>1</v>
          </cell>
          <cell r="AC76" t="str">
            <v>YOZGAT</v>
          </cell>
        </row>
        <row r="77">
          <cell r="B77" t="str">
            <v>YOZGAT</v>
          </cell>
          <cell r="C77">
            <v>479</v>
          </cell>
          <cell r="D77">
            <v>8</v>
          </cell>
          <cell r="E77">
            <v>18</v>
          </cell>
          <cell r="F77">
            <v>27</v>
          </cell>
          <cell r="G77">
            <v>9</v>
          </cell>
          <cell r="H77">
            <v>207</v>
          </cell>
          <cell r="J77">
            <v>67</v>
          </cell>
          <cell r="L77">
            <v>1</v>
          </cell>
          <cell r="N77">
            <v>1</v>
          </cell>
          <cell r="O77">
            <v>5</v>
          </cell>
          <cell r="AC77" t="str">
            <v>ZONGULDAK</v>
          </cell>
          <cell r="AD77">
            <v>87</v>
          </cell>
        </row>
        <row r="78">
          <cell r="B78" t="str">
            <v>ZONGULDAK</v>
          </cell>
          <cell r="C78">
            <v>1407</v>
          </cell>
          <cell r="D78">
            <v>109</v>
          </cell>
          <cell r="E78">
            <v>122</v>
          </cell>
          <cell r="F78">
            <v>257</v>
          </cell>
          <cell r="G78">
            <v>77</v>
          </cell>
          <cell r="H78">
            <v>2315</v>
          </cell>
          <cell r="J78">
            <v>75</v>
          </cell>
          <cell r="L78">
            <v>3</v>
          </cell>
          <cell r="M78">
            <v>4</v>
          </cell>
          <cell r="N78">
            <v>2</v>
          </cell>
          <cell r="O78">
            <v>53</v>
          </cell>
          <cell r="AC78" t="str">
            <v>AKSARAY</v>
          </cell>
        </row>
        <row r="79">
          <cell r="B79" t="str">
            <v>AKSARAY</v>
          </cell>
          <cell r="C79">
            <v>446</v>
          </cell>
          <cell r="D79">
            <v>8</v>
          </cell>
          <cell r="E79">
            <v>17</v>
          </cell>
          <cell r="F79">
            <v>31</v>
          </cell>
          <cell r="G79">
            <v>14</v>
          </cell>
          <cell r="H79">
            <v>288</v>
          </cell>
          <cell r="J79">
            <v>52</v>
          </cell>
          <cell r="K79">
            <v>4</v>
          </cell>
          <cell r="L79">
            <v>1</v>
          </cell>
          <cell r="M79">
            <v>5</v>
          </cell>
          <cell r="O79">
            <v>14</v>
          </cell>
          <cell r="AC79" t="str">
            <v>BAYBURT</v>
          </cell>
        </row>
        <row r="80">
          <cell r="B80" t="str">
            <v>BAYBURT</v>
          </cell>
          <cell r="C80">
            <v>11</v>
          </cell>
          <cell r="H80">
            <v>12</v>
          </cell>
          <cell r="J80">
            <v>5</v>
          </cell>
          <cell r="AC80" t="str">
            <v>KARAMAN</v>
          </cell>
        </row>
        <row r="81">
          <cell r="B81" t="str">
            <v>KARAMAN</v>
          </cell>
          <cell r="C81">
            <v>809</v>
          </cell>
          <cell r="D81">
            <v>21</v>
          </cell>
          <cell r="E81">
            <v>36</v>
          </cell>
          <cell r="F81">
            <v>78</v>
          </cell>
          <cell r="G81">
            <v>12</v>
          </cell>
          <cell r="H81">
            <v>443</v>
          </cell>
          <cell r="J81">
            <v>661</v>
          </cell>
          <cell r="K81">
            <v>18</v>
          </cell>
          <cell r="L81">
            <v>19</v>
          </cell>
          <cell r="M81">
            <v>29</v>
          </cell>
          <cell r="N81">
            <v>7</v>
          </cell>
          <cell r="O81">
            <v>208</v>
          </cell>
          <cell r="AC81" t="str">
            <v>KIRIKKALE</v>
          </cell>
        </row>
        <row r="82">
          <cell r="B82" t="str">
            <v>KIRIKKALE</v>
          </cell>
          <cell r="C82">
            <v>309</v>
          </cell>
          <cell r="D82">
            <v>8</v>
          </cell>
          <cell r="E82">
            <v>39</v>
          </cell>
          <cell r="F82">
            <v>22</v>
          </cell>
          <cell r="G82">
            <v>13</v>
          </cell>
          <cell r="H82">
            <v>196</v>
          </cell>
          <cell r="J82">
            <v>19</v>
          </cell>
          <cell r="L82">
            <v>2</v>
          </cell>
          <cell r="M82">
            <v>1</v>
          </cell>
          <cell r="O82">
            <v>5</v>
          </cell>
          <cell r="AC82" t="str">
            <v>BATMAN</v>
          </cell>
          <cell r="AD82">
            <v>1</v>
          </cell>
        </row>
        <row r="83">
          <cell r="B83" t="str">
            <v>BATMAN</v>
          </cell>
          <cell r="C83">
            <v>107</v>
          </cell>
          <cell r="E83">
            <v>4</v>
          </cell>
          <cell r="F83">
            <v>5</v>
          </cell>
          <cell r="G83">
            <v>1</v>
          </cell>
          <cell r="H83">
            <v>80</v>
          </cell>
          <cell r="J83">
            <v>11</v>
          </cell>
          <cell r="O83">
            <v>2</v>
          </cell>
          <cell r="AC83" t="str">
            <v>ŞIRNAK</v>
          </cell>
        </row>
        <row r="84">
          <cell r="B84" t="str">
            <v>ŞIRNAK</v>
          </cell>
          <cell r="C84">
            <v>93</v>
          </cell>
          <cell r="H84">
            <v>22</v>
          </cell>
          <cell r="J84">
            <v>2</v>
          </cell>
          <cell r="AC84" t="str">
            <v>BARTIN</v>
          </cell>
          <cell r="AD84">
            <v>4</v>
          </cell>
        </row>
        <row r="85">
          <cell r="B85" t="str">
            <v>BARTIN</v>
          </cell>
          <cell r="C85">
            <v>286</v>
          </cell>
          <cell r="D85">
            <v>16</v>
          </cell>
          <cell r="E85">
            <v>39</v>
          </cell>
          <cell r="F85">
            <v>50</v>
          </cell>
          <cell r="G85">
            <v>11</v>
          </cell>
          <cell r="H85">
            <v>335</v>
          </cell>
          <cell r="J85">
            <v>20</v>
          </cell>
          <cell r="L85">
            <v>2</v>
          </cell>
          <cell r="M85">
            <v>4</v>
          </cell>
          <cell r="O85">
            <v>17</v>
          </cell>
          <cell r="AC85" t="str">
            <v>ARDAHAN</v>
          </cell>
        </row>
        <row r="86">
          <cell r="B86" t="str">
            <v>ARDAHAN</v>
          </cell>
          <cell r="C86">
            <v>23</v>
          </cell>
          <cell r="D86">
            <v>2</v>
          </cell>
          <cell r="F86">
            <v>1</v>
          </cell>
          <cell r="H86">
            <v>10</v>
          </cell>
          <cell r="AC86" t="str">
            <v>IĞDIR</v>
          </cell>
        </row>
        <row r="87">
          <cell r="B87" t="str">
            <v>IĞDIR</v>
          </cell>
          <cell r="C87">
            <v>32</v>
          </cell>
          <cell r="F87">
            <v>1</v>
          </cell>
          <cell r="H87">
            <v>13</v>
          </cell>
          <cell r="J87">
            <v>1</v>
          </cell>
          <cell r="AC87" t="str">
            <v>YALOVA</v>
          </cell>
          <cell r="AD87">
            <v>1</v>
          </cell>
        </row>
        <row r="88">
          <cell r="B88" t="str">
            <v>YALOVA</v>
          </cell>
          <cell r="C88">
            <v>718</v>
          </cell>
          <cell r="D88">
            <v>38</v>
          </cell>
          <cell r="E88">
            <v>87</v>
          </cell>
          <cell r="F88">
            <v>183</v>
          </cell>
          <cell r="G88">
            <v>33</v>
          </cell>
          <cell r="H88">
            <v>540</v>
          </cell>
          <cell r="J88">
            <v>53</v>
          </cell>
          <cell r="K88">
            <v>5</v>
          </cell>
          <cell r="L88">
            <v>8</v>
          </cell>
          <cell r="M88">
            <v>13</v>
          </cell>
          <cell r="N88">
            <v>2</v>
          </cell>
          <cell r="O88">
            <v>21</v>
          </cell>
          <cell r="AC88" t="str">
            <v>KARABÜK</v>
          </cell>
          <cell r="AE88">
            <v>1</v>
          </cell>
        </row>
        <row r="89">
          <cell r="B89" t="str">
            <v>KARABÜK</v>
          </cell>
          <cell r="C89">
            <v>408</v>
          </cell>
          <cell r="D89">
            <v>32</v>
          </cell>
          <cell r="E89">
            <v>85</v>
          </cell>
          <cell r="F89">
            <v>159</v>
          </cell>
          <cell r="G89">
            <v>58</v>
          </cell>
          <cell r="H89">
            <v>827</v>
          </cell>
          <cell r="J89">
            <v>65</v>
          </cell>
          <cell r="K89">
            <v>3</v>
          </cell>
          <cell r="L89">
            <v>1</v>
          </cell>
          <cell r="M89">
            <v>1</v>
          </cell>
          <cell r="O89">
            <v>22</v>
          </cell>
          <cell r="AC89" t="str">
            <v>KİLİS</v>
          </cell>
        </row>
        <row r="90">
          <cell r="B90" t="str">
            <v>KİLİS</v>
          </cell>
          <cell r="C90">
            <v>16</v>
          </cell>
          <cell r="F90">
            <v>2</v>
          </cell>
          <cell r="G90">
            <v>1</v>
          </cell>
          <cell r="H90">
            <v>29</v>
          </cell>
          <cell r="J90">
            <v>2</v>
          </cell>
          <cell r="M90">
            <v>1</v>
          </cell>
          <cell r="O90">
            <v>1</v>
          </cell>
          <cell r="AC90" t="str">
            <v>OSMANİYE</v>
          </cell>
        </row>
        <row r="91">
          <cell r="B91" t="str">
            <v>OSMANİYE</v>
          </cell>
          <cell r="C91">
            <v>303</v>
          </cell>
          <cell r="D91">
            <v>5</v>
          </cell>
          <cell r="E91">
            <v>15</v>
          </cell>
          <cell r="F91">
            <v>55</v>
          </cell>
          <cell r="G91">
            <v>3</v>
          </cell>
          <cell r="H91">
            <v>459</v>
          </cell>
          <cell r="J91">
            <v>27</v>
          </cell>
          <cell r="L91">
            <v>1</v>
          </cell>
          <cell r="M91">
            <v>2</v>
          </cell>
          <cell r="O91">
            <v>5</v>
          </cell>
          <cell r="AC91" t="str">
            <v>DÜZCE</v>
          </cell>
          <cell r="AD91">
            <v>4</v>
          </cell>
        </row>
        <row r="92">
          <cell r="B92" t="str">
            <v>DÜZCE</v>
          </cell>
          <cell r="C92">
            <v>719</v>
          </cell>
          <cell r="D92">
            <v>58</v>
          </cell>
          <cell r="E92">
            <v>93</v>
          </cell>
          <cell r="F92">
            <v>105</v>
          </cell>
          <cell r="G92">
            <v>40</v>
          </cell>
          <cell r="H92">
            <v>735</v>
          </cell>
          <cell r="J92">
            <v>229</v>
          </cell>
          <cell r="K92">
            <v>10</v>
          </cell>
          <cell r="L92">
            <v>13</v>
          </cell>
          <cell r="M92">
            <v>17</v>
          </cell>
          <cell r="N92">
            <v>3</v>
          </cell>
          <cell r="O92">
            <v>86</v>
          </cell>
        </row>
      </sheetData>
      <sheetData sheetId="46">
        <row r="13">
          <cell r="F13" t="str">
            <v>Erkek</v>
          </cell>
          <cell r="M13" t="str">
            <v>Kadın</v>
          </cell>
          <cell r="T13" t="str">
            <v>Bilinmeyen</v>
          </cell>
          <cell r="AA13" t="str">
            <v>Erkek</v>
          </cell>
          <cell r="AH13" t="str">
            <v>Kadın</v>
          </cell>
        </row>
        <row r="14">
          <cell r="D14" t="str">
            <v>Sınıf Adı</v>
          </cell>
          <cell r="E14" t="str">
            <v>Nace Kod</v>
          </cell>
          <cell r="F14" t="str">
            <v>0 Gün (gün kaybı yok)</v>
          </cell>
          <cell r="G14" t="str">
            <v>1 Gün (Kaza günü)</v>
          </cell>
          <cell r="H14" t="str">
            <v>2 Gün</v>
          </cell>
          <cell r="I14" t="str">
            <v>3 Gün</v>
          </cell>
          <cell r="J14" t="str">
            <v>4 Gün</v>
          </cell>
          <cell r="K14" t="str">
            <v>5+ Gün</v>
          </cell>
          <cell r="L14" t="str">
            <v>Bilinmeyen</v>
          </cell>
          <cell r="M14" t="str">
            <v>0 Gün (gün kaybı yok)</v>
          </cell>
          <cell r="N14" t="str">
            <v>1 Gün (Kaza günü)</v>
          </cell>
          <cell r="O14" t="str">
            <v>2 Gün</v>
          </cell>
          <cell r="P14" t="str">
            <v>3 Gün</v>
          </cell>
          <cell r="Q14" t="str">
            <v>4 Gün</v>
          </cell>
          <cell r="R14" t="str">
            <v>5+ Gün</v>
          </cell>
          <cell r="S14" t="str">
            <v>Bilinmeyen</v>
          </cell>
          <cell r="T14" t="str">
            <v>0 Gün (gün kaybı yok)</v>
          </cell>
          <cell r="U14" t="str">
            <v>1 Gün (Kaza günü)</v>
          </cell>
          <cell r="V14" t="str">
            <v>2 Gün</v>
          </cell>
          <cell r="W14" t="str">
            <v>3 Gün</v>
          </cell>
          <cell r="X14" t="str">
            <v>4 Gün</v>
          </cell>
          <cell r="Y14" t="str">
            <v>5+ Gün</v>
          </cell>
          <cell r="Z14" t="str">
            <v>Bilinmeyen</v>
          </cell>
          <cell r="AA14" t="str">
            <v>0 Gün (gün kaybı yok)</v>
          </cell>
          <cell r="AB14" t="str">
            <v>1 Gün (Kaza günü)</v>
          </cell>
          <cell r="AC14" t="str">
            <v>2 Gün</v>
          </cell>
          <cell r="AD14" t="str">
            <v>3 Gün</v>
          </cell>
          <cell r="AE14" t="str">
            <v>4 Gün</v>
          </cell>
          <cell r="AF14" t="str">
            <v>5+ Gün</v>
          </cell>
          <cell r="AG14" t="str">
            <v>Bilinmeyen</v>
          </cell>
          <cell r="AH14" t="str">
            <v>0 Gün (gün kaybı yok)</v>
          </cell>
          <cell r="AI14" t="str">
            <v>1 Gün (Kaza günü)</v>
          </cell>
          <cell r="AJ14" t="str">
            <v>2 Gün</v>
          </cell>
          <cell r="AK14" t="str">
            <v>3 Gün</v>
          </cell>
          <cell r="AL14" t="str">
            <v>4 Gün</v>
          </cell>
          <cell r="AM14" t="str">
            <v>5+ Gün</v>
          </cell>
          <cell r="AN14" t="str">
            <v>Bilinmeyen</v>
          </cell>
        </row>
        <row r="15">
          <cell r="D15" t="str">
            <v>1-Tahılların (pirinç hariç). baklagillerin ve yağlı tohumların yetiştirilmesi</v>
          </cell>
          <cell r="E15" t="str">
            <v>A0111</v>
          </cell>
          <cell r="F15">
            <v>0</v>
          </cell>
          <cell r="K15">
            <v>162</v>
          </cell>
          <cell r="AA15">
            <v>0</v>
          </cell>
          <cell r="AF15">
            <v>9</v>
          </cell>
        </row>
        <row r="16">
          <cell r="D16" t="str">
            <v>2-Çeltik (kabuklu pirinç) yetiştirilmesi</v>
          </cell>
          <cell r="E16" t="str">
            <v>A0112</v>
          </cell>
          <cell r="F16">
            <v>0</v>
          </cell>
          <cell r="K16">
            <v>45</v>
          </cell>
          <cell r="AA16">
            <v>0</v>
          </cell>
          <cell r="AF16">
            <v>1</v>
          </cell>
        </row>
        <row r="17">
          <cell r="D17" t="str">
            <v>3-Sebze, kavun-karpuz. kök ve yumru sebzelerin yetiştirilmesi</v>
          </cell>
          <cell r="E17" t="str">
            <v>A0113</v>
          </cell>
          <cell r="F17">
            <v>0</v>
          </cell>
          <cell r="G17">
            <v>1</v>
          </cell>
          <cell r="H17">
            <v>4</v>
          </cell>
          <cell r="I17">
            <v>3</v>
          </cell>
          <cell r="J17">
            <v>4</v>
          </cell>
          <cell r="K17">
            <v>967</v>
          </cell>
          <cell r="M17">
            <v>0</v>
          </cell>
          <cell r="N17">
            <v>1</v>
          </cell>
          <cell r="O17">
            <v>6</v>
          </cell>
          <cell r="R17">
            <v>616</v>
          </cell>
          <cell r="AA17">
            <v>0</v>
          </cell>
          <cell r="AB17">
            <v>0</v>
          </cell>
          <cell r="AC17">
            <v>0</v>
          </cell>
          <cell r="AD17">
            <v>0</v>
          </cell>
          <cell r="AE17">
            <v>0</v>
          </cell>
          <cell r="AF17">
            <v>32</v>
          </cell>
          <cell r="AH17">
            <v>0</v>
          </cell>
          <cell r="AI17">
            <v>0</v>
          </cell>
          <cell r="AJ17">
            <v>0</v>
          </cell>
          <cell r="AM17">
            <v>65</v>
          </cell>
        </row>
        <row r="18">
          <cell r="D18" t="str">
            <v>4-Şeker kamışı yetiştirilmesi</v>
          </cell>
          <cell r="E18" t="str">
            <v>A0114</v>
          </cell>
        </row>
        <row r="19">
          <cell r="D19" t="str">
            <v>5-Tütün yetiştirilmesi</v>
          </cell>
          <cell r="E19" t="str">
            <v>A0115</v>
          </cell>
        </row>
        <row r="20">
          <cell r="D20" t="str">
            <v>6-Lifli bitkilerin yetiştirilmesi</v>
          </cell>
          <cell r="E20" t="str">
            <v>A0116</v>
          </cell>
          <cell r="I20">
            <v>0</v>
          </cell>
          <cell r="AD20">
            <v>3</v>
          </cell>
        </row>
        <row r="21">
          <cell r="D21" t="str">
            <v>9-Tek yıllık (uzun ömürlü olmayan) diğer bitkisel ürünlerin yetiştirilmesi</v>
          </cell>
          <cell r="E21" t="str">
            <v>A0119</v>
          </cell>
          <cell r="F21">
            <v>0</v>
          </cell>
          <cell r="H21">
            <v>2</v>
          </cell>
          <cell r="I21">
            <v>3</v>
          </cell>
          <cell r="K21">
            <v>622</v>
          </cell>
          <cell r="M21">
            <v>0</v>
          </cell>
          <cell r="O21">
            <v>4</v>
          </cell>
          <cell r="P21">
            <v>3</v>
          </cell>
          <cell r="R21">
            <v>58</v>
          </cell>
          <cell r="AA21">
            <v>0</v>
          </cell>
          <cell r="AC21">
            <v>0</v>
          </cell>
          <cell r="AD21">
            <v>0</v>
          </cell>
          <cell r="AF21">
            <v>36</v>
          </cell>
          <cell r="AH21">
            <v>0</v>
          </cell>
          <cell r="AJ21">
            <v>0</v>
          </cell>
          <cell r="AK21">
            <v>0</v>
          </cell>
          <cell r="AM21">
            <v>9</v>
          </cell>
        </row>
        <row r="22">
          <cell r="D22" t="str">
            <v>1-Üzüm yetiştirilmesi</v>
          </cell>
          <cell r="E22" t="str">
            <v>A0121</v>
          </cell>
          <cell r="K22">
            <v>31</v>
          </cell>
          <cell r="AF22">
            <v>0</v>
          </cell>
        </row>
        <row r="23">
          <cell r="D23" t="str">
            <v>2-Tropikal ve subtropikal meyvelerin yetiştirilmesi</v>
          </cell>
          <cell r="E23" t="str">
            <v>A0122</v>
          </cell>
        </row>
        <row r="24">
          <cell r="D24" t="str">
            <v>3-Turunçgillerin yetiştirilmesi</v>
          </cell>
          <cell r="E24" t="str">
            <v>A0123</v>
          </cell>
          <cell r="F24">
            <v>0</v>
          </cell>
          <cell r="K24">
            <v>159</v>
          </cell>
          <cell r="AA24">
            <v>0</v>
          </cell>
          <cell r="AF24">
            <v>1</v>
          </cell>
        </row>
        <row r="25">
          <cell r="D25" t="str">
            <v>4-Yumuşak çekirdekli meyvelerin ve sert çekirdekli meyvelerin yetiştirilmesi</v>
          </cell>
          <cell r="E25" t="str">
            <v>A0124</v>
          </cell>
          <cell r="F25">
            <v>0</v>
          </cell>
          <cell r="M25">
            <v>0</v>
          </cell>
          <cell r="AA25">
            <v>0</v>
          </cell>
          <cell r="AH25">
            <v>0</v>
          </cell>
        </row>
        <row r="26">
          <cell r="D26" t="str">
            <v>5-Diğer ağaç ve çalı meyvelerinin ve sert kabuklu meyvelerin yetiştirilmesi</v>
          </cell>
          <cell r="E26" t="str">
            <v>A0125</v>
          </cell>
          <cell r="F26">
            <v>0</v>
          </cell>
          <cell r="I26">
            <v>3</v>
          </cell>
          <cell r="K26">
            <v>35</v>
          </cell>
          <cell r="R26">
            <v>30</v>
          </cell>
          <cell r="AA26">
            <v>0</v>
          </cell>
          <cell r="AD26">
            <v>0</v>
          </cell>
          <cell r="AF26">
            <v>0</v>
          </cell>
          <cell r="AM26">
            <v>0</v>
          </cell>
        </row>
        <row r="27">
          <cell r="D27" t="str">
            <v>6-Yağlı meyvelerin yetiştirilmesi</v>
          </cell>
          <cell r="E27" t="str">
            <v>A0126</v>
          </cell>
          <cell r="R27">
            <v>45</v>
          </cell>
          <cell r="AM27">
            <v>0</v>
          </cell>
        </row>
        <row r="28">
          <cell r="D28" t="str">
            <v>7-İçecek üretiminde kullanılan bitkisel ürünlerin yetiştirilmesi</v>
          </cell>
          <cell r="E28" t="str">
            <v>A0127</v>
          </cell>
        </row>
        <row r="29">
          <cell r="D29" t="str">
            <v>8-Baharatlık. aromatik (ıtırlı). uyuşturucu nitelikte ve eczacılıkla ilgili bitkisel ürünlerin yetiştirilmesi</v>
          </cell>
          <cell r="E29" t="str">
            <v>A0128</v>
          </cell>
          <cell r="K29">
            <v>33</v>
          </cell>
          <cell r="AF29">
            <v>0</v>
          </cell>
        </row>
        <row r="30">
          <cell r="D30" t="str">
            <v>9-Diğer çok yıllık (uzun ömürlü) bitkisel ürünlerin yetiştirilmesi</v>
          </cell>
          <cell r="E30" t="str">
            <v>A0129</v>
          </cell>
          <cell r="F30">
            <v>0</v>
          </cell>
          <cell r="H30">
            <v>2</v>
          </cell>
          <cell r="K30">
            <v>118</v>
          </cell>
          <cell r="M30">
            <v>0</v>
          </cell>
          <cell r="R30">
            <v>6</v>
          </cell>
          <cell r="AA30">
            <v>0</v>
          </cell>
          <cell r="AC30">
            <v>0</v>
          </cell>
          <cell r="AF30">
            <v>3</v>
          </cell>
          <cell r="AH30">
            <v>0</v>
          </cell>
          <cell r="AM30">
            <v>0</v>
          </cell>
        </row>
        <row r="31">
          <cell r="D31" t="str">
            <v>0-DIKIM IçIN BITKI YETIşTIRILMESI</v>
          </cell>
          <cell r="E31" t="str">
            <v>A0130</v>
          </cell>
          <cell r="F31">
            <v>0</v>
          </cell>
          <cell r="G31">
            <v>2</v>
          </cell>
          <cell r="H31">
            <v>6</v>
          </cell>
          <cell r="I31">
            <v>21</v>
          </cell>
          <cell r="J31">
            <v>8</v>
          </cell>
          <cell r="K31">
            <v>1673</v>
          </cell>
          <cell r="M31">
            <v>0</v>
          </cell>
          <cell r="N31">
            <v>1</v>
          </cell>
          <cell r="O31">
            <v>4</v>
          </cell>
          <cell r="P31">
            <v>15</v>
          </cell>
          <cell r="R31">
            <v>641</v>
          </cell>
          <cell r="AA31">
            <v>0</v>
          </cell>
          <cell r="AB31">
            <v>0</v>
          </cell>
          <cell r="AC31">
            <v>0</v>
          </cell>
          <cell r="AD31">
            <v>0</v>
          </cell>
          <cell r="AE31">
            <v>8</v>
          </cell>
          <cell r="AF31">
            <v>109</v>
          </cell>
          <cell r="AH31">
            <v>0</v>
          </cell>
          <cell r="AI31">
            <v>0</v>
          </cell>
          <cell r="AJ31">
            <v>0</v>
          </cell>
          <cell r="AK31">
            <v>0</v>
          </cell>
          <cell r="AM31">
            <v>3</v>
          </cell>
        </row>
        <row r="32">
          <cell r="D32" t="str">
            <v>1-Sütü sağılan büyük baş hayvan yetiştiriciliği</v>
          </cell>
          <cell r="E32" t="str">
            <v>A0141</v>
          </cell>
          <cell r="F32">
            <v>0</v>
          </cell>
          <cell r="G32">
            <v>1</v>
          </cell>
          <cell r="H32">
            <v>10</v>
          </cell>
          <cell r="I32">
            <v>48</v>
          </cell>
          <cell r="J32">
            <v>4</v>
          </cell>
          <cell r="K32">
            <v>2809</v>
          </cell>
          <cell r="M32">
            <v>0</v>
          </cell>
          <cell r="O32">
            <v>6</v>
          </cell>
          <cell r="P32">
            <v>9</v>
          </cell>
          <cell r="Q32">
            <v>4</v>
          </cell>
          <cell r="R32">
            <v>177</v>
          </cell>
          <cell r="AA32">
            <v>0</v>
          </cell>
          <cell r="AB32">
            <v>0</v>
          </cell>
          <cell r="AC32">
            <v>0</v>
          </cell>
          <cell r="AD32">
            <v>0</v>
          </cell>
          <cell r="AE32">
            <v>0</v>
          </cell>
          <cell r="AF32">
            <v>128</v>
          </cell>
          <cell r="AH32">
            <v>0</v>
          </cell>
          <cell r="AJ32">
            <v>0</v>
          </cell>
          <cell r="AK32">
            <v>0</v>
          </cell>
          <cell r="AL32">
            <v>0</v>
          </cell>
          <cell r="AM32">
            <v>0</v>
          </cell>
        </row>
        <row r="33">
          <cell r="D33" t="str">
            <v>2-Diğer sığır ve manda yetiştiriciliği</v>
          </cell>
          <cell r="E33" t="str">
            <v>A0142</v>
          </cell>
          <cell r="F33">
            <v>0</v>
          </cell>
          <cell r="H33">
            <v>2</v>
          </cell>
          <cell r="K33">
            <v>875</v>
          </cell>
          <cell r="AA33">
            <v>0</v>
          </cell>
          <cell r="AC33">
            <v>0</v>
          </cell>
          <cell r="AF33">
            <v>114</v>
          </cell>
        </row>
        <row r="34">
          <cell r="D34" t="str">
            <v>3-At ve at benzeri diğer hayvan yetiştiriciliği</v>
          </cell>
          <cell r="E34" t="str">
            <v>A0143</v>
          </cell>
          <cell r="F34">
            <v>0</v>
          </cell>
          <cell r="I34">
            <v>6</v>
          </cell>
          <cell r="K34">
            <v>617</v>
          </cell>
          <cell r="M34">
            <v>0</v>
          </cell>
          <cell r="AA34">
            <v>0</v>
          </cell>
          <cell r="AD34">
            <v>0</v>
          </cell>
          <cell r="AF34">
            <v>11</v>
          </cell>
          <cell r="AH34">
            <v>0</v>
          </cell>
        </row>
        <row r="35">
          <cell r="D35" t="str">
            <v>4-Deve ve devegillerin yetiştiriciliği</v>
          </cell>
          <cell r="E35" t="str">
            <v>A0144</v>
          </cell>
        </row>
        <row r="36">
          <cell r="D36" t="str">
            <v>5-Koyun ve keçi yetiştiriciliği</v>
          </cell>
          <cell r="E36" t="str">
            <v>A0145</v>
          </cell>
          <cell r="F36">
            <v>0</v>
          </cell>
          <cell r="I36">
            <v>6</v>
          </cell>
          <cell r="K36">
            <v>114</v>
          </cell>
          <cell r="AA36">
            <v>0</v>
          </cell>
          <cell r="AD36">
            <v>0</v>
          </cell>
          <cell r="AF36">
            <v>5</v>
          </cell>
        </row>
        <row r="37">
          <cell r="D37" t="str">
            <v>6-Domuz yetiştiriciliği</v>
          </cell>
          <cell r="E37" t="str">
            <v>A0146</v>
          </cell>
        </row>
        <row r="38">
          <cell r="D38" t="str">
            <v>7-Kümes hayvanları yetiştiriciliği</v>
          </cell>
          <cell r="E38" t="str">
            <v>A0147</v>
          </cell>
          <cell r="F38">
            <v>0</v>
          </cell>
          <cell r="G38">
            <v>6</v>
          </cell>
          <cell r="H38">
            <v>44</v>
          </cell>
          <cell r="I38">
            <v>60</v>
          </cell>
          <cell r="J38">
            <v>16</v>
          </cell>
          <cell r="K38">
            <v>8779</v>
          </cell>
          <cell r="M38">
            <v>0</v>
          </cell>
          <cell r="N38">
            <v>1</v>
          </cell>
          <cell r="O38">
            <v>22</v>
          </cell>
          <cell r="P38">
            <v>42</v>
          </cell>
          <cell r="Q38">
            <v>24</v>
          </cell>
          <cell r="R38">
            <v>1217</v>
          </cell>
          <cell r="AA38">
            <v>0</v>
          </cell>
          <cell r="AB38">
            <v>0</v>
          </cell>
          <cell r="AC38">
            <v>0</v>
          </cell>
          <cell r="AD38">
            <v>0</v>
          </cell>
          <cell r="AE38">
            <v>0</v>
          </cell>
          <cell r="AF38">
            <v>388</v>
          </cell>
          <cell r="AH38">
            <v>0</v>
          </cell>
          <cell r="AI38">
            <v>0</v>
          </cell>
          <cell r="AJ38">
            <v>0</v>
          </cell>
          <cell r="AK38">
            <v>0</v>
          </cell>
          <cell r="AL38">
            <v>0</v>
          </cell>
          <cell r="AM38">
            <v>29</v>
          </cell>
        </row>
        <row r="39">
          <cell r="D39" t="str">
            <v>9-Diğer hayvan yetiştiriciliği</v>
          </cell>
          <cell r="E39" t="str">
            <v>A0149</v>
          </cell>
          <cell r="F39">
            <v>0</v>
          </cell>
          <cell r="I39">
            <v>3</v>
          </cell>
          <cell r="K39">
            <v>201</v>
          </cell>
          <cell r="M39">
            <v>0</v>
          </cell>
          <cell r="AA39">
            <v>0</v>
          </cell>
          <cell r="AD39">
            <v>0</v>
          </cell>
          <cell r="AF39">
            <v>11</v>
          </cell>
          <cell r="AH39">
            <v>0</v>
          </cell>
        </row>
        <row r="40">
          <cell r="D40" t="str">
            <v>0-Karma çiftçilik</v>
          </cell>
          <cell r="E40" t="str">
            <v>A0150</v>
          </cell>
          <cell r="F40">
            <v>0</v>
          </cell>
          <cell r="H40">
            <v>6</v>
          </cell>
          <cell r="J40">
            <v>4</v>
          </cell>
          <cell r="K40">
            <v>377</v>
          </cell>
          <cell r="M40">
            <v>0</v>
          </cell>
          <cell r="R40">
            <v>7</v>
          </cell>
          <cell r="AA40">
            <v>0</v>
          </cell>
          <cell r="AC40">
            <v>0</v>
          </cell>
          <cell r="AE40">
            <v>0</v>
          </cell>
          <cell r="AF40">
            <v>13</v>
          </cell>
          <cell r="AH40">
            <v>0</v>
          </cell>
          <cell r="AM40">
            <v>0</v>
          </cell>
        </row>
        <row r="41">
          <cell r="D41" t="str">
            <v>1-Bitkisel üretimi destekleyici faaliyetler</v>
          </cell>
          <cell r="E41" t="str">
            <v>A0161</v>
          </cell>
          <cell r="F41">
            <v>0</v>
          </cell>
          <cell r="G41">
            <v>3</v>
          </cell>
          <cell r="H41">
            <v>4</v>
          </cell>
          <cell r="I41">
            <v>3</v>
          </cell>
          <cell r="J41">
            <v>4</v>
          </cell>
          <cell r="K41">
            <v>923</v>
          </cell>
          <cell r="M41">
            <v>0</v>
          </cell>
          <cell r="N41">
            <v>2</v>
          </cell>
          <cell r="R41">
            <v>192</v>
          </cell>
          <cell r="AA41">
            <v>0</v>
          </cell>
          <cell r="AB41">
            <v>0</v>
          </cell>
          <cell r="AC41">
            <v>0</v>
          </cell>
          <cell r="AD41">
            <v>0</v>
          </cell>
          <cell r="AE41">
            <v>0</v>
          </cell>
          <cell r="AF41">
            <v>27</v>
          </cell>
          <cell r="AH41">
            <v>0</v>
          </cell>
          <cell r="AI41">
            <v>0</v>
          </cell>
          <cell r="AM41">
            <v>11</v>
          </cell>
        </row>
        <row r="42">
          <cell r="D42" t="str">
            <v>2-Hayvan üretimini destekleyici faaliyetler</v>
          </cell>
          <cell r="E42" t="str">
            <v>A0162</v>
          </cell>
          <cell r="F42">
            <v>0</v>
          </cell>
          <cell r="H42">
            <v>2</v>
          </cell>
          <cell r="I42">
            <v>3</v>
          </cell>
          <cell r="K42">
            <v>46</v>
          </cell>
          <cell r="M42">
            <v>0</v>
          </cell>
          <cell r="AA42">
            <v>0</v>
          </cell>
          <cell r="AC42">
            <v>0</v>
          </cell>
          <cell r="AD42">
            <v>0</v>
          </cell>
          <cell r="AF42">
            <v>0</v>
          </cell>
          <cell r="AH42">
            <v>0</v>
          </cell>
        </row>
        <row r="43">
          <cell r="D43" t="str">
            <v>3-Hasat sonrası bitkisel ürünler ile ilgili faaliyetler</v>
          </cell>
          <cell r="E43" t="str">
            <v>A0163</v>
          </cell>
          <cell r="F43">
            <v>0</v>
          </cell>
          <cell r="G43">
            <v>1</v>
          </cell>
          <cell r="I43">
            <v>15</v>
          </cell>
          <cell r="K43">
            <v>3214</v>
          </cell>
          <cell r="M43">
            <v>0</v>
          </cell>
          <cell r="O43">
            <v>2</v>
          </cell>
          <cell r="P43">
            <v>6</v>
          </cell>
          <cell r="R43">
            <v>533</v>
          </cell>
          <cell r="AA43">
            <v>0</v>
          </cell>
          <cell r="AB43">
            <v>0</v>
          </cell>
          <cell r="AD43">
            <v>0</v>
          </cell>
          <cell r="AF43">
            <v>226</v>
          </cell>
          <cell r="AH43">
            <v>0</v>
          </cell>
          <cell r="AJ43">
            <v>0</v>
          </cell>
          <cell r="AK43">
            <v>0</v>
          </cell>
          <cell r="AM43">
            <v>5</v>
          </cell>
        </row>
        <row r="44">
          <cell r="D44" t="str">
            <v>4-Bitkisel üretim için tohumun işlenmesi</v>
          </cell>
          <cell r="E44" t="str">
            <v>A0164</v>
          </cell>
          <cell r="F44">
            <v>0</v>
          </cell>
          <cell r="G44">
            <v>1</v>
          </cell>
          <cell r="H44">
            <v>2</v>
          </cell>
          <cell r="J44">
            <v>4</v>
          </cell>
          <cell r="K44">
            <v>128</v>
          </cell>
          <cell r="M44">
            <v>0</v>
          </cell>
          <cell r="O44">
            <v>2</v>
          </cell>
          <cell r="R44">
            <v>119</v>
          </cell>
          <cell r="AA44">
            <v>0</v>
          </cell>
          <cell r="AB44">
            <v>0</v>
          </cell>
          <cell r="AC44">
            <v>0</v>
          </cell>
          <cell r="AE44">
            <v>0</v>
          </cell>
          <cell r="AF44">
            <v>1</v>
          </cell>
          <cell r="AH44">
            <v>0</v>
          </cell>
          <cell r="AJ44">
            <v>0</v>
          </cell>
          <cell r="AM44">
            <v>0</v>
          </cell>
        </row>
        <row r="45">
          <cell r="D45" t="str">
            <v>0-Avcılık. tuzakla avlanma ve ilgili hizmet faaliyetleri</v>
          </cell>
          <cell r="E45" t="str">
            <v>A0170</v>
          </cell>
          <cell r="F45">
            <v>0</v>
          </cell>
          <cell r="I45">
            <v>3</v>
          </cell>
          <cell r="AA45">
            <v>0</v>
          </cell>
          <cell r="AD45">
            <v>0</v>
          </cell>
        </row>
        <row r="46">
          <cell r="D46" t="str">
            <v>0-Orman yetiştirme (silvikültür ) ve diğer ormancılık faaliyetleri</v>
          </cell>
          <cell r="E46" t="str">
            <v>A0210</v>
          </cell>
          <cell r="F46">
            <v>0</v>
          </cell>
          <cell r="H46">
            <v>10</v>
          </cell>
          <cell r="I46">
            <v>9</v>
          </cell>
          <cell r="J46">
            <v>12</v>
          </cell>
          <cell r="K46">
            <v>923</v>
          </cell>
          <cell r="M46">
            <v>0</v>
          </cell>
          <cell r="N46">
            <v>1</v>
          </cell>
          <cell r="O46">
            <v>2</v>
          </cell>
          <cell r="P46">
            <v>9</v>
          </cell>
          <cell r="R46">
            <v>355</v>
          </cell>
          <cell r="AA46">
            <v>0</v>
          </cell>
          <cell r="AC46">
            <v>0</v>
          </cell>
          <cell r="AD46">
            <v>0</v>
          </cell>
          <cell r="AE46">
            <v>0</v>
          </cell>
          <cell r="AF46">
            <v>38</v>
          </cell>
          <cell r="AH46">
            <v>0</v>
          </cell>
          <cell r="AI46">
            <v>0</v>
          </cell>
          <cell r="AJ46">
            <v>0</v>
          </cell>
          <cell r="AK46">
            <v>0</v>
          </cell>
          <cell r="AM46">
            <v>10</v>
          </cell>
        </row>
        <row r="47">
          <cell r="D47" t="str">
            <v>0-Tomrukçuluk</v>
          </cell>
          <cell r="E47" t="str">
            <v>A0220</v>
          </cell>
          <cell r="F47">
            <v>0</v>
          </cell>
          <cell r="G47">
            <v>2</v>
          </cell>
          <cell r="H47">
            <v>4</v>
          </cell>
          <cell r="K47">
            <v>632</v>
          </cell>
          <cell r="M47">
            <v>0</v>
          </cell>
          <cell r="P47">
            <v>3</v>
          </cell>
          <cell r="AA47">
            <v>0</v>
          </cell>
          <cell r="AB47">
            <v>0</v>
          </cell>
          <cell r="AC47">
            <v>0</v>
          </cell>
          <cell r="AF47">
            <v>28</v>
          </cell>
          <cell r="AH47">
            <v>0</v>
          </cell>
          <cell r="AK47">
            <v>0</v>
          </cell>
        </row>
        <row r="48">
          <cell r="D48" t="str">
            <v>0-Ağaç dışındaki yabani olarak yetişen ürünlerin toplanması</v>
          </cell>
          <cell r="E48" t="str">
            <v>A0230</v>
          </cell>
          <cell r="F48">
            <v>0</v>
          </cell>
          <cell r="K48">
            <v>63</v>
          </cell>
          <cell r="AA48">
            <v>0</v>
          </cell>
          <cell r="AF48">
            <v>0</v>
          </cell>
        </row>
        <row r="49">
          <cell r="D49" t="str">
            <v>0-Ormancılık için destekleyici faaliyetler</v>
          </cell>
          <cell r="E49" t="str">
            <v>A0240</v>
          </cell>
          <cell r="F49">
            <v>0</v>
          </cell>
          <cell r="G49">
            <v>1</v>
          </cell>
          <cell r="H49">
            <v>18</v>
          </cell>
          <cell r="I49">
            <v>15</v>
          </cell>
          <cell r="J49">
            <v>8</v>
          </cell>
          <cell r="K49">
            <v>3936</v>
          </cell>
          <cell r="M49">
            <v>0</v>
          </cell>
          <cell r="R49">
            <v>78</v>
          </cell>
          <cell r="AA49">
            <v>0</v>
          </cell>
          <cell r="AB49">
            <v>0</v>
          </cell>
          <cell r="AC49">
            <v>0</v>
          </cell>
          <cell r="AD49">
            <v>0</v>
          </cell>
          <cell r="AE49">
            <v>0</v>
          </cell>
          <cell r="AF49">
            <v>186</v>
          </cell>
          <cell r="AH49">
            <v>0</v>
          </cell>
          <cell r="AM49">
            <v>0</v>
          </cell>
        </row>
        <row r="50">
          <cell r="D50" t="str">
            <v>1-Deniz balıkçılığı</v>
          </cell>
          <cell r="E50" t="str">
            <v>A0311</v>
          </cell>
          <cell r="F50">
            <v>0</v>
          </cell>
          <cell r="G50">
            <v>4</v>
          </cell>
          <cell r="H50">
            <v>4</v>
          </cell>
          <cell r="I50">
            <v>9</v>
          </cell>
          <cell r="K50">
            <v>443</v>
          </cell>
          <cell r="M50">
            <v>0</v>
          </cell>
          <cell r="N50">
            <v>1</v>
          </cell>
          <cell r="O50">
            <v>14</v>
          </cell>
          <cell r="P50">
            <v>9</v>
          </cell>
          <cell r="Q50">
            <v>4</v>
          </cell>
          <cell r="R50">
            <v>437</v>
          </cell>
          <cell r="AA50">
            <v>0</v>
          </cell>
          <cell r="AB50">
            <v>0</v>
          </cell>
          <cell r="AC50">
            <v>0</v>
          </cell>
          <cell r="AD50">
            <v>0</v>
          </cell>
          <cell r="AF50">
            <v>9</v>
          </cell>
          <cell r="AH50">
            <v>0</v>
          </cell>
          <cell r="AI50">
            <v>0</v>
          </cell>
          <cell r="AJ50">
            <v>0</v>
          </cell>
          <cell r="AK50">
            <v>0</v>
          </cell>
          <cell r="AL50">
            <v>0</v>
          </cell>
          <cell r="AM50">
            <v>25</v>
          </cell>
        </row>
        <row r="51">
          <cell r="D51" t="str">
            <v>2-Tatlı su balıkçılığı</v>
          </cell>
          <cell r="E51" t="str">
            <v>A0312</v>
          </cell>
          <cell r="F51">
            <v>0</v>
          </cell>
          <cell r="K51">
            <v>67</v>
          </cell>
          <cell r="M51">
            <v>0</v>
          </cell>
          <cell r="AA51">
            <v>0</v>
          </cell>
          <cell r="AF51">
            <v>2</v>
          </cell>
          <cell r="AH51">
            <v>0</v>
          </cell>
        </row>
        <row r="52">
          <cell r="D52" t="str">
            <v>9-Sünger avcılığı</v>
          </cell>
          <cell r="E52" t="str">
            <v>A0319</v>
          </cell>
        </row>
        <row r="53">
          <cell r="D53" t="str">
            <v>1-Deniz ürünleri yetiştiriciliği</v>
          </cell>
          <cell r="E53" t="str">
            <v>A0321</v>
          </cell>
          <cell r="F53">
            <v>0</v>
          </cell>
          <cell r="H53">
            <v>12</v>
          </cell>
          <cell r="I53">
            <v>27</v>
          </cell>
          <cell r="J53">
            <v>6</v>
          </cell>
          <cell r="K53">
            <v>1810</v>
          </cell>
          <cell r="M53">
            <v>0</v>
          </cell>
          <cell r="O53">
            <v>2</v>
          </cell>
          <cell r="P53">
            <v>6</v>
          </cell>
          <cell r="R53">
            <v>84</v>
          </cell>
          <cell r="AA53">
            <v>0</v>
          </cell>
          <cell r="AC53">
            <v>0</v>
          </cell>
          <cell r="AD53">
            <v>0</v>
          </cell>
          <cell r="AE53">
            <v>2</v>
          </cell>
          <cell r="AF53">
            <v>37</v>
          </cell>
          <cell r="AH53">
            <v>0</v>
          </cell>
          <cell r="AJ53">
            <v>0</v>
          </cell>
          <cell r="AK53">
            <v>0</v>
          </cell>
          <cell r="AM53">
            <v>3</v>
          </cell>
        </row>
        <row r="54">
          <cell r="D54" t="str">
            <v>2-Tatlı su ürünleri yetiştiriciliği</v>
          </cell>
          <cell r="E54" t="str">
            <v>A0322</v>
          </cell>
          <cell r="F54">
            <v>0</v>
          </cell>
          <cell r="K54">
            <v>55</v>
          </cell>
          <cell r="N54">
            <v>1</v>
          </cell>
          <cell r="R54">
            <v>34</v>
          </cell>
          <cell r="AA54">
            <v>0</v>
          </cell>
          <cell r="AF54">
            <v>2</v>
          </cell>
          <cell r="AI54">
            <v>0</v>
          </cell>
          <cell r="AM54">
            <v>0</v>
          </cell>
        </row>
        <row r="55">
          <cell r="D55" t="str">
            <v>0-Taşkömürü madenciliği</v>
          </cell>
          <cell r="E55" t="str">
            <v>B0510</v>
          </cell>
          <cell r="F55">
            <v>0</v>
          </cell>
          <cell r="G55">
            <v>69</v>
          </cell>
          <cell r="H55">
            <v>176</v>
          </cell>
          <cell r="I55">
            <v>672</v>
          </cell>
          <cell r="J55">
            <v>241</v>
          </cell>
          <cell r="K55">
            <v>43102</v>
          </cell>
          <cell r="AA55">
            <v>0</v>
          </cell>
          <cell r="AB55">
            <v>0</v>
          </cell>
          <cell r="AC55">
            <v>0</v>
          </cell>
          <cell r="AD55">
            <v>0</v>
          </cell>
          <cell r="AE55">
            <v>3</v>
          </cell>
          <cell r="AF55">
            <v>1216</v>
          </cell>
        </row>
        <row r="56">
          <cell r="D56" t="str">
            <v>0-Linyit madenciliği</v>
          </cell>
          <cell r="E56" t="str">
            <v>B0520</v>
          </cell>
          <cell r="F56">
            <v>0</v>
          </cell>
          <cell r="G56">
            <v>189</v>
          </cell>
          <cell r="H56">
            <v>462</v>
          </cell>
          <cell r="I56">
            <v>916</v>
          </cell>
          <cell r="J56">
            <v>545</v>
          </cell>
          <cell r="K56">
            <v>65610</v>
          </cell>
          <cell r="M56">
            <v>0</v>
          </cell>
          <cell r="R56">
            <v>60</v>
          </cell>
          <cell r="AA56">
            <v>0</v>
          </cell>
          <cell r="AB56">
            <v>0</v>
          </cell>
          <cell r="AC56">
            <v>0</v>
          </cell>
          <cell r="AD56">
            <v>2</v>
          </cell>
          <cell r="AE56">
            <v>3</v>
          </cell>
          <cell r="AF56">
            <v>1453</v>
          </cell>
          <cell r="AH56">
            <v>0</v>
          </cell>
          <cell r="AM56">
            <v>0</v>
          </cell>
        </row>
        <row r="57">
          <cell r="D57" t="str">
            <v>1-Diğer kömürlerin işletmeciliği</v>
          </cell>
          <cell r="E57" t="str">
            <v>B0521</v>
          </cell>
        </row>
        <row r="58">
          <cell r="D58" t="str">
            <v>0-Ham Petrol çıkarımı</v>
          </cell>
          <cell r="E58" t="str">
            <v>B0610</v>
          </cell>
          <cell r="F58">
            <v>0</v>
          </cell>
          <cell r="G58">
            <v>1</v>
          </cell>
          <cell r="I58">
            <v>12</v>
          </cell>
          <cell r="K58">
            <v>2352</v>
          </cell>
          <cell r="AA58">
            <v>0</v>
          </cell>
          <cell r="AB58">
            <v>0</v>
          </cell>
          <cell r="AD58">
            <v>0</v>
          </cell>
          <cell r="AF58">
            <v>31</v>
          </cell>
        </row>
        <row r="59">
          <cell r="D59" t="str">
            <v>0-Doğalgaz çıkarımı</v>
          </cell>
          <cell r="E59" t="str">
            <v>B0620</v>
          </cell>
          <cell r="F59">
            <v>0</v>
          </cell>
          <cell r="H59">
            <v>2</v>
          </cell>
          <cell r="I59">
            <v>3</v>
          </cell>
          <cell r="K59">
            <v>176</v>
          </cell>
          <cell r="AA59">
            <v>0</v>
          </cell>
          <cell r="AC59">
            <v>0</v>
          </cell>
          <cell r="AD59">
            <v>0</v>
          </cell>
          <cell r="AF59">
            <v>0</v>
          </cell>
        </row>
        <row r="60">
          <cell r="D60" t="str">
            <v>0-Demir cevheri madenciliği</v>
          </cell>
          <cell r="E60" t="str">
            <v>B0710</v>
          </cell>
          <cell r="F60">
            <v>0</v>
          </cell>
          <cell r="H60">
            <v>2</v>
          </cell>
          <cell r="I60">
            <v>6</v>
          </cell>
          <cell r="J60">
            <v>8</v>
          </cell>
          <cell r="K60">
            <v>838</v>
          </cell>
          <cell r="AA60">
            <v>0</v>
          </cell>
          <cell r="AC60">
            <v>0</v>
          </cell>
          <cell r="AD60">
            <v>0</v>
          </cell>
          <cell r="AE60">
            <v>0</v>
          </cell>
          <cell r="AF60">
            <v>39</v>
          </cell>
        </row>
        <row r="61">
          <cell r="D61" t="str">
            <v>1-Uranyum ve toryum cevherlerinin madenciliği</v>
          </cell>
          <cell r="E61" t="str">
            <v>B0721</v>
          </cell>
          <cell r="F61">
            <v>0</v>
          </cell>
          <cell r="H61">
            <v>6</v>
          </cell>
          <cell r="I61">
            <v>6</v>
          </cell>
          <cell r="J61">
            <v>4</v>
          </cell>
          <cell r="K61">
            <v>484</v>
          </cell>
          <cell r="AA61">
            <v>0</v>
          </cell>
          <cell r="AC61">
            <v>0</v>
          </cell>
          <cell r="AD61">
            <v>0</v>
          </cell>
          <cell r="AE61">
            <v>0</v>
          </cell>
          <cell r="AF61">
            <v>28</v>
          </cell>
        </row>
        <row r="62">
          <cell r="D62" t="str">
            <v>9-Diğer demir dışı metal cevherlerin madenciliği</v>
          </cell>
          <cell r="E62" t="str">
            <v>B0729</v>
          </cell>
          <cell r="F62">
            <v>0</v>
          </cell>
          <cell r="G62">
            <v>19</v>
          </cell>
          <cell r="H62">
            <v>68</v>
          </cell>
          <cell r="I62">
            <v>147</v>
          </cell>
          <cell r="J62">
            <v>48</v>
          </cell>
          <cell r="K62">
            <v>11673</v>
          </cell>
          <cell r="M62">
            <v>0</v>
          </cell>
          <cell r="P62">
            <v>6</v>
          </cell>
          <cell r="R62">
            <v>21</v>
          </cell>
          <cell r="AA62">
            <v>0</v>
          </cell>
          <cell r="AB62">
            <v>0</v>
          </cell>
          <cell r="AC62">
            <v>0</v>
          </cell>
          <cell r="AD62">
            <v>0</v>
          </cell>
          <cell r="AE62">
            <v>0</v>
          </cell>
          <cell r="AF62">
            <v>619</v>
          </cell>
          <cell r="AH62">
            <v>0</v>
          </cell>
          <cell r="AK62">
            <v>0</v>
          </cell>
          <cell r="AM62">
            <v>3</v>
          </cell>
        </row>
        <row r="63">
          <cell r="D63" t="str">
            <v>1-Süsleme ve yapı taşlarının. kireç taşı. alçı taşı. tebeşir ve kayağan taşı (bileği taşı) ocakçılığı</v>
          </cell>
          <cell r="E63" t="str">
            <v>B0811</v>
          </cell>
          <cell r="F63">
            <v>0</v>
          </cell>
          <cell r="G63">
            <v>12</v>
          </cell>
          <cell r="H63">
            <v>50</v>
          </cell>
          <cell r="I63">
            <v>153</v>
          </cell>
          <cell r="J63">
            <v>32</v>
          </cell>
          <cell r="K63">
            <v>21458</v>
          </cell>
          <cell r="M63">
            <v>0</v>
          </cell>
          <cell r="O63">
            <v>2</v>
          </cell>
          <cell r="P63">
            <v>3</v>
          </cell>
          <cell r="R63">
            <v>213</v>
          </cell>
          <cell r="AA63">
            <v>0</v>
          </cell>
          <cell r="AB63">
            <v>0</v>
          </cell>
          <cell r="AC63">
            <v>0</v>
          </cell>
          <cell r="AD63">
            <v>0</v>
          </cell>
          <cell r="AE63">
            <v>0</v>
          </cell>
          <cell r="AF63">
            <v>1247</v>
          </cell>
          <cell r="AH63">
            <v>0</v>
          </cell>
          <cell r="AJ63">
            <v>0</v>
          </cell>
          <cell r="AK63">
            <v>0</v>
          </cell>
          <cell r="AM63">
            <v>8</v>
          </cell>
        </row>
        <row r="64">
          <cell r="D64" t="str">
            <v>2-Çakıl ve kum ocaklarının faaliyetleri, kil ve kaolin (arı kil) çıkarımı</v>
          </cell>
          <cell r="E64" t="str">
            <v>B0812</v>
          </cell>
          <cell r="F64">
            <v>0</v>
          </cell>
          <cell r="G64">
            <v>2</v>
          </cell>
          <cell r="H64">
            <v>10</v>
          </cell>
          <cell r="I64">
            <v>21</v>
          </cell>
          <cell r="J64">
            <v>4</v>
          </cell>
          <cell r="K64">
            <v>5755</v>
          </cell>
          <cell r="M64">
            <v>0</v>
          </cell>
          <cell r="AA64">
            <v>0</v>
          </cell>
          <cell r="AB64">
            <v>0</v>
          </cell>
          <cell r="AC64">
            <v>0</v>
          </cell>
          <cell r="AD64">
            <v>0</v>
          </cell>
          <cell r="AE64">
            <v>0</v>
          </cell>
          <cell r="AF64">
            <v>654</v>
          </cell>
          <cell r="AH64">
            <v>0</v>
          </cell>
        </row>
        <row r="65">
          <cell r="D65" t="str">
            <v>1-Kimyasal ve gübreleme amaçlı mineral madenciliği</v>
          </cell>
          <cell r="E65" t="str">
            <v>B0891</v>
          </cell>
          <cell r="F65">
            <v>0</v>
          </cell>
          <cell r="G65">
            <v>5</v>
          </cell>
          <cell r="H65">
            <v>28</v>
          </cell>
          <cell r="I65">
            <v>63</v>
          </cell>
          <cell r="J65">
            <v>9</v>
          </cell>
          <cell r="K65">
            <v>2358</v>
          </cell>
          <cell r="P65">
            <v>3</v>
          </cell>
          <cell r="R65">
            <v>17</v>
          </cell>
          <cell r="AA65">
            <v>0</v>
          </cell>
          <cell r="AB65">
            <v>0</v>
          </cell>
          <cell r="AC65">
            <v>0</v>
          </cell>
          <cell r="AD65">
            <v>0</v>
          </cell>
          <cell r="AE65">
            <v>3</v>
          </cell>
          <cell r="AF65">
            <v>116</v>
          </cell>
          <cell r="AK65">
            <v>0</v>
          </cell>
          <cell r="AM65">
            <v>0</v>
          </cell>
        </row>
        <row r="66">
          <cell r="D66" t="str">
            <v>2-Turba çıkarımı ve briketlenmesi</v>
          </cell>
          <cell r="E66" t="str">
            <v>B0892</v>
          </cell>
        </row>
        <row r="67">
          <cell r="D67" t="str">
            <v>3-Tuz çıkarımı</v>
          </cell>
          <cell r="E67" t="str">
            <v>B0893</v>
          </cell>
          <cell r="F67">
            <v>0</v>
          </cell>
          <cell r="I67">
            <v>3</v>
          </cell>
          <cell r="K67">
            <v>62</v>
          </cell>
          <cell r="AA67">
            <v>0</v>
          </cell>
          <cell r="AD67">
            <v>0</v>
          </cell>
          <cell r="AF67">
            <v>28</v>
          </cell>
        </row>
        <row r="68">
          <cell r="D68" t="str">
            <v>4-Deniz ve göllerde tuz çıkarımı</v>
          </cell>
          <cell r="E68" t="str">
            <v>B0894</v>
          </cell>
        </row>
        <row r="69">
          <cell r="D69" t="str">
            <v>5-Kaya tuzu ve diğer tuzların çıkarımı</v>
          </cell>
          <cell r="E69" t="str">
            <v>B0895</v>
          </cell>
        </row>
        <row r="70">
          <cell r="D70" t="str">
            <v>6-Alelümum maden arama işleri (Petrol ve tabii gaz arama işleri hariç)</v>
          </cell>
          <cell r="E70" t="str">
            <v>B0896</v>
          </cell>
        </row>
        <row r="71">
          <cell r="D71" t="str">
            <v>7-Müstakilen yapılan maden ve curuf temizleme. ayıklama işleri.</v>
          </cell>
          <cell r="E71" t="str">
            <v>B0897</v>
          </cell>
        </row>
        <row r="72">
          <cell r="D72" t="str">
            <v>9-Başka yerde sınıflandırılmamış diğer madencilik ve taşocakcılığı</v>
          </cell>
          <cell r="E72" t="str">
            <v>B0899</v>
          </cell>
          <cell r="F72">
            <v>0</v>
          </cell>
          <cell r="G72">
            <v>6</v>
          </cell>
          <cell r="H72">
            <v>20</v>
          </cell>
          <cell r="I72">
            <v>72</v>
          </cell>
          <cell r="J72">
            <v>20</v>
          </cell>
          <cell r="K72">
            <v>6400</v>
          </cell>
          <cell r="M72">
            <v>0</v>
          </cell>
          <cell r="O72">
            <v>8</v>
          </cell>
          <cell r="P72">
            <v>6</v>
          </cell>
          <cell r="R72">
            <v>209</v>
          </cell>
          <cell r="AA72">
            <v>0</v>
          </cell>
          <cell r="AB72">
            <v>0</v>
          </cell>
          <cell r="AC72">
            <v>0</v>
          </cell>
          <cell r="AD72">
            <v>0</v>
          </cell>
          <cell r="AE72">
            <v>0</v>
          </cell>
          <cell r="AF72">
            <v>717</v>
          </cell>
          <cell r="AH72">
            <v>0</v>
          </cell>
          <cell r="AJ72">
            <v>0</v>
          </cell>
          <cell r="AK72">
            <v>0</v>
          </cell>
          <cell r="AM72">
            <v>6</v>
          </cell>
        </row>
        <row r="73">
          <cell r="D73" t="str">
            <v>0-Petrol ve doğal gaz çıkarımını destekleyici faaliyetler</v>
          </cell>
          <cell r="E73" t="str">
            <v>B0910</v>
          </cell>
          <cell r="F73">
            <v>0</v>
          </cell>
          <cell r="G73">
            <v>1</v>
          </cell>
          <cell r="H73">
            <v>4</v>
          </cell>
          <cell r="I73">
            <v>15</v>
          </cell>
          <cell r="K73">
            <v>1226</v>
          </cell>
          <cell r="AA73">
            <v>0</v>
          </cell>
          <cell r="AB73">
            <v>0</v>
          </cell>
          <cell r="AC73">
            <v>0</v>
          </cell>
          <cell r="AD73">
            <v>0</v>
          </cell>
          <cell r="AF73">
            <v>66</v>
          </cell>
        </row>
        <row r="74">
          <cell r="D74" t="str">
            <v>0-Madencilik ve taş ocakçılığını destekleyici diğer faaliyetler</v>
          </cell>
          <cell r="E74" t="str">
            <v>B0990</v>
          </cell>
          <cell r="F74">
            <v>0</v>
          </cell>
          <cell r="G74">
            <v>7</v>
          </cell>
          <cell r="H74">
            <v>28</v>
          </cell>
          <cell r="I74">
            <v>36</v>
          </cell>
          <cell r="J74">
            <v>4</v>
          </cell>
          <cell r="K74">
            <v>3406</v>
          </cell>
          <cell r="M74">
            <v>0</v>
          </cell>
          <cell r="P74">
            <v>3</v>
          </cell>
          <cell r="R74">
            <v>5</v>
          </cell>
          <cell r="AA74">
            <v>0</v>
          </cell>
          <cell r="AB74">
            <v>0</v>
          </cell>
          <cell r="AC74">
            <v>0</v>
          </cell>
          <cell r="AD74">
            <v>0</v>
          </cell>
          <cell r="AE74">
            <v>0</v>
          </cell>
          <cell r="AF74">
            <v>121</v>
          </cell>
          <cell r="AH74">
            <v>0</v>
          </cell>
          <cell r="AK74">
            <v>0</v>
          </cell>
          <cell r="AM74">
            <v>0</v>
          </cell>
        </row>
        <row r="75">
          <cell r="D75" t="str">
            <v>1-Etin işlenmesi ve saklanması</v>
          </cell>
          <cell r="E75" t="str">
            <v>C1011</v>
          </cell>
          <cell r="F75">
            <v>0</v>
          </cell>
          <cell r="G75">
            <v>9</v>
          </cell>
          <cell r="H75">
            <v>62</v>
          </cell>
          <cell r="I75">
            <v>123</v>
          </cell>
          <cell r="J75">
            <v>20</v>
          </cell>
          <cell r="K75">
            <v>3809</v>
          </cell>
          <cell r="M75">
            <v>0</v>
          </cell>
          <cell r="N75">
            <v>4</v>
          </cell>
          <cell r="O75">
            <v>10</v>
          </cell>
          <cell r="P75">
            <v>48</v>
          </cell>
          <cell r="Q75">
            <v>16</v>
          </cell>
          <cell r="R75">
            <v>892</v>
          </cell>
          <cell r="AA75">
            <v>0</v>
          </cell>
          <cell r="AB75">
            <v>0</v>
          </cell>
          <cell r="AC75">
            <v>0</v>
          </cell>
          <cell r="AD75">
            <v>0</v>
          </cell>
          <cell r="AE75">
            <v>0</v>
          </cell>
          <cell r="AF75">
            <v>137</v>
          </cell>
          <cell r="AH75">
            <v>0</v>
          </cell>
          <cell r="AI75">
            <v>0</v>
          </cell>
          <cell r="AJ75">
            <v>0</v>
          </cell>
          <cell r="AK75">
            <v>0</v>
          </cell>
          <cell r="AL75">
            <v>0</v>
          </cell>
          <cell r="AM75">
            <v>14</v>
          </cell>
        </row>
        <row r="76">
          <cell r="D76" t="str">
            <v>2-Kümes hayvanları etlerinin işlenmesi ve saklanması</v>
          </cell>
          <cell r="E76" t="str">
            <v>C1012</v>
          </cell>
          <cell r="F76">
            <v>0</v>
          </cell>
          <cell r="G76">
            <v>25</v>
          </cell>
          <cell r="H76">
            <v>100</v>
          </cell>
          <cell r="I76">
            <v>352</v>
          </cell>
          <cell r="J76">
            <v>72</v>
          </cell>
          <cell r="K76">
            <v>7378</v>
          </cell>
          <cell r="M76">
            <v>0</v>
          </cell>
          <cell r="N76">
            <v>26</v>
          </cell>
          <cell r="O76">
            <v>86</v>
          </cell>
          <cell r="P76">
            <v>249</v>
          </cell>
          <cell r="Q76">
            <v>52</v>
          </cell>
          <cell r="R76">
            <v>6661</v>
          </cell>
          <cell r="AA76">
            <v>0</v>
          </cell>
          <cell r="AB76">
            <v>0</v>
          </cell>
          <cell r="AC76">
            <v>0</v>
          </cell>
          <cell r="AD76">
            <v>2</v>
          </cell>
          <cell r="AE76">
            <v>0</v>
          </cell>
          <cell r="AF76">
            <v>281</v>
          </cell>
          <cell r="AH76">
            <v>0</v>
          </cell>
          <cell r="AI76">
            <v>0</v>
          </cell>
          <cell r="AJ76">
            <v>0</v>
          </cell>
          <cell r="AK76">
            <v>0</v>
          </cell>
          <cell r="AL76">
            <v>0</v>
          </cell>
          <cell r="AM76">
            <v>114</v>
          </cell>
        </row>
        <row r="77">
          <cell r="D77" t="str">
            <v>3-Et ve kümes hayvanları etlerinden üretilen ürünlerin imalatı</v>
          </cell>
          <cell r="E77" t="str">
            <v>C1013</v>
          </cell>
          <cell r="F77">
            <v>0</v>
          </cell>
          <cell r="G77">
            <v>7</v>
          </cell>
          <cell r="H77">
            <v>30</v>
          </cell>
          <cell r="I77">
            <v>45</v>
          </cell>
          <cell r="J77">
            <v>8</v>
          </cell>
          <cell r="K77">
            <v>3060</v>
          </cell>
          <cell r="M77">
            <v>0</v>
          </cell>
          <cell r="N77">
            <v>2</v>
          </cell>
          <cell r="O77">
            <v>10</v>
          </cell>
          <cell r="P77">
            <v>15</v>
          </cell>
          <cell r="Q77">
            <v>4</v>
          </cell>
          <cell r="R77">
            <v>836</v>
          </cell>
          <cell r="AA77">
            <v>0</v>
          </cell>
          <cell r="AB77">
            <v>0</v>
          </cell>
          <cell r="AC77">
            <v>0</v>
          </cell>
          <cell r="AD77">
            <v>0</v>
          </cell>
          <cell r="AE77">
            <v>0</v>
          </cell>
          <cell r="AF77">
            <v>92</v>
          </cell>
          <cell r="AH77">
            <v>0</v>
          </cell>
          <cell r="AI77">
            <v>0</v>
          </cell>
          <cell r="AJ77">
            <v>0</v>
          </cell>
          <cell r="AK77">
            <v>0</v>
          </cell>
          <cell r="AL77">
            <v>0</v>
          </cell>
          <cell r="AM77">
            <v>23</v>
          </cell>
        </row>
        <row r="78">
          <cell r="D78" t="str">
            <v>0-Balık. kabuklu deniz hayvanları ve yumuşakçaların işlenmesi ve saklanması</v>
          </cell>
          <cell r="E78" t="str">
            <v>C1020</v>
          </cell>
          <cell r="F78">
            <v>0</v>
          </cell>
          <cell r="G78">
            <v>2</v>
          </cell>
          <cell r="H78">
            <v>8</v>
          </cell>
          <cell r="I78">
            <v>21</v>
          </cell>
          <cell r="J78">
            <v>8</v>
          </cell>
          <cell r="K78">
            <v>723</v>
          </cell>
          <cell r="M78">
            <v>0</v>
          </cell>
          <cell r="N78">
            <v>9</v>
          </cell>
          <cell r="O78">
            <v>14</v>
          </cell>
          <cell r="P78">
            <v>69</v>
          </cell>
          <cell r="Q78">
            <v>12</v>
          </cell>
          <cell r="R78">
            <v>1559</v>
          </cell>
          <cell r="AA78">
            <v>0</v>
          </cell>
          <cell r="AB78">
            <v>0</v>
          </cell>
          <cell r="AC78">
            <v>0</v>
          </cell>
          <cell r="AD78">
            <v>0</v>
          </cell>
          <cell r="AE78">
            <v>0</v>
          </cell>
          <cell r="AF78">
            <v>10</v>
          </cell>
          <cell r="AH78">
            <v>0</v>
          </cell>
          <cell r="AI78">
            <v>0</v>
          </cell>
          <cell r="AJ78">
            <v>0</v>
          </cell>
          <cell r="AK78">
            <v>0</v>
          </cell>
          <cell r="AL78">
            <v>0</v>
          </cell>
          <cell r="AM78">
            <v>12</v>
          </cell>
        </row>
        <row r="79">
          <cell r="D79" t="str">
            <v>1-Patatesin işlenmesi ve saklanması</v>
          </cell>
          <cell r="E79" t="str">
            <v>C1031</v>
          </cell>
          <cell r="F79">
            <v>0</v>
          </cell>
          <cell r="H79">
            <v>8</v>
          </cell>
          <cell r="I79">
            <v>18</v>
          </cell>
          <cell r="J79">
            <v>8</v>
          </cell>
          <cell r="K79">
            <v>1667</v>
          </cell>
          <cell r="M79">
            <v>0</v>
          </cell>
          <cell r="N79">
            <v>1</v>
          </cell>
          <cell r="O79">
            <v>2</v>
          </cell>
          <cell r="P79">
            <v>6</v>
          </cell>
          <cell r="Q79">
            <v>4</v>
          </cell>
          <cell r="R79">
            <v>558</v>
          </cell>
          <cell r="AA79">
            <v>0</v>
          </cell>
          <cell r="AC79">
            <v>0</v>
          </cell>
          <cell r="AD79">
            <v>0</v>
          </cell>
          <cell r="AE79">
            <v>0</v>
          </cell>
          <cell r="AF79">
            <v>38</v>
          </cell>
          <cell r="AH79">
            <v>0</v>
          </cell>
          <cell r="AI79">
            <v>0</v>
          </cell>
          <cell r="AJ79">
            <v>0</v>
          </cell>
          <cell r="AK79">
            <v>0</v>
          </cell>
          <cell r="AL79">
            <v>0</v>
          </cell>
          <cell r="AM79">
            <v>8</v>
          </cell>
        </row>
        <row r="80">
          <cell r="D80" t="str">
            <v>2-Sebze ve meyve suyu imalatı</v>
          </cell>
          <cell r="E80" t="str">
            <v>C1032</v>
          </cell>
          <cell r="F80">
            <v>0</v>
          </cell>
          <cell r="G80">
            <v>1</v>
          </cell>
          <cell r="H80">
            <v>18</v>
          </cell>
          <cell r="I80">
            <v>15</v>
          </cell>
          <cell r="J80">
            <v>8</v>
          </cell>
          <cell r="K80">
            <v>1074</v>
          </cell>
          <cell r="M80">
            <v>0</v>
          </cell>
          <cell r="O80">
            <v>4</v>
          </cell>
          <cell r="R80">
            <v>106</v>
          </cell>
          <cell r="AA80">
            <v>0</v>
          </cell>
          <cell r="AB80">
            <v>0</v>
          </cell>
          <cell r="AC80">
            <v>0</v>
          </cell>
          <cell r="AD80">
            <v>0</v>
          </cell>
          <cell r="AE80">
            <v>0</v>
          </cell>
          <cell r="AF80">
            <v>34</v>
          </cell>
          <cell r="AH80">
            <v>0</v>
          </cell>
          <cell r="AJ80">
            <v>0</v>
          </cell>
          <cell r="AM80">
            <v>0</v>
          </cell>
        </row>
        <row r="81">
          <cell r="D81" t="str">
            <v>9-Başka yerde sınıflandırılmamış meyve ve sebzelerin işlenmesi ve saklanması</v>
          </cell>
          <cell r="E81" t="str">
            <v>C1039</v>
          </cell>
          <cell r="F81">
            <v>0</v>
          </cell>
          <cell r="G81">
            <v>11</v>
          </cell>
          <cell r="H81">
            <v>46</v>
          </cell>
          <cell r="I81">
            <v>66</v>
          </cell>
          <cell r="J81">
            <v>12</v>
          </cell>
          <cell r="K81">
            <v>4896</v>
          </cell>
          <cell r="M81">
            <v>0</v>
          </cell>
          <cell r="N81">
            <v>23</v>
          </cell>
          <cell r="O81">
            <v>60</v>
          </cell>
          <cell r="P81">
            <v>138</v>
          </cell>
          <cell r="Q81">
            <v>32</v>
          </cell>
          <cell r="R81">
            <v>7677</v>
          </cell>
          <cell r="AA81">
            <v>0</v>
          </cell>
          <cell r="AB81">
            <v>0</v>
          </cell>
          <cell r="AC81">
            <v>0</v>
          </cell>
          <cell r="AD81">
            <v>0</v>
          </cell>
          <cell r="AE81">
            <v>0</v>
          </cell>
          <cell r="AF81">
            <v>315</v>
          </cell>
          <cell r="AH81">
            <v>0</v>
          </cell>
          <cell r="AI81">
            <v>0</v>
          </cell>
          <cell r="AJ81">
            <v>0</v>
          </cell>
          <cell r="AK81">
            <v>0</v>
          </cell>
          <cell r="AL81">
            <v>0</v>
          </cell>
          <cell r="AM81">
            <v>148</v>
          </cell>
        </row>
        <row r="82">
          <cell r="D82" t="str">
            <v>1-Sıvı ve katı yağ imalatı</v>
          </cell>
          <cell r="E82" t="str">
            <v>C1041</v>
          </cell>
          <cell r="F82">
            <v>0</v>
          </cell>
          <cell r="G82">
            <v>1</v>
          </cell>
          <cell r="H82">
            <v>26</v>
          </cell>
          <cell r="I82">
            <v>36</v>
          </cell>
          <cell r="J82">
            <v>8</v>
          </cell>
          <cell r="K82">
            <v>4650</v>
          </cell>
          <cell r="M82">
            <v>0</v>
          </cell>
          <cell r="O82">
            <v>4</v>
          </cell>
          <cell r="P82">
            <v>6</v>
          </cell>
          <cell r="Q82">
            <v>4</v>
          </cell>
          <cell r="R82">
            <v>71</v>
          </cell>
          <cell r="AA82">
            <v>0</v>
          </cell>
          <cell r="AB82">
            <v>0</v>
          </cell>
          <cell r="AC82">
            <v>2</v>
          </cell>
          <cell r="AD82">
            <v>0</v>
          </cell>
          <cell r="AE82">
            <v>0</v>
          </cell>
          <cell r="AF82">
            <v>334</v>
          </cell>
          <cell r="AH82">
            <v>0</v>
          </cell>
          <cell r="AJ82">
            <v>0</v>
          </cell>
          <cell r="AK82">
            <v>0</v>
          </cell>
          <cell r="AL82">
            <v>0</v>
          </cell>
          <cell r="AM82">
            <v>0</v>
          </cell>
        </row>
        <row r="83">
          <cell r="D83" t="str">
            <v>2-Margarin ve benzeri yenebilir yağların imalatı</v>
          </cell>
          <cell r="E83" t="str">
            <v>C1042</v>
          </cell>
          <cell r="I83">
            <v>3</v>
          </cell>
          <cell r="J83">
            <v>4</v>
          </cell>
          <cell r="K83">
            <v>303</v>
          </cell>
          <cell r="R83">
            <v>168</v>
          </cell>
          <cell r="AD83">
            <v>0</v>
          </cell>
          <cell r="AE83">
            <v>0</v>
          </cell>
          <cell r="AF83">
            <v>38</v>
          </cell>
          <cell r="AM83">
            <v>1</v>
          </cell>
        </row>
        <row r="84">
          <cell r="D84" t="str">
            <v>1-Süthane işletmeciliği ve peynir imalatı</v>
          </cell>
          <cell r="E84" t="str">
            <v>C1051</v>
          </cell>
          <cell r="F84">
            <v>0</v>
          </cell>
          <cell r="G84">
            <v>22</v>
          </cell>
          <cell r="H84">
            <v>94</v>
          </cell>
          <cell r="I84">
            <v>195</v>
          </cell>
          <cell r="J84">
            <v>68</v>
          </cell>
          <cell r="K84">
            <v>7426</v>
          </cell>
          <cell r="M84">
            <v>0</v>
          </cell>
          <cell r="N84">
            <v>7</v>
          </cell>
          <cell r="O84">
            <v>20</v>
          </cell>
          <cell r="P84">
            <v>66</v>
          </cell>
          <cell r="Q84">
            <v>20</v>
          </cell>
          <cell r="R84">
            <v>2678</v>
          </cell>
          <cell r="AA84">
            <v>0</v>
          </cell>
          <cell r="AB84">
            <v>0</v>
          </cell>
          <cell r="AC84">
            <v>0</v>
          </cell>
          <cell r="AD84">
            <v>0</v>
          </cell>
          <cell r="AE84">
            <v>0</v>
          </cell>
          <cell r="AF84">
            <v>340</v>
          </cell>
          <cell r="AH84">
            <v>0</v>
          </cell>
          <cell r="AI84">
            <v>0</v>
          </cell>
          <cell r="AJ84">
            <v>0</v>
          </cell>
          <cell r="AK84">
            <v>0</v>
          </cell>
          <cell r="AL84">
            <v>0</v>
          </cell>
          <cell r="AM84">
            <v>62</v>
          </cell>
        </row>
        <row r="85">
          <cell r="D85" t="str">
            <v>2-Dondurma imalatı</v>
          </cell>
          <cell r="E85" t="str">
            <v>C1052</v>
          </cell>
          <cell r="F85">
            <v>0</v>
          </cell>
          <cell r="G85">
            <v>3</v>
          </cell>
          <cell r="H85">
            <v>2</v>
          </cell>
          <cell r="I85">
            <v>18</v>
          </cell>
          <cell r="K85">
            <v>873</v>
          </cell>
          <cell r="M85">
            <v>0</v>
          </cell>
          <cell r="O85">
            <v>2</v>
          </cell>
          <cell r="P85">
            <v>3</v>
          </cell>
          <cell r="R85">
            <v>585</v>
          </cell>
          <cell r="AA85">
            <v>0</v>
          </cell>
          <cell r="AB85">
            <v>0</v>
          </cell>
          <cell r="AC85">
            <v>0</v>
          </cell>
          <cell r="AD85">
            <v>0</v>
          </cell>
          <cell r="AF85">
            <v>15</v>
          </cell>
          <cell r="AH85">
            <v>0</v>
          </cell>
          <cell r="AJ85">
            <v>0</v>
          </cell>
          <cell r="AK85">
            <v>0</v>
          </cell>
          <cell r="AM85">
            <v>4</v>
          </cell>
        </row>
        <row r="86">
          <cell r="D86" t="str">
            <v>1-Öğütülmüş hububat ve sebze ürünleri imalatı</v>
          </cell>
          <cell r="E86" t="str">
            <v>C1061</v>
          </cell>
          <cell r="F86">
            <v>0</v>
          </cell>
          <cell r="G86">
            <v>4</v>
          </cell>
          <cell r="H86">
            <v>30</v>
          </cell>
          <cell r="I86">
            <v>72</v>
          </cell>
          <cell r="J86">
            <v>4</v>
          </cell>
          <cell r="K86">
            <v>5896</v>
          </cell>
          <cell r="M86">
            <v>0</v>
          </cell>
          <cell r="O86">
            <v>2</v>
          </cell>
          <cell r="P86">
            <v>3</v>
          </cell>
          <cell r="R86">
            <v>348</v>
          </cell>
          <cell r="AA86">
            <v>0</v>
          </cell>
          <cell r="AB86">
            <v>0</v>
          </cell>
          <cell r="AC86">
            <v>0</v>
          </cell>
          <cell r="AD86">
            <v>0</v>
          </cell>
          <cell r="AE86">
            <v>0</v>
          </cell>
          <cell r="AF86">
            <v>251</v>
          </cell>
          <cell r="AH86">
            <v>0</v>
          </cell>
          <cell r="AJ86">
            <v>0</v>
          </cell>
          <cell r="AK86">
            <v>0</v>
          </cell>
          <cell r="AM86">
            <v>2</v>
          </cell>
        </row>
        <row r="87">
          <cell r="D87" t="str">
            <v>2-Nişasta ve nişastalı ürünlerin imalatı</v>
          </cell>
          <cell r="E87" t="str">
            <v>C1062</v>
          </cell>
          <cell r="F87">
            <v>0</v>
          </cell>
          <cell r="H87">
            <v>2</v>
          </cell>
          <cell r="I87">
            <v>9</v>
          </cell>
          <cell r="J87">
            <v>8</v>
          </cell>
          <cell r="K87">
            <v>578</v>
          </cell>
          <cell r="M87">
            <v>0</v>
          </cell>
          <cell r="N87">
            <v>1</v>
          </cell>
          <cell r="P87">
            <v>3</v>
          </cell>
          <cell r="Q87">
            <v>4</v>
          </cell>
          <cell r="AA87">
            <v>0</v>
          </cell>
          <cell r="AC87">
            <v>0</v>
          </cell>
          <cell r="AD87">
            <v>0</v>
          </cell>
          <cell r="AE87">
            <v>0</v>
          </cell>
          <cell r="AF87">
            <v>33</v>
          </cell>
          <cell r="AH87">
            <v>0</v>
          </cell>
          <cell r="AI87">
            <v>0</v>
          </cell>
          <cell r="AK87">
            <v>0</v>
          </cell>
          <cell r="AL87">
            <v>0</v>
          </cell>
        </row>
        <row r="88">
          <cell r="D88" t="str">
            <v>3-Bulgur. bakliyat ve sebze unları ve bunlara benzeyen diğer gıda maddeleri imalatı</v>
          </cell>
          <cell r="E88" t="str">
            <v>C1063</v>
          </cell>
        </row>
        <row r="89">
          <cell r="D89" t="str">
            <v>1-Ekmek. taze pastane ürünleri ve taze kek imalatı</v>
          </cell>
          <cell r="E89" t="str">
            <v>C1071</v>
          </cell>
          <cell r="F89">
            <v>0</v>
          </cell>
          <cell r="G89">
            <v>17</v>
          </cell>
          <cell r="H89">
            <v>52</v>
          </cell>
          <cell r="I89">
            <v>150</v>
          </cell>
          <cell r="J89">
            <v>40</v>
          </cell>
          <cell r="K89">
            <v>14149</v>
          </cell>
          <cell r="M89">
            <v>0</v>
          </cell>
          <cell r="N89">
            <v>8</v>
          </cell>
          <cell r="O89">
            <v>24</v>
          </cell>
          <cell r="P89">
            <v>72</v>
          </cell>
          <cell r="Q89">
            <v>4</v>
          </cell>
          <cell r="R89">
            <v>3531</v>
          </cell>
          <cell r="AA89">
            <v>0</v>
          </cell>
          <cell r="AB89">
            <v>0</v>
          </cell>
          <cell r="AC89">
            <v>0</v>
          </cell>
          <cell r="AD89">
            <v>0</v>
          </cell>
          <cell r="AE89">
            <v>0</v>
          </cell>
          <cell r="AF89">
            <v>593</v>
          </cell>
          <cell r="AH89">
            <v>0</v>
          </cell>
          <cell r="AI89">
            <v>0</v>
          </cell>
          <cell r="AJ89">
            <v>0</v>
          </cell>
          <cell r="AK89">
            <v>0</v>
          </cell>
          <cell r="AL89">
            <v>0</v>
          </cell>
          <cell r="AM89">
            <v>109</v>
          </cell>
        </row>
        <row r="90">
          <cell r="D90" t="str">
            <v>2-Peksimet ve bisküvi imalatı, dayanıklı pastane ürünleri ve dayanıklı kek imalatı</v>
          </cell>
          <cell r="E90" t="str">
            <v>C1072</v>
          </cell>
          <cell r="F90">
            <v>0</v>
          </cell>
          <cell r="G90">
            <v>33</v>
          </cell>
          <cell r="H90">
            <v>106</v>
          </cell>
          <cell r="I90">
            <v>261</v>
          </cell>
          <cell r="J90">
            <v>59</v>
          </cell>
          <cell r="K90">
            <v>11827</v>
          </cell>
          <cell r="M90">
            <v>0</v>
          </cell>
          <cell r="N90">
            <v>23</v>
          </cell>
          <cell r="O90">
            <v>60</v>
          </cell>
          <cell r="P90">
            <v>129</v>
          </cell>
          <cell r="Q90">
            <v>28</v>
          </cell>
          <cell r="R90">
            <v>8434</v>
          </cell>
          <cell r="AA90">
            <v>0</v>
          </cell>
          <cell r="AB90">
            <v>0</v>
          </cell>
          <cell r="AC90">
            <v>0</v>
          </cell>
          <cell r="AD90">
            <v>0</v>
          </cell>
          <cell r="AE90">
            <v>1</v>
          </cell>
          <cell r="AF90">
            <v>274</v>
          </cell>
          <cell r="AH90">
            <v>0</v>
          </cell>
          <cell r="AI90">
            <v>0</v>
          </cell>
          <cell r="AJ90">
            <v>0</v>
          </cell>
          <cell r="AK90">
            <v>0</v>
          </cell>
          <cell r="AL90">
            <v>0</v>
          </cell>
          <cell r="AM90">
            <v>89</v>
          </cell>
        </row>
        <row r="91">
          <cell r="D91" t="str">
            <v>3-Makarna. şehriye. kuskus ve benzeri unlu mamullerin imalatı</v>
          </cell>
          <cell r="E91" t="str">
            <v>C1073</v>
          </cell>
          <cell r="F91">
            <v>0</v>
          </cell>
          <cell r="G91">
            <v>7</v>
          </cell>
          <cell r="H91">
            <v>8</v>
          </cell>
          <cell r="I91">
            <v>18</v>
          </cell>
          <cell r="J91">
            <v>4</v>
          </cell>
          <cell r="K91">
            <v>1643</v>
          </cell>
          <cell r="M91">
            <v>0</v>
          </cell>
          <cell r="P91">
            <v>3</v>
          </cell>
          <cell r="R91">
            <v>207</v>
          </cell>
          <cell r="AA91">
            <v>0</v>
          </cell>
          <cell r="AB91">
            <v>0</v>
          </cell>
          <cell r="AC91">
            <v>0</v>
          </cell>
          <cell r="AD91">
            <v>0</v>
          </cell>
          <cell r="AE91">
            <v>0</v>
          </cell>
          <cell r="AF91">
            <v>22</v>
          </cell>
          <cell r="AH91">
            <v>0</v>
          </cell>
          <cell r="AK91">
            <v>0</v>
          </cell>
          <cell r="AM91">
            <v>0</v>
          </cell>
        </row>
        <row r="92">
          <cell r="D92" t="str">
            <v>1-Şeker imalatı</v>
          </cell>
          <cell r="E92" t="str">
            <v>C1081</v>
          </cell>
          <cell r="F92">
            <v>0</v>
          </cell>
          <cell r="G92">
            <v>11</v>
          </cell>
          <cell r="H92">
            <v>26</v>
          </cell>
          <cell r="I92">
            <v>77</v>
          </cell>
          <cell r="J92">
            <v>52</v>
          </cell>
          <cell r="K92">
            <v>4824</v>
          </cell>
          <cell r="M92">
            <v>0</v>
          </cell>
          <cell r="N92">
            <v>1</v>
          </cell>
          <cell r="O92">
            <v>6</v>
          </cell>
          <cell r="P92">
            <v>3</v>
          </cell>
          <cell r="Q92">
            <v>4</v>
          </cell>
          <cell r="R92">
            <v>189</v>
          </cell>
          <cell r="AA92">
            <v>0</v>
          </cell>
          <cell r="AB92">
            <v>0</v>
          </cell>
          <cell r="AC92">
            <v>0</v>
          </cell>
          <cell r="AD92">
            <v>1</v>
          </cell>
          <cell r="AE92">
            <v>0</v>
          </cell>
          <cell r="AF92">
            <v>191</v>
          </cell>
          <cell r="AH92">
            <v>0</v>
          </cell>
          <cell r="AI92">
            <v>0</v>
          </cell>
          <cell r="AJ92">
            <v>0</v>
          </cell>
          <cell r="AK92">
            <v>0</v>
          </cell>
          <cell r="AL92">
            <v>0</v>
          </cell>
          <cell r="AM92">
            <v>0</v>
          </cell>
        </row>
        <row r="93">
          <cell r="D93" t="str">
            <v>2-Kakao. çikolata ve şekerleme imalatı</v>
          </cell>
          <cell r="E93" t="str">
            <v>C1082</v>
          </cell>
          <cell r="F93">
            <v>0</v>
          </cell>
          <cell r="G93">
            <v>27</v>
          </cell>
          <cell r="H93">
            <v>158</v>
          </cell>
          <cell r="I93">
            <v>226</v>
          </cell>
          <cell r="J93">
            <v>48</v>
          </cell>
          <cell r="K93">
            <v>9259</v>
          </cell>
          <cell r="M93">
            <v>0</v>
          </cell>
          <cell r="N93">
            <v>25</v>
          </cell>
          <cell r="O93">
            <v>106</v>
          </cell>
          <cell r="P93">
            <v>168</v>
          </cell>
          <cell r="Q93">
            <v>56</v>
          </cell>
          <cell r="R93">
            <v>6148</v>
          </cell>
          <cell r="AA93">
            <v>0</v>
          </cell>
          <cell r="AB93">
            <v>0</v>
          </cell>
          <cell r="AC93">
            <v>0</v>
          </cell>
          <cell r="AD93">
            <v>2</v>
          </cell>
          <cell r="AE93">
            <v>0</v>
          </cell>
          <cell r="AF93">
            <v>217</v>
          </cell>
          <cell r="AH93">
            <v>0</v>
          </cell>
          <cell r="AI93">
            <v>0</v>
          </cell>
          <cell r="AJ93">
            <v>0</v>
          </cell>
          <cell r="AK93">
            <v>0</v>
          </cell>
          <cell r="AL93">
            <v>0</v>
          </cell>
          <cell r="AM93">
            <v>108</v>
          </cell>
        </row>
        <row r="94">
          <cell r="D94" t="str">
            <v>3-Kahve ve çayın işlenmesi</v>
          </cell>
          <cell r="E94" t="str">
            <v>C1083</v>
          </cell>
          <cell r="F94">
            <v>0</v>
          </cell>
          <cell r="G94">
            <v>1</v>
          </cell>
          <cell r="I94">
            <v>47</v>
          </cell>
          <cell r="J94">
            <v>11</v>
          </cell>
          <cell r="K94">
            <v>1790</v>
          </cell>
          <cell r="M94">
            <v>0</v>
          </cell>
          <cell r="N94">
            <v>1</v>
          </cell>
          <cell r="O94">
            <v>2</v>
          </cell>
          <cell r="P94">
            <v>9</v>
          </cell>
          <cell r="R94">
            <v>98</v>
          </cell>
          <cell r="AA94">
            <v>0</v>
          </cell>
          <cell r="AB94">
            <v>0</v>
          </cell>
          <cell r="AD94">
            <v>1</v>
          </cell>
          <cell r="AE94">
            <v>1</v>
          </cell>
          <cell r="AF94">
            <v>102</v>
          </cell>
          <cell r="AH94">
            <v>0</v>
          </cell>
          <cell r="AI94">
            <v>0</v>
          </cell>
          <cell r="AJ94">
            <v>0</v>
          </cell>
          <cell r="AK94">
            <v>0</v>
          </cell>
          <cell r="AM94">
            <v>0</v>
          </cell>
        </row>
        <row r="95">
          <cell r="D95" t="str">
            <v>4-Baharat. sos. sirke ve diğer çeşni maddelerinin imalatı</v>
          </cell>
          <cell r="E95" t="str">
            <v>C1084</v>
          </cell>
          <cell r="F95">
            <v>0</v>
          </cell>
          <cell r="G95">
            <v>3</v>
          </cell>
          <cell r="H95">
            <v>6</v>
          </cell>
          <cell r="I95">
            <v>12</v>
          </cell>
          <cell r="J95">
            <v>12</v>
          </cell>
          <cell r="K95">
            <v>1695</v>
          </cell>
          <cell r="M95">
            <v>0</v>
          </cell>
          <cell r="N95">
            <v>2</v>
          </cell>
          <cell r="O95">
            <v>2</v>
          </cell>
          <cell r="P95">
            <v>6</v>
          </cell>
          <cell r="R95">
            <v>603</v>
          </cell>
          <cell r="AA95">
            <v>0</v>
          </cell>
          <cell r="AB95">
            <v>0</v>
          </cell>
          <cell r="AC95">
            <v>0</v>
          </cell>
          <cell r="AD95">
            <v>0</v>
          </cell>
          <cell r="AE95">
            <v>0</v>
          </cell>
          <cell r="AF95">
            <v>29</v>
          </cell>
          <cell r="AH95">
            <v>0</v>
          </cell>
          <cell r="AI95">
            <v>0</v>
          </cell>
          <cell r="AJ95">
            <v>0</v>
          </cell>
          <cell r="AK95">
            <v>0</v>
          </cell>
          <cell r="AM95">
            <v>7</v>
          </cell>
        </row>
        <row r="96">
          <cell r="D96" t="str">
            <v>5-Hazır yemeklerin ve yiyeceklerin imalatı</v>
          </cell>
          <cell r="E96" t="str">
            <v>C1085</v>
          </cell>
          <cell r="F96">
            <v>0</v>
          </cell>
          <cell r="H96">
            <v>18</v>
          </cell>
          <cell r="I96">
            <v>27</v>
          </cell>
          <cell r="K96">
            <v>958</v>
          </cell>
          <cell r="M96">
            <v>0</v>
          </cell>
          <cell r="N96">
            <v>3</v>
          </cell>
          <cell r="O96">
            <v>6</v>
          </cell>
          <cell r="P96">
            <v>18</v>
          </cell>
          <cell r="Q96">
            <v>8</v>
          </cell>
          <cell r="R96">
            <v>849</v>
          </cell>
          <cell r="AA96">
            <v>0</v>
          </cell>
          <cell r="AC96">
            <v>0</v>
          </cell>
          <cell r="AD96">
            <v>0</v>
          </cell>
          <cell r="AF96">
            <v>20</v>
          </cell>
          <cell r="AH96">
            <v>0</v>
          </cell>
          <cell r="AI96">
            <v>0</v>
          </cell>
          <cell r="AJ96">
            <v>0</v>
          </cell>
          <cell r="AK96">
            <v>0</v>
          </cell>
          <cell r="AL96">
            <v>0</v>
          </cell>
          <cell r="AM96">
            <v>17</v>
          </cell>
        </row>
        <row r="97">
          <cell r="D97" t="str">
            <v>6-Hazır. homojenize gıda maddeleri ile diyet yiyecekleri imalatı</v>
          </cell>
          <cell r="E97" t="str">
            <v>C1086</v>
          </cell>
          <cell r="H97">
            <v>2</v>
          </cell>
          <cell r="K97">
            <v>7</v>
          </cell>
          <cell r="M97">
            <v>0</v>
          </cell>
          <cell r="AC97">
            <v>0</v>
          </cell>
          <cell r="AF97">
            <v>0</v>
          </cell>
          <cell r="AH97">
            <v>0</v>
          </cell>
        </row>
        <row r="98">
          <cell r="D98" t="str">
            <v>9-Başka yerde sınıflandırılmamış diğer gıda maddelerinin imalatı</v>
          </cell>
          <cell r="E98" t="str">
            <v>C1089</v>
          </cell>
          <cell r="F98">
            <v>0</v>
          </cell>
          <cell r="G98">
            <v>4</v>
          </cell>
          <cell r="H98">
            <v>24</v>
          </cell>
          <cell r="I98">
            <v>30</v>
          </cell>
          <cell r="J98">
            <v>20</v>
          </cell>
          <cell r="K98">
            <v>2559</v>
          </cell>
          <cell r="M98">
            <v>0</v>
          </cell>
          <cell r="N98">
            <v>8</v>
          </cell>
          <cell r="O98">
            <v>24</v>
          </cell>
          <cell r="P98">
            <v>18</v>
          </cell>
          <cell r="Q98">
            <v>20</v>
          </cell>
          <cell r="R98">
            <v>2196</v>
          </cell>
          <cell r="AA98">
            <v>0</v>
          </cell>
          <cell r="AB98">
            <v>0</v>
          </cell>
          <cell r="AC98">
            <v>0</v>
          </cell>
          <cell r="AD98">
            <v>0</v>
          </cell>
          <cell r="AE98">
            <v>0</v>
          </cell>
          <cell r="AF98">
            <v>126</v>
          </cell>
          <cell r="AH98">
            <v>0</v>
          </cell>
          <cell r="AI98">
            <v>0</v>
          </cell>
          <cell r="AJ98">
            <v>0</v>
          </cell>
          <cell r="AK98">
            <v>0</v>
          </cell>
          <cell r="AL98">
            <v>0</v>
          </cell>
          <cell r="AM98">
            <v>63</v>
          </cell>
        </row>
        <row r="99">
          <cell r="D99" t="str">
            <v>1-Çiftlik hayvanları için hazır yem imalatı</v>
          </cell>
          <cell r="E99" t="str">
            <v>C1091</v>
          </cell>
          <cell r="F99">
            <v>0</v>
          </cell>
          <cell r="G99">
            <v>26</v>
          </cell>
          <cell r="H99">
            <v>34</v>
          </cell>
          <cell r="I99">
            <v>78</v>
          </cell>
          <cell r="J99">
            <v>12</v>
          </cell>
          <cell r="K99">
            <v>5342</v>
          </cell>
          <cell r="M99">
            <v>0</v>
          </cell>
          <cell r="R99">
            <v>194</v>
          </cell>
          <cell r="AA99">
            <v>0</v>
          </cell>
          <cell r="AB99">
            <v>0</v>
          </cell>
          <cell r="AC99">
            <v>0</v>
          </cell>
          <cell r="AD99">
            <v>3</v>
          </cell>
          <cell r="AE99">
            <v>0</v>
          </cell>
          <cell r="AF99">
            <v>216</v>
          </cell>
          <cell r="AH99">
            <v>0</v>
          </cell>
          <cell r="AM99">
            <v>91</v>
          </cell>
        </row>
        <row r="100">
          <cell r="D100" t="str">
            <v>2-Ev hayvanları için hazır yem imalatı</v>
          </cell>
          <cell r="E100" t="str">
            <v>C1092</v>
          </cell>
          <cell r="F100">
            <v>0</v>
          </cell>
          <cell r="I100">
            <v>6</v>
          </cell>
          <cell r="K100">
            <v>216</v>
          </cell>
          <cell r="P100">
            <v>3</v>
          </cell>
          <cell r="R100">
            <v>67</v>
          </cell>
          <cell r="AA100">
            <v>0</v>
          </cell>
          <cell r="AD100">
            <v>0</v>
          </cell>
          <cell r="AF100">
            <v>4</v>
          </cell>
          <cell r="AK100">
            <v>0</v>
          </cell>
          <cell r="AM100">
            <v>0</v>
          </cell>
        </row>
        <row r="101">
          <cell r="D101" t="str">
            <v>1-Alkollü içeceklerin damıtılması. arıtılması ve harmanlanması</v>
          </cell>
          <cell r="E101" t="str">
            <v>C1101</v>
          </cell>
          <cell r="F101">
            <v>0</v>
          </cell>
          <cell r="K101">
            <v>39</v>
          </cell>
          <cell r="AA101">
            <v>0</v>
          </cell>
          <cell r="AF101">
            <v>1</v>
          </cell>
        </row>
        <row r="102">
          <cell r="D102" t="str">
            <v>2-Üzümden şarap imalatı</v>
          </cell>
          <cell r="E102" t="str">
            <v>C1102</v>
          </cell>
          <cell r="F102">
            <v>0</v>
          </cell>
          <cell r="G102">
            <v>1</v>
          </cell>
          <cell r="K102">
            <v>32</v>
          </cell>
          <cell r="M102">
            <v>0</v>
          </cell>
          <cell r="P102">
            <v>3</v>
          </cell>
          <cell r="R102">
            <v>170</v>
          </cell>
          <cell r="AA102">
            <v>0</v>
          </cell>
          <cell r="AB102">
            <v>0</v>
          </cell>
          <cell r="AF102">
            <v>0</v>
          </cell>
          <cell r="AH102">
            <v>0</v>
          </cell>
          <cell r="AK102">
            <v>0</v>
          </cell>
          <cell r="AM102">
            <v>0</v>
          </cell>
        </row>
        <row r="103">
          <cell r="D103" t="str">
            <v>3-Elma şarabı ve diğer meyve şaraplarının imalatı</v>
          </cell>
          <cell r="E103" t="str">
            <v>C1103</v>
          </cell>
        </row>
        <row r="104">
          <cell r="D104" t="str">
            <v>4-Diğer damıtılmamış mayalı içeceklerin imalatı</v>
          </cell>
          <cell r="E104" t="str">
            <v>C1104</v>
          </cell>
        </row>
        <row r="105">
          <cell r="D105" t="str">
            <v>5-Bira imalatı</v>
          </cell>
          <cell r="E105" t="str">
            <v>C1105</v>
          </cell>
          <cell r="F105">
            <v>0</v>
          </cell>
          <cell r="H105">
            <v>8</v>
          </cell>
          <cell r="I105">
            <v>6</v>
          </cell>
          <cell r="J105">
            <v>12</v>
          </cell>
          <cell r="K105">
            <v>532</v>
          </cell>
          <cell r="AA105">
            <v>0</v>
          </cell>
          <cell r="AC105">
            <v>0</v>
          </cell>
          <cell r="AD105">
            <v>0</v>
          </cell>
          <cell r="AE105">
            <v>0</v>
          </cell>
          <cell r="AF105">
            <v>0</v>
          </cell>
        </row>
        <row r="106">
          <cell r="D106" t="str">
            <v>6-Malt imalatı</v>
          </cell>
          <cell r="E106" t="str">
            <v>C1106</v>
          </cell>
        </row>
        <row r="107">
          <cell r="D107" t="str">
            <v>7-Alkolsüz içeceklerin imalatı, maden sularının ve diğer şişelenmiş suların üretimi</v>
          </cell>
          <cell r="E107" t="str">
            <v>C1107</v>
          </cell>
          <cell r="F107">
            <v>0</v>
          </cell>
          <cell r="G107">
            <v>9</v>
          </cell>
          <cell r="H107">
            <v>20</v>
          </cell>
          <cell r="I107">
            <v>63</v>
          </cell>
          <cell r="J107">
            <v>4</v>
          </cell>
          <cell r="K107">
            <v>4130</v>
          </cell>
          <cell r="M107">
            <v>0</v>
          </cell>
          <cell r="O107">
            <v>4</v>
          </cell>
          <cell r="P107">
            <v>12</v>
          </cell>
          <cell r="R107">
            <v>731</v>
          </cell>
          <cell r="AA107">
            <v>0</v>
          </cell>
          <cell r="AB107">
            <v>0</v>
          </cell>
          <cell r="AC107">
            <v>0</v>
          </cell>
          <cell r="AD107">
            <v>0</v>
          </cell>
          <cell r="AE107">
            <v>0</v>
          </cell>
          <cell r="AF107">
            <v>106</v>
          </cell>
          <cell r="AH107">
            <v>0</v>
          </cell>
          <cell r="AJ107">
            <v>0</v>
          </cell>
          <cell r="AK107">
            <v>0</v>
          </cell>
          <cell r="AM107">
            <v>4</v>
          </cell>
        </row>
        <row r="108">
          <cell r="D108" t="str">
            <v>0-Tütün ürünleri imalatı</v>
          </cell>
          <cell r="E108" t="str">
            <v>C1200</v>
          </cell>
          <cell r="F108">
            <v>0</v>
          </cell>
          <cell r="I108">
            <v>15</v>
          </cell>
          <cell r="J108">
            <v>12</v>
          </cell>
          <cell r="K108">
            <v>274</v>
          </cell>
          <cell r="M108">
            <v>0</v>
          </cell>
          <cell r="P108">
            <v>6</v>
          </cell>
          <cell r="R108">
            <v>216</v>
          </cell>
          <cell r="AA108">
            <v>0</v>
          </cell>
          <cell r="AD108">
            <v>0</v>
          </cell>
          <cell r="AE108">
            <v>0</v>
          </cell>
          <cell r="AF108">
            <v>9</v>
          </cell>
          <cell r="AH108">
            <v>0</v>
          </cell>
          <cell r="AK108">
            <v>0</v>
          </cell>
          <cell r="AM108">
            <v>0</v>
          </cell>
        </row>
        <row r="109">
          <cell r="D109" t="str">
            <v>0-Doğal ve sentetik pamuk elyafının hazırlanması ve eğrilmesi</v>
          </cell>
          <cell r="E109" t="str">
            <v>C1310</v>
          </cell>
          <cell r="F109">
            <v>0</v>
          </cell>
          <cell r="G109">
            <v>47</v>
          </cell>
          <cell r="H109">
            <v>204</v>
          </cell>
          <cell r="I109">
            <v>398</v>
          </cell>
          <cell r="J109">
            <v>171</v>
          </cell>
          <cell r="K109">
            <v>26722</v>
          </cell>
          <cell r="M109">
            <v>0</v>
          </cell>
          <cell r="N109">
            <v>34</v>
          </cell>
          <cell r="O109">
            <v>128</v>
          </cell>
          <cell r="P109">
            <v>234</v>
          </cell>
          <cell r="Q109">
            <v>76</v>
          </cell>
          <cell r="R109">
            <v>7252</v>
          </cell>
          <cell r="AA109">
            <v>0</v>
          </cell>
          <cell r="AB109">
            <v>0</v>
          </cell>
          <cell r="AC109">
            <v>0</v>
          </cell>
          <cell r="AD109">
            <v>1</v>
          </cell>
          <cell r="AE109">
            <v>1</v>
          </cell>
          <cell r="AF109">
            <v>1115</v>
          </cell>
          <cell r="AH109">
            <v>0</v>
          </cell>
          <cell r="AI109">
            <v>0</v>
          </cell>
          <cell r="AJ109">
            <v>0</v>
          </cell>
          <cell r="AK109">
            <v>0</v>
          </cell>
          <cell r="AL109">
            <v>0</v>
          </cell>
          <cell r="AM109">
            <v>193</v>
          </cell>
        </row>
        <row r="110">
          <cell r="D110" t="str">
            <v>1-Doğal ve sentetik yün elyafının hazırlanması ve eğrilmesi</v>
          </cell>
          <cell r="E110" t="str">
            <v>C1311</v>
          </cell>
        </row>
        <row r="111">
          <cell r="D111" t="str">
            <v>2-Doğal ve sentetik kamgarn elyafının hazırlanması ve eğrilmesi</v>
          </cell>
          <cell r="E111" t="str">
            <v>C1312</v>
          </cell>
        </row>
        <row r="112">
          <cell r="D112" t="str">
            <v>3-Doğal ve sentetik keten elyafının hazırlanması ve eğrilmesi</v>
          </cell>
          <cell r="E112" t="str">
            <v>C1313</v>
          </cell>
        </row>
        <row r="113">
          <cell r="D113" t="str">
            <v>4-Tarak döküntüsü dahil. ipek atılması ve işlenmesi, sentetik ya da yapay iplik elyafının atılması ve işlenmesi</v>
          </cell>
          <cell r="E113" t="str">
            <v>C1314</v>
          </cell>
        </row>
        <row r="114">
          <cell r="D114" t="str">
            <v>5-Dikiş ipliği imalatı</v>
          </cell>
          <cell r="E114" t="str">
            <v>C1315</v>
          </cell>
        </row>
        <row r="115">
          <cell r="D115" t="str">
            <v>9-Diğer tekstil elyaflarının hazırlanması ve eğrilmesi</v>
          </cell>
          <cell r="E115" t="str">
            <v>C1319</v>
          </cell>
        </row>
        <row r="116">
          <cell r="D116" t="str">
            <v>0-Pamuklu dokuma</v>
          </cell>
          <cell r="E116" t="str">
            <v>C1320</v>
          </cell>
          <cell r="F116">
            <v>0</v>
          </cell>
          <cell r="G116">
            <v>80</v>
          </cell>
          <cell r="H116">
            <v>252</v>
          </cell>
          <cell r="I116">
            <v>687</v>
          </cell>
          <cell r="J116">
            <v>192</v>
          </cell>
          <cell r="K116">
            <v>29219</v>
          </cell>
          <cell r="M116">
            <v>0</v>
          </cell>
          <cell r="N116">
            <v>23</v>
          </cell>
          <cell r="O116">
            <v>108</v>
          </cell>
          <cell r="P116">
            <v>159</v>
          </cell>
          <cell r="Q116">
            <v>36</v>
          </cell>
          <cell r="R116">
            <v>5682</v>
          </cell>
          <cell r="AA116">
            <v>0</v>
          </cell>
          <cell r="AB116">
            <v>0</v>
          </cell>
          <cell r="AC116">
            <v>0</v>
          </cell>
          <cell r="AD116">
            <v>0</v>
          </cell>
          <cell r="AE116">
            <v>4</v>
          </cell>
          <cell r="AF116">
            <v>654</v>
          </cell>
          <cell r="AH116">
            <v>0</v>
          </cell>
          <cell r="AI116">
            <v>0</v>
          </cell>
          <cell r="AJ116">
            <v>0</v>
          </cell>
          <cell r="AK116">
            <v>0</v>
          </cell>
          <cell r="AL116">
            <v>0</v>
          </cell>
          <cell r="AM116">
            <v>38</v>
          </cell>
        </row>
        <row r="117">
          <cell r="D117" t="str">
            <v>1-Yünlü dokuma</v>
          </cell>
          <cell r="E117" t="str">
            <v>C1321</v>
          </cell>
        </row>
        <row r="118">
          <cell r="D118" t="str">
            <v>2-Kamgarn dokuma</v>
          </cell>
          <cell r="E118" t="str">
            <v>C1322</v>
          </cell>
        </row>
        <row r="119">
          <cell r="D119" t="str">
            <v>3-İpekli dokuma</v>
          </cell>
          <cell r="E119" t="str">
            <v>C1323</v>
          </cell>
        </row>
        <row r="120">
          <cell r="D120" t="str">
            <v>4-Karışık iplik ve dokuma fabrikaları (herhangi bir maddeden %75 veya daha fazla nispette ihtiva eden dokumalar kendi gruplarında tasnif olunur.)</v>
          </cell>
          <cell r="E120" t="str">
            <v>C1324</v>
          </cell>
        </row>
        <row r="121">
          <cell r="D121" t="str">
            <v>9-Diğer dokumalar</v>
          </cell>
          <cell r="E121" t="str">
            <v>C1329</v>
          </cell>
        </row>
        <row r="122">
          <cell r="D122" t="str">
            <v>0-Tekstil ürünlerinin bitirilmesi</v>
          </cell>
          <cell r="E122" t="str">
            <v>C1330</v>
          </cell>
          <cell r="F122">
            <v>0</v>
          </cell>
          <cell r="G122">
            <v>100</v>
          </cell>
          <cell r="H122">
            <v>264</v>
          </cell>
          <cell r="I122">
            <v>690</v>
          </cell>
          <cell r="J122">
            <v>228</v>
          </cell>
          <cell r="K122">
            <v>34531</v>
          </cell>
          <cell r="M122">
            <v>0</v>
          </cell>
          <cell r="N122">
            <v>18</v>
          </cell>
          <cell r="O122">
            <v>44</v>
          </cell>
          <cell r="P122">
            <v>96</v>
          </cell>
          <cell r="Q122">
            <v>36</v>
          </cell>
          <cell r="R122">
            <v>5362</v>
          </cell>
          <cell r="AA122">
            <v>0</v>
          </cell>
          <cell r="AB122">
            <v>0</v>
          </cell>
          <cell r="AC122">
            <v>0</v>
          </cell>
          <cell r="AD122">
            <v>0</v>
          </cell>
          <cell r="AE122">
            <v>0</v>
          </cell>
          <cell r="AF122">
            <v>869</v>
          </cell>
          <cell r="AH122">
            <v>0</v>
          </cell>
          <cell r="AI122">
            <v>0</v>
          </cell>
          <cell r="AJ122">
            <v>0</v>
          </cell>
          <cell r="AK122">
            <v>0</v>
          </cell>
          <cell r="AL122">
            <v>0</v>
          </cell>
          <cell r="AM122">
            <v>70</v>
          </cell>
        </row>
        <row r="123">
          <cell r="D123" t="str">
            <v>1-Örgü ve tığ işi kumaşların imalatı</v>
          </cell>
          <cell r="E123" t="str">
            <v>C1391</v>
          </cell>
          <cell r="F123">
            <v>0</v>
          </cell>
          <cell r="G123">
            <v>2</v>
          </cell>
          <cell r="H123">
            <v>10</v>
          </cell>
          <cell r="I123">
            <v>21</v>
          </cell>
          <cell r="J123">
            <v>16</v>
          </cell>
          <cell r="K123">
            <v>1021</v>
          </cell>
          <cell r="M123">
            <v>0</v>
          </cell>
          <cell r="N123">
            <v>1</v>
          </cell>
          <cell r="P123">
            <v>9</v>
          </cell>
          <cell r="R123">
            <v>646</v>
          </cell>
          <cell r="AA123">
            <v>0</v>
          </cell>
          <cell r="AB123">
            <v>0</v>
          </cell>
          <cell r="AC123">
            <v>0</v>
          </cell>
          <cell r="AD123">
            <v>0</v>
          </cell>
          <cell r="AE123">
            <v>0</v>
          </cell>
          <cell r="AF123">
            <v>9</v>
          </cell>
          <cell r="AH123">
            <v>0</v>
          </cell>
          <cell r="AI123">
            <v>0</v>
          </cell>
          <cell r="AK123">
            <v>0</v>
          </cell>
          <cell r="AM123">
            <v>11</v>
          </cell>
        </row>
        <row r="124">
          <cell r="D124" t="str">
            <v>2-Giyim eşyası dışındaki tamamlanmış tekstil ürünlerinin imalatı</v>
          </cell>
          <cell r="E124" t="str">
            <v>C1392</v>
          </cell>
          <cell r="F124">
            <v>0</v>
          </cell>
          <cell r="G124">
            <v>15</v>
          </cell>
          <cell r="H124">
            <v>66</v>
          </cell>
          <cell r="I124">
            <v>135</v>
          </cell>
          <cell r="J124">
            <v>24</v>
          </cell>
          <cell r="K124">
            <v>6762</v>
          </cell>
          <cell r="M124">
            <v>0</v>
          </cell>
          <cell r="N124">
            <v>37</v>
          </cell>
          <cell r="O124">
            <v>86</v>
          </cell>
          <cell r="P124">
            <v>162</v>
          </cell>
          <cell r="Q124">
            <v>68</v>
          </cell>
          <cell r="R124">
            <v>3790</v>
          </cell>
          <cell r="AA124">
            <v>0</v>
          </cell>
          <cell r="AB124">
            <v>0</v>
          </cell>
          <cell r="AC124">
            <v>0</v>
          </cell>
          <cell r="AD124">
            <v>0</v>
          </cell>
          <cell r="AE124">
            <v>0</v>
          </cell>
          <cell r="AF124">
            <v>204</v>
          </cell>
          <cell r="AH124">
            <v>0</v>
          </cell>
          <cell r="AI124">
            <v>0</v>
          </cell>
          <cell r="AJ124">
            <v>0</v>
          </cell>
          <cell r="AK124">
            <v>0</v>
          </cell>
          <cell r="AL124">
            <v>0</v>
          </cell>
          <cell r="AM124">
            <v>42</v>
          </cell>
        </row>
        <row r="125">
          <cell r="D125" t="str">
            <v>3-Halı ve kilim imalatı</v>
          </cell>
          <cell r="E125" t="str">
            <v>C1393</v>
          </cell>
          <cell r="F125">
            <v>0</v>
          </cell>
          <cell r="G125">
            <v>18</v>
          </cell>
          <cell r="H125">
            <v>60</v>
          </cell>
          <cell r="I125">
            <v>159</v>
          </cell>
          <cell r="J125">
            <v>68</v>
          </cell>
          <cell r="K125">
            <v>7815</v>
          </cell>
          <cell r="M125">
            <v>0</v>
          </cell>
          <cell r="N125">
            <v>2</v>
          </cell>
          <cell r="O125">
            <v>4</v>
          </cell>
          <cell r="P125">
            <v>21</v>
          </cell>
          <cell r="Q125">
            <v>4</v>
          </cell>
          <cell r="R125">
            <v>906</v>
          </cell>
          <cell r="AA125">
            <v>0</v>
          </cell>
          <cell r="AB125">
            <v>0</v>
          </cell>
          <cell r="AC125">
            <v>0</v>
          </cell>
          <cell r="AD125">
            <v>0</v>
          </cell>
          <cell r="AE125">
            <v>0</v>
          </cell>
          <cell r="AF125">
            <v>268</v>
          </cell>
          <cell r="AH125">
            <v>0</v>
          </cell>
          <cell r="AI125">
            <v>0</v>
          </cell>
          <cell r="AJ125">
            <v>0</v>
          </cell>
          <cell r="AK125">
            <v>0</v>
          </cell>
          <cell r="AL125">
            <v>0</v>
          </cell>
          <cell r="AM125">
            <v>10</v>
          </cell>
        </row>
        <row r="126">
          <cell r="D126" t="str">
            <v>4-Halat. ip. sicim ve ağ imalatı</v>
          </cell>
          <cell r="E126" t="str">
            <v>C1394</v>
          </cell>
          <cell r="F126">
            <v>0</v>
          </cell>
          <cell r="G126">
            <v>5</v>
          </cell>
          <cell r="H126">
            <v>6</v>
          </cell>
          <cell r="I126">
            <v>15</v>
          </cell>
          <cell r="J126">
            <v>12</v>
          </cell>
          <cell r="K126">
            <v>1289</v>
          </cell>
          <cell r="M126">
            <v>0</v>
          </cell>
          <cell r="O126">
            <v>6</v>
          </cell>
          <cell r="P126">
            <v>9</v>
          </cell>
          <cell r="R126">
            <v>592</v>
          </cell>
          <cell r="AA126">
            <v>0</v>
          </cell>
          <cell r="AB126">
            <v>0</v>
          </cell>
          <cell r="AC126">
            <v>0</v>
          </cell>
          <cell r="AD126">
            <v>0</v>
          </cell>
          <cell r="AE126">
            <v>0</v>
          </cell>
          <cell r="AF126">
            <v>67</v>
          </cell>
          <cell r="AH126">
            <v>0</v>
          </cell>
          <cell r="AJ126">
            <v>0</v>
          </cell>
          <cell r="AK126">
            <v>0</v>
          </cell>
          <cell r="AM126">
            <v>3</v>
          </cell>
        </row>
        <row r="127">
          <cell r="D127" t="str">
            <v>5-Dokuma olmayan kumaşlar ile dokuma olmayan kumaştan yapılan ürünlerin imalatı. giyim eşyası hariç</v>
          </cell>
          <cell r="E127" t="str">
            <v>C1395</v>
          </cell>
          <cell r="F127">
            <v>0</v>
          </cell>
          <cell r="G127">
            <v>2</v>
          </cell>
          <cell r="H127">
            <v>14</v>
          </cell>
          <cell r="I127">
            <v>27</v>
          </cell>
          <cell r="K127">
            <v>3038</v>
          </cell>
          <cell r="M127">
            <v>0</v>
          </cell>
          <cell r="O127">
            <v>4</v>
          </cell>
          <cell r="R127">
            <v>127</v>
          </cell>
          <cell r="AA127">
            <v>0</v>
          </cell>
          <cell r="AB127">
            <v>0</v>
          </cell>
          <cell r="AC127">
            <v>0</v>
          </cell>
          <cell r="AD127">
            <v>0</v>
          </cell>
          <cell r="AF127">
            <v>126</v>
          </cell>
          <cell r="AH127">
            <v>0</v>
          </cell>
          <cell r="AJ127">
            <v>0</v>
          </cell>
          <cell r="AM127">
            <v>0</v>
          </cell>
        </row>
        <row r="128">
          <cell r="D128" t="str">
            <v>6-Diğer teknik ve endüstriyel tekstillerin imalatı</v>
          </cell>
          <cell r="E128" t="str">
            <v>C1396</v>
          </cell>
          <cell r="F128">
            <v>0</v>
          </cell>
          <cell r="G128">
            <v>6</v>
          </cell>
          <cell r="H128">
            <v>38</v>
          </cell>
          <cell r="I128">
            <v>51</v>
          </cell>
          <cell r="J128">
            <v>24</v>
          </cell>
          <cell r="K128">
            <v>4974</v>
          </cell>
          <cell r="M128">
            <v>0</v>
          </cell>
          <cell r="N128">
            <v>1</v>
          </cell>
          <cell r="O128">
            <v>10</v>
          </cell>
          <cell r="P128">
            <v>30</v>
          </cell>
          <cell r="R128">
            <v>589</v>
          </cell>
          <cell r="AA128">
            <v>0</v>
          </cell>
          <cell r="AB128">
            <v>0</v>
          </cell>
          <cell r="AC128">
            <v>0</v>
          </cell>
          <cell r="AD128">
            <v>0</v>
          </cell>
          <cell r="AE128">
            <v>0</v>
          </cell>
          <cell r="AF128">
            <v>134</v>
          </cell>
          <cell r="AH128">
            <v>0</v>
          </cell>
          <cell r="AI128">
            <v>0</v>
          </cell>
          <cell r="AJ128">
            <v>0</v>
          </cell>
          <cell r="AK128">
            <v>0</v>
          </cell>
          <cell r="AM128">
            <v>0</v>
          </cell>
        </row>
        <row r="129">
          <cell r="D129" t="str">
            <v>9-Başka yerde sınıflandırılmamış diğer tekstillerin imalatı</v>
          </cell>
          <cell r="E129" t="str">
            <v>C1399</v>
          </cell>
          <cell r="F129">
            <v>0</v>
          </cell>
          <cell r="G129">
            <v>4</v>
          </cell>
          <cell r="H129">
            <v>12</v>
          </cell>
          <cell r="I129">
            <v>12</v>
          </cell>
          <cell r="J129">
            <v>24</v>
          </cell>
          <cell r="K129">
            <v>2276</v>
          </cell>
          <cell r="M129">
            <v>0</v>
          </cell>
          <cell r="N129">
            <v>6</v>
          </cell>
          <cell r="O129">
            <v>12</v>
          </cell>
          <cell r="P129">
            <v>9</v>
          </cell>
          <cell r="R129">
            <v>582</v>
          </cell>
          <cell r="AA129">
            <v>0</v>
          </cell>
          <cell r="AB129">
            <v>0</v>
          </cell>
          <cell r="AC129">
            <v>0</v>
          </cell>
          <cell r="AD129">
            <v>0</v>
          </cell>
          <cell r="AE129">
            <v>0</v>
          </cell>
          <cell r="AF129">
            <v>22</v>
          </cell>
          <cell r="AH129">
            <v>0</v>
          </cell>
          <cell r="AI129">
            <v>0</v>
          </cell>
          <cell r="AJ129">
            <v>0</v>
          </cell>
          <cell r="AK129">
            <v>0</v>
          </cell>
          <cell r="AM129">
            <v>12</v>
          </cell>
        </row>
        <row r="130">
          <cell r="D130" t="str">
            <v>1-Deri giyim eşyası imalatı</v>
          </cell>
          <cell r="E130" t="str">
            <v>C1411</v>
          </cell>
          <cell r="F130">
            <v>0</v>
          </cell>
          <cell r="H130">
            <v>4</v>
          </cell>
          <cell r="I130">
            <v>12</v>
          </cell>
          <cell r="K130">
            <v>123</v>
          </cell>
          <cell r="M130">
            <v>0</v>
          </cell>
          <cell r="P130">
            <v>3</v>
          </cell>
          <cell r="R130">
            <v>322</v>
          </cell>
          <cell r="AA130">
            <v>0</v>
          </cell>
          <cell r="AC130">
            <v>0</v>
          </cell>
          <cell r="AD130">
            <v>0</v>
          </cell>
          <cell r="AF130">
            <v>4</v>
          </cell>
          <cell r="AH130">
            <v>0</v>
          </cell>
          <cell r="AK130">
            <v>0</v>
          </cell>
          <cell r="AM130">
            <v>3</v>
          </cell>
        </row>
        <row r="131">
          <cell r="D131" t="str">
            <v>2-İş giysisi imalatı</v>
          </cell>
          <cell r="E131" t="str">
            <v>C1412</v>
          </cell>
          <cell r="F131">
            <v>0</v>
          </cell>
          <cell r="G131">
            <v>1</v>
          </cell>
          <cell r="H131">
            <v>2</v>
          </cell>
          <cell r="I131">
            <v>9</v>
          </cell>
          <cell r="J131">
            <v>16</v>
          </cell>
          <cell r="K131">
            <v>671</v>
          </cell>
          <cell r="M131">
            <v>0</v>
          </cell>
          <cell r="N131">
            <v>1</v>
          </cell>
          <cell r="O131">
            <v>4</v>
          </cell>
          <cell r="P131">
            <v>3</v>
          </cell>
          <cell r="R131">
            <v>342</v>
          </cell>
          <cell r="AA131">
            <v>0</v>
          </cell>
          <cell r="AB131">
            <v>0</v>
          </cell>
          <cell r="AC131">
            <v>0</v>
          </cell>
          <cell r="AD131">
            <v>0</v>
          </cell>
          <cell r="AE131">
            <v>0</v>
          </cell>
          <cell r="AF131">
            <v>2</v>
          </cell>
          <cell r="AH131">
            <v>0</v>
          </cell>
          <cell r="AI131">
            <v>0</v>
          </cell>
          <cell r="AJ131">
            <v>0</v>
          </cell>
          <cell r="AK131">
            <v>0</v>
          </cell>
          <cell r="AM131">
            <v>0</v>
          </cell>
        </row>
        <row r="132">
          <cell r="D132" t="str">
            <v>3-Diğer dış giyim eşyaları imalatı</v>
          </cell>
          <cell r="E132" t="str">
            <v>C1413</v>
          </cell>
          <cell r="F132">
            <v>0</v>
          </cell>
          <cell r="G132">
            <v>29</v>
          </cell>
          <cell r="H132">
            <v>46</v>
          </cell>
          <cell r="I132">
            <v>180</v>
          </cell>
          <cell r="J132">
            <v>48</v>
          </cell>
          <cell r="K132">
            <v>8584</v>
          </cell>
          <cell r="M132">
            <v>0</v>
          </cell>
          <cell r="N132">
            <v>48</v>
          </cell>
          <cell r="O132">
            <v>94</v>
          </cell>
          <cell r="P132">
            <v>183</v>
          </cell>
          <cell r="Q132">
            <v>68</v>
          </cell>
          <cell r="R132">
            <v>7561</v>
          </cell>
          <cell r="AA132">
            <v>0</v>
          </cell>
          <cell r="AB132">
            <v>0</v>
          </cell>
          <cell r="AC132">
            <v>0</v>
          </cell>
          <cell r="AD132">
            <v>0</v>
          </cell>
          <cell r="AE132">
            <v>0</v>
          </cell>
          <cell r="AF132">
            <v>176</v>
          </cell>
          <cell r="AH132">
            <v>0</v>
          </cell>
          <cell r="AI132">
            <v>0</v>
          </cell>
          <cell r="AJ132">
            <v>0</v>
          </cell>
          <cell r="AK132">
            <v>0</v>
          </cell>
          <cell r="AL132">
            <v>0</v>
          </cell>
          <cell r="AM132">
            <v>72</v>
          </cell>
        </row>
        <row r="133">
          <cell r="D133" t="str">
            <v>4-İç giyim eşyası imalatı</v>
          </cell>
          <cell r="E133" t="str">
            <v>C1414</v>
          </cell>
          <cell r="F133">
            <v>0</v>
          </cell>
          <cell r="G133">
            <v>5</v>
          </cell>
          <cell r="H133">
            <v>10</v>
          </cell>
          <cell r="I133">
            <v>30</v>
          </cell>
          <cell r="J133">
            <v>4</v>
          </cell>
          <cell r="K133">
            <v>1192</v>
          </cell>
          <cell r="M133">
            <v>0</v>
          </cell>
          <cell r="N133">
            <v>7</v>
          </cell>
          <cell r="O133">
            <v>10</v>
          </cell>
          <cell r="P133">
            <v>66</v>
          </cell>
          <cell r="Q133">
            <v>24</v>
          </cell>
          <cell r="R133">
            <v>1875</v>
          </cell>
          <cell r="AA133">
            <v>0</v>
          </cell>
          <cell r="AB133">
            <v>0</v>
          </cell>
          <cell r="AC133">
            <v>0</v>
          </cell>
          <cell r="AD133">
            <v>0</v>
          </cell>
          <cell r="AE133">
            <v>0</v>
          </cell>
          <cell r="AF133">
            <v>77</v>
          </cell>
          <cell r="AH133">
            <v>0</v>
          </cell>
          <cell r="AI133">
            <v>0</v>
          </cell>
          <cell r="AJ133">
            <v>0</v>
          </cell>
          <cell r="AK133">
            <v>0</v>
          </cell>
          <cell r="AL133">
            <v>0</v>
          </cell>
          <cell r="AM133">
            <v>41</v>
          </cell>
        </row>
        <row r="134">
          <cell r="D134" t="str">
            <v>5-Şapka ve kasket imalatı</v>
          </cell>
          <cell r="E134" t="str">
            <v>C1415</v>
          </cell>
        </row>
        <row r="135">
          <cell r="D135" t="str">
            <v>6-Terziler (hususi dikişler)</v>
          </cell>
          <cell r="E135" t="str">
            <v>C1416</v>
          </cell>
        </row>
        <row r="136">
          <cell r="D136" t="str">
            <v>9-Diğer giyim eşyalarının ve aksesuarlarının imalatı</v>
          </cell>
          <cell r="E136" t="str">
            <v>C1419</v>
          </cell>
          <cell r="F136">
            <v>0</v>
          </cell>
          <cell r="H136">
            <v>2</v>
          </cell>
          <cell r="I136">
            <v>9</v>
          </cell>
          <cell r="J136">
            <v>4</v>
          </cell>
          <cell r="K136">
            <v>891</v>
          </cell>
          <cell r="M136">
            <v>0</v>
          </cell>
          <cell r="O136">
            <v>4</v>
          </cell>
          <cell r="P136">
            <v>9</v>
          </cell>
          <cell r="Q136">
            <v>4</v>
          </cell>
          <cell r="R136">
            <v>837</v>
          </cell>
          <cell r="AA136">
            <v>0</v>
          </cell>
          <cell r="AC136">
            <v>0</v>
          </cell>
          <cell r="AD136">
            <v>0</v>
          </cell>
          <cell r="AE136">
            <v>0</v>
          </cell>
          <cell r="AF136">
            <v>24</v>
          </cell>
          <cell r="AH136">
            <v>0</v>
          </cell>
          <cell r="AJ136">
            <v>0</v>
          </cell>
          <cell r="AK136">
            <v>0</v>
          </cell>
          <cell r="AL136">
            <v>0</v>
          </cell>
          <cell r="AM136">
            <v>21</v>
          </cell>
        </row>
        <row r="137">
          <cell r="D137" t="str">
            <v>0-Kürkten eşya imalatı</v>
          </cell>
          <cell r="E137" t="str">
            <v>C1420</v>
          </cell>
          <cell r="F137">
            <v>0</v>
          </cell>
          <cell r="K137">
            <v>28</v>
          </cell>
          <cell r="AA137">
            <v>0</v>
          </cell>
          <cell r="AF137">
            <v>0</v>
          </cell>
        </row>
        <row r="138">
          <cell r="D138" t="str">
            <v>1-Örme (Trikotaj) ve tığ işi çorap imalatı</v>
          </cell>
          <cell r="E138" t="str">
            <v>C1431</v>
          </cell>
          <cell r="F138">
            <v>0</v>
          </cell>
          <cell r="G138">
            <v>8</v>
          </cell>
          <cell r="H138">
            <v>26</v>
          </cell>
          <cell r="I138">
            <v>33</v>
          </cell>
          <cell r="K138">
            <v>1289</v>
          </cell>
          <cell r="M138">
            <v>0</v>
          </cell>
          <cell r="N138">
            <v>10</v>
          </cell>
          <cell r="O138">
            <v>16</v>
          </cell>
          <cell r="P138">
            <v>30</v>
          </cell>
          <cell r="Q138">
            <v>28</v>
          </cell>
          <cell r="R138">
            <v>662</v>
          </cell>
          <cell r="AA138">
            <v>0</v>
          </cell>
          <cell r="AB138">
            <v>0</v>
          </cell>
          <cell r="AC138">
            <v>0</v>
          </cell>
          <cell r="AD138">
            <v>0</v>
          </cell>
          <cell r="AF138">
            <v>26</v>
          </cell>
          <cell r="AH138">
            <v>0</v>
          </cell>
          <cell r="AI138">
            <v>0</v>
          </cell>
          <cell r="AJ138">
            <v>0</v>
          </cell>
          <cell r="AK138">
            <v>0</v>
          </cell>
          <cell r="AL138">
            <v>48</v>
          </cell>
          <cell r="AM138">
            <v>16</v>
          </cell>
        </row>
        <row r="139">
          <cell r="D139" t="str">
            <v>9-Örme (Trikotaj) ve tığ işi diğer giyim eşyası imalatı</v>
          </cell>
          <cell r="E139" t="str">
            <v>C1439</v>
          </cell>
          <cell r="F139">
            <v>0</v>
          </cell>
          <cell r="G139">
            <v>4</v>
          </cell>
          <cell r="H139">
            <v>2</v>
          </cell>
          <cell r="I139">
            <v>12</v>
          </cell>
          <cell r="J139">
            <v>4</v>
          </cell>
          <cell r="K139">
            <v>963</v>
          </cell>
          <cell r="M139">
            <v>0</v>
          </cell>
          <cell r="P139">
            <v>12</v>
          </cell>
          <cell r="Q139">
            <v>4</v>
          </cell>
          <cell r="R139">
            <v>68</v>
          </cell>
          <cell r="AA139">
            <v>0</v>
          </cell>
          <cell r="AB139">
            <v>0</v>
          </cell>
          <cell r="AC139">
            <v>0</v>
          </cell>
          <cell r="AD139">
            <v>0</v>
          </cell>
          <cell r="AE139">
            <v>0</v>
          </cell>
          <cell r="AF139">
            <v>170</v>
          </cell>
          <cell r="AH139">
            <v>0</v>
          </cell>
          <cell r="AK139">
            <v>0</v>
          </cell>
          <cell r="AL139">
            <v>0</v>
          </cell>
          <cell r="AM139">
            <v>6</v>
          </cell>
        </row>
        <row r="140">
          <cell r="D140" t="str">
            <v>1-Derinin tabaklanması ve işlenmesi</v>
          </cell>
          <cell r="E140" t="str">
            <v>C1511</v>
          </cell>
          <cell r="F140">
            <v>0</v>
          </cell>
          <cell r="G140">
            <v>2</v>
          </cell>
          <cell r="H140">
            <v>12</v>
          </cell>
          <cell r="I140">
            <v>18</v>
          </cell>
          <cell r="K140">
            <v>2663</v>
          </cell>
          <cell r="M140">
            <v>0</v>
          </cell>
          <cell r="Q140">
            <v>8</v>
          </cell>
          <cell r="R140">
            <v>273</v>
          </cell>
          <cell r="AA140">
            <v>0</v>
          </cell>
          <cell r="AB140">
            <v>0</v>
          </cell>
          <cell r="AC140">
            <v>0</v>
          </cell>
          <cell r="AD140">
            <v>0</v>
          </cell>
          <cell r="AF140">
            <v>207</v>
          </cell>
          <cell r="AH140">
            <v>0</v>
          </cell>
          <cell r="AL140">
            <v>0</v>
          </cell>
          <cell r="AM140">
            <v>6</v>
          </cell>
        </row>
        <row r="141">
          <cell r="D141" t="str">
            <v>2-Bavul. el çantası ve benzerleri ile saraçlık ve koşum takımı imalatı (deri giyim eşyası hariç)</v>
          </cell>
          <cell r="E141" t="str">
            <v>C1512</v>
          </cell>
          <cell r="F141">
            <v>0</v>
          </cell>
          <cell r="H141">
            <v>6</v>
          </cell>
          <cell r="I141">
            <v>12</v>
          </cell>
          <cell r="J141">
            <v>3</v>
          </cell>
          <cell r="K141">
            <v>679</v>
          </cell>
          <cell r="M141">
            <v>0</v>
          </cell>
          <cell r="O141">
            <v>2</v>
          </cell>
          <cell r="P141">
            <v>3</v>
          </cell>
          <cell r="R141">
            <v>85</v>
          </cell>
          <cell r="AA141">
            <v>0</v>
          </cell>
          <cell r="AC141">
            <v>0</v>
          </cell>
          <cell r="AD141">
            <v>0</v>
          </cell>
          <cell r="AE141">
            <v>1</v>
          </cell>
          <cell r="AF141">
            <v>4</v>
          </cell>
          <cell r="AH141">
            <v>0</v>
          </cell>
          <cell r="AJ141">
            <v>0</v>
          </cell>
          <cell r="AK141">
            <v>0</v>
          </cell>
          <cell r="AM141">
            <v>1</v>
          </cell>
        </row>
        <row r="142">
          <cell r="D142" t="str">
            <v>3-Kürkün işlenmesi ve boyanması</v>
          </cell>
          <cell r="E142" t="str">
            <v>C1513</v>
          </cell>
        </row>
        <row r="143">
          <cell r="D143" t="str">
            <v>9-Çiğ deri kurutma ve bağırsak işleme yerleri ( sucuk bumbar hariç)</v>
          </cell>
          <cell r="E143" t="str">
            <v>C1519</v>
          </cell>
        </row>
        <row r="144">
          <cell r="D144" t="str">
            <v>0-Ayakkabı. terlik vb imalatı</v>
          </cell>
          <cell r="E144" t="str">
            <v>C1520</v>
          </cell>
          <cell r="F144">
            <v>0</v>
          </cell>
          <cell r="G144">
            <v>10</v>
          </cell>
          <cell r="H144">
            <v>16</v>
          </cell>
          <cell r="I144">
            <v>27</v>
          </cell>
          <cell r="J144">
            <v>20</v>
          </cell>
          <cell r="K144">
            <v>3492</v>
          </cell>
          <cell r="M144">
            <v>0</v>
          </cell>
          <cell r="N144">
            <v>2</v>
          </cell>
          <cell r="O144">
            <v>4</v>
          </cell>
          <cell r="P144">
            <v>6</v>
          </cell>
          <cell r="R144">
            <v>591</v>
          </cell>
          <cell r="AA144">
            <v>0</v>
          </cell>
          <cell r="AB144">
            <v>0</v>
          </cell>
          <cell r="AC144">
            <v>0</v>
          </cell>
          <cell r="AD144">
            <v>0</v>
          </cell>
          <cell r="AE144">
            <v>0</v>
          </cell>
          <cell r="AF144">
            <v>83</v>
          </cell>
          <cell r="AH144">
            <v>0</v>
          </cell>
          <cell r="AI144">
            <v>0</v>
          </cell>
          <cell r="AJ144">
            <v>0</v>
          </cell>
          <cell r="AK144">
            <v>0</v>
          </cell>
          <cell r="AM144">
            <v>15</v>
          </cell>
        </row>
        <row r="145">
          <cell r="D145" t="str">
            <v>0-Ağaçların biçilmesi ve planyalanması</v>
          </cell>
          <cell r="E145" t="str">
            <v>C1610</v>
          </cell>
          <cell r="F145">
            <v>0</v>
          </cell>
          <cell r="G145">
            <v>10</v>
          </cell>
          <cell r="H145">
            <v>22</v>
          </cell>
          <cell r="I145">
            <v>111</v>
          </cell>
          <cell r="J145">
            <v>48</v>
          </cell>
          <cell r="K145">
            <v>12692</v>
          </cell>
          <cell r="M145">
            <v>0</v>
          </cell>
          <cell r="N145">
            <v>2</v>
          </cell>
          <cell r="O145">
            <v>8</v>
          </cell>
          <cell r="P145">
            <v>12</v>
          </cell>
          <cell r="R145">
            <v>441</v>
          </cell>
          <cell r="AA145">
            <v>0</v>
          </cell>
          <cell r="AB145">
            <v>0</v>
          </cell>
          <cell r="AC145">
            <v>0</v>
          </cell>
          <cell r="AD145">
            <v>0</v>
          </cell>
          <cell r="AE145">
            <v>0</v>
          </cell>
          <cell r="AF145">
            <v>470</v>
          </cell>
          <cell r="AH145">
            <v>0</v>
          </cell>
          <cell r="AI145">
            <v>0</v>
          </cell>
          <cell r="AJ145">
            <v>0</v>
          </cell>
          <cell r="AK145">
            <v>0</v>
          </cell>
          <cell r="AM145">
            <v>16</v>
          </cell>
        </row>
        <row r="146">
          <cell r="D146" t="str">
            <v>1-Ahşap plaka ve levha imalatı</v>
          </cell>
          <cell r="E146" t="str">
            <v>C1621</v>
          </cell>
          <cell r="F146">
            <v>0</v>
          </cell>
          <cell r="G146">
            <v>38</v>
          </cell>
          <cell r="H146">
            <v>95</v>
          </cell>
          <cell r="I146">
            <v>129</v>
          </cell>
          <cell r="J146">
            <v>52</v>
          </cell>
          <cell r="K146">
            <v>11530</v>
          </cell>
          <cell r="M146">
            <v>0</v>
          </cell>
          <cell r="N146">
            <v>1</v>
          </cell>
          <cell r="O146">
            <v>6</v>
          </cell>
          <cell r="P146">
            <v>9</v>
          </cell>
          <cell r="Q146">
            <v>8</v>
          </cell>
          <cell r="R146">
            <v>496</v>
          </cell>
          <cell r="AA146">
            <v>0</v>
          </cell>
          <cell r="AB146">
            <v>0</v>
          </cell>
          <cell r="AC146">
            <v>1</v>
          </cell>
          <cell r="AD146">
            <v>0</v>
          </cell>
          <cell r="AE146">
            <v>0</v>
          </cell>
          <cell r="AF146">
            <v>378</v>
          </cell>
          <cell r="AH146">
            <v>0</v>
          </cell>
          <cell r="AI146">
            <v>0</v>
          </cell>
          <cell r="AJ146">
            <v>0</v>
          </cell>
          <cell r="AK146">
            <v>0</v>
          </cell>
          <cell r="AL146">
            <v>0</v>
          </cell>
          <cell r="AM146">
            <v>6</v>
          </cell>
        </row>
        <row r="147">
          <cell r="D147" t="str">
            <v>2-Birleştirilmiş parke yer döşemelerinin imalatı</v>
          </cell>
          <cell r="E147" t="str">
            <v>C1622</v>
          </cell>
          <cell r="F147">
            <v>0</v>
          </cell>
          <cell r="G147">
            <v>8</v>
          </cell>
          <cell r="H147">
            <v>22</v>
          </cell>
          <cell r="I147">
            <v>54</v>
          </cell>
          <cell r="J147">
            <v>8</v>
          </cell>
          <cell r="K147">
            <v>3080</v>
          </cell>
          <cell r="M147">
            <v>0</v>
          </cell>
          <cell r="N147">
            <v>1</v>
          </cell>
          <cell r="O147">
            <v>2</v>
          </cell>
          <cell r="R147">
            <v>115</v>
          </cell>
          <cell r="AA147">
            <v>0</v>
          </cell>
          <cell r="AB147">
            <v>0</v>
          </cell>
          <cell r="AC147">
            <v>0</v>
          </cell>
          <cell r="AD147">
            <v>0</v>
          </cell>
          <cell r="AE147">
            <v>0</v>
          </cell>
          <cell r="AF147">
            <v>69</v>
          </cell>
          <cell r="AH147">
            <v>0</v>
          </cell>
          <cell r="AI147">
            <v>0</v>
          </cell>
          <cell r="AJ147">
            <v>0</v>
          </cell>
          <cell r="AM147">
            <v>0</v>
          </cell>
        </row>
        <row r="148">
          <cell r="D148" t="str">
            <v>3-Diğer bina doğramacılığı ve marangozluk ürünlerinin imalatı</v>
          </cell>
          <cell r="E148" t="str">
            <v>C1623</v>
          </cell>
          <cell r="F148">
            <v>0</v>
          </cell>
          <cell r="G148">
            <v>10</v>
          </cell>
          <cell r="H148">
            <v>22</v>
          </cell>
          <cell r="I148">
            <v>57</v>
          </cell>
          <cell r="J148">
            <v>8</v>
          </cell>
          <cell r="K148">
            <v>8247</v>
          </cell>
          <cell r="M148">
            <v>0</v>
          </cell>
          <cell r="O148">
            <v>4</v>
          </cell>
          <cell r="P148">
            <v>6</v>
          </cell>
          <cell r="Q148">
            <v>4</v>
          </cell>
          <cell r="R148">
            <v>188</v>
          </cell>
          <cell r="AA148">
            <v>0</v>
          </cell>
          <cell r="AB148">
            <v>0</v>
          </cell>
          <cell r="AC148">
            <v>0</v>
          </cell>
          <cell r="AD148">
            <v>0</v>
          </cell>
          <cell r="AE148">
            <v>0</v>
          </cell>
          <cell r="AF148">
            <v>304</v>
          </cell>
          <cell r="AH148">
            <v>0</v>
          </cell>
          <cell r="AJ148">
            <v>0</v>
          </cell>
          <cell r="AK148">
            <v>0</v>
          </cell>
          <cell r="AL148">
            <v>0</v>
          </cell>
          <cell r="AM148">
            <v>0</v>
          </cell>
        </row>
        <row r="149">
          <cell r="D149" t="str">
            <v>4-Ahşap konteyner imalatı</v>
          </cell>
          <cell r="E149" t="str">
            <v>C1624</v>
          </cell>
          <cell r="F149">
            <v>0</v>
          </cell>
          <cell r="G149">
            <v>7</v>
          </cell>
          <cell r="H149">
            <v>50</v>
          </cell>
          <cell r="I149">
            <v>54</v>
          </cell>
          <cell r="J149">
            <v>20</v>
          </cell>
          <cell r="K149">
            <v>6323</v>
          </cell>
          <cell r="M149">
            <v>0</v>
          </cell>
          <cell r="P149">
            <v>3</v>
          </cell>
          <cell r="R149">
            <v>124</v>
          </cell>
          <cell r="AA149">
            <v>0</v>
          </cell>
          <cell r="AB149">
            <v>0</v>
          </cell>
          <cell r="AC149">
            <v>0</v>
          </cell>
          <cell r="AD149">
            <v>0</v>
          </cell>
          <cell r="AE149">
            <v>0</v>
          </cell>
          <cell r="AF149">
            <v>130</v>
          </cell>
          <cell r="AH149">
            <v>0</v>
          </cell>
          <cell r="AK149">
            <v>0</v>
          </cell>
          <cell r="AM149">
            <v>0</v>
          </cell>
        </row>
        <row r="150">
          <cell r="D150" t="str">
            <v>5-Ağaç mantarı ürünleri imalatı, saz. saman ve benzeri malzemelerden örülerek yapılan ürünlerin imalatı</v>
          </cell>
          <cell r="E150" t="str">
            <v>C1625</v>
          </cell>
        </row>
        <row r="151">
          <cell r="D151" t="str">
            <v>9-Diğer ağaç ürünleri imalatı,</v>
          </cell>
          <cell r="E151" t="str">
            <v>C1629</v>
          </cell>
          <cell r="F151">
            <v>0</v>
          </cell>
          <cell r="G151">
            <v>1</v>
          </cell>
          <cell r="H151">
            <v>6</v>
          </cell>
          <cell r="I151">
            <v>15</v>
          </cell>
          <cell r="J151">
            <v>4</v>
          </cell>
          <cell r="K151">
            <v>1421</v>
          </cell>
          <cell r="M151">
            <v>0</v>
          </cell>
          <cell r="O151">
            <v>2</v>
          </cell>
          <cell r="R151">
            <v>364</v>
          </cell>
          <cell r="AA151">
            <v>0</v>
          </cell>
          <cell r="AB151">
            <v>0</v>
          </cell>
          <cell r="AC151">
            <v>0</v>
          </cell>
          <cell r="AD151">
            <v>0</v>
          </cell>
          <cell r="AE151">
            <v>0</v>
          </cell>
          <cell r="AF151">
            <v>22</v>
          </cell>
          <cell r="AH151">
            <v>0</v>
          </cell>
          <cell r="AJ151">
            <v>0</v>
          </cell>
          <cell r="AM151">
            <v>14</v>
          </cell>
        </row>
        <row r="152">
          <cell r="D152" t="str">
            <v>1-Kağıt hamuru imalatı</v>
          </cell>
          <cell r="E152" t="str">
            <v>C1711</v>
          </cell>
          <cell r="F152">
            <v>0</v>
          </cell>
          <cell r="G152">
            <v>3</v>
          </cell>
          <cell r="H152">
            <v>14</v>
          </cell>
          <cell r="I152">
            <v>36</v>
          </cell>
          <cell r="J152">
            <v>8</v>
          </cell>
          <cell r="K152">
            <v>3556</v>
          </cell>
          <cell r="M152">
            <v>0</v>
          </cell>
          <cell r="R152">
            <v>25</v>
          </cell>
          <cell r="AA152">
            <v>0</v>
          </cell>
          <cell r="AB152">
            <v>0</v>
          </cell>
          <cell r="AC152">
            <v>0</v>
          </cell>
          <cell r="AD152">
            <v>0</v>
          </cell>
          <cell r="AE152">
            <v>0</v>
          </cell>
          <cell r="AF152">
            <v>82</v>
          </cell>
          <cell r="AH152">
            <v>0</v>
          </cell>
          <cell r="AM152">
            <v>0</v>
          </cell>
        </row>
        <row r="153">
          <cell r="D153" t="str">
            <v>2-Kağıt ve mukavva imalatı</v>
          </cell>
          <cell r="E153" t="str">
            <v>C1712</v>
          </cell>
          <cell r="F153">
            <v>0</v>
          </cell>
          <cell r="G153">
            <v>13</v>
          </cell>
          <cell r="H153">
            <v>38</v>
          </cell>
          <cell r="I153">
            <v>105</v>
          </cell>
          <cell r="J153">
            <v>36</v>
          </cell>
          <cell r="K153">
            <v>7685</v>
          </cell>
          <cell r="M153">
            <v>0</v>
          </cell>
          <cell r="N153">
            <v>1</v>
          </cell>
          <cell r="O153">
            <v>2</v>
          </cell>
          <cell r="R153">
            <v>374</v>
          </cell>
          <cell r="AA153">
            <v>0</v>
          </cell>
          <cell r="AB153">
            <v>0</v>
          </cell>
          <cell r="AC153">
            <v>0</v>
          </cell>
          <cell r="AD153">
            <v>0</v>
          </cell>
          <cell r="AE153">
            <v>0</v>
          </cell>
          <cell r="AF153">
            <v>150</v>
          </cell>
          <cell r="AH153">
            <v>0</v>
          </cell>
          <cell r="AI153">
            <v>0</v>
          </cell>
          <cell r="AJ153">
            <v>0</v>
          </cell>
          <cell r="AM153">
            <v>18</v>
          </cell>
        </row>
        <row r="154">
          <cell r="D154" t="str">
            <v>1-Oluklu kağıt ve oluklu mukavva imalatı ile kağıt ve mukavvadan yapılan ambalaj kutuları imalatı</v>
          </cell>
          <cell r="E154" t="str">
            <v>C1721</v>
          </cell>
          <cell r="F154">
            <v>0</v>
          </cell>
          <cell r="G154">
            <v>17</v>
          </cell>
          <cell r="H154">
            <v>90</v>
          </cell>
          <cell r="I154">
            <v>231</v>
          </cell>
          <cell r="J154">
            <v>52</v>
          </cell>
          <cell r="K154">
            <v>15299</v>
          </cell>
          <cell r="M154">
            <v>0</v>
          </cell>
          <cell r="N154">
            <v>1</v>
          </cell>
          <cell r="O154">
            <v>6</v>
          </cell>
          <cell r="P154">
            <v>21</v>
          </cell>
          <cell r="Q154">
            <v>8</v>
          </cell>
          <cell r="R154">
            <v>836</v>
          </cell>
          <cell r="AA154">
            <v>0</v>
          </cell>
          <cell r="AB154">
            <v>0</v>
          </cell>
          <cell r="AC154">
            <v>0</v>
          </cell>
          <cell r="AD154">
            <v>0</v>
          </cell>
          <cell r="AE154">
            <v>0</v>
          </cell>
          <cell r="AF154">
            <v>391</v>
          </cell>
          <cell r="AH154">
            <v>0</v>
          </cell>
          <cell r="AI154">
            <v>0</v>
          </cell>
          <cell r="AJ154">
            <v>0</v>
          </cell>
          <cell r="AK154">
            <v>0</v>
          </cell>
          <cell r="AL154">
            <v>0</v>
          </cell>
          <cell r="AM154">
            <v>3</v>
          </cell>
        </row>
        <row r="155">
          <cell r="D155" t="str">
            <v>2-Kağıttan yapılan ev eşyası. sıhhi ve tuvalet malzemeleri imalatı</v>
          </cell>
          <cell r="E155" t="str">
            <v>C1722</v>
          </cell>
          <cell r="F155">
            <v>0</v>
          </cell>
          <cell r="G155">
            <v>13</v>
          </cell>
          <cell r="H155">
            <v>54</v>
          </cell>
          <cell r="I155">
            <v>96</v>
          </cell>
          <cell r="J155">
            <v>14</v>
          </cell>
          <cell r="K155">
            <v>7305</v>
          </cell>
          <cell r="M155">
            <v>0</v>
          </cell>
          <cell r="N155">
            <v>2</v>
          </cell>
          <cell r="O155">
            <v>6</v>
          </cell>
          <cell r="P155">
            <v>18</v>
          </cell>
          <cell r="Q155">
            <v>4</v>
          </cell>
          <cell r="R155">
            <v>1385</v>
          </cell>
          <cell r="AA155">
            <v>0</v>
          </cell>
          <cell r="AB155">
            <v>0</v>
          </cell>
          <cell r="AC155">
            <v>0</v>
          </cell>
          <cell r="AD155">
            <v>0</v>
          </cell>
          <cell r="AE155">
            <v>2</v>
          </cell>
          <cell r="AF155">
            <v>115</v>
          </cell>
          <cell r="AH155">
            <v>0</v>
          </cell>
          <cell r="AI155">
            <v>0</v>
          </cell>
          <cell r="AJ155">
            <v>0</v>
          </cell>
          <cell r="AK155">
            <v>0</v>
          </cell>
          <cell r="AL155">
            <v>0</v>
          </cell>
          <cell r="AM155">
            <v>36</v>
          </cell>
        </row>
        <row r="156">
          <cell r="D156" t="str">
            <v>3-Kağıt kırtasiye ürünleri imalatı</v>
          </cell>
          <cell r="E156" t="str">
            <v>C1723</v>
          </cell>
          <cell r="F156">
            <v>0</v>
          </cell>
          <cell r="G156">
            <v>2</v>
          </cell>
          <cell r="H156">
            <v>2</v>
          </cell>
          <cell r="I156">
            <v>9</v>
          </cell>
          <cell r="J156">
            <v>8</v>
          </cell>
          <cell r="K156">
            <v>661</v>
          </cell>
          <cell r="M156">
            <v>0</v>
          </cell>
          <cell r="R156">
            <v>93</v>
          </cell>
          <cell r="AA156">
            <v>0</v>
          </cell>
          <cell r="AB156">
            <v>0</v>
          </cell>
          <cell r="AC156">
            <v>0</v>
          </cell>
          <cell r="AD156">
            <v>0</v>
          </cell>
          <cell r="AE156">
            <v>0</v>
          </cell>
          <cell r="AF156">
            <v>10</v>
          </cell>
          <cell r="AH156">
            <v>0</v>
          </cell>
          <cell r="AM156">
            <v>2</v>
          </cell>
        </row>
        <row r="157">
          <cell r="D157" t="str">
            <v>4-Duvar kağıdı imalatı</v>
          </cell>
          <cell r="E157" t="str">
            <v>C1724</v>
          </cell>
          <cell r="F157">
            <v>0</v>
          </cell>
          <cell r="I157">
            <v>3</v>
          </cell>
          <cell r="AA157">
            <v>0</v>
          </cell>
          <cell r="AD157">
            <v>0</v>
          </cell>
        </row>
        <row r="158">
          <cell r="D158" t="str">
            <v>9-Kağıt ve mukavvadan diğer ürünlerin imalatı</v>
          </cell>
          <cell r="E158" t="str">
            <v>C1729</v>
          </cell>
          <cell r="F158">
            <v>0</v>
          </cell>
          <cell r="H158">
            <v>8</v>
          </cell>
          <cell r="I158">
            <v>18</v>
          </cell>
          <cell r="J158">
            <v>12</v>
          </cell>
          <cell r="K158">
            <v>2288</v>
          </cell>
          <cell r="M158">
            <v>0</v>
          </cell>
          <cell r="O158">
            <v>2</v>
          </cell>
          <cell r="R158">
            <v>50</v>
          </cell>
          <cell r="AA158">
            <v>0</v>
          </cell>
          <cell r="AC158">
            <v>0</v>
          </cell>
          <cell r="AD158">
            <v>0</v>
          </cell>
          <cell r="AE158">
            <v>0</v>
          </cell>
          <cell r="AF158">
            <v>41</v>
          </cell>
          <cell r="AH158">
            <v>0</v>
          </cell>
          <cell r="AJ158">
            <v>0</v>
          </cell>
          <cell r="AM158">
            <v>0</v>
          </cell>
        </row>
        <row r="159">
          <cell r="D159" t="str">
            <v>1-Gazetelerin basımı</v>
          </cell>
          <cell r="E159" t="str">
            <v>C1811</v>
          </cell>
          <cell r="F159">
            <v>0</v>
          </cell>
          <cell r="G159">
            <v>4</v>
          </cell>
          <cell r="H159">
            <v>10</v>
          </cell>
          <cell r="I159">
            <v>9</v>
          </cell>
          <cell r="J159">
            <v>16</v>
          </cell>
          <cell r="K159">
            <v>2878</v>
          </cell>
          <cell r="M159">
            <v>0</v>
          </cell>
          <cell r="Q159">
            <v>4</v>
          </cell>
          <cell r="R159">
            <v>59</v>
          </cell>
          <cell r="AA159">
            <v>0</v>
          </cell>
          <cell r="AB159">
            <v>0</v>
          </cell>
          <cell r="AC159">
            <v>0</v>
          </cell>
          <cell r="AD159">
            <v>0</v>
          </cell>
          <cell r="AE159">
            <v>0</v>
          </cell>
          <cell r="AF159">
            <v>33</v>
          </cell>
          <cell r="AH159">
            <v>0</v>
          </cell>
          <cell r="AL159">
            <v>0</v>
          </cell>
          <cell r="AM159">
            <v>0</v>
          </cell>
        </row>
        <row r="160">
          <cell r="D160" t="str">
            <v>2-Diğer matbaacılık</v>
          </cell>
          <cell r="E160" t="str">
            <v>C1812</v>
          </cell>
          <cell r="F160">
            <v>0</v>
          </cell>
          <cell r="G160">
            <v>16</v>
          </cell>
          <cell r="H160">
            <v>62</v>
          </cell>
          <cell r="I160">
            <v>120</v>
          </cell>
          <cell r="J160">
            <v>60</v>
          </cell>
          <cell r="K160">
            <v>7226</v>
          </cell>
          <cell r="M160">
            <v>0</v>
          </cell>
          <cell r="N160">
            <v>2</v>
          </cell>
          <cell r="O160">
            <v>4</v>
          </cell>
          <cell r="P160">
            <v>9</v>
          </cell>
          <cell r="Q160">
            <v>4</v>
          </cell>
          <cell r="R160">
            <v>401</v>
          </cell>
          <cell r="AA160">
            <v>0</v>
          </cell>
          <cell r="AB160">
            <v>0</v>
          </cell>
          <cell r="AC160">
            <v>0</v>
          </cell>
          <cell r="AD160">
            <v>0</v>
          </cell>
          <cell r="AE160">
            <v>0</v>
          </cell>
          <cell r="AF160">
            <v>227</v>
          </cell>
          <cell r="AH160">
            <v>0</v>
          </cell>
          <cell r="AI160">
            <v>0</v>
          </cell>
          <cell r="AJ160">
            <v>0</v>
          </cell>
          <cell r="AK160">
            <v>0</v>
          </cell>
          <cell r="AL160">
            <v>0</v>
          </cell>
          <cell r="AM160">
            <v>6</v>
          </cell>
        </row>
        <row r="161">
          <cell r="D161" t="str">
            <v>3-Basım ve yayım öncesi hizmetler</v>
          </cell>
          <cell r="E161" t="str">
            <v>C1813</v>
          </cell>
          <cell r="F161">
            <v>0</v>
          </cell>
          <cell r="H161">
            <v>8</v>
          </cell>
          <cell r="I161">
            <v>3</v>
          </cell>
          <cell r="K161">
            <v>687</v>
          </cell>
          <cell r="M161">
            <v>0</v>
          </cell>
          <cell r="R161">
            <v>17</v>
          </cell>
          <cell r="AA161">
            <v>0</v>
          </cell>
          <cell r="AC161">
            <v>0</v>
          </cell>
          <cell r="AD161">
            <v>0</v>
          </cell>
          <cell r="AF161">
            <v>4</v>
          </cell>
          <cell r="AH161">
            <v>0</v>
          </cell>
          <cell r="AM161">
            <v>0</v>
          </cell>
        </row>
        <row r="162">
          <cell r="D162" t="str">
            <v>4-Ciltçilik ve ilgili hizmetler</v>
          </cell>
          <cell r="E162" t="str">
            <v>C1814</v>
          </cell>
          <cell r="F162">
            <v>0</v>
          </cell>
          <cell r="H162">
            <v>2</v>
          </cell>
          <cell r="I162">
            <v>3</v>
          </cell>
          <cell r="K162">
            <v>708</v>
          </cell>
          <cell r="M162">
            <v>0</v>
          </cell>
          <cell r="R162">
            <v>435</v>
          </cell>
          <cell r="AA162">
            <v>0</v>
          </cell>
          <cell r="AC162">
            <v>0</v>
          </cell>
          <cell r="AD162">
            <v>0</v>
          </cell>
          <cell r="AF162">
            <v>13</v>
          </cell>
          <cell r="AH162">
            <v>0</v>
          </cell>
          <cell r="AM162">
            <v>9</v>
          </cell>
        </row>
        <row r="163">
          <cell r="D163" t="str">
            <v>5-Diğer baskı ve hakkaklık işleri (tabaklar ve diğer eşya üzerine baskı. hakkaklık ve işleme yapılması gibi)</v>
          </cell>
          <cell r="E163" t="str">
            <v>C1815</v>
          </cell>
        </row>
        <row r="164">
          <cell r="D164" t="str">
            <v>0-Kayıtlı medyanın çoğaltılması (ses. görüntü ve bilgisayar kaydı)</v>
          </cell>
          <cell r="E164" t="str">
            <v>C1820</v>
          </cell>
          <cell r="K164">
            <v>19</v>
          </cell>
          <cell r="AF164">
            <v>0</v>
          </cell>
        </row>
        <row r="165">
          <cell r="D165" t="str">
            <v>0-Kok fırını ürünlerinin imalatı</v>
          </cell>
          <cell r="E165" t="str">
            <v>C1910</v>
          </cell>
          <cell r="F165">
            <v>0</v>
          </cell>
          <cell r="AA165">
            <v>0</v>
          </cell>
        </row>
        <row r="166">
          <cell r="D166" t="str">
            <v>0-Rafine edilmiş petrol ürünleri imalatı</v>
          </cell>
          <cell r="E166" t="str">
            <v>C1920</v>
          </cell>
          <cell r="F166">
            <v>0</v>
          </cell>
          <cell r="G166">
            <v>10</v>
          </cell>
          <cell r="H166">
            <v>28</v>
          </cell>
          <cell r="I166">
            <v>18</v>
          </cell>
          <cell r="J166">
            <v>4</v>
          </cell>
          <cell r="K166">
            <v>1682</v>
          </cell>
          <cell r="AA166">
            <v>0</v>
          </cell>
          <cell r="AB166">
            <v>0</v>
          </cell>
          <cell r="AC166">
            <v>0</v>
          </cell>
          <cell r="AD166">
            <v>0</v>
          </cell>
          <cell r="AE166">
            <v>0</v>
          </cell>
          <cell r="AF166">
            <v>91</v>
          </cell>
        </row>
        <row r="167">
          <cell r="D167" t="str">
            <v>1-Sanayi gazları imalatı</v>
          </cell>
          <cell r="E167" t="str">
            <v>C2011</v>
          </cell>
          <cell r="F167">
            <v>0</v>
          </cell>
          <cell r="G167">
            <v>1</v>
          </cell>
          <cell r="H167">
            <v>10</v>
          </cell>
          <cell r="K167">
            <v>176</v>
          </cell>
          <cell r="AA167">
            <v>0</v>
          </cell>
          <cell r="AB167">
            <v>0</v>
          </cell>
          <cell r="AC167">
            <v>0</v>
          </cell>
          <cell r="AF167">
            <v>5</v>
          </cell>
        </row>
        <row r="168">
          <cell r="D168" t="str">
            <v>2-Boya maddeleri ve pigment imalatı</v>
          </cell>
          <cell r="E168" t="str">
            <v>C2012</v>
          </cell>
          <cell r="F168">
            <v>0</v>
          </cell>
          <cell r="G168">
            <v>2</v>
          </cell>
          <cell r="H168">
            <v>8</v>
          </cell>
          <cell r="I168">
            <v>6</v>
          </cell>
          <cell r="K168">
            <v>359</v>
          </cell>
          <cell r="M168">
            <v>0</v>
          </cell>
          <cell r="AA168">
            <v>0</v>
          </cell>
          <cell r="AB168">
            <v>0</v>
          </cell>
          <cell r="AC168">
            <v>0</v>
          </cell>
          <cell r="AD168">
            <v>0</v>
          </cell>
          <cell r="AF168">
            <v>4</v>
          </cell>
          <cell r="AH168">
            <v>0</v>
          </cell>
        </row>
        <row r="169">
          <cell r="D169" t="str">
            <v>3-Diğer inorganik temel kimyasal maddelerin imalatı</v>
          </cell>
          <cell r="E169" t="str">
            <v>C2013</v>
          </cell>
          <cell r="F169">
            <v>0</v>
          </cell>
          <cell r="G169">
            <v>2</v>
          </cell>
          <cell r="H169">
            <v>14</v>
          </cell>
          <cell r="I169">
            <v>48</v>
          </cell>
          <cell r="J169">
            <v>16</v>
          </cell>
          <cell r="K169">
            <v>2397</v>
          </cell>
          <cell r="M169">
            <v>0</v>
          </cell>
          <cell r="R169">
            <v>57</v>
          </cell>
          <cell r="AA169">
            <v>0</v>
          </cell>
          <cell r="AB169">
            <v>0</v>
          </cell>
          <cell r="AC169">
            <v>0</v>
          </cell>
          <cell r="AD169">
            <v>0</v>
          </cell>
          <cell r="AE169">
            <v>0</v>
          </cell>
          <cell r="AF169">
            <v>140</v>
          </cell>
          <cell r="AH169">
            <v>0</v>
          </cell>
          <cell r="AM169">
            <v>0</v>
          </cell>
        </row>
        <row r="170">
          <cell r="D170" t="str">
            <v>4-Diğer organik temel kimyasalların imalatı</v>
          </cell>
          <cell r="E170" t="str">
            <v>C2014</v>
          </cell>
          <cell r="F170">
            <v>0</v>
          </cell>
          <cell r="G170">
            <v>5</v>
          </cell>
          <cell r="H170">
            <v>22</v>
          </cell>
          <cell r="I170">
            <v>42</v>
          </cell>
          <cell r="J170">
            <v>8</v>
          </cell>
          <cell r="K170">
            <v>2636</v>
          </cell>
          <cell r="M170">
            <v>0</v>
          </cell>
          <cell r="N170">
            <v>1</v>
          </cell>
          <cell r="O170">
            <v>2</v>
          </cell>
          <cell r="P170">
            <v>3</v>
          </cell>
          <cell r="R170">
            <v>87</v>
          </cell>
          <cell r="AA170">
            <v>0</v>
          </cell>
          <cell r="AB170">
            <v>0</v>
          </cell>
          <cell r="AC170">
            <v>0</v>
          </cell>
          <cell r="AD170">
            <v>0</v>
          </cell>
          <cell r="AE170">
            <v>0</v>
          </cell>
          <cell r="AF170">
            <v>58</v>
          </cell>
          <cell r="AH170">
            <v>0</v>
          </cell>
          <cell r="AI170">
            <v>0</v>
          </cell>
          <cell r="AJ170">
            <v>0</v>
          </cell>
          <cell r="AK170">
            <v>0</v>
          </cell>
          <cell r="AM170">
            <v>0</v>
          </cell>
        </row>
        <row r="171">
          <cell r="D171" t="str">
            <v>5-Kimyasal gübre ve azot bileşiklerin imalatı</v>
          </cell>
          <cell r="E171" t="str">
            <v>C2015</v>
          </cell>
          <cell r="F171">
            <v>0</v>
          </cell>
          <cell r="G171">
            <v>2</v>
          </cell>
          <cell r="H171">
            <v>16</v>
          </cell>
          <cell r="I171">
            <v>33</v>
          </cell>
          <cell r="K171">
            <v>1567</v>
          </cell>
          <cell r="M171">
            <v>0</v>
          </cell>
          <cell r="O171">
            <v>2</v>
          </cell>
          <cell r="R171">
            <v>36</v>
          </cell>
          <cell r="AA171">
            <v>0</v>
          </cell>
          <cell r="AB171">
            <v>0</v>
          </cell>
          <cell r="AC171">
            <v>0</v>
          </cell>
          <cell r="AD171">
            <v>0</v>
          </cell>
          <cell r="AF171">
            <v>70</v>
          </cell>
          <cell r="AH171">
            <v>0</v>
          </cell>
          <cell r="AJ171">
            <v>0</v>
          </cell>
          <cell r="AM171">
            <v>2</v>
          </cell>
        </row>
        <row r="172">
          <cell r="D172" t="str">
            <v>6-Birincil formda plastik hammaddelerin imalatı</v>
          </cell>
          <cell r="E172" t="str">
            <v>C2016</v>
          </cell>
          <cell r="F172">
            <v>0</v>
          </cell>
          <cell r="G172">
            <v>5</v>
          </cell>
          <cell r="H172">
            <v>30</v>
          </cell>
          <cell r="I172">
            <v>49</v>
          </cell>
          <cell r="J172">
            <v>28</v>
          </cell>
          <cell r="K172">
            <v>3783</v>
          </cell>
          <cell r="M172">
            <v>0</v>
          </cell>
          <cell r="N172">
            <v>2</v>
          </cell>
          <cell r="O172">
            <v>2</v>
          </cell>
          <cell r="P172">
            <v>6</v>
          </cell>
          <cell r="R172">
            <v>200</v>
          </cell>
          <cell r="AA172">
            <v>0</v>
          </cell>
          <cell r="AB172">
            <v>0</v>
          </cell>
          <cell r="AC172">
            <v>0</v>
          </cell>
          <cell r="AD172">
            <v>2</v>
          </cell>
          <cell r="AE172">
            <v>0</v>
          </cell>
          <cell r="AF172">
            <v>60</v>
          </cell>
          <cell r="AH172">
            <v>0</v>
          </cell>
          <cell r="AI172">
            <v>0</v>
          </cell>
          <cell r="AJ172">
            <v>0</v>
          </cell>
          <cell r="AK172">
            <v>0</v>
          </cell>
          <cell r="AM172">
            <v>1</v>
          </cell>
        </row>
        <row r="173">
          <cell r="D173" t="str">
            <v>7-Birincil formda sentetik kauçuk imalatı</v>
          </cell>
          <cell r="E173" t="str">
            <v>C2017</v>
          </cell>
          <cell r="K173">
            <v>153</v>
          </cell>
          <cell r="AF173">
            <v>4</v>
          </cell>
        </row>
        <row r="174">
          <cell r="D174" t="str">
            <v>0-Haşere ilaçları ve diğer zirai-kimyasal ürünlerin imalatı</v>
          </cell>
          <cell r="E174" t="str">
            <v>C2020</v>
          </cell>
          <cell r="F174">
            <v>0</v>
          </cell>
          <cell r="I174">
            <v>12</v>
          </cell>
          <cell r="J174">
            <v>4</v>
          </cell>
          <cell r="K174">
            <v>549</v>
          </cell>
          <cell r="M174">
            <v>0</v>
          </cell>
          <cell r="P174">
            <v>3</v>
          </cell>
          <cell r="Q174">
            <v>4</v>
          </cell>
          <cell r="AA174">
            <v>0</v>
          </cell>
          <cell r="AD174">
            <v>0</v>
          </cell>
          <cell r="AE174">
            <v>0</v>
          </cell>
          <cell r="AF174">
            <v>59</v>
          </cell>
          <cell r="AH174">
            <v>0</v>
          </cell>
          <cell r="AK174">
            <v>0</v>
          </cell>
          <cell r="AL174">
            <v>0</v>
          </cell>
        </row>
        <row r="175">
          <cell r="D175" t="str">
            <v>0-Boya. vernik ve benzeri kaplayıcı maddeler ile matbaa mürekkebi ve macun imalatı</v>
          </cell>
          <cell r="E175" t="str">
            <v>C2030</v>
          </cell>
          <cell r="F175">
            <v>0</v>
          </cell>
          <cell r="G175">
            <v>12</v>
          </cell>
          <cell r="H175">
            <v>54</v>
          </cell>
          <cell r="I175">
            <v>51</v>
          </cell>
          <cell r="J175">
            <v>16</v>
          </cell>
          <cell r="K175">
            <v>4526</v>
          </cell>
          <cell r="M175">
            <v>0</v>
          </cell>
          <cell r="O175">
            <v>2</v>
          </cell>
          <cell r="P175">
            <v>6</v>
          </cell>
          <cell r="R175">
            <v>12</v>
          </cell>
          <cell r="AA175">
            <v>0</v>
          </cell>
          <cell r="AB175">
            <v>0</v>
          </cell>
          <cell r="AC175">
            <v>0</v>
          </cell>
          <cell r="AD175">
            <v>0</v>
          </cell>
          <cell r="AE175">
            <v>0</v>
          </cell>
          <cell r="AF175">
            <v>136</v>
          </cell>
          <cell r="AH175">
            <v>0</v>
          </cell>
          <cell r="AJ175">
            <v>0</v>
          </cell>
          <cell r="AK175">
            <v>0</v>
          </cell>
          <cell r="AM175">
            <v>0</v>
          </cell>
        </row>
        <row r="176">
          <cell r="D176" t="str">
            <v>1-Sabun ve deterjan. temizlik ve parlatıcı maddeleri imalatı</v>
          </cell>
          <cell r="E176" t="str">
            <v>C2041</v>
          </cell>
          <cell r="F176">
            <v>0</v>
          </cell>
          <cell r="G176">
            <v>1</v>
          </cell>
          <cell r="H176">
            <v>24</v>
          </cell>
          <cell r="I176">
            <v>37</v>
          </cell>
          <cell r="J176">
            <v>32</v>
          </cell>
          <cell r="K176">
            <v>3767</v>
          </cell>
          <cell r="M176">
            <v>0</v>
          </cell>
          <cell r="N176">
            <v>4</v>
          </cell>
          <cell r="O176">
            <v>6</v>
          </cell>
          <cell r="P176">
            <v>6</v>
          </cell>
          <cell r="Q176">
            <v>4</v>
          </cell>
          <cell r="R176">
            <v>441</v>
          </cell>
          <cell r="AA176">
            <v>0</v>
          </cell>
          <cell r="AB176">
            <v>0</v>
          </cell>
          <cell r="AC176">
            <v>0</v>
          </cell>
          <cell r="AD176">
            <v>2</v>
          </cell>
          <cell r="AE176">
            <v>0</v>
          </cell>
          <cell r="AF176">
            <v>146</v>
          </cell>
          <cell r="AH176">
            <v>0</v>
          </cell>
          <cell r="AI176">
            <v>0</v>
          </cell>
          <cell r="AJ176">
            <v>0</v>
          </cell>
          <cell r="AK176">
            <v>0</v>
          </cell>
          <cell r="AL176">
            <v>0</v>
          </cell>
          <cell r="AM176">
            <v>2</v>
          </cell>
        </row>
        <row r="177">
          <cell r="D177" t="str">
            <v>2-Parfüm kozmetik ve bakım malzemelerinin imalatı</v>
          </cell>
          <cell r="E177" t="str">
            <v>C2042</v>
          </cell>
          <cell r="F177">
            <v>0</v>
          </cell>
          <cell r="G177">
            <v>5</v>
          </cell>
          <cell r="H177">
            <v>6</v>
          </cell>
          <cell r="I177">
            <v>9</v>
          </cell>
          <cell r="K177">
            <v>1512</v>
          </cell>
          <cell r="M177">
            <v>0</v>
          </cell>
          <cell r="N177">
            <v>7</v>
          </cell>
          <cell r="O177">
            <v>12</v>
          </cell>
          <cell r="P177">
            <v>15</v>
          </cell>
          <cell r="Q177">
            <v>4</v>
          </cell>
          <cell r="R177">
            <v>1363</v>
          </cell>
          <cell r="AA177">
            <v>0</v>
          </cell>
          <cell r="AB177">
            <v>0</v>
          </cell>
          <cell r="AC177">
            <v>0</v>
          </cell>
          <cell r="AD177">
            <v>0</v>
          </cell>
          <cell r="AF177">
            <v>70</v>
          </cell>
          <cell r="AH177">
            <v>0</v>
          </cell>
          <cell r="AI177">
            <v>0</v>
          </cell>
          <cell r="AJ177">
            <v>0</v>
          </cell>
          <cell r="AK177">
            <v>0</v>
          </cell>
          <cell r="AL177">
            <v>0</v>
          </cell>
          <cell r="AM177">
            <v>16</v>
          </cell>
        </row>
        <row r="178">
          <cell r="D178" t="str">
            <v>1-Patlayıcı madde imalatı</v>
          </cell>
          <cell r="E178" t="str">
            <v>C2051</v>
          </cell>
          <cell r="F178">
            <v>0</v>
          </cell>
          <cell r="G178">
            <v>1</v>
          </cell>
          <cell r="H178">
            <v>2</v>
          </cell>
          <cell r="I178">
            <v>3</v>
          </cell>
          <cell r="K178">
            <v>202</v>
          </cell>
          <cell r="M178">
            <v>0</v>
          </cell>
          <cell r="O178">
            <v>2</v>
          </cell>
          <cell r="R178">
            <v>45</v>
          </cell>
          <cell r="AA178">
            <v>0</v>
          </cell>
          <cell r="AB178">
            <v>0</v>
          </cell>
          <cell r="AC178">
            <v>0</v>
          </cell>
          <cell r="AD178">
            <v>0</v>
          </cell>
          <cell r="AF178">
            <v>10</v>
          </cell>
          <cell r="AH178">
            <v>0</v>
          </cell>
          <cell r="AJ178">
            <v>0</v>
          </cell>
          <cell r="AM178">
            <v>18</v>
          </cell>
        </row>
        <row r="179">
          <cell r="D179" t="str">
            <v>2-Tutkal imalatı</v>
          </cell>
          <cell r="E179" t="str">
            <v>C2052</v>
          </cell>
          <cell r="F179">
            <v>0</v>
          </cell>
          <cell r="G179">
            <v>1</v>
          </cell>
          <cell r="H179">
            <v>2</v>
          </cell>
          <cell r="I179">
            <v>15</v>
          </cell>
          <cell r="J179">
            <v>8</v>
          </cell>
          <cell r="K179">
            <v>683</v>
          </cell>
          <cell r="M179">
            <v>0</v>
          </cell>
          <cell r="N179">
            <v>1</v>
          </cell>
          <cell r="O179">
            <v>2</v>
          </cell>
          <cell r="P179">
            <v>3</v>
          </cell>
          <cell r="AA179">
            <v>0</v>
          </cell>
          <cell r="AB179">
            <v>0</v>
          </cell>
          <cell r="AC179">
            <v>0</v>
          </cell>
          <cell r="AD179">
            <v>0</v>
          </cell>
          <cell r="AE179">
            <v>0</v>
          </cell>
          <cell r="AF179">
            <v>39</v>
          </cell>
          <cell r="AH179">
            <v>0</v>
          </cell>
          <cell r="AI179">
            <v>0</v>
          </cell>
          <cell r="AJ179">
            <v>0</v>
          </cell>
          <cell r="AK179">
            <v>0</v>
          </cell>
        </row>
        <row r="180">
          <cell r="D180" t="str">
            <v>3-Uçucu yağların imalatı</v>
          </cell>
          <cell r="E180" t="str">
            <v>C2053</v>
          </cell>
          <cell r="I180">
            <v>3</v>
          </cell>
          <cell r="K180">
            <v>10</v>
          </cell>
          <cell r="AD180">
            <v>0</v>
          </cell>
          <cell r="AF180">
            <v>0</v>
          </cell>
        </row>
        <row r="181">
          <cell r="D181" t="str">
            <v>4-Her nevi mum imali</v>
          </cell>
          <cell r="E181" t="str">
            <v>C2054</v>
          </cell>
        </row>
        <row r="182">
          <cell r="D182" t="str">
            <v>5-Kibrit imali</v>
          </cell>
          <cell r="E182" t="str">
            <v>C2055</v>
          </cell>
        </row>
        <row r="183">
          <cell r="D183" t="str">
            <v>9-Başka yerde sınıflandırılmamış diğer kimyasal ürünlerin imalatı</v>
          </cell>
          <cell r="E183" t="str">
            <v>C2059</v>
          </cell>
          <cell r="F183">
            <v>0</v>
          </cell>
          <cell r="G183">
            <v>1</v>
          </cell>
          <cell r="H183">
            <v>8</v>
          </cell>
          <cell r="I183">
            <v>66</v>
          </cell>
          <cell r="J183">
            <v>16</v>
          </cell>
          <cell r="K183">
            <v>1969</v>
          </cell>
          <cell r="M183">
            <v>0</v>
          </cell>
          <cell r="P183">
            <v>3</v>
          </cell>
          <cell r="AA183">
            <v>0</v>
          </cell>
          <cell r="AB183">
            <v>0</v>
          </cell>
          <cell r="AC183">
            <v>0</v>
          </cell>
          <cell r="AD183">
            <v>0</v>
          </cell>
          <cell r="AE183">
            <v>0</v>
          </cell>
          <cell r="AF183">
            <v>153</v>
          </cell>
          <cell r="AH183">
            <v>0</v>
          </cell>
          <cell r="AK183">
            <v>0</v>
          </cell>
        </row>
        <row r="184">
          <cell r="D184" t="str">
            <v>0-Suni veya sentetik elyaf imalatı</v>
          </cell>
          <cell r="E184" t="str">
            <v>C2060</v>
          </cell>
          <cell r="F184">
            <v>0</v>
          </cell>
          <cell r="G184">
            <v>7</v>
          </cell>
          <cell r="H184">
            <v>14</v>
          </cell>
          <cell r="I184">
            <v>42</v>
          </cell>
          <cell r="J184">
            <v>8</v>
          </cell>
          <cell r="K184">
            <v>1385</v>
          </cell>
          <cell r="M184">
            <v>0</v>
          </cell>
          <cell r="N184">
            <v>2</v>
          </cell>
          <cell r="P184">
            <v>6</v>
          </cell>
          <cell r="R184">
            <v>132</v>
          </cell>
          <cell r="AA184">
            <v>0</v>
          </cell>
          <cell r="AB184">
            <v>0</v>
          </cell>
          <cell r="AC184">
            <v>0</v>
          </cell>
          <cell r="AD184">
            <v>0</v>
          </cell>
          <cell r="AE184">
            <v>0</v>
          </cell>
          <cell r="AF184">
            <v>39</v>
          </cell>
          <cell r="AH184">
            <v>0</v>
          </cell>
          <cell r="AI184">
            <v>0</v>
          </cell>
          <cell r="AK184">
            <v>0</v>
          </cell>
          <cell r="AM184">
            <v>0</v>
          </cell>
        </row>
        <row r="185">
          <cell r="D185" t="str">
            <v>0-Temel eczacılık ürünleri imalatı</v>
          </cell>
          <cell r="E185" t="str">
            <v>C2110</v>
          </cell>
          <cell r="G185">
            <v>1</v>
          </cell>
          <cell r="K185">
            <v>120</v>
          </cell>
          <cell r="M185">
            <v>0</v>
          </cell>
          <cell r="R185">
            <v>10</v>
          </cell>
          <cell r="AB185">
            <v>0</v>
          </cell>
          <cell r="AF185">
            <v>21</v>
          </cell>
          <cell r="AH185">
            <v>0</v>
          </cell>
          <cell r="AM185">
            <v>0</v>
          </cell>
        </row>
        <row r="186">
          <cell r="D186" t="str">
            <v>0-Eczacılığa ilişkin ilaçların imalatı</v>
          </cell>
          <cell r="E186" t="str">
            <v>C2120</v>
          </cell>
          <cell r="F186">
            <v>0</v>
          </cell>
          <cell r="G186">
            <v>14</v>
          </cell>
          <cell r="H186">
            <v>30</v>
          </cell>
          <cell r="I186">
            <v>57</v>
          </cell>
          <cell r="J186">
            <v>4</v>
          </cell>
          <cell r="K186">
            <v>2727</v>
          </cell>
          <cell r="M186">
            <v>0</v>
          </cell>
          <cell r="N186">
            <v>2</v>
          </cell>
          <cell r="O186">
            <v>16</v>
          </cell>
          <cell r="P186">
            <v>9</v>
          </cell>
          <cell r="Q186">
            <v>8</v>
          </cell>
          <cell r="R186">
            <v>730</v>
          </cell>
          <cell r="AA186">
            <v>0</v>
          </cell>
          <cell r="AB186">
            <v>0</v>
          </cell>
          <cell r="AC186">
            <v>0</v>
          </cell>
          <cell r="AD186">
            <v>0</v>
          </cell>
          <cell r="AE186">
            <v>0</v>
          </cell>
          <cell r="AF186">
            <v>38</v>
          </cell>
          <cell r="AH186">
            <v>0</v>
          </cell>
          <cell r="AI186">
            <v>0</v>
          </cell>
          <cell r="AJ186">
            <v>0</v>
          </cell>
          <cell r="AK186">
            <v>0</v>
          </cell>
          <cell r="AL186">
            <v>0</v>
          </cell>
          <cell r="AM186">
            <v>1</v>
          </cell>
        </row>
        <row r="187">
          <cell r="D187" t="str">
            <v>1-İç ve dış lastik imalatı, lastiğe sırt geçirilmesi ve yeniden işlenmesi</v>
          </cell>
          <cell r="E187" t="str">
            <v>C2211</v>
          </cell>
          <cell r="F187">
            <v>0</v>
          </cell>
          <cell r="G187">
            <v>33</v>
          </cell>
          <cell r="H187">
            <v>114</v>
          </cell>
          <cell r="I187">
            <v>193</v>
          </cell>
          <cell r="J187">
            <v>148</v>
          </cell>
          <cell r="K187">
            <v>11734</v>
          </cell>
          <cell r="M187">
            <v>0</v>
          </cell>
          <cell r="O187">
            <v>2</v>
          </cell>
          <cell r="R187">
            <v>221</v>
          </cell>
          <cell r="AA187">
            <v>0</v>
          </cell>
          <cell r="AB187">
            <v>0</v>
          </cell>
          <cell r="AC187">
            <v>0</v>
          </cell>
          <cell r="AD187">
            <v>2</v>
          </cell>
          <cell r="AE187">
            <v>0</v>
          </cell>
          <cell r="AF187">
            <v>105</v>
          </cell>
          <cell r="AH187">
            <v>0</v>
          </cell>
          <cell r="AJ187">
            <v>0</v>
          </cell>
          <cell r="AM187">
            <v>0</v>
          </cell>
        </row>
        <row r="188">
          <cell r="D188" t="str">
            <v>9-Diğer kauçuk ürünleri imalatı</v>
          </cell>
          <cell r="E188" t="str">
            <v>C2219</v>
          </cell>
          <cell r="F188">
            <v>0</v>
          </cell>
          <cell r="G188">
            <v>24</v>
          </cell>
          <cell r="H188">
            <v>76</v>
          </cell>
          <cell r="I188">
            <v>174</v>
          </cell>
          <cell r="J188">
            <v>32</v>
          </cell>
          <cell r="K188">
            <v>11710</v>
          </cell>
          <cell r="M188">
            <v>0</v>
          </cell>
          <cell r="N188">
            <v>5</v>
          </cell>
          <cell r="O188">
            <v>12</v>
          </cell>
          <cell r="P188">
            <v>15</v>
          </cell>
          <cell r="Q188">
            <v>12</v>
          </cell>
          <cell r="R188">
            <v>1159</v>
          </cell>
          <cell r="AA188">
            <v>0</v>
          </cell>
          <cell r="AB188">
            <v>0</v>
          </cell>
          <cell r="AC188">
            <v>0</v>
          </cell>
          <cell r="AD188">
            <v>0</v>
          </cell>
          <cell r="AE188">
            <v>0</v>
          </cell>
          <cell r="AF188">
            <v>165</v>
          </cell>
          <cell r="AH188">
            <v>0</v>
          </cell>
          <cell r="AI188">
            <v>0</v>
          </cell>
          <cell r="AJ188">
            <v>0</v>
          </cell>
          <cell r="AK188">
            <v>0</v>
          </cell>
          <cell r="AL188">
            <v>0</v>
          </cell>
          <cell r="AM188">
            <v>6</v>
          </cell>
        </row>
        <row r="189">
          <cell r="D189" t="str">
            <v>1-Plastik tabaka. levha. tüp ve profil imalatı</v>
          </cell>
          <cell r="E189" t="str">
            <v>C2221</v>
          </cell>
          <cell r="F189">
            <v>0</v>
          </cell>
          <cell r="G189">
            <v>73</v>
          </cell>
          <cell r="H189">
            <v>178</v>
          </cell>
          <cell r="I189">
            <v>486</v>
          </cell>
          <cell r="J189">
            <v>160</v>
          </cell>
          <cell r="K189">
            <v>28421</v>
          </cell>
          <cell r="M189">
            <v>0</v>
          </cell>
          <cell r="N189">
            <v>9</v>
          </cell>
          <cell r="O189">
            <v>22</v>
          </cell>
          <cell r="P189">
            <v>57</v>
          </cell>
          <cell r="Q189">
            <v>16</v>
          </cell>
          <cell r="R189">
            <v>2240</v>
          </cell>
          <cell r="AA189">
            <v>0</v>
          </cell>
          <cell r="AB189">
            <v>0</v>
          </cell>
          <cell r="AC189">
            <v>0</v>
          </cell>
          <cell r="AD189">
            <v>0</v>
          </cell>
          <cell r="AE189">
            <v>0</v>
          </cell>
          <cell r="AF189">
            <v>638</v>
          </cell>
          <cell r="AH189">
            <v>0</v>
          </cell>
          <cell r="AI189">
            <v>0</v>
          </cell>
          <cell r="AJ189">
            <v>0</v>
          </cell>
          <cell r="AK189">
            <v>0</v>
          </cell>
          <cell r="AL189">
            <v>0</v>
          </cell>
          <cell r="AM189">
            <v>25</v>
          </cell>
        </row>
        <row r="190">
          <cell r="D190" t="str">
            <v>2-Plastik torba. çanta. poşet. çuval. kutu. damacana. şişe. makara vb. paketleme malzemelerinin imalatı</v>
          </cell>
          <cell r="E190" t="str">
            <v>C2222</v>
          </cell>
          <cell r="F190">
            <v>0</v>
          </cell>
          <cell r="G190">
            <v>35</v>
          </cell>
          <cell r="H190">
            <v>160</v>
          </cell>
          <cell r="I190">
            <v>416</v>
          </cell>
          <cell r="J190">
            <v>175</v>
          </cell>
          <cell r="K190">
            <v>22216</v>
          </cell>
          <cell r="M190">
            <v>0</v>
          </cell>
          <cell r="N190">
            <v>7</v>
          </cell>
          <cell r="O190">
            <v>22</v>
          </cell>
          <cell r="P190">
            <v>75</v>
          </cell>
          <cell r="Q190">
            <v>20</v>
          </cell>
          <cell r="R190">
            <v>4195</v>
          </cell>
          <cell r="AA190">
            <v>0</v>
          </cell>
          <cell r="AB190">
            <v>0</v>
          </cell>
          <cell r="AC190">
            <v>0</v>
          </cell>
          <cell r="AD190">
            <v>1</v>
          </cell>
          <cell r="AE190">
            <v>5</v>
          </cell>
          <cell r="AF190">
            <v>351</v>
          </cell>
          <cell r="AH190">
            <v>0</v>
          </cell>
          <cell r="AI190">
            <v>0</v>
          </cell>
          <cell r="AJ190">
            <v>0</v>
          </cell>
          <cell r="AK190">
            <v>0</v>
          </cell>
          <cell r="AL190">
            <v>0</v>
          </cell>
          <cell r="AM190">
            <v>96</v>
          </cell>
        </row>
        <row r="191">
          <cell r="D191" t="str">
            <v>3-Plastik inşaat malzemesi imalatı</v>
          </cell>
          <cell r="E191" t="str">
            <v>C2223</v>
          </cell>
          <cell r="F191">
            <v>0</v>
          </cell>
          <cell r="G191">
            <v>11</v>
          </cell>
          <cell r="H191">
            <v>64</v>
          </cell>
          <cell r="I191">
            <v>105</v>
          </cell>
          <cell r="J191">
            <v>56</v>
          </cell>
          <cell r="K191">
            <v>14537</v>
          </cell>
          <cell r="M191">
            <v>0</v>
          </cell>
          <cell r="N191">
            <v>4</v>
          </cell>
          <cell r="O191">
            <v>12</v>
          </cell>
          <cell r="P191">
            <v>12</v>
          </cell>
          <cell r="Q191">
            <v>4</v>
          </cell>
          <cell r="R191">
            <v>530</v>
          </cell>
          <cell r="AA191">
            <v>0</v>
          </cell>
          <cell r="AB191">
            <v>0</v>
          </cell>
          <cell r="AC191">
            <v>0</v>
          </cell>
          <cell r="AD191">
            <v>0</v>
          </cell>
          <cell r="AE191">
            <v>0</v>
          </cell>
          <cell r="AF191">
            <v>606</v>
          </cell>
          <cell r="AH191">
            <v>0</v>
          </cell>
          <cell r="AI191">
            <v>0</v>
          </cell>
          <cell r="AJ191">
            <v>0</v>
          </cell>
          <cell r="AK191">
            <v>0</v>
          </cell>
          <cell r="AL191">
            <v>0</v>
          </cell>
          <cell r="AM191">
            <v>0</v>
          </cell>
        </row>
        <row r="192">
          <cell r="D192" t="str">
            <v>9-Diğer plastik ürünlerin imalatı</v>
          </cell>
          <cell r="E192" t="str">
            <v>C2229</v>
          </cell>
          <cell r="F192">
            <v>0</v>
          </cell>
          <cell r="G192">
            <v>42</v>
          </cell>
          <cell r="H192">
            <v>166</v>
          </cell>
          <cell r="I192">
            <v>300</v>
          </cell>
          <cell r="J192">
            <v>176</v>
          </cell>
          <cell r="K192">
            <v>19944</v>
          </cell>
          <cell r="M192">
            <v>0</v>
          </cell>
          <cell r="N192">
            <v>13</v>
          </cell>
          <cell r="O192">
            <v>34</v>
          </cell>
          <cell r="P192">
            <v>90</v>
          </cell>
          <cell r="Q192">
            <v>44</v>
          </cell>
          <cell r="R192">
            <v>4724</v>
          </cell>
          <cell r="AA192">
            <v>0</v>
          </cell>
          <cell r="AB192">
            <v>0</v>
          </cell>
          <cell r="AC192">
            <v>0</v>
          </cell>
          <cell r="AD192">
            <v>0</v>
          </cell>
          <cell r="AE192">
            <v>0</v>
          </cell>
          <cell r="AF192">
            <v>287</v>
          </cell>
          <cell r="AH192">
            <v>0</v>
          </cell>
          <cell r="AI192">
            <v>0</v>
          </cell>
          <cell r="AJ192">
            <v>0</v>
          </cell>
          <cell r="AK192">
            <v>0</v>
          </cell>
          <cell r="AL192">
            <v>0</v>
          </cell>
          <cell r="AM192">
            <v>25</v>
          </cell>
        </row>
        <row r="193">
          <cell r="D193" t="str">
            <v>1-Düz cam imalatı</v>
          </cell>
          <cell r="E193" t="str">
            <v>C2311</v>
          </cell>
          <cell r="F193">
            <v>0</v>
          </cell>
          <cell r="G193">
            <v>14</v>
          </cell>
          <cell r="H193">
            <v>40</v>
          </cell>
          <cell r="I193">
            <v>132</v>
          </cell>
          <cell r="J193">
            <v>60</v>
          </cell>
          <cell r="K193">
            <v>6859</v>
          </cell>
          <cell r="M193">
            <v>0</v>
          </cell>
          <cell r="N193">
            <v>1</v>
          </cell>
          <cell r="O193">
            <v>6</v>
          </cell>
          <cell r="P193">
            <v>12</v>
          </cell>
          <cell r="Q193">
            <v>4</v>
          </cell>
          <cell r="R193">
            <v>325</v>
          </cell>
          <cell r="AA193">
            <v>0</v>
          </cell>
          <cell r="AB193">
            <v>0</v>
          </cell>
          <cell r="AC193">
            <v>0</v>
          </cell>
          <cell r="AD193">
            <v>0</v>
          </cell>
          <cell r="AE193">
            <v>0</v>
          </cell>
          <cell r="AF193">
            <v>238</v>
          </cell>
          <cell r="AH193">
            <v>0</v>
          </cell>
          <cell r="AI193">
            <v>0</v>
          </cell>
          <cell r="AJ193">
            <v>0</v>
          </cell>
          <cell r="AK193">
            <v>0</v>
          </cell>
          <cell r="AL193">
            <v>0</v>
          </cell>
          <cell r="AM193">
            <v>1</v>
          </cell>
        </row>
        <row r="194">
          <cell r="D194" t="str">
            <v>2-Düz camın şekillendirilmesi ve işlenmesi</v>
          </cell>
          <cell r="E194" t="str">
            <v>C2312</v>
          </cell>
          <cell r="F194">
            <v>0</v>
          </cell>
          <cell r="G194">
            <v>14</v>
          </cell>
          <cell r="H194">
            <v>70</v>
          </cell>
          <cell r="I194">
            <v>231</v>
          </cell>
          <cell r="J194">
            <v>52</v>
          </cell>
          <cell r="K194">
            <v>8903</v>
          </cell>
          <cell r="M194">
            <v>0</v>
          </cell>
          <cell r="N194">
            <v>1</v>
          </cell>
          <cell r="O194">
            <v>6</v>
          </cell>
          <cell r="P194">
            <v>18</v>
          </cell>
          <cell r="Q194">
            <v>4</v>
          </cell>
          <cell r="R194">
            <v>332</v>
          </cell>
          <cell r="AA194">
            <v>0</v>
          </cell>
          <cell r="AB194">
            <v>0</v>
          </cell>
          <cell r="AC194">
            <v>0</v>
          </cell>
          <cell r="AD194">
            <v>0</v>
          </cell>
          <cell r="AE194">
            <v>0</v>
          </cell>
          <cell r="AF194">
            <v>133</v>
          </cell>
          <cell r="AH194">
            <v>0</v>
          </cell>
          <cell r="AI194">
            <v>0</v>
          </cell>
          <cell r="AJ194">
            <v>0</v>
          </cell>
          <cell r="AK194">
            <v>0</v>
          </cell>
          <cell r="AL194">
            <v>0</v>
          </cell>
          <cell r="AM194">
            <v>0</v>
          </cell>
        </row>
        <row r="195">
          <cell r="D195" t="str">
            <v>3-Çukur cam imalatı</v>
          </cell>
          <cell r="E195" t="str">
            <v>C2313</v>
          </cell>
          <cell r="F195">
            <v>0</v>
          </cell>
          <cell r="G195">
            <v>35</v>
          </cell>
          <cell r="H195">
            <v>74</v>
          </cell>
          <cell r="I195">
            <v>195</v>
          </cell>
          <cell r="J195">
            <v>64</v>
          </cell>
          <cell r="K195">
            <v>5717</v>
          </cell>
          <cell r="M195">
            <v>0</v>
          </cell>
          <cell r="N195">
            <v>1</v>
          </cell>
          <cell r="P195">
            <v>6</v>
          </cell>
          <cell r="Q195">
            <v>4</v>
          </cell>
          <cell r="R195">
            <v>102</v>
          </cell>
          <cell r="AA195">
            <v>0</v>
          </cell>
          <cell r="AB195">
            <v>0</v>
          </cell>
          <cell r="AC195">
            <v>2</v>
          </cell>
          <cell r="AD195">
            <v>0</v>
          </cell>
          <cell r="AE195">
            <v>0</v>
          </cell>
          <cell r="AF195">
            <v>65</v>
          </cell>
          <cell r="AH195">
            <v>0</v>
          </cell>
          <cell r="AI195">
            <v>0</v>
          </cell>
          <cell r="AK195">
            <v>0</v>
          </cell>
          <cell r="AL195">
            <v>0</v>
          </cell>
          <cell r="AM195">
            <v>0</v>
          </cell>
        </row>
        <row r="196">
          <cell r="D196" t="str">
            <v>4-Cam elyafı imalatı</v>
          </cell>
          <cell r="E196" t="str">
            <v>C2314</v>
          </cell>
          <cell r="F196">
            <v>0</v>
          </cell>
          <cell r="H196">
            <v>6</v>
          </cell>
          <cell r="I196">
            <v>6</v>
          </cell>
          <cell r="K196">
            <v>964</v>
          </cell>
          <cell r="R196">
            <v>16</v>
          </cell>
          <cell r="AA196">
            <v>0</v>
          </cell>
          <cell r="AC196">
            <v>0</v>
          </cell>
          <cell r="AD196">
            <v>0</v>
          </cell>
          <cell r="AF196">
            <v>14</v>
          </cell>
          <cell r="AM196">
            <v>0</v>
          </cell>
        </row>
        <row r="197">
          <cell r="D197" t="str">
            <v>9-Diğer camların imalatı ve işlenmesi (teknik amaçlı cam eşyalar dahil)</v>
          </cell>
          <cell r="E197" t="str">
            <v>C2319</v>
          </cell>
          <cell r="F197">
            <v>0</v>
          </cell>
          <cell r="G197">
            <v>4</v>
          </cell>
          <cell r="H197">
            <v>32</v>
          </cell>
          <cell r="I197">
            <v>66</v>
          </cell>
          <cell r="J197">
            <v>32</v>
          </cell>
          <cell r="K197">
            <v>3300</v>
          </cell>
          <cell r="M197">
            <v>0</v>
          </cell>
          <cell r="N197">
            <v>4</v>
          </cell>
          <cell r="O197">
            <v>2</v>
          </cell>
          <cell r="P197">
            <v>9</v>
          </cell>
          <cell r="R197">
            <v>205</v>
          </cell>
          <cell r="AA197">
            <v>0</v>
          </cell>
          <cell r="AB197">
            <v>0</v>
          </cell>
          <cell r="AC197">
            <v>0</v>
          </cell>
          <cell r="AD197">
            <v>0</v>
          </cell>
          <cell r="AE197">
            <v>0</v>
          </cell>
          <cell r="AF197">
            <v>59</v>
          </cell>
          <cell r="AH197">
            <v>0</v>
          </cell>
          <cell r="AI197">
            <v>0</v>
          </cell>
          <cell r="AJ197">
            <v>0</v>
          </cell>
          <cell r="AK197">
            <v>0</v>
          </cell>
          <cell r="AM197">
            <v>4</v>
          </cell>
        </row>
        <row r="198">
          <cell r="D198" t="str">
            <v>0-Ateşe dayanıklı ürünlerin imalatı</v>
          </cell>
          <cell r="E198" t="str">
            <v>C2320</v>
          </cell>
          <cell r="F198">
            <v>0</v>
          </cell>
          <cell r="G198">
            <v>30</v>
          </cell>
          <cell r="H198">
            <v>120</v>
          </cell>
          <cell r="I198">
            <v>243</v>
          </cell>
          <cell r="J198">
            <v>68</v>
          </cell>
          <cell r="K198">
            <v>7684</v>
          </cell>
          <cell r="M198">
            <v>0</v>
          </cell>
          <cell r="N198">
            <v>9</v>
          </cell>
          <cell r="O198">
            <v>44</v>
          </cell>
          <cell r="P198">
            <v>36</v>
          </cell>
          <cell r="Q198">
            <v>28</v>
          </cell>
          <cell r="R198">
            <v>1030</v>
          </cell>
          <cell r="AA198">
            <v>0</v>
          </cell>
          <cell r="AB198">
            <v>0</v>
          </cell>
          <cell r="AC198">
            <v>0</v>
          </cell>
          <cell r="AD198">
            <v>0</v>
          </cell>
          <cell r="AE198">
            <v>4</v>
          </cell>
          <cell r="AF198">
            <v>231</v>
          </cell>
          <cell r="AH198">
            <v>0</v>
          </cell>
          <cell r="AI198">
            <v>0</v>
          </cell>
          <cell r="AJ198">
            <v>0</v>
          </cell>
          <cell r="AK198">
            <v>0</v>
          </cell>
          <cell r="AL198">
            <v>0</v>
          </cell>
          <cell r="AM198">
            <v>2</v>
          </cell>
        </row>
        <row r="199">
          <cell r="D199" t="str">
            <v>1-Seramikten karo ve kaldırım taşları imalatı</v>
          </cell>
          <cell r="E199" t="str">
            <v>C2331</v>
          </cell>
          <cell r="F199">
            <v>0</v>
          </cell>
          <cell r="G199">
            <v>29</v>
          </cell>
          <cell r="H199">
            <v>76</v>
          </cell>
          <cell r="I199">
            <v>117</v>
          </cell>
          <cell r="J199">
            <v>60</v>
          </cell>
          <cell r="K199">
            <v>5306</v>
          </cell>
          <cell r="M199">
            <v>0</v>
          </cell>
          <cell r="N199">
            <v>6</v>
          </cell>
          <cell r="O199">
            <v>4</v>
          </cell>
          <cell r="P199">
            <v>15</v>
          </cell>
          <cell r="Q199">
            <v>8</v>
          </cell>
          <cell r="R199">
            <v>869</v>
          </cell>
          <cell r="AA199">
            <v>0</v>
          </cell>
          <cell r="AB199">
            <v>0</v>
          </cell>
          <cell r="AC199">
            <v>0</v>
          </cell>
          <cell r="AD199">
            <v>0</v>
          </cell>
          <cell r="AE199">
            <v>0</v>
          </cell>
          <cell r="AF199">
            <v>82</v>
          </cell>
          <cell r="AH199">
            <v>0</v>
          </cell>
          <cell r="AI199">
            <v>0</v>
          </cell>
          <cell r="AJ199">
            <v>0</v>
          </cell>
          <cell r="AK199">
            <v>0</v>
          </cell>
          <cell r="AL199">
            <v>0</v>
          </cell>
          <cell r="AM199">
            <v>7</v>
          </cell>
        </row>
        <row r="200">
          <cell r="D200" t="str">
            <v>2-Fırınlanmış kilden tuğla. karo ve inşaat malzemeleri imalatı</v>
          </cell>
          <cell r="E200" t="str">
            <v>C2332</v>
          </cell>
          <cell r="F200">
            <v>0</v>
          </cell>
          <cell r="G200">
            <v>20</v>
          </cell>
          <cell r="H200">
            <v>56</v>
          </cell>
          <cell r="I200">
            <v>144</v>
          </cell>
          <cell r="J200">
            <v>44</v>
          </cell>
          <cell r="K200">
            <v>7699</v>
          </cell>
          <cell r="M200">
            <v>0</v>
          </cell>
          <cell r="N200">
            <v>3</v>
          </cell>
          <cell r="O200">
            <v>12</v>
          </cell>
          <cell r="Q200">
            <v>4</v>
          </cell>
          <cell r="R200">
            <v>1655</v>
          </cell>
          <cell r="AA200">
            <v>0</v>
          </cell>
          <cell r="AB200">
            <v>0</v>
          </cell>
          <cell r="AC200">
            <v>0</v>
          </cell>
          <cell r="AD200">
            <v>0</v>
          </cell>
          <cell r="AE200">
            <v>0</v>
          </cell>
          <cell r="AF200">
            <v>236</v>
          </cell>
          <cell r="AH200">
            <v>0</v>
          </cell>
          <cell r="AI200">
            <v>0</v>
          </cell>
          <cell r="AJ200">
            <v>0</v>
          </cell>
          <cell r="AL200">
            <v>0</v>
          </cell>
          <cell r="AM200">
            <v>32</v>
          </cell>
        </row>
        <row r="201">
          <cell r="D201" t="str">
            <v>1-Seramik ev ve süs eşyası imalatı</v>
          </cell>
          <cell r="E201" t="str">
            <v>C2341</v>
          </cell>
          <cell r="F201">
            <v>0</v>
          </cell>
          <cell r="G201">
            <v>13</v>
          </cell>
          <cell r="H201">
            <v>32</v>
          </cell>
          <cell r="I201">
            <v>48</v>
          </cell>
          <cell r="J201">
            <v>40</v>
          </cell>
          <cell r="K201">
            <v>1861</v>
          </cell>
          <cell r="M201">
            <v>0</v>
          </cell>
          <cell r="N201">
            <v>3</v>
          </cell>
          <cell r="O201">
            <v>6</v>
          </cell>
          <cell r="P201">
            <v>15</v>
          </cell>
          <cell r="R201">
            <v>574</v>
          </cell>
          <cell r="AA201">
            <v>0</v>
          </cell>
          <cell r="AB201">
            <v>0</v>
          </cell>
          <cell r="AC201">
            <v>0</v>
          </cell>
          <cell r="AD201">
            <v>0</v>
          </cell>
          <cell r="AE201">
            <v>0</v>
          </cell>
          <cell r="AF201">
            <v>26</v>
          </cell>
          <cell r="AH201">
            <v>0</v>
          </cell>
          <cell r="AI201">
            <v>0</v>
          </cell>
          <cell r="AJ201">
            <v>0</v>
          </cell>
          <cell r="AK201">
            <v>0</v>
          </cell>
          <cell r="AM201">
            <v>0</v>
          </cell>
        </row>
        <row r="202">
          <cell r="D202" t="str">
            <v>2-Seramikten yapılan sıhhi ürünlerin imalatı</v>
          </cell>
          <cell r="E202" t="str">
            <v>C2342</v>
          </cell>
          <cell r="F202">
            <v>0</v>
          </cell>
          <cell r="G202">
            <v>21</v>
          </cell>
          <cell r="H202">
            <v>92</v>
          </cell>
          <cell r="I202">
            <v>123</v>
          </cell>
          <cell r="J202">
            <v>36</v>
          </cell>
          <cell r="K202">
            <v>4766</v>
          </cell>
          <cell r="M202">
            <v>0</v>
          </cell>
          <cell r="N202">
            <v>1</v>
          </cell>
          <cell r="O202">
            <v>4</v>
          </cell>
          <cell r="P202">
            <v>12</v>
          </cell>
          <cell r="R202">
            <v>112</v>
          </cell>
          <cell r="AA202">
            <v>0</v>
          </cell>
          <cell r="AB202">
            <v>0</v>
          </cell>
          <cell r="AC202">
            <v>0</v>
          </cell>
          <cell r="AD202">
            <v>0</v>
          </cell>
          <cell r="AE202">
            <v>0</v>
          </cell>
          <cell r="AF202">
            <v>74</v>
          </cell>
          <cell r="AH202">
            <v>0</v>
          </cell>
          <cell r="AI202">
            <v>0</v>
          </cell>
          <cell r="AJ202">
            <v>0</v>
          </cell>
          <cell r="AK202">
            <v>0</v>
          </cell>
          <cell r="AM202">
            <v>9</v>
          </cell>
        </row>
        <row r="203">
          <cell r="D203" t="str">
            <v>3-Seramik izolatörlerin ve izolasyon bağlantı parçalarının imalatı</v>
          </cell>
          <cell r="E203" t="str">
            <v>C2343</v>
          </cell>
          <cell r="F203">
            <v>0</v>
          </cell>
          <cell r="H203">
            <v>8</v>
          </cell>
          <cell r="I203">
            <v>6</v>
          </cell>
          <cell r="K203">
            <v>27</v>
          </cell>
          <cell r="AA203">
            <v>0</v>
          </cell>
          <cell r="AC203">
            <v>0</v>
          </cell>
          <cell r="AD203">
            <v>0</v>
          </cell>
          <cell r="AF203">
            <v>8</v>
          </cell>
        </row>
        <row r="204">
          <cell r="D204" t="str">
            <v>4-Diğer teknik seramik ürünlerin imalatı</v>
          </cell>
          <cell r="E204" t="str">
            <v>C2344</v>
          </cell>
          <cell r="F204">
            <v>0</v>
          </cell>
          <cell r="K204">
            <v>28</v>
          </cell>
          <cell r="M204">
            <v>0</v>
          </cell>
          <cell r="AA204">
            <v>0</v>
          </cell>
          <cell r="AF204">
            <v>0</v>
          </cell>
          <cell r="AH204">
            <v>0</v>
          </cell>
        </row>
        <row r="205">
          <cell r="D205" t="str">
            <v>9-Başka yerde sınıflandırılmamış diğer seramik ürünlerin imalatı</v>
          </cell>
          <cell r="E205" t="str">
            <v>C2349</v>
          </cell>
          <cell r="K205">
            <v>10</v>
          </cell>
          <cell r="AF205">
            <v>0</v>
          </cell>
        </row>
        <row r="206">
          <cell r="D206" t="str">
            <v>1-Çimento imalatı</v>
          </cell>
          <cell r="E206" t="str">
            <v>C2351</v>
          </cell>
          <cell r="F206">
            <v>0</v>
          </cell>
          <cell r="G206">
            <v>6</v>
          </cell>
          <cell r="H206">
            <v>52</v>
          </cell>
          <cell r="I206">
            <v>84</v>
          </cell>
          <cell r="J206">
            <v>26</v>
          </cell>
          <cell r="K206">
            <v>5685</v>
          </cell>
          <cell r="M206">
            <v>0</v>
          </cell>
          <cell r="P206">
            <v>3</v>
          </cell>
          <cell r="AA206">
            <v>0</v>
          </cell>
          <cell r="AB206">
            <v>0</v>
          </cell>
          <cell r="AC206">
            <v>0</v>
          </cell>
          <cell r="AD206">
            <v>0</v>
          </cell>
          <cell r="AE206">
            <v>2</v>
          </cell>
          <cell r="AF206">
            <v>218</v>
          </cell>
          <cell r="AH206">
            <v>0</v>
          </cell>
          <cell r="AK206">
            <v>0</v>
          </cell>
        </row>
        <row r="207">
          <cell r="D207" t="str">
            <v>2-Kireç ve alçı imalatı</v>
          </cell>
          <cell r="E207" t="str">
            <v>C2352</v>
          </cell>
          <cell r="F207">
            <v>0</v>
          </cell>
          <cell r="I207">
            <v>15</v>
          </cell>
          <cell r="J207">
            <v>8</v>
          </cell>
          <cell r="K207">
            <v>788</v>
          </cell>
          <cell r="AA207">
            <v>0</v>
          </cell>
          <cell r="AD207">
            <v>0</v>
          </cell>
          <cell r="AE207">
            <v>0</v>
          </cell>
          <cell r="AF207">
            <v>85</v>
          </cell>
        </row>
        <row r="208">
          <cell r="D208" t="str">
            <v>3-Alçı taşı istihracından ayrı olarak işletilen alçı tozu ve alçıdan eşya imali.</v>
          </cell>
          <cell r="E208" t="str">
            <v>C2353</v>
          </cell>
        </row>
        <row r="209">
          <cell r="D209" t="str">
            <v>1-İnşaat amaçlı beton ürünlerin imalatı</v>
          </cell>
          <cell r="E209" t="str">
            <v>C2361</v>
          </cell>
          <cell r="F209">
            <v>0</v>
          </cell>
          <cell r="G209">
            <v>19</v>
          </cell>
          <cell r="H209">
            <v>124</v>
          </cell>
          <cell r="I209">
            <v>258</v>
          </cell>
          <cell r="J209">
            <v>76</v>
          </cell>
          <cell r="K209">
            <v>19448</v>
          </cell>
          <cell r="M209">
            <v>0</v>
          </cell>
          <cell r="O209">
            <v>4</v>
          </cell>
          <cell r="P209">
            <v>6</v>
          </cell>
          <cell r="R209">
            <v>101</v>
          </cell>
          <cell r="AA209">
            <v>0</v>
          </cell>
          <cell r="AB209">
            <v>0</v>
          </cell>
          <cell r="AC209">
            <v>0</v>
          </cell>
          <cell r="AD209">
            <v>0</v>
          </cell>
          <cell r="AE209">
            <v>4</v>
          </cell>
          <cell r="AF209">
            <v>784</v>
          </cell>
          <cell r="AH209">
            <v>0</v>
          </cell>
          <cell r="AJ209">
            <v>0</v>
          </cell>
          <cell r="AK209">
            <v>0</v>
          </cell>
          <cell r="AM209">
            <v>0</v>
          </cell>
        </row>
        <row r="210">
          <cell r="D210" t="str">
            <v>2-İnşaat amaçlı alçı ürünlerinin imalatı</v>
          </cell>
          <cell r="E210" t="str">
            <v>C2362</v>
          </cell>
          <cell r="F210">
            <v>0</v>
          </cell>
          <cell r="G210">
            <v>2</v>
          </cell>
          <cell r="H210">
            <v>2</v>
          </cell>
          <cell r="I210">
            <v>3</v>
          </cell>
          <cell r="K210">
            <v>1397</v>
          </cell>
          <cell r="M210">
            <v>0</v>
          </cell>
          <cell r="O210">
            <v>2</v>
          </cell>
          <cell r="R210">
            <v>9</v>
          </cell>
          <cell r="AA210">
            <v>0</v>
          </cell>
          <cell r="AB210">
            <v>0</v>
          </cell>
          <cell r="AC210">
            <v>0</v>
          </cell>
          <cell r="AD210">
            <v>0</v>
          </cell>
          <cell r="AF210">
            <v>60</v>
          </cell>
          <cell r="AH210">
            <v>0</v>
          </cell>
          <cell r="AJ210">
            <v>0</v>
          </cell>
          <cell r="AM210">
            <v>0</v>
          </cell>
        </row>
        <row r="211">
          <cell r="D211" t="str">
            <v>3-Hazır karma beton imalatı</v>
          </cell>
          <cell r="E211" t="str">
            <v>C2363</v>
          </cell>
          <cell r="F211">
            <v>0</v>
          </cell>
          <cell r="G211">
            <v>7</v>
          </cell>
          <cell r="H211">
            <v>76</v>
          </cell>
          <cell r="I211">
            <v>138</v>
          </cell>
          <cell r="J211">
            <v>76</v>
          </cell>
          <cell r="K211">
            <v>14759</v>
          </cell>
          <cell r="M211">
            <v>0</v>
          </cell>
          <cell r="AA211">
            <v>0</v>
          </cell>
          <cell r="AB211">
            <v>0</v>
          </cell>
          <cell r="AC211">
            <v>2</v>
          </cell>
          <cell r="AD211">
            <v>0</v>
          </cell>
          <cell r="AE211">
            <v>0</v>
          </cell>
          <cell r="AF211">
            <v>913</v>
          </cell>
          <cell r="AH211">
            <v>0</v>
          </cell>
        </row>
        <row r="212">
          <cell r="D212" t="str">
            <v>4-Toz harç imalatı</v>
          </cell>
          <cell r="E212" t="str">
            <v>C2364</v>
          </cell>
          <cell r="F212">
            <v>0</v>
          </cell>
          <cell r="G212">
            <v>2</v>
          </cell>
          <cell r="H212">
            <v>4</v>
          </cell>
          <cell r="J212">
            <v>4</v>
          </cell>
          <cell r="K212">
            <v>801</v>
          </cell>
          <cell r="M212">
            <v>0</v>
          </cell>
          <cell r="AA212">
            <v>0</v>
          </cell>
          <cell r="AB212">
            <v>0</v>
          </cell>
          <cell r="AC212">
            <v>0</v>
          </cell>
          <cell r="AE212">
            <v>0</v>
          </cell>
          <cell r="AF212">
            <v>22</v>
          </cell>
          <cell r="AH212">
            <v>0</v>
          </cell>
        </row>
        <row r="213">
          <cell r="D213" t="str">
            <v>5-Lif ve çimento karışımlı ürünlerin imalatı</v>
          </cell>
          <cell r="E213" t="str">
            <v>C2365</v>
          </cell>
          <cell r="F213">
            <v>0</v>
          </cell>
          <cell r="G213">
            <v>4</v>
          </cell>
          <cell r="H213">
            <v>6</v>
          </cell>
          <cell r="I213">
            <v>21</v>
          </cell>
          <cell r="J213">
            <v>4</v>
          </cell>
          <cell r="K213">
            <v>999</v>
          </cell>
          <cell r="M213">
            <v>0</v>
          </cell>
          <cell r="N213">
            <v>1</v>
          </cell>
          <cell r="R213">
            <v>74</v>
          </cell>
          <cell r="AA213">
            <v>0</v>
          </cell>
          <cell r="AB213">
            <v>0</v>
          </cell>
          <cell r="AC213">
            <v>0</v>
          </cell>
          <cell r="AD213">
            <v>0</v>
          </cell>
          <cell r="AE213">
            <v>0</v>
          </cell>
          <cell r="AF213">
            <v>59</v>
          </cell>
          <cell r="AH213">
            <v>0</v>
          </cell>
          <cell r="AI213">
            <v>0</v>
          </cell>
          <cell r="AM213">
            <v>0</v>
          </cell>
        </row>
        <row r="214">
          <cell r="D214" t="str">
            <v>9-Beton. alçı ve çimentodan yapılmış diğer ürünlerin imalatı</v>
          </cell>
          <cell r="E214" t="str">
            <v>C2369</v>
          </cell>
          <cell r="F214">
            <v>0</v>
          </cell>
          <cell r="G214">
            <v>1</v>
          </cell>
          <cell r="H214">
            <v>8</v>
          </cell>
          <cell r="I214">
            <v>21</v>
          </cell>
          <cell r="K214">
            <v>1567</v>
          </cell>
          <cell r="M214">
            <v>0</v>
          </cell>
          <cell r="AA214">
            <v>0</v>
          </cell>
          <cell r="AB214">
            <v>0</v>
          </cell>
          <cell r="AC214">
            <v>0</v>
          </cell>
          <cell r="AD214">
            <v>0</v>
          </cell>
          <cell r="AF214">
            <v>45</v>
          </cell>
          <cell r="AH214">
            <v>0</v>
          </cell>
        </row>
        <row r="215">
          <cell r="D215" t="str">
            <v>0-Taş ve mermerin kesilmesi. şekil verilmesi ve kullanılabilir hale getirilmesi</v>
          </cell>
          <cell r="E215" t="str">
            <v>C2370</v>
          </cell>
          <cell r="F215">
            <v>0</v>
          </cell>
          <cell r="G215">
            <v>26</v>
          </cell>
          <cell r="H215">
            <v>166</v>
          </cell>
          <cell r="I215">
            <v>516</v>
          </cell>
          <cell r="J215">
            <v>136</v>
          </cell>
          <cell r="K215">
            <v>30908</v>
          </cell>
          <cell r="M215">
            <v>0</v>
          </cell>
          <cell r="N215">
            <v>6</v>
          </cell>
          <cell r="O215">
            <v>48</v>
          </cell>
          <cell r="P215">
            <v>135</v>
          </cell>
          <cell r="Q215">
            <v>48</v>
          </cell>
          <cell r="R215">
            <v>4733</v>
          </cell>
          <cell r="AA215">
            <v>0</v>
          </cell>
          <cell r="AB215">
            <v>0</v>
          </cell>
          <cell r="AC215">
            <v>0</v>
          </cell>
          <cell r="AD215">
            <v>0</v>
          </cell>
          <cell r="AE215">
            <v>0</v>
          </cell>
          <cell r="AF215">
            <v>1067</v>
          </cell>
          <cell r="AH215">
            <v>0</v>
          </cell>
          <cell r="AI215">
            <v>0</v>
          </cell>
          <cell r="AJ215">
            <v>0</v>
          </cell>
          <cell r="AK215">
            <v>0</v>
          </cell>
          <cell r="AL215">
            <v>0</v>
          </cell>
          <cell r="AM215">
            <v>62</v>
          </cell>
        </row>
        <row r="216">
          <cell r="D216" t="str">
            <v>1-Aşındırıcı ürünlerin imalatı</v>
          </cell>
          <cell r="E216" t="str">
            <v>C2391</v>
          </cell>
          <cell r="F216">
            <v>0</v>
          </cell>
          <cell r="G216">
            <v>3</v>
          </cell>
          <cell r="H216">
            <v>14</v>
          </cell>
          <cell r="I216">
            <v>27</v>
          </cell>
          <cell r="J216">
            <v>4</v>
          </cell>
          <cell r="K216">
            <v>564</v>
          </cell>
          <cell r="M216">
            <v>0</v>
          </cell>
          <cell r="R216">
            <v>69</v>
          </cell>
          <cell r="AA216">
            <v>0</v>
          </cell>
          <cell r="AB216">
            <v>0</v>
          </cell>
          <cell r="AC216">
            <v>0</v>
          </cell>
          <cell r="AD216">
            <v>0</v>
          </cell>
          <cell r="AE216">
            <v>0</v>
          </cell>
          <cell r="AF216">
            <v>0</v>
          </cell>
          <cell r="AH216">
            <v>0</v>
          </cell>
          <cell r="AM216">
            <v>0</v>
          </cell>
        </row>
        <row r="217">
          <cell r="D217" t="str">
            <v>9-Başka yerde sınıflandırılmamış metalik olmayan diğer mineral ürünlerin imalatı</v>
          </cell>
          <cell r="E217" t="str">
            <v>C2399</v>
          </cell>
          <cell r="F217">
            <v>0</v>
          </cell>
          <cell r="G217">
            <v>4</v>
          </cell>
          <cell r="H217">
            <v>22</v>
          </cell>
          <cell r="I217">
            <v>21</v>
          </cell>
          <cell r="J217">
            <v>24</v>
          </cell>
          <cell r="K217">
            <v>3574</v>
          </cell>
          <cell r="R217">
            <v>7</v>
          </cell>
          <cell r="AA217">
            <v>0</v>
          </cell>
          <cell r="AB217">
            <v>0</v>
          </cell>
          <cell r="AC217">
            <v>0</v>
          </cell>
          <cell r="AD217">
            <v>0</v>
          </cell>
          <cell r="AE217">
            <v>0</v>
          </cell>
          <cell r="AF217">
            <v>202</v>
          </cell>
          <cell r="AM217">
            <v>0</v>
          </cell>
        </row>
        <row r="218">
          <cell r="D218" t="str">
            <v>0-Ana demir ve çelik ürünleri ile demir alaşımları imalatı</v>
          </cell>
          <cell r="E218" t="str">
            <v>C2410</v>
          </cell>
          <cell r="F218">
            <v>0</v>
          </cell>
          <cell r="G218">
            <v>119</v>
          </cell>
          <cell r="H218">
            <v>416</v>
          </cell>
          <cell r="I218">
            <v>969</v>
          </cell>
          <cell r="J218">
            <v>477</v>
          </cell>
          <cell r="K218">
            <v>57653</v>
          </cell>
          <cell r="M218">
            <v>0</v>
          </cell>
          <cell r="R218">
            <v>178</v>
          </cell>
          <cell r="AA218">
            <v>0</v>
          </cell>
          <cell r="AB218">
            <v>0</v>
          </cell>
          <cell r="AC218">
            <v>0</v>
          </cell>
          <cell r="AD218">
            <v>0</v>
          </cell>
          <cell r="AE218">
            <v>3</v>
          </cell>
          <cell r="AF218">
            <v>1170</v>
          </cell>
          <cell r="AH218">
            <v>0</v>
          </cell>
          <cell r="AM218">
            <v>3</v>
          </cell>
        </row>
        <row r="219">
          <cell r="D219" t="str">
            <v>0-Çelikten tüpler. borular. içi boş profiller ve benzeri bağlantı parçalarının imalatı</v>
          </cell>
          <cell r="E219" t="str">
            <v>C2420</v>
          </cell>
          <cell r="F219">
            <v>0</v>
          </cell>
          <cell r="G219">
            <v>66</v>
          </cell>
          <cell r="H219">
            <v>244</v>
          </cell>
          <cell r="I219">
            <v>537</v>
          </cell>
          <cell r="J219">
            <v>214</v>
          </cell>
          <cell r="K219">
            <v>34482</v>
          </cell>
          <cell r="M219">
            <v>0</v>
          </cell>
          <cell r="O219">
            <v>2</v>
          </cell>
          <cell r="P219">
            <v>6</v>
          </cell>
          <cell r="R219">
            <v>85</v>
          </cell>
          <cell r="AA219">
            <v>0</v>
          </cell>
          <cell r="AB219">
            <v>1</v>
          </cell>
          <cell r="AC219">
            <v>0</v>
          </cell>
          <cell r="AD219">
            <v>0</v>
          </cell>
          <cell r="AE219">
            <v>2</v>
          </cell>
          <cell r="AF219">
            <v>596</v>
          </cell>
          <cell r="AH219">
            <v>0</v>
          </cell>
          <cell r="AJ219">
            <v>0</v>
          </cell>
          <cell r="AK219">
            <v>0</v>
          </cell>
          <cell r="AM219">
            <v>0</v>
          </cell>
        </row>
        <row r="220">
          <cell r="D220" t="str">
            <v>1-Barların soğuk çekilmesi</v>
          </cell>
          <cell r="E220" t="str">
            <v>C2431</v>
          </cell>
          <cell r="F220">
            <v>0</v>
          </cell>
          <cell r="H220">
            <v>6</v>
          </cell>
          <cell r="I220">
            <v>9</v>
          </cell>
          <cell r="J220">
            <v>4</v>
          </cell>
          <cell r="K220">
            <v>578</v>
          </cell>
          <cell r="AA220">
            <v>0</v>
          </cell>
          <cell r="AC220">
            <v>0</v>
          </cell>
          <cell r="AD220">
            <v>0</v>
          </cell>
          <cell r="AE220">
            <v>0</v>
          </cell>
          <cell r="AF220">
            <v>8</v>
          </cell>
        </row>
        <row r="221">
          <cell r="D221" t="str">
            <v>2-Dar şeritlerin soğuk haddelenmesi</v>
          </cell>
          <cell r="E221" t="str">
            <v>C2432</v>
          </cell>
          <cell r="F221">
            <v>0</v>
          </cell>
          <cell r="I221">
            <v>3</v>
          </cell>
          <cell r="K221">
            <v>143</v>
          </cell>
          <cell r="AA221">
            <v>0</v>
          </cell>
          <cell r="AD221">
            <v>0</v>
          </cell>
          <cell r="AF221">
            <v>4</v>
          </cell>
        </row>
        <row r="222">
          <cell r="D222" t="str">
            <v>3-Soğuk şekillendirme veya katlama</v>
          </cell>
          <cell r="E222" t="str">
            <v>C2433</v>
          </cell>
          <cell r="F222">
            <v>0</v>
          </cell>
          <cell r="G222">
            <v>11</v>
          </cell>
          <cell r="H222">
            <v>54</v>
          </cell>
          <cell r="I222">
            <v>96</v>
          </cell>
          <cell r="J222">
            <v>40</v>
          </cell>
          <cell r="K222">
            <v>5722</v>
          </cell>
          <cell r="M222">
            <v>0</v>
          </cell>
          <cell r="N222">
            <v>2</v>
          </cell>
          <cell r="P222">
            <v>6</v>
          </cell>
          <cell r="R222">
            <v>220</v>
          </cell>
          <cell r="AA222">
            <v>0</v>
          </cell>
          <cell r="AB222">
            <v>0</v>
          </cell>
          <cell r="AC222">
            <v>0</v>
          </cell>
          <cell r="AD222">
            <v>0</v>
          </cell>
          <cell r="AE222">
            <v>0</v>
          </cell>
          <cell r="AF222">
            <v>153</v>
          </cell>
          <cell r="AH222">
            <v>0</v>
          </cell>
          <cell r="AI222">
            <v>0</v>
          </cell>
          <cell r="AK222">
            <v>0</v>
          </cell>
          <cell r="AM222">
            <v>0</v>
          </cell>
        </row>
        <row r="223">
          <cell r="D223" t="str">
            <v>4-Tellerin soğuk çekilmesi</v>
          </cell>
          <cell r="E223" t="str">
            <v>C2434</v>
          </cell>
          <cell r="F223">
            <v>0</v>
          </cell>
          <cell r="G223">
            <v>4</v>
          </cell>
          <cell r="H223">
            <v>28</v>
          </cell>
          <cell r="I223">
            <v>63</v>
          </cell>
          <cell r="J223">
            <v>20</v>
          </cell>
          <cell r="K223">
            <v>4022</v>
          </cell>
          <cell r="M223">
            <v>0</v>
          </cell>
          <cell r="N223">
            <v>1</v>
          </cell>
          <cell r="P223">
            <v>9</v>
          </cell>
          <cell r="R223">
            <v>78</v>
          </cell>
          <cell r="AA223">
            <v>0</v>
          </cell>
          <cell r="AB223">
            <v>0</v>
          </cell>
          <cell r="AC223">
            <v>0</v>
          </cell>
          <cell r="AD223">
            <v>0</v>
          </cell>
          <cell r="AE223">
            <v>0</v>
          </cell>
          <cell r="AF223">
            <v>69</v>
          </cell>
          <cell r="AH223">
            <v>0</v>
          </cell>
          <cell r="AI223">
            <v>0</v>
          </cell>
          <cell r="AK223">
            <v>0</v>
          </cell>
          <cell r="AM223">
            <v>1</v>
          </cell>
        </row>
        <row r="224">
          <cell r="D224" t="str">
            <v>1-Değerli metal üretimi</v>
          </cell>
          <cell r="E224" t="str">
            <v>C2441</v>
          </cell>
          <cell r="F224">
            <v>0</v>
          </cell>
          <cell r="G224">
            <v>1</v>
          </cell>
          <cell r="H224">
            <v>10</v>
          </cell>
          <cell r="I224">
            <v>18</v>
          </cell>
          <cell r="J224">
            <v>4</v>
          </cell>
          <cell r="K224">
            <v>1749</v>
          </cell>
          <cell r="M224">
            <v>0</v>
          </cell>
          <cell r="R224">
            <v>90</v>
          </cell>
          <cell r="AA224">
            <v>0</v>
          </cell>
          <cell r="AB224">
            <v>0</v>
          </cell>
          <cell r="AC224">
            <v>0</v>
          </cell>
          <cell r="AD224">
            <v>0</v>
          </cell>
          <cell r="AE224">
            <v>0</v>
          </cell>
          <cell r="AF224">
            <v>28</v>
          </cell>
          <cell r="AH224">
            <v>0</v>
          </cell>
          <cell r="AM224">
            <v>5</v>
          </cell>
        </row>
        <row r="225">
          <cell r="D225" t="str">
            <v>2-Alüminyum üretilmesi</v>
          </cell>
          <cell r="E225" t="str">
            <v>C2442</v>
          </cell>
          <cell r="F225">
            <v>0</v>
          </cell>
          <cell r="G225">
            <v>66</v>
          </cell>
          <cell r="H225">
            <v>140</v>
          </cell>
          <cell r="I225">
            <v>279</v>
          </cell>
          <cell r="J225">
            <v>107</v>
          </cell>
          <cell r="K225">
            <v>15529</v>
          </cell>
          <cell r="M225">
            <v>0</v>
          </cell>
          <cell r="P225">
            <v>12</v>
          </cell>
          <cell r="R225">
            <v>623</v>
          </cell>
          <cell r="AA225">
            <v>0</v>
          </cell>
          <cell r="AB225">
            <v>0</v>
          </cell>
          <cell r="AC225">
            <v>0</v>
          </cell>
          <cell r="AD225">
            <v>0</v>
          </cell>
          <cell r="AE225">
            <v>1</v>
          </cell>
          <cell r="AF225">
            <v>611</v>
          </cell>
          <cell r="AH225">
            <v>0</v>
          </cell>
          <cell r="AK225">
            <v>0</v>
          </cell>
          <cell r="AM225">
            <v>25</v>
          </cell>
        </row>
        <row r="226">
          <cell r="D226" t="str">
            <v>3-Kurşun. çinko ve kalay üretimi</v>
          </cell>
          <cell r="E226" t="str">
            <v>C2443</v>
          </cell>
          <cell r="F226">
            <v>0</v>
          </cell>
          <cell r="I226">
            <v>12</v>
          </cell>
          <cell r="K226">
            <v>379</v>
          </cell>
          <cell r="AA226">
            <v>0</v>
          </cell>
          <cell r="AD226">
            <v>0</v>
          </cell>
          <cell r="AF226">
            <v>9</v>
          </cell>
        </row>
        <row r="227">
          <cell r="D227" t="str">
            <v>4-Bakır üretilmesi</v>
          </cell>
          <cell r="E227" t="str">
            <v>C2444</v>
          </cell>
          <cell r="F227">
            <v>0</v>
          </cell>
          <cell r="G227">
            <v>5</v>
          </cell>
          <cell r="H227">
            <v>18</v>
          </cell>
          <cell r="I227">
            <v>72</v>
          </cell>
          <cell r="J227">
            <v>16</v>
          </cell>
          <cell r="K227">
            <v>3253</v>
          </cell>
          <cell r="R227">
            <v>78</v>
          </cell>
          <cell r="AA227">
            <v>0</v>
          </cell>
          <cell r="AB227">
            <v>0</v>
          </cell>
          <cell r="AC227">
            <v>0</v>
          </cell>
          <cell r="AD227">
            <v>0</v>
          </cell>
          <cell r="AE227">
            <v>0</v>
          </cell>
          <cell r="AF227">
            <v>105</v>
          </cell>
          <cell r="AM227">
            <v>0</v>
          </cell>
        </row>
        <row r="228">
          <cell r="D228" t="str">
            <v>5-Demir dışı diğer metallerin üretimi</v>
          </cell>
          <cell r="E228" t="str">
            <v>C2445</v>
          </cell>
          <cell r="F228">
            <v>0</v>
          </cell>
          <cell r="G228">
            <v>16</v>
          </cell>
          <cell r="H228">
            <v>42</v>
          </cell>
          <cell r="I228">
            <v>102</v>
          </cell>
          <cell r="J228">
            <v>36</v>
          </cell>
          <cell r="K228">
            <v>2893</v>
          </cell>
          <cell r="R228">
            <v>77</v>
          </cell>
          <cell r="AA228">
            <v>0</v>
          </cell>
          <cell r="AB228">
            <v>0</v>
          </cell>
          <cell r="AC228">
            <v>0</v>
          </cell>
          <cell r="AD228">
            <v>0</v>
          </cell>
          <cell r="AE228">
            <v>0</v>
          </cell>
          <cell r="AF228">
            <v>68</v>
          </cell>
          <cell r="AM228">
            <v>2</v>
          </cell>
        </row>
        <row r="229">
          <cell r="D229" t="str">
            <v>6-Nükleer yakıtların işlenmesi</v>
          </cell>
          <cell r="E229" t="str">
            <v>C2446</v>
          </cell>
          <cell r="F229">
            <v>0</v>
          </cell>
          <cell r="K229">
            <v>45</v>
          </cell>
          <cell r="AA229">
            <v>0</v>
          </cell>
          <cell r="AF229">
            <v>4</v>
          </cell>
        </row>
        <row r="230">
          <cell r="D230" t="str">
            <v>1-Demir döküm</v>
          </cell>
          <cell r="E230" t="str">
            <v>C2451</v>
          </cell>
          <cell r="F230">
            <v>0</v>
          </cell>
          <cell r="G230">
            <v>106</v>
          </cell>
          <cell r="H230">
            <v>338</v>
          </cell>
          <cell r="I230">
            <v>570</v>
          </cell>
          <cell r="J230">
            <v>288</v>
          </cell>
          <cell r="K230">
            <v>30464</v>
          </cell>
          <cell r="M230">
            <v>0</v>
          </cell>
          <cell r="N230">
            <v>1</v>
          </cell>
          <cell r="O230">
            <v>4</v>
          </cell>
          <cell r="R230">
            <v>389</v>
          </cell>
          <cell r="AA230">
            <v>0</v>
          </cell>
          <cell r="AB230">
            <v>0</v>
          </cell>
          <cell r="AC230">
            <v>2</v>
          </cell>
          <cell r="AD230">
            <v>0</v>
          </cell>
          <cell r="AE230">
            <v>0</v>
          </cell>
          <cell r="AF230">
            <v>991</v>
          </cell>
          <cell r="AH230">
            <v>0</v>
          </cell>
          <cell r="AI230">
            <v>0</v>
          </cell>
          <cell r="AJ230">
            <v>0</v>
          </cell>
          <cell r="AM230">
            <v>4</v>
          </cell>
        </row>
        <row r="231">
          <cell r="D231" t="str">
            <v>2-Çelik dökümü</v>
          </cell>
          <cell r="E231" t="str">
            <v>C2452</v>
          </cell>
          <cell r="F231">
            <v>0</v>
          </cell>
          <cell r="G231">
            <v>14</v>
          </cell>
          <cell r="H231">
            <v>46</v>
          </cell>
          <cell r="I231">
            <v>96</v>
          </cell>
          <cell r="J231">
            <v>24</v>
          </cell>
          <cell r="K231">
            <v>7306</v>
          </cell>
          <cell r="M231">
            <v>0</v>
          </cell>
          <cell r="N231">
            <v>1</v>
          </cell>
          <cell r="O231">
            <v>2</v>
          </cell>
          <cell r="P231">
            <v>3</v>
          </cell>
          <cell r="R231">
            <v>37</v>
          </cell>
          <cell r="AA231">
            <v>0</v>
          </cell>
          <cell r="AB231">
            <v>0</v>
          </cell>
          <cell r="AC231">
            <v>0</v>
          </cell>
          <cell r="AD231">
            <v>0</v>
          </cell>
          <cell r="AE231">
            <v>0</v>
          </cell>
          <cell r="AF231">
            <v>183</v>
          </cell>
          <cell r="AH231">
            <v>0</v>
          </cell>
          <cell r="AI231">
            <v>0</v>
          </cell>
          <cell r="AJ231">
            <v>0</v>
          </cell>
          <cell r="AK231">
            <v>0</v>
          </cell>
          <cell r="AM231">
            <v>0</v>
          </cell>
        </row>
        <row r="232">
          <cell r="D232" t="str">
            <v>3-Hafif metallerin dökümü</v>
          </cell>
          <cell r="E232" t="str">
            <v>C2453</v>
          </cell>
          <cell r="F232">
            <v>0</v>
          </cell>
          <cell r="G232">
            <v>18</v>
          </cell>
          <cell r="H232">
            <v>54</v>
          </cell>
          <cell r="I232">
            <v>159</v>
          </cell>
          <cell r="J232">
            <v>108</v>
          </cell>
          <cell r="K232">
            <v>7688</v>
          </cell>
          <cell r="M232">
            <v>0</v>
          </cell>
          <cell r="N232">
            <v>2</v>
          </cell>
          <cell r="P232">
            <v>3</v>
          </cell>
          <cell r="Q232">
            <v>4</v>
          </cell>
          <cell r="R232">
            <v>513</v>
          </cell>
          <cell r="AA232">
            <v>0</v>
          </cell>
          <cell r="AB232">
            <v>0</v>
          </cell>
          <cell r="AC232">
            <v>0</v>
          </cell>
          <cell r="AD232">
            <v>0</v>
          </cell>
          <cell r="AE232">
            <v>0</v>
          </cell>
          <cell r="AF232">
            <v>158</v>
          </cell>
          <cell r="AH232">
            <v>0</v>
          </cell>
          <cell r="AI232">
            <v>0</v>
          </cell>
          <cell r="AK232">
            <v>0</v>
          </cell>
          <cell r="AL232">
            <v>0</v>
          </cell>
          <cell r="AM232">
            <v>66</v>
          </cell>
        </row>
        <row r="233">
          <cell r="D233" t="str">
            <v>4-Diğer demir dışı metallerin dökümü</v>
          </cell>
          <cell r="E233" t="str">
            <v>C2454</v>
          </cell>
          <cell r="F233">
            <v>0</v>
          </cell>
          <cell r="G233">
            <v>10</v>
          </cell>
          <cell r="H233">
            <v>36</v>
          </cell>
          <cell r="I233">
            <v>60</v>
          </cell>
          <cell r="J233">
            <v>36</v>
          </cell>
          <cell r="K233">
            <v>3512</v>
          </cell>
          <cell r="M233">
            <v>0</v>
          </cell>
          <cell r="R233">
            <v>19</v>
          </cell>
          <cell r="AA233">
            <v>0</v>
          </cell>
          <cell r="AB233">
            <v>0</v>
          </cell>
          <cell r="AC233">
            <v>0</v>
          </cell>
          <cell r="AD233">
            <v>0</v>
          </cell>
          <cell r="AE233">
            <v>0</v>
          </cell>
          <cell r="AF233">
            <v>67</v>
          </cell>
          <cell r="AH233">
            <v>0</v>
          </cell>
          <cell r="AM233">
            <v>0</v>
          </cell>
        </row>
        <row r="234">
          <cell r="D234" t="str">
            <v>1-Metal yapı ve yapı parçaları imalatı</v>
          </cell>
          <cell r="E234" t="str">
            <v>C2511</v>
          </cell>
          <cell r="F234">
            <v>0</v>
          </cell>
          <cell r="G234">
            <v>40</v>
          </cell>
          <cell r="H234">
            <v>170</v>
          </cell>
          <cell r="I234">
            <v>345</v>
          </cell>
          <cell r="J234">
            <v>140</v>
          </cell>
          <cell r="K234">
            <v>20857</v>
          </cell>
          <cell r="M234">
            <v>0</v>
          </cell>
          <cell r="N234">
            <v>3</v>
          </cell>
          <cell r="O234">
            <v>10</v>
          </cell>
          <cell r="P234">
            <v>18</v>
          </cell>
          <cell r="Q234">
            <v>8</v>
          </cell>
          <cell r="R234">
            <v>747</v>
          </cell>
          <cell r="AA234">
            <v>0</v>
          </cell>
          <cell r="AB234">
            <v>0</v>
          </cell>
          <cell r="AC234">
            <v>0</v>
          </cell>
          <cell r="AD234">
            <v>0</v>
          </cell>
          <cell r="AE234">
            <v>0</v>
          </cell>
          <cell r="AF234">
            <v>432</v>
          </cell>
          <cell r="AH234">
            <v>0</v>
          </cell>
          <cell r="AI234">
            <v>0</v>
          </cell>
          <cell r="AJ234">
            <v>0</v>
          </cell>
          <cell r="AK234">
            <v>0</v>
          </cell>
          <cell r="AL234">
            <v>0</v>
          </cell>
          <cell r="AM234">
            <v>16</v>
          </cell>
        </row>
        <row r="235">
          <cell r="D235" t="str">
            <v>2-Metal kapı ve pencere imalatı</v>
          </cell>
          <cell r="E235" t="str">
            <v>C2512</v>
          </cell>
          <cell r="F235">
            <v>0</v>
          </cell>
          <cell r="G235">
            <v>53</v>
          </cell>
          <cell r="H235">
            <v>150</v>
          </cell>
          <cell r="I235">
            <v>288</v>
          </cell>
          <cell r="J235">
            <v>116</v>
          </cell>
          <cell r="K235">
            <v>26454</v>
          </cell>
          <cell r="M235">
            <v>0</v>
          </cell>
          <cell r="N235">
            <v>1</v>
          </cell>
          <cell r="O235">
            <v>10</v>
          </cell>
          <cell r="P235">
            <v>6</v>
          </cell>
          <cell r="R235">
            <v>1054</v>
          </cell>
          <cell r="AA235">
            <v>0</v>
          </cell>
          <cell r="AB235">
            <v>0</v>
          </cell>
          <cell r="AC235">
            <v>0</v>
          </cell>
          <cell r="AD235">
            <v>0</v>
          </cell>
          <cell r="AE235">
            <v>0</v>
          </cell>
          <cell r="AF235">
            <v>1026</v>
          </cell>
          <cell r="AH235">
            <v>0</v>
          </cell>
          <cell r="AI235">
            <v>0</v>
          </cell>
          <cell r="AJ235">
            <v>0</v>
          </cell>
          <cell r="AK235">
            <v>0</v>
          </cell>
          <cell r="AM235">
            <v>26</v>
          </cell>
        </row>
        <row r="236">
          <cell r="D236" t="str">
            <v>1-Merkezi ısıtma radyatörleri (elektrikli radyatörler hariç). sıcak su kazanları (boyler) ve kombi imalatı</v>
          </cell>
          <cell r="E236" t="str">
            <v>C2521</v>
          </cell>
          <cell r="F236">
            <v>0</v>
          </cell>
          <cell r="G236">
            <v>26</v>
          </cell>
          <cell r="H236">
            <v>76</v>
          </cell>
          <cell r="I236">
            <v>114</v>
          </cell>
          <cell r="J236">
            <v>68</v>
          </cell>
          <cell r="K236">
            <v>7923</v>
          </cell>
          <cell r="M236">
            <v>0</v>
          </cell>
          <cell r="N236">
            <v>1</v>
          </cell>
          <cell r="O236">
            <v>6</v>
          </cell>
          <cell r="P236">
            <v>6</v>
          </cell>
          <cell r="Q236">
            <v>4</v>
          </cell>
          <cell r="R236">
            <v>414</v>
          </cell>
          <cell r="AA236">
            <v>0</v>
          </cell>
          <cell r="AB236">
            <v>0</v>
          </cell>
          <cell r="AC236">
            <v>0</v>
          </cell>
          <cell r="AD236">
            <v>0</v>
          </cell>
          <cell r="AE236">
            <v>0</v>
          </cell>
          <cell r="AF236">
            <v>208</v>
          </cell>
          <cell r="AH236">
            <v>0</v>
          </cell>
          <cell r="AI236">
            <v>0</v>
          </cell>
          <cell r="AJ236">
            <v>0</v>
          </cell>
          <cell r="AK236">
            <v>0</v>
          </cell>
          <cell r="AL236">
            <v>0</v>
          </cell>
          <cell r="AM236">
            <v>12</v>
          </cell>
        </row>
        <row r="237">
          <cell r="D237" t="str">
            <v>9-Metalden diğer tank. rezervuar ve büyük muhafaza kapları (kapasitesi &amp;gt,=300 litre) imalatı</v>
          </cell>
          <cell r="E237" t="str">
            <v>C2529</v>
          </cell>
          <cell r="F237">
            <v>0</v>
          </cell>
          <cell r="G237">
            <v>14</v>
          </cell>
          <cell r="H237">
            <v>48</v>
          </cell>
          <cell r="I237">
            <v>87</v>
          </cell>
          <cell r="J237">
            <v>48</v>
          </cell>
          <cell r="K237">
            <v>4930</v>
          </cell>
          <cell r="M237">
            <v>0</v>
          </cell>
          <cell r="R237">
            <v>303</v>
          </cell>
          <cell r="AA237">
            <v>0</v>
          </cell>
          <cell r="AB237">
            <v>0</v>
          </cell>
          <cell r="AC237">
            <v>0</v>
          </cell>
          <cell r="AD237">
            <v>0</v>
          </cell>
          <cell r="AE237">
            <v>0</v>
          </cell>
          <cell r="AF237">
            <v>98</v>
          </cell>
          <cell r="AH237">
            <v>0</v>
          </cell>
          <cell r="AM237">
            <v>7</v>
          </cell>
        </row>
        <row r="238">
          <cell r="D238" t="str">
            <v>0-Buhar jeneratörü imalatı (merkezi ısıtma sıcak su kazanları hariç)</v>
          </cell>
          <cell r="E238" t="str">
            <v>C2530</v>
          </cell>
          <cell r="F238">
            <v>0</v>
          </cell>
          <cell r="G238">
            <v>1</v>
          </cell>
          <cell r="I238">
            <v>9</v>
          </cell>
          <cell r="K238">
            <v>1394</v>
          </cell>
          <cell r="P238">
            <v>3</v>
          </cell>
          <cell r="AA238">
            <v>0</v>
          </cell>
          <cell r="AB238">
            <v>0</v>
          </cell>
          <cell r="AD238">
            <v>0</v>
          </cell>
          <cell r="AF238">
            <v>45</v>
          </cell>
          <cell r="AK238">
            <v>0</v>
          </cell>
        </row>
        <row r="239">
          <cell r="D239" t="str">
            <v>0-Silah ve mühimmat (cephane) imalatı</v>
          </cell>
          <cell r="E239" t="str">
            <v>C2540</v>
          </cell>
          <cell r="F239">
            <v>0</v>
          </cell>
          <cell r="H239">
            <v>18</v>
          </cell>
          <cell r="I239">
            <v>33</v>
          </cell>
          <cell r="J239">
            <v>20</v>
          </cell>
          <cell r="K239">
            <v>1241</v>
          </cell>
          <cell r="M239">
            <v>0</v>
          </cell>
          <cell r="O239">
            <v>2</v>
          </cell>
          <cell r="P239">
            <v>3</v>
          </cell>
          <cell r="R239">
            <v>11</v>
          </cell>
          <cell r="AA239">
            <v>0</v>
          </cell>
          <cell r="AC239">
            <v>0</v>
          </cell>
          <cell r="AD239">
            <v>0</v>
          </cell>
          <cell r="AE239">
            <v>0</v>
          </cell>
          <cell r="AF239">
            <v>23</v>
          </cell>
          <cell r="AH239">
            <v>0</v>
          </cell>
          <cell r="AJ239">
            <v>0</v>
          </cell>
          <cell r="AK239">
            <v>0</v>
          </cell>
          <cell r="AM239">
            <v>0</v>
          </cell>
        </row>
        <row r="240">
          <cell r="D240" t="str">
            <v>0-Metallerin dövülmesi. preslenmesi. baskılanması ve yuvarlanması, toz metalürjisi</v>
          </cell>
          <cell r="E240" t="str">
            <v>C2550</v>
          </cell>
          <cell r="F240">
            <v>0</v>
          </cell>
          <cell r="G240">
            <v>38</v>
          </cell>
          <cell r="H240">
            <v>132</v>
          </cell>
          <cell r="I240">
            <v>247</v>
          </cell>
          <cell r="J240">
            <v>108</v>
          </cell>
          <cell r="K240">
            <v>16417</v>
          </cell>
          <cell r="M240">
            <v>0</v>
          </cell>
          <cell r="N240">
            <v>4</v>
          </cell>
          <cell r="O240">
            <v>22</v>
          </cell>
          <cell r="P240">
            <v>18</v>
          </cell>
          <cell r="Q240">
            <v>8</v>
          </cell>
          <cell r="R240">
            <v>1612</v>
          </cell>
          <cell r="AA240">
            <v>0</v>
          </cell>
          <cell r="AB240">
            <v>0</v>
          </cell>
          <cell r="AC240">
            <v>0</v>
          </cell>
          <cell r="AD240">
            <v>2</v>
          </cell>
          <cell r="AE240">
            <v>0</v>
          </cell>
          <cell r="AF240">
            <v>252</v>
          </cell>
          <cell r="AH240">
            <v>0</v>
          </cell>
          <cell r="AI240">
            <v>0</v>
          </cell>
          <cell r="AJ240">
            <v>0</v>
          </cell>
          <cell r="AK240">
            <v>0</v>
          </cell>
          <cell r="AL240">
            <v>0</v>
          </cell>
          <cell r="AM240">
            <v>15</v>
          </cell>
        </row>
        <row r="241">
          <cell r="D241" t="str">
            <v>1-Metallerin işlenmesi ve kaplanması</v>
          </cell>
          <cell r="E241" t="str">
            <v>C2561</v>
          </cell>
          <cell r="F241">
            <v>0</v>
          </cell>
          <cell r="G241">
            <v>25</v>
          </cell>
          <cell r="H241">
            <v>100</v>
          </cell>
          <cell r="I241">
            <v>258</v>
          </cell>
          <cell r="J241">
            <v>72</v>
          </cell>
          <cell r="K241">
            <v>8292</v>
          </cell>
          <cell r="M241">
            <v>0</v>
          </cell>
          <cell r="N241">
            <v>4</v>
          </cell>
          <cell r="O241">
            <v>6</v>
          </cell>
          <cell r="P241">
            <v>15</v>
          </cell>
          <cell r="Q241">
            <v>8</v>
          </cell>
          <cell r="R241">
            <v>984</v>
          </cell>
          <cell r="AA241">
            <v>0</v>
          </cell>
          <cell r="AB241">
            <v>0</v>
          </cell>
          <cell r="AC241">
            <v>0</v>
          </cell>
          <cell r="AD241">
            <v>0</v>
          </cell>
          <cell r="AE241">
            <v>0</v>
          </cell>
          <cell r="AF241">
            <v>264</v>
          </cell>
          <cell r="AH241">
            <v>0</v>
          </cell>
          <cell r="AI241">
            <v>0</v>
          </cell>
          <cell r="AJ241">
            <v>0</v>
          </cell>
          <cell r="AK241">
            <v>0</v>
          </cell>
          <cell r="AL241">
            <v>0</v>
          </cell>
          <cell r="AM241">
            <v>13</v>
          </cell>
        </row>
        <row r="242">
          <cell r="D242" t="str">
            <v>2-Metallerin makinede işlenmesi ve şekil verilmesi</v>
          </cell>
          <cell r="E242" t="str">
            <v>C2562</v>
          </cell>
          <cell r="F242">
            <v>0</v>
          </cell>
          <cell r="G242">
            <v>244</v>
          </cell>
          <cell r="H242">
            <v>906</v>
          </cell>
          <cell r="I242">
            <v>1734</v>
          </cell>
          <cell r="J242">
            <v>589</v>
          </cell>
          <cell r="K242">
            <v>87515</v>
          </cell>
          <cell r="M242">
            <v>0</v>
          </cell>
          <cell r="N242">
            <v>23</v>
          </cell>
          <cell r="O242">
            <v>54</v>
          </cell>
          <cell r="P242">
            <v>123</v>
          </cell>
          <cell r="Q242">
            <v>32</v>
          </cell>
          <cell r="R242">
            <v>4578</v>
          </cell>
          <cell r="AA242">
            <v>0</v>
          </cell>
          <cell r="AB242">
            <v>0</v>
          </cell>
          <cell r="AC242">
            <v>0</v>
          </cell>
          <cell r="AD242">
            <v>3</v>
          </cell>
          <cell r="AE242">
            <v>7</v>
          </cell>
          <cell r="AF242">
            <v>2005</v>
          </cell>
          <cell r="AH242">
            <v>0</v>
          </cell>
          <cell r="AI242">
            <v>0</v>
          </cell>
          <cell r="AJ242">
            <v>0</v>
          </cell>
          <cell r="AK242">
            <v>0</v>
          </cell>
          <cell r="AL242">
            <v>0</v>
          </cell>
          <cell r="AM242">
            <v>48</v>
          </cell>
        </row>
        <row r="243">
          <cell r="D243" t="str">
            <v>1-Çatal-bıçak takımları ve diğer kesici aletlerin imalatı</v>
          </cell>
          <cell r="E243" t="str">
            <v>C2571</v>
          </cell>
          <cell r="F243">
            <v>0</v>
          </cell>
          <cell r="G243">
            <v>11</v>
          </cell>
          <cell r="H243">
            <v>48</v>
          </cell>
          <cell r="I243">
            <v>51</v>
          </cell>
          <cell r="J243">
            <v>16</v>
          </cell>
          <cell r="K243">
            <v>1793</v>
          </cell>
          <cell r="M243">
            <v>0</v>
          </cell>
          <cell r="N243">
            <v>4</v>
          </cell>
          <cell r="O243">
            <v>30</v>
          </cell>
          <cell r="P243">
            <v>42</v>
          </cell>
          <cell r="Q243">
            <v>8</v>
          </cell>
          <cell r="R243">
            <v>211</v>
          </cell>
          <cell r="AA243">
            <v>0</v>
          </cell>
          <cell r="AB243">
            <v>0</v>
          </cell>
          <cell r="AC243">
            <v>0</v>
          </cell>
          <cell r="AD243">
            <v>0</v>
          </cell>
          <cell r="AE243">
            <v>0</v>
          </cell>
          <cell r="AF243">
            <v>38</v>
          </cell>
          <cell r="AH243">
            <v>0</v>
          </cell>
          <cell r="AI243">
            <v>0</v>
          </cell>
          <cell r="AJ243">
            <v>0</v>
          </cell>
          <cell r="AK243">
            <v>0</v>
          </cell>
          <cell r="AL243">
            <v>0</v>
          </cell>
          <cell r="AM243">
            <v>0</v>
          </cell>
        </row>
        <row r="244">
          <cell r="D244" t="str">
            <v>2-Kilit ve menteşe imalatı</v>
          </cell>
          <cell r="E244" t="str">
            <v>C2572</v>
          </cell>
          <cell r="F244">
            <v>0</v>
          </cell>
          <cell r="G244">
            <v>21</v>
          </cell>
          <cell r="H244">
            <v>50</v>
          </cell>
          <cell r="I244">
            <v>45</v>
          </cell>
          <cell r="J244">
            <v>8</v>
          </cell>
          <cell r="K244">
            <v>2897</v>
          </cell>
          <cell r="M244">
            <v>0</v>
          </cell>
          <cell r="N244">
            <v>5</v>
          </cell>
          <cell r="O244">
            <v>2</v>
          </cell>
          <cell r="P244">
            <v>6</v>
          </cell>
          <cell r="R244">
            <v>401</v>
          </cell>
          <cell r="AA244">
            <v>0</v>
          </cell>
          <cell r="AB244">
            <v>0</v>
          </cell>
          <cell r="AC244">
            <v>0</v>
          </cell>
          <cell r="AD244">
            <v>0</v>
          </cell>
          <cell r="AE244">
            <v>0</v>
          </cell>
          <cell r="AF244">
            <v>27</v>
          </cell>
          <cell r="AH244">
            <v>0</v>
          </cell>
          <cell r="AI244">
            <v>0</v>
          </cell>
          <cell r="AJ244">
            <v>0</v>
          </cell>
          <cell r="AK244">
            <v>0</v>
          </cell>
          <cell r="AM244">
            <v>5</v>
          </cell>
        </row>
        <row r="245">
          <cell r="D245" t="str">
            <v>3-El aletleri. takım tezgahları uçları. testere ağızları vb. imalatı</v>
          </cell>
          <cell r="E245" t="str">
            <v>C2573</v>
          </cell>
          <cell r="F245">
            <v>0</v>
          </cell>
          <cell r="G245">
            <v>25</v>
          </cell>
          <cell r="H245">
            <v>70</v>
          </cell>
          <cell r="I245">
            <v>162</v>
          </cell>
          <cell r="J245">
            <v>52</v>
          </cell>
          <cell r="K245">
            <v>9812</v>
          </cell>
          <cell r="M245">
            <v>0</v>
          </cell>
          <cell r="O245">
            <v>4</v>
          </cell>
          <cell r="P245">
            <v>15</v>
          </cell>
          <cell r="R245">
            <v>908</v>
          </cell>
          <cell r="AA245">
            <v>0</v>
          </cell>
          <cell r="AB245">
            <v>0</v>
          </cell>
          <cell r="AC245">
            <v>0</v>
          </cell>
          <cell r="AD245">
            <v>0</v>
          </cell>
          <cell r="AE245">
            <v>0</v>
          </cell>
          <cell r="AF245">
            <v>168</v>
          </cell>
          <cell r="AH245">
            <v>0</v>
          </cell>
          <cell r="AJ245">
            <v>0</v>
          </cell>
          <cell r="AK245">
            <v>0</v>
          </cell>
          <cell r="AM245">
            <v>230</v>
          </cell>
        </row>
        <row r="246">
          <cell r="D246" t="str">
            <v>1-Çelik varil ve benzer muhafazaların imalatı</v>
          </cell>
          <cell r="E246" t="str">
            <v>C2591</v>
          </cell>
          <cell r="F246">
            <v>0</v>
          </cell>
          <cell r="G246">
            <v>3</v>
          </cell>
          <cell r="H246">
            <v>14</v>
          </cell>
          <cell r="I246">
            <v>60</v>
          </cell>
          <cell r="J246">
            <v>8</v>
          </cell>
          <cell r="K246">
            <v>1869</v>
          </cell>
          <cell r="M246">
            <v>0</v>
          </cell>
          <cell r="N246">
            <v>1</v>
          </cell>
          <cell r="O246">
            <v>4</v>
          </cell>
          <cell r="P246">
            <v>9</v>
          </cell>
          <cell r="R246">
            <v>196</v>
          </cell>
          <cell r="AA246">
            <v>0</v>
          </cell>
          <cell r="AB246">
            <v>0</v>
          </cell>
          <cell r="AC246">
            <v>0</v>
          </cell>
          <cell r="AD246">
            <v>0</v>
          </cell>
          <cell r="AE246">
            <v>0</v>
          </cell>
          <cell r="AF246">
            <v>31</v>
          </cell>
          <cell r="AH246">
            <v>0</v>
          </cell>
          <cell r="AI246">
            <v>0</v>
          </cell>
          <cell r="AJ246">
            <v>0</v>
          </cell>
          <cell r="AK246">
            <v>0</v>
          </cell>
          <cell r="AM246">
            <v>4</v>
          </cell>
        </row>
        <row r="247">
          <cell r="D247" t="str">
            <v>2-Hafif metalden paketleme malzemeleri imalatı</v>
          </cell>
          <cell r="E247" t="str">
            <v>C2592</v>
          </cell>
          <cell r="F247">
            <v>0</v>
          </cell>
          <cell r="G247">
            <v>41</v>
          </cell>
          <cell r="H247">
            <v>116</v>
          </cell>
          <cell r="I247">
            <v>252</v>
          </cell>
          <cell r="J247">
            <v>116</v>
          </cell>
          <cell r="K247">
            <v>14598</v>
          </cell>
          <cell r="M247">
            <v>0</v>
          </cell>
          <cell r="N247">
            <v>4</v>
          </cell>
          <cell r="O247">
            <v>10</v>
          </cell>
          <cell r="P247">
            <v>3</v>
          </cell>
          <cell r="Q247">
            <v>8</v>
          </cell>
          <cell r="R247">
            <v>1041</v>
          </cell>
          <cell r="AA247">
            <v>0</v>
          </cell>
          <cell r="AB247">
            <v>0</v>
          </cell>
          <cell r="AC247">
            <v>0</v>
          </cell>
          <cell r="AD247">
            <v>0</v>
          </cell>
          <cell r="AE247">
            <v>0</v>
          </cell>
          <cell r="AF247">
            <v>198</v>
          </cell>
          <cell r="AH247">
            <v>0</v>
          </cell>
          <cell r="AI247">
            <v>0</v>
          </cell>
          <cell r="AJ247">
            <v>0</v>
          </cell>
          <cell r="AK247">
            <v>0</v>
          </cell>
          <cell r="AL247">
            <v>0</v>
          </cell>
          <cell r="AM247">
            <v>7</v>
          </cell>
        </row>
        <row r="248">
          <cell r="D248" t="str">
            <v>3-Tel ürünleri. zincirler ve yayların imalatı</v>
          </cell>
          <cell r="E248" t="str">
            <v>C2593</v>
          </cell>
          <cell r="F248">
            <v>0</v>
          </cell>
          <cell r="G248">
            <v>22</v>
          </cell>
          <cell r="H248">
            <v>60</v>
          </cell>
          <cell r="I248">
            <v>123</v>
          </cell>
          <cell r="J248">
            <v>80</v>
          </cell>
          <cell r="K248">
            <v>9190</v>
          </cell>
          <cell r="M248">
            <v>0</v>
          </cell>
          <cell r="N248">
            <v>2</v>
          </cell>
          <cell r="P248">
            <v>9</v>
          </cell>
          <cell r="Q248">
            <v>8</v>
          </cell>
          <cell r="R248">
            <v>665</v>
          </cell>
          <cell r="AA248">
            <v>0</v>
          </cell>
          <cell r="AB248">
            <v>0</v>
          </cell>
          <cell r="AC248">
            <v>0</v>
          </cell>
          <cell r="AD248">
            <v>0</v>
          </cell>
          <cell r="AE248">
            <v>0</v>
          </cell>
          <cell r="AF248">
            <v>139</v>
          </cell>
          <cell r="AH248">
            <v>0</v>
          </cell>
          <cell r="AI248">
            <v>0</v>
          </cell>
          <cell r="AK248">
            <v>0</v>
          </cell>
          <cell r="AL248">
            <v>0</v>
          </cell>
          <cell r="AM248">
            <v>3</v>
          </cell>
        </row>
        <row r="249">
          <cell r="D249" t="str">
            <v>4-Bağlantı malzemelerinin ve vida makinesi ürünlerinin imalatı</v>
          </cell>
          <cell r="E249" t="str">
            <v>C2594</v>
          </cell>
          <cell r="F249">
            <v>0</v>
          </cell>
          <cell r="G249">
            <v>11</v>
          </cell>
          <cell r="H249">
            <v>28</v>
          </cell>
          <cell r="I249">
            <v>36</v>
          </cell>
          <cell r="J249">
            <v>24</v>
          </cell>
          <cell r="K249">
            <v>4553</v>
          </cell>
          <cell r="M249">
            <v>0</v>
          </cell>
          <cell r="P249">
            <v>3</v>
          </cell>
          <cell r="Q249">
            <v>4</v>
          </cell>
          <cell r="R249">
            <v>81</v>
          </cell>
          <cell r="AA249">
            <v>0</v>
          </cell>
          <cell r="AB249">
            <v>0</v>
          </cell>
          <cell r="AC249">
            <v>0</v>
          </cell>
          <cell r="AD249">
            <v>0</v>
          </cell>
          <cell r="AE249">
            <v>0</v>
          </cell>
          <cell r="AF249">
            <v>145</v>
          </cell>
          <cell r="AH249">
            <v>0</v>
          </cell>
          <cell r="AK249">
            <v>0</v>
          </cell>
          <cell r="AL249">
            <v>0</v>
          </cell>
          <cell r="AM249">
            <v>0</v>
          </cell>
        </row>
        <row r="250">
          <cell r="D250" t="str">
            <v>9-Başka yerde sınıflandırılmamış diğer fabrikasyon metal ürünlerin imalatı</v>
          </cell>
          <cell r="E250" t="str">
            <v>C2599</v>
          </cell>
          <cell r="F250">
            <v>0</v>
          </cell>
          <cell r="G250">
            <v>59</v>
          </cell>
          <cell r="H250">
            <v>282</v>
          </cell>
          <cell r="I250">
            <v>480</v>
          </cell>
          <cell r="J250">
            <v>160</v>
          </cell>
          <cell r="K250">
            <v>30130</v>
          </cell>
          <cell r="M250">
            <v>0</v>
          </cell>
          <cell r="N250">
            <v>4</v>
          </cell>
          <cell r="O250">
            <v>14</v>
          </cell>
          <cell r="P250">
            <v>30</v>
          </cell>
          <cell r="Q250">
            <v>12</v>
          </cell>
          <cell r="R250">
            <v>1783</v>
          </cell>
          <cell r="AA250">
            <v>0</v>
          </cell>
          <cell r="AB250">
            <v>0</v>
          </cell>
          <cell r="AC250">
            <v>0</v>
          </cell>
          <cell r="AD250">
            <v>0</v>
          </cell>
          <cell r="AE250">
            <v>0</v>
          </cell>
          <cell r="AF250">
            <v>978</v>
          </cell>
          <cell r="AH250">
            <v>0</v>
          </cell>
          <cell r="AI250">
            <v>0</v>
          </cell>
          <cell r="AJ250">
            <v>0</v>
          </cell>
          <cell r="AK250">
            <v>0</v>
          </cell>
          <cell r="AL250">
            <v>0</v>
          </cell>
          <cell r="AM250">
            <v>6</v>
          </cell>
        </row>
        <row r="251">
          <cell r="D251" t="str">
            <v>1-Elektronik bileşenlerin imalatı</v>
          </cell>
          <cell r="E251" t="str">
            <v>C2611</v>
          </cell>
          <cell r="F251">
            <v>0</v>
          </cell>
          <cell r="G251">
            <v>9</v>
          </cell>
          <cell r="H251">
            <v>20</v>
          </cell>
          <cell r="I251">
            <v>54</v>
          </cell>
          <cell r="J251">
            <v>24</v>
          </cell>
          <cell r="K251">
            <v>2232</v>
          </cell>
          <cell r="M251">
            <v>0</v>
          </cell>
          <cell r="N251">
            <v>5</v>
          </cell>
          <cell r="O251">
            <v>10</v>
          </cell>
          <cell r="P251">
            <v>36</v>
          </cell>
          <cell r="Q251">
            <v>8</v>
          </cell>
          <cell r="R251">
            <v>1012</v>
          </cell>
          <cell r="AA251">
            <v>0</v>
          </cell>
          <cell r="AB251">
            <v>0</v>
          </cell>
          <cell r="AC251">
            <v>0</v>
          </cell>
          <cell r="AD251">
            <v>0</v>
          </cell>
          <cell r="AE251">
            <v>0</v>
          </cell>
          <cell r="AF251">
            <v>39</v>
          </cell>
          <cell r="AH251">
            <v>0</v>
          </cell>
          <cell r="AI251">
            <v>0</v>
          </cell>
          <cell r="AJ251">
            <v>0</v>
          </cell>
          <cell r="AK251">
            <v>0</v>
          </cell>
          <cell r="AL251">
            <v>0</v>
          </cell>
          <cell r="AM251">
            <v>15</v>
          </cell>
        </row>
        <row r="252">
          <cell r="D252" t="str">
            <v>2-Yüklü elektronik kart imalatı</v>
          </cell>
          <cell r="E252" t="str">
            <v>C2612</v>
          </cell>
          <cell r="K252">
            <v>17</v>
          </cell>
          <cell r="R252">
            <v>10</v>
          </cell>
          <cell r="AF252">
            <v>0</v>
          </cell>
          <cell r="AM252">
            <v>0</v>
          </cell>
        </row>
        <row r="253">
          <cell r="D253" t="str">
            <v>0-Bilgisayar ve bilgisayar çevre birimleri imalatı</v>
          </cell>
          <cell r="E253" t="str">
            <v>C2620</v>
          </cell>
          <cell r="F253">
            <v>0</v>
          </cell>
          <cell r="K253">
            <v>8</v>
          </cell>
          <cell r="M253">
            <v>0</v>
          </cell>
          <cell r="AA253">
            <v>0</v>
          </cell>
          <cell r="AF253">
            <v>0</v>
          </cell>
          <cell r="AH253">
            <v>0</v>
          </cell>
        </row>
        <row r="254">
          <cell r="D254" t="str">
            <v>0-İletişim ekipmanlarının imalatı</v>
          </cell>
          <cell r="E254" t="str">
            <v>C2630</v>
          </cell>
          <cell r="F254">
            <v>0</v>
          </cell>
          <cell r="G254">
            <v>1</v>
          </cell>
          <cell r="K254">
            <v>147</v>
          </cell>
          <cell r="M254">
            <v>0</v>
          </cell>
          <cell r="AA254">
            <v>0</v>
          </cell>
          <cell r="AB254">
            <v>0</v>
          </cell>
          <cell r="AF254">
            <v>0</v>
          </cell>
          <cell r="AH254">
            <v>0</v>
          </cell>
        </row>
        <row r="255">
          <cell r="D255" t="str">
            <v>0-Tüketici elektroniği ürünlerinin imalatı</v>
          </cell>
          <cell r="E255" t="str">
            <v>C2640</v>
          </cell>
          <cell r="F255">
            <v>0</v>
          </cell>
          <cell r="G255">
            <v>19</v>
          </cell>
          <cell r="H255">
            <v>40</v>
          </cell>
          <cell r="I255">
            <v>111</v>
          </cell>
          <cell r="J255">
            <v>72</v>
          </cell>
          <cell r="K255">
            <v>2020</v>
          </cell>
          <cell r="M255">
            <v>0</v>
          </cell>
          <cell r="N255">
            <v>16</v>
          </cell>
          <cell r="O255">
            <v>36</v>
          </cell>
          <cell r="P255">
            <v>51</v>
          </cell>
          <cell r="Q255">
            <v>60</v>
          </cell>
          <cell r="R255">
            <v>694</v>
          </cell>
          <cell r="AA255">
            <v>0</v>
          </cell>
          <cell r="AB255">
            <v>0</v>
          </cell>
          <cell r="AC255">
            <v>0</v>
          </cell>
          <cell r="AD255">
            <v>0</v>
          </cell>
          <cell r="AE255">
            <v>0</v>
          </cell>
          <cell r="AF255">
            <v>22</v>
          </cell>
          <cell r="AH255">
            <v>0</v>
          </cell>
          <cell r="AI255">
            <v>0</v>
          </cell>
          <cell r="AJ255">
            <v>0</v>
          </cell>
          <cell r="AK255">
            <v>0</v>
          </cell>
          <cell r="AL255">
            <v>0</v>
          </cell>
          <cell r="AM255">
            <v>1</v>
          </cell>
        </row>
        <row r="256">
          <cell r="D256" t="str">
            <v>1-Ölçme. test ve seyrüsefer amaçlı alet ve cihazların imalatı</v>
          </cell>
          <cell r="E256" t="str">
            <v>C2651</v>
          </cell>
          <cell r="F256">
            <v>0</v>
          </cell>
          <cell r="G256">
            <v>3</v>
          </cell>
          <cell r="H256">
            <v>4</v>
          </cell>
          <cell r="I256">
            <v>3</v>
          </cell>
          <cell r="K256">
            <v>384</v>
          </cell>
          <cell r="M256">
            <v>0</v>
          </cell>
          <cell r="O256">
            <v>4</v>
          </cell>
          <cell r="R256">
            <v>224</v>
          </cell>
          <cell r="AA256">
            <v>0</v>
          </cell>
          <cell r="AB256">
            <v>0</v>
          </cell>
          <cell r="AC256">
            <v>0</v>
          </cell>
          <cell r="AD256">
            <v>0</v>
          </cell>
          <cell r="AF256">
            <v>8</v>
          </cell>
          <cell r="AH256">
            <v>0</v>
          </cell>
          <cell r="AJ256">
            <v>0</v>
          </cell>
          <cell r="AM256">
            <v>0</v>
          </cell>
        </row>
        <row r="257">
          <cell r="D257" t="str">
            <v>2-Kol saatleri. masa ve duvar saatlerinin imalatı</v>
          </cell>
          <cell r="E257" t="str">
            <v>C2652</v>
          </cell>
        </row>
        <row r="258">
          <cell r="D258" t="str">
            <v>0-Işınlama. elektro medikal ve elektro terapi ile ilgili cihazların imalatı</v>
          </cell>
          <cell r="E258" t="str">
            <v>C2660</v>
          </cell>
          <cell r="F258">
            <v>0</v>
          </cell>
          <cell r="G258">
            <v>1</v>
          </cell>
          <cell r="H258">
            <v>2</v>
          </cell>
          <cell r="AA258">
            <v>0</v>
          </cell>
          <cell r="AB258">
            <v>0</v>
          </cell>
          <cell r="AC258">
            <v>0</v>
          </cell>
        </row>
        <row r="259">
          <cell r="D259" t="str">
            <v>0-Optik aletlerin ve fotoğrafçılıkla ilgili ekipmanların imalatı</v>
          </cell>
          <cell r="E259" t="str">
            <v>C2670</v>
          </cell>
          <cell r="F259">
            <v>0</v>
          </cell>
          <cell r="G259">
            <v>2</v>
          </cell>
          <cell r="H259">
            <v>4</v>
          </cell>
          <cell r="I259">
            <v>15</v>
          </cell>
          <cell r="K259">
            <v>426</v>
          </cell>
          <cell r="R259">
            <v>11</v>
          </cell>
          <cell r="AA259">
            <v>0</v>
          </cell>
          <cell r="AB259">
            <v>0</v>
          </cell>
          <cell r="AC259">
            <v>0</v>
          </cell>
          <cell r="AD259">
            <v>0</v>
          </cell>
          <cell r="AF259">
            <v>8</v>
          </cell>
          <cell r="AM259">
            <v>0</v>
          </cell>
        </row>
        <row r="260">
          <cell r="D260" t="str">
            <v>0-Manyetik ve optik kaset. bant. CD vb. ortamların imalatı</v>
          </cell>
          <cell r="E260" t="str">
            <v>C2680</v>
          </cell>
        </row>
        <row r="261">
          <cell r="D261" t="str">
            <v>1-Elektrik motorlarının. jeneratörlerin ve transformatörlerin imalatı</v>
          </cell>
          <cell r="E261" t="str">
            <v>C2711</v>
          </cell>
          <cell r="F261">
            <v>0</v>
          </cell>
          <cell r="G261">
            <v>43</v>
          </cell>
          <cell r="H261">
            <v>102</v>
          </cell>
          <cell r="I261">
            <v>228</v>
          </cell>
          <cell r="J261">
            <v>64</v>
          </cell>
          <cell r="K261">
            <v>8384</v>
          </cell>
          <cell r="M261">
            <v>0</v>
          </cell>
          <cell r="N261">
            <v>4</v>
          </cell>
          <cell r="O261">
            <v>4</v>
          </cell>
          <cell r="P261">
            <v>6</v>
          </cell>
          <cell r="Q261">
            <v>8</v>
          </cell>
          <cell r="R261">
            <v>416</v>
          </cell>
          <cell r="AA261">
            <v>0</v>
          </cell>
          <cell r="AB261">
            <v>0</v>
          </cell>
          <cell r="AC261">
            <v>0</v>
          </cell>
          <cell r="AD261">
            <v>3</v>
          </cell>
          <cell r="AE261">
            <v>0</v>
          </cell>
          <cell r="AF261">
            <v>100</v>
          </cell>
          <cell r="AH261">
            <v>0</v>
          </cell>
          <cell r="AI261">
            <v>0</v>
          </cell>
          <cell r="AJ261">
            <v>0</v>
          </cell>
          <cell r="AK261">
            <v>0</v>
          </cell>
          <cell r="AL261">
            <v>0</v>
          </cell>
          <cell r="AM261">
            <v>2</v>
          </cell>
        </row>
        <row r="262">
          <cell r="D262" t="str">
            <v>2-Elektrik dağıtım ve kontrol cihazları imalatı</v>
          </cell>
          <cell r="E262" t="str">
            <v>C2712</v>
          </cell>
          <cell r="F262">
            <v>0</v>
          </cell>
          <cell r="G262">
            <v>18</v>
          </cell>
          <cell r="H262">
            <v>54</v>
          </cell>
          <cell r="I262">
            <v>141</v>
          </cell>
          <cell r="J262">
            <v>48</v>
          </cell>
          <cell r="K262">
            <v>5093</v>
          </cell>
          <cell r="M262">
            <v>0</v>
          </cell>
          <cell r="N262">
            <v>1</v>
          </cell>
          <cell r="O262">
            <v>12</v>
          </cell>
          <cell r="P262">
            <v>6</v>
          </cell>
          <cell r="R262">
            <v>232</v>
          </cell>
          <cell r="AA262">
            <v>0</v>
          </cell>
          <cell r="AB262">
            <v>0</v>
          </cell>
          <cell r="AC262">
            <v>0</v>
          </cell>
          <cell r="AD262">
            <v>0</v>
          </cell>
          <cell r="AE262">
            <v>0</v>
          </cell>
          <cell r="AF262">
            <v>200</v>
          </cell>
          <cell r="AH262">
            <v>0</v>
          </cell>
          <cell r="AI262">
            <v>0</v>
          </cell>
          <cell r="AJ262">
            <v>0</v>
          </cell>
          <cell r="AK262">
            <v>0</v>
          </cell>
          <cell r="AM262">
            <v>0</v>
          </cell>
        </row>
        <row r="263">
          <cell r="D263" t="str">
            <v>0-Akümülatör ve pil imalatı</v>
          </cell>
          <cell r="E263" t="str">
            <v>C2720</v>
          </cell>
          <cell r="F263">
            <v>0</v>
          </cell>
          <cell r="G263">
            <v>6</v>
          </cell>
          <cell r="H263">
            <v>20</v>
          </cell>
          <cell r="I263">
            <v>30</v>
          </cell>
          <cell r="J263">
            <v>12</v>
          </cell>
          <cell r="K263">
            <v>1105</v>
          </cell>
          <cell r="N263">
            <v>1</v>
          </cell>
          <cell r="O263">
            <v>4</v>
          </cell>
          <cell r="AA263">
            <v>0</v>
          </cell>
          <cell r="AB263">
            <v>0</v>
          </cell>
          <cell r="AC263">
            <v>0</v>
          </cell>
          <cell r="AD263">
            <v>0</v>
          </cell>
          <cell r="AE263">
            <v>0</v>
          </cell>
          <cell r="AF263">
            <v>13</v>
          </cell>
          <cell r="AI263">
            <v>0</v>
          </cell>
          <cell r="AJ263">
            <v>0</v>
          </cell>
        </row>
        <row r="264">
          <cell r="D264" t="str">
            <v>1-Fiber optik kabloların imalatı</v>
          </cell>
          <cell r="E264" t="str">
            <v>C2731</v>
          </cell>
          <cell r="F264">
            <v>0</v>
          </cell>
          <cell r="I264">
            <v>9</v>
          </cell>
          <cell r="K264">
            <v>85</v>
          </cell>
          <cell r="AA264">
            <v>0</v>
          </cell>
          <cell r="AD264">
            <v>0</v>
          </cell>
          <cell r="AF264">
            <v>0</v>
          </cell>
        </row>
        <row r="265">
          <cell r="D265" t="str">
            <v>2-Diğer elektronik ve elektrik telleri ve kablolarının imalatı</v>
          </cell>
          <cell r="E265" t="str">
            <v>C2732</v>
          </cell>
          <cell r="F265">
            <v>0</v>
          </cell>
          <cell r="G265">
            <v>19</v>
          </cell>
          <cell r="H265">
            <v>86</v>
          </cell>
          <cell r="I265">
            <v>165</v>
          </cell>
          <cell r="J265">
            <v>68</v>
          </cell>
          <cell r="K265">
            <v>7809</v>
          </cell>
          <cell r="M265">
            <v>0</v>
          </cell>
          <cell r="N265">
            <v>2</v>
          </cell>
          <cell r="O265">
            <v>8</v>
          </cell>
          <cell r="P265">
            <v>3</v>
          </cell>
          <cell r="Q265">
            <v>4</v>
          </cell>
          <cell r="R265">
            <v>345</v>
          </cell>
          <cell r="AA265">
            <v>0</v>
          </cell>
          <cell r="AB265">
            <v>0</v>
          </cell>
          <cell r="AC265">
            <v>0</v>
          </cell>
          <cell r="AD265">
            <v>0</v>
          </cell>
          <cell r="AE265">
            <v>0</v>
          </cell>
          <cell r="AF265">
            <v>163</v>
          </cell>
          <cell r="AH265">
            <v>0</v>
          </cell>
          <cell r="AI265">
            <v>0</v>
          </cell>
          <cell r="AJ265">
            <v>0</v>
          </cell>
          <cell r="AK265">
            <v>0</v>
          </cell>
          <cell r="AL265">
            <v>0</v>
          </cell>
          <cell r="AM265">
            <v>1</v>
          </cell>
        </row>
        <row r="266">
          <cell r="D266" t="str">
            <v>3-Kablolamada kullanılan gereçlerin imalatı</v>
          </cell>
          <cell r="E266" t="str">
            <v>C2733</v>
          </cell>
          <cell r="F266">
            <v>0</v>
          </cell>
          <cell r="G266">
            <v>10</v>
          </cell>
          <cell r="H266">
            <v>46</v>
          </cell>
          <cell r="I266">
            <v>72</v>
          </cell>
          <cell r="J266">
            <v>40</v>
          </cell>
          <cell r="K266">
            <v>2946</v>
          </cell>
          <cell r="M266">
            <v>0</v>
          </cell>
          <cell r="N266">
            <v>5</v>
          </cell>
          <cell r="O266">
            <v>4</v>
          </cell>
          <cell r="P266">
            <v>9</v>
          </cell>
          <cell r="Q266">
            <v>4</v>
          </cell>
          <cell r="R266">
            <v>579</v>
          </cell>
          <cell r="AA266">
            <v>0</v>
          </cell>
          <cell r="AB266">
            <v>0</v>
          </cell>
          <cell r="AC266">
            <v>0</v>
          </cell>
          <cell r="AD266">
            <v>0</v>
          </cell>
          <cell r="AE266">
            <v>0</v>
          </cell>
          <cell r="AF266">
            <v>24</v>
          </cell>
          <cell r="AH266">
            <v>0</v>
          </cell>
          <cell r="AI266">
            <v>0</v>
          </cell>
          <cell r="AJ266">
            <v>0</v>
          </cell>
          <cell r="AK266">
            <v>0</v>
          </cell>
          <cell r="AL266">
            <v>0</v>
          </cell>
          <cell r="AM266">
            <v>8</v>
          </cell>
        </row>
        <row r="267">
          <cell r="D267" t="str">
            <v>0-Elektrikli aydınlatma ekipmanlarının imalatı</v>
          </cell>
          <cell r="E267" t="str">
            <v>C2740</v>
          </cell>
          <cell r="F267">
            <v>0</v>
          </cell>
          <cell r="G267">
            <v>9</v>
          </cell>
          <cell r="H267">
            <v>42</v>
          </cell>
          <cell r="I267">
            <v>63</v>
          </cell>
          <cell r="J267">
            <v>28</v>
          </cell>
          <cell r="K267">
            <v>4619</v>
          </cell>
          <cell r="M267">
            <v>0</v>
          </cell>
          <cell r="N267">
            <v>1</v>
          </cell>
          <cell r="O267">
            <v>20</v>
          </cell>
          <cell r="P267">
            <v>12</v>
          </cell>
          <cell r="Q267">
            <v>4</v>
          </cell>
          <cell r="R267">
            <v>166</v>
          </cell>
          <cell r="AA267">
            <v>0</v>
          </cell>
          <cell r="AB267">
            <v>0</v>
          </cell>
          <cell r="AC267">
            <v>0</v>
          </cell>
          <cell r="AD267">
            <v>0</v>
          </cell>
          <cell r="AE267">
            <v>0</v>
          </cell>
          <cell r="AF267">
            <v>147</v>
          </cell>
          <cell r="AH267">
            <v>0</v>
          </cell>
          <cell r="AI267">
            <v>0</v>
          </cell>
          <cell r="AJ267">
            <v>0</v>
          </cell>
          <cell r="AK267">
            <v>0</v>
          </cell>
          <cell r="AL267">
            <v>0</v>
          </cell>
          <cell r="AM267">
            <v>0</v>
          </cell>
        </row>
        <row r="268">
          <cell r="D268" t="str">
            <v>1-Elektrikli ev aletlerinin imalatı</v>
          </cell>
          <cell r="E268" t="str">
            <v>C2751</v>
          </cell>
          <cell r="F268">
            <v>0</v>
          </cell>
          <cell r="G268">
            <v>107</v>
          </cell>
          <cell r="H268">
            <v>282</v>
          </cell>
          <cell r="I268">
            <v>513</v>
          </cell>
          <cell r="J268">
            <v>398</v>
          </cell>
          <cell r="K268">
            <v>20634</v>
          </cell>
          <cell r="M268">
            <v>0</v>
          </cell>
          <cell r="N268">
            <v>32</v>
          </cell>
          <cell r="O268">
            <v>52</v>
          </cell>
          <cell r="P268">
            <v>129</v>
          </cell>
          <cell r="Q268">
            <v>64</v>
          </cell>
          <cell r="R268">
            <v>4595</v>
          </cell>
          <cell r="AA268">
            <v>0</v>
          </cell>
          <cell r="AB268">
            <v>0</v>
          </cell>
          <cell r="AC268">
            <v>0</v>
          </cell>
          <cell r="AD268">
            <v>0</v>
          </cell>
          <cell r="AE268">
            <v>6</v>
          </cell>
          <cell r="AF268">
            <v>436</v>
          </cell>
          <cell r="AH268">
            <v>0</v>
          </cell>
          <cell r="AI268">
            <v>0</v>
          </cell>
          <cell r="AJ268">
            <v>0</v>
          </cell>
          <cell r="AK268">
            <v>0</v>
          </cell>
          <cell r="AL268">
            <v>0</v>
          </cell>
          <cell r="AM268">
            <v>90</v>
          </cell>
        </row>
        <row r="269">
          <cell r="D269" t="str">
            <v>2-Elektiriksiz ev aletlerinin imalatı</v>
          </cell>
          <cell r="E269" t="str">
            <v>C2752</v>
          </cell>
          <cell r="F269">
            <v>0</v>
          </cell>
          <cell r="H269">
            <v>4</v>
          </cell>
          <cell r="I269">
            <v>3</v>
          </cell>
          <cell r="K269">
            <v>647</v>
          </cell>
          <cell r="M269">
            <v>0</v>
          </cell>
          <cell r="N269">
            <v>1</v>
          </cell>
          <cell r="P269">
            <v>3</v>
          </cell>
          <cell r="R269">
            <v>106</v>
          </cell>
          <cell r="AA269">
            <v>0</v>
          </cell>
          <cell r="AC269">
            <v>0</v>
          </cell>
          <cell r="AD269">
            <v>0</v>
          </cell>
          <cell r="AF269">
            <v>13</v>
          </cell>
          <cell r="AH269">
            <v>0</v>
          </cell>
          <cell r="AI269">
            <v>0</v>
          </cell>
          <cell r="AK269">
            <v>0</v>
          </cell>
          <cell r="AM269">
            <v>0</v>
          </cell>
        </row>
        <row r="270">
          <cell r="D270" t="str">
            <v>0-Diğer elektrikli donanımların imalatı</v>
          </cell>
          <cell r="E270" t="str">
            <v>C2790</v>
          </cell>
          <cell r="F270">
            <v>0</v>
          </cell>
          <cell r="G270">
            <v>1</v>
          </cell>
          <cell r="H270">
            <v>19</v>
          </cell>
          <cell r="I270">
            <v>21</v>
          </cell>
          <cell r="J270">
            <v>28</v>
          </cell>
          <cell r="K270">
            <v>2957</v>
          </cell>
          <cell r="M270">
            <v>0</v>
          </cell>
          <cell r="N270">
            <v>2</v>
          </cell>
          <cell r="P270">
            <v>9</v>
          </cell>
          <cell r="Q270">
            <v>4</v>
          </cell>
          <cell r="R270">
            <v>161</v>
          </cell>
          <cell r="AA270">
            <v>0</v>
          </cell>
          <cell r="AB270">
            <v>0</v>
          </cell>
          <cell r="AC270">
            <v>1</v>
          </cell>
          <cell r="AD270">
            <v>0</v>
          </cell>
          <cell r="AE270">
            <v>0</v>
          </cell>
          <cell r="AF270">
            <v>133</v>
          </cell>
          <cell r="AH270">
            <v>0</v>
          </cell>
          <cell r="AI270">
            <v>0</v>
          </cell>
          <cell r="AK270">
            <v>0</v>
          </cell>
          <cell r="AL270">
            <v>0</v>
          </cell>
          <cell r="AM270">
            <v>0</v>
          </cell>
        </row>
        <row r="271">
          <cell r="D271" t="str">
            <v>1-Motor ve türbin imalatı, uçak. motorlu taşıt ve motosiklet motorları hariç</v>
          </cell>
          <cell r="E271" t="str">
            <v>C2811</v>
          </cell>
          <cell r="F271">
            <v>0</v>
          </cell>
          <cell r="G271">
            <v>3</v>
          </cell>
          <cell r="H271">
            <v>20</v>
          </cell>
          <cell r="I271">
            <v>30</v>
          </cell>
          <cell r="J271">
            <v>20</v>
          </cell>
          <cell r="K271">
            <v>2645</v>
          </cell>
          <cell r="M271">
            <v>0</v>
          </cell>
          <cell r="R271">
            <v>58</v>
          </cell>
          <cell r="AA271">
            <v>0</v>
          </cell>
          <cell r="AB271">
            <v>0</v>
          </cell>
          <cell r="AC271">
            <v>0</v>
          </cell>
          <cell r="AD271">
            <v>0</v>
          </cell>
          <cell r="AE271">
            <v>0</v>
          </cell>
          <cell r="AF271">
            <v>58</v>
          </cell>
          <cell r="AH271">
            <v>0</v>
          </cell>
          <cell r="AM271">
            <v>2</v>
          </cell>
        </row>
        <row r="272">
          <cell r="D272" t="str">
            <v>2-Akışkan gücü ile çalışan ekipmanların imalatı ( pompa ve kompresör imalatı)</v>
          </cell>
          <cell r="E272" t="str">
            <v>C2812</v>
          </cell>
          <cell r="F272">
            <v>0</v>
          </cell>
          <cell r="G272">
            <v>24</v>
          </cell>
          <cell r="H272">
            <v>58</v>
          </cell>
          <cell r="I272">
            <v>99</v>
          </cell>
          <cell r="J272">
            <v>48</v>
          </cell>
          <cell r="K272">
            <v>7964</v>
          </cell>
          <cell r="M272">
            <v>0</v>
          </cell>
          <cell r="N272">
            <v>3</v>
          </cell>
          <cell r="O272">
            <v>4</v>
          </cell>
          <cell r="P272">
            <v>9</v>
          </cell>
          <cell r="Q272">
            <v>4</v>
          </cell>
          <cell r="R272">
            <v>302</v>
          </cell>
          <cell r="AA272">
            <v>0</v>
          </cell>
          <cell r="AB272">
            <v>0</v>
          </cell>
          <cell r="AC272">
            <v>0</v>
          </cell>
          <cell r="AD272">
            <v>0</v>
          </cell>
          <cell r="AE272">
            <v>0</v>
          </cell>
          <cell r="AF272">
            <v>128</v>
          </cell>
          <cell r="AH272">
            <v>0</v>
          </cell>
          <cell r="AI272">
            <v>0</v>
          </cell>
          <cell r="AJ272">
            <v>0</v>
          </cell>
          <cell r="AK272">
            <v>0</v>
          </cell>
          <cell r="AL272">
            <v>0</v>
          </cell>
          <cell r="AM272">
            <v>2</v>
          </cell>
        </row>
        <row r="273">
          <cell r="D273" t="str">
            <v>3-Akışkan gücü ile çalışan ekipmanların imalatı( Musluk ve vana imalatı)</v>
          </cell>
          <cell r="E273" t="str">
            <v>C2813</v>
          </cell>
          <cell r="F273">
            <v>0</v>
          </cell>
          <cell r="G273">
            <v>6</v>
          </cell>
          <cell r="H273">
            <v>22</v>
          </cell>
          <cell r="I273">
            <v>45</v>
          </cell>
          <cell r="J273">
            <v>11</v>
          </cell>
          <cell r="K273">
            <v>2360</v>
          </cell>
          <cell r="M273">
            <v>0</v>
          </cell>
          <cell r="R273">
            <v>143</v>
          </cell>
          <cell r="AA273">
            <v>0</v>
          </cell>
          <cell r="AB273">
            <v>0</v>
          </cell>
          <cell r="AC273">
            <v>0</v>
          </cell>
          <cell r="AD273">
            <v>0</v>
          </cell>
          <cell r="AE273">
            <v>1</v>
          </cell>
          <cell r="AF273">
            <v>30</v>
          </cell>
          <cell r="AH273">
            <v>0</v>
          </cell>
          <cell r="AM273">
            <v>3</v>
          </cell>
        </row>
        <row r="274">
          <cell r="D274" t="str">
            <v>4-Diğer pompaların ve kompresörlerin imalatı</v>
          </cell>
          <cell r="E274" t="str">
            <v>C2814</v>
          </cell>
          <cell r="F274">
            <v>0</v>
          </cell>
          <cell r="G274">
            <v>11</v>
          </cell>
          <cell r="H274">
            <v>42</v>
          </cell>
          <cell r="I274">
            <v>72</v>
          </cell>
          <cell r="J274">
            <v>64</v>
          </cell>
          <cell r="K274">
            <v>4312</v>
          </cell>
          <cell r="M274">
            <v>0</v>
          </cell>
          <cell r="P274">
            <v>3</v>
          </cell>
          <cell r="Q274">
            <v>4</v>
          </cell>
          <cell r="R274">
            <v>248</v>
          </cell>
          <cell r="AA274">
            <v>0</v>
          </cell>
          <cell r="AB274">
            <v>0</v>
          </cell>
          <cell r="AC274">
            <v>0</v>
          </cell>
          <cell r="AD274">
            <v>0</v>
          </cell>
          <cell r="AE274">
            <v>0</v>
          </cell>
          <cell r="AF274">
            <v>88</v>
          </cell>
          <cell r="AH274">
            <v>0</v>
          </cell>
          <cell r="AK274">
            <v>0</v>
          </cell>
          <cell r="AL274">
            <v>0</v>
          </cell>
          <cell r="AM274">
            <v>9</v>
          </cell>
        </row>
        <row r="275">
          <cell r="D275" t="str">
            <v>5-Diğer musluk ve vana imalatı</v>
          </cell>
          <cell r="E275" t="str">
            <v>C2815</v>
          </cell>
          <cell r="F275">
            <v>0</v>
          </cell>
          <cell r="G275">
            <v>2</v>
          </cell>
          <cell r="H275">
            <v>12</v>
          </cell>
          <cell r="I275">
            <v>9</v>
          </cell>
          <cell r="K275">
            <v>1272</v>
          </cell>
          <cell r="M275">
            <v>0</v>
          </cell>
          <cell r="R275">
            <v>43</v>
          </cell>
          <cell r="AA275">
            <v>0</v>
          </cell>
          <cell r="AB275">
            <v>0</v>
          </cell>
          <cell r="AC275">
            <v>0</v>
          </cell>
          <cell r="AD275">
            <v>0</v>
          </cell>
          <cell r="AF275">
            <v>43</v>
          </cell>
          <cell r="AH275">
            <v>0</v>
          </cell>
          <cell r="AM275">
            <v>0</v>
          </cell>
        </row>
        <row r="276">
          <cell r="D276" t="str">
            <v>6-Rulman. dişli/dişli takımı. şanzıman ve tahrik elemanlarının imalatı</v>
          </cell>
          <cell r="E276" t="str">
            <v>C2816</v>
          </cell>
        </row>
        <row r="277">
          <cell r="D277" t="str">
            <v>1-Fırın. ocak. soba ve brülör (ocak ateşleyicileri) imalatı</v>
          </cell>
          <cell r="E277" t="str">
            <v>C2821</v>
          </cell>
          <cell r="F277">
            <v>0</v>
          </cell>
          <cell r="G277">
            <v>2</v>
          </cell>
          <cell r="H277">
            <v>16</v>
          </cell>
          <cell r="I277">
            <v>15</v>
          </cell>
          <cell r="J277">
            <v>4</v>
          </cell>
          <cell r="K277">
            <v>1746</v>
          </cell>
          <cell r="M277">
            <v>0</v>
          </cell>
          <cell r="P277">
            <v>3</v>
          </cell>
          <cell r="R277">
            <v>11</v>
          </cell>
          <cell r="AA277">
            <v>0</v>
          </cell>
          <cell r="AB277">
            <v>0</v>
          </cell>
          <cell r="AC277">
            <v>0</v>
          </cell>
          <cell r="AD277">
            <v>0</v>
          </cell>
          <cell r="AE277">
            <v>0</v>
          </cell>
          <cell r="AF277">
            <v>85</v>
          </cell>
          <cell r="AH277">
            <v>0</v>
          </cell>
          <cell r="AK277">
            <v>0</v>
          </cell>
          <cell r="AM277">
            <v>0</v>
          </cell>
        </row>
        <row r="278">
          <cell r="D278" t="str">
            <v>2-Kaldırma ve taşıma ekipmanları imalatı</v>
          </cell>
          <cell r="E278" t="str">
            <v>C2822</v>
          </cell>
          <cell r="F278">
            <v>0</v>
          </cell>
          <cell r="G278">
            <v>14</v>
          </cell>
          <cell r="H278">
            <v>76</v>
          </cell>
          <cell r="I278">
            <v>174</v>
          </cell>
          <cell r="J278">
            <v>36</v>
          </cell>
          <cell r="K278">
            <v>9022</v>
          </cell>
          <cell r="M278">
            <v>0</v>
          </cell>
          <cell r="N278">
            <v>1</v>
          </cell>
          <cell r="AA278">
            <v>0</v>
          </cell>
          <cell r="AB278">
            <v>0</v>
          </cell>
          <cell r="AC278">
            <v>0</v>
          </cell>
          <cell r="AD278">
            <v>0</v>
          </cell>
          <cell r="AE278">
            <v>0</v>
          </cell>
          <cell r="AF278">
            <v>349</v>
          </cell>
          <cell r="AH278">
            <v>0</v>
          </cell>
          <cell r="AI278">
            <v>0</v>
          </cell>
        </row>
        <row r="279">
          <cell r="D279" t="str">
            <v>3-Büro makineleri ve ekipmanları imalatı (bilgisayarlar ve çevre birimleri hariç)</v>
          </cell>
          <cell r="E279" t="str">
            <v>C2823</v>
          </cell>
          <cell r="K279">
            <v>62</v>
          </cell>
          <cell r="AF279">
            <v>0</v>
          </cell>
        </row>
        <row r="280">
          <cell r="D280" t="str">
            <v>4-Motorlu veya pnömatik (hava basınçlı) el aletlerinin imalatı</v>
          </cell>
          <cell r="E280" t="str">
            <v>C2824</v>
          </cell>
          <cell r="F280">
            <v>0</v>
          </cell>
          <cell r="H280">
            <v>4</v>
          </cell>
          <cell r="K280">
            <v>418</v>
          </cell>
          <cell r="R280">
            <v>5</v>
          </cell>
          <cell r="AA280">
            <v>0</v>
          </cell>
          <cell r="AC280">
            <v>0</v>
          </cell>
          <cell r="AF280">
            <v>4</v>
          </cell>
          <cell r="AM280">
            <v>0</v>
          </cell>
        </row>
        <row r="281">
          <cell r="D281" t="str">
            <v>5-Soğutma ve havalandırma donanımlarının imalatı. evde kullanılanlar hariç</v>
          </cell>
          <cell r="E281" t="str">
            <v>C2825</v>
          </cell>
          <cell r="F281">
            <v>0</v>
          </cell>
          <cell r="G281">
            <v>22</v>
          </cell>
          <cell r="H281">
            <v>104</v>
          </cell>
          <cell r="I281">
            <v>120</v>
          </cell>
          <cell r="J281">
            <v>60</v>
          </cell>
          <cell r="K281">
            <v>7068</v>
          </cell>
          <cell r="M281">
            <v>0</v>
          </cell>
          <cell r="N281">
            <v>2</v>
          </cell>
          <cell r="O281">
            <v>4</v>
          </cell>
          <cell r="P281">
            <v>27</v>
          </cell>
          <cell r="Q281">
            <v>1</v>
          </cell>
          <cell r="R281">
            <v>373</v>
          </cell>
          <cell r="AA281">
            <v>0</v>
          </cell>
          <cell r="AB281">
            <v>0</v>
          </cell>
          <cell r="AC281">
            <v>0</v>
          </cell>
          <cell r="AD281">
            <v>0</v>
          </cell>
          <cell r="AE281">
            <v>0</v>
          </cell>
          <cell r="AF281">
            <v>135</v>
          </cell>
          <cell r="AH281">
            <v>0</v>
          </cell>
          <cell r="AI281">
            <v>0</v>
          </cell>
          <cell r="AJ281">
            <v>0</v>
          </cell>
          <cell r="AK281">
            <v>0</v>
          </cell>
          <cell r="AL281">
            <v>3</v>
          </cell>
          <cell r="AM281">
            <v>0</v>
          </cell>
        </row>
        <row r="282">
          <cell r="D282" t="str">
            <v>6-Montaj işleri ( imalat yapmaksızın makine ve tesisat montajı)</v>
          </cell>
          <cell r="E282" t="str">
            <v>C2826</v>
          </cell>
        </row>
        <row r="283">
          <cell r="D283" t="str">
            <v>7-Tornacılık ve tesviyecilik</v>
          </cell>
          <cell r="E283" t="str">
            <v>C2827</v>
          </cell>
        </row>
        <row r="284">
          <cell r="D284" t="str">
            <v>9-Başka yerde sınıflandırılmamış diğer genel amaçlı makinelerin imalatı</v>
          </cell>
          <cell r="E284" t="str">
            <v>C2829</v>
          </cell>
          <cell r="F284">
            <v>0</v>
          </cell>
          <cell r="G284">
            <v>23</v>
          </cell>
          <cell r="H284">
            <v>56</v>
          </cell>
          <cell r="I284">
            <v>156</v>
          </cell>
          <cell r="J284">
            <v>68</v>
          </cell>
          <cell r="K284">
            <v>8128</v>
          </cell>
          <cell r="M284">
            <v>0</v>
          </cell>
          <cell r="O284">
            <v>2</v>
          </cell>
          <cell r="P284">
            <v>3</v>
          </cell>
          <cell r="R284">
            <v>309</v>
          </cell>
          <cell r="AA284">
            <v>0</v>
          </cell>
          <cell r="AB284">
            <v>0</v>
          </cell>
          <cell r="AC284">
            <v>0</v>
          </cell>
          <cell r="AD284">
            <v>0</v>
          </cell>
          <cell r="AE284">
            <v>0</v>
          </cell>
          <cell r="AF284">
            <v>104</v>
          </cell>
          <cell r="AH284">
            <v>0</v>
          </cell>
          <cell r="AJ284">
            <v>0</v>
          </cell>
          <cell r="AK284">
            <v>0</v>
          </cell>
          <cell r="AM284">
            <v>0</v>
          </cell>
        </row>
        <row r="285">
          <cell r="D285" t="str">
            <v>0-Tarım ve ormancılık makineleri imalatı</v>
          </cell>
          <cell r="E285" t="str">
            <v>C2830</v>
          </cell>
          <cell r="F285">
            <v>0</v>
          </cell>
          <cell r="G285">
            <v>29</v>
          </cell>
          <cell r="H285">
            <v>84</v>
          </cell>
          <cell r="I285">
            <v>198</v>
          </cell>
          <cell r="J285">
            <v>72</v>
          </cell>
          <cell r="K285">
            <v>10004</v>
          </cell>
          <cell r="M285">
            <v>0</v>
          </cell>
          <cell r="N285">
            <v>1</v>
          </cell>
          <cell r="R285">
            <v>107</v>
          </cell>
          <cell r="AA285">
            <v>0</v>
          </cell>
          <cell r="AB285">
            <v>0</v>
          </cell>
          <cell r="AC285">
            <v>0</v>
          </cell>
          <cell r="AD285">
            <v>0</v>
          </cell>
          <cell r="AE285">
            <v>0</v>
          </cell>
          <cell r="AF285">
            <v>295</v>
          </cell>
          <cell r="AH285">
            <v>0</v>
          </cell>
          <cell r="AI285">
            <v>0</v>
          </cell>
          <cell r="AM285">
            <v>3</v>
          </cell>
        </row>
        <row r="286">
          <cell r="D286" t="str">
            <v>1-Metal işleme makinelerinin imalatı</v>
          </cell>
          <cell r="E286" t="str">
            <v>C2841</v>
          </cell>
          <cell r="F286">
            <v>0</v>
          </cell>
          <cell r="G286">
            <v>5</v>
          </cell>
          <cell r="H286">
            <v>24</v>
          </cell>
          <cell r="I286">
            <v>45</v>
          </cell>
          <cell r="J286">
            <v>12</v>
          </cell>
          <cell r="K286">
            <v>2236</v>
          </cell>
          <cell r="M286">
            <v>0</v>
          </cell>
          <cell r="N286">
            <v>1</v>
          </cell>
          <cell r="R286">
            <v>110</v>
          </cell>
          <cell r="AA286">
            <v>0</v>
          </cell>
          <cell r="AB286">
            <v>0</v>
          </cell>
          <cell r="AC286">
            <v>0</v>
          </cell>
          <cell r="AD286">
            <v>0</v>
          </cell>
          <cell r="AE286">
            <v>0</v>
          </cell>
          <cell r="AF286">
            <v>35</v>
          </cell>
          <cell r="AH286">
            <v>0</v>
          </cell>
          <cell r="AI286">
            <v>0</v>
          </cell>
          <cell r="AM286">
            <v>3</v>
          </cell>
        </row>
        <row r="287">
          <cell r="D287" t="str">
            <v>9-Diğer takım tezgahlarının imalatı</v>
          </cell>
          <cell r="E287" t="str">
            <v>C2849</v>
          </cell>
          <cell r="F287">
            <v>0</v>
          </cell>
          <cell r="G287">
            <v>2</v>
          </cell>
          <cell r="H287">
            <v>8</v>
          </cell>
          <cell r="I287">
            <v>9</v>
          </cell>
          <cell r="J287">
            <v>8</v>
          </cell>
          <cell r="K287">
            <v>781</v>
          </cell>
          <cell r="M287">
            <v>0</v>
          </cell>
          <cell r="AA287">
            <v>0</v>
          </cell>
          <cell r="AB287">
            <v>0</v>
          </cell>
          <cell r="AC287">
            <v>0</v>
          </cell>
          <cell r="AD287">
            <v>0</v>
          </cell>
          <cell r="AE287">
            <v>0</v>
          </cell>
          <cell r="AF287">
            <v>17</v>
          </cell>
          <cell r="AH287">
            <v>0</v>
          </cell>
        </row>
        <row r="288">
          <cell r="D288" t="str">
            <v>1-Metalürji makineleri imalatı</v>
          </cell>
          <cell r="E288" t="str">
            <v>C2891</v>
          </cell>
          <cell r="F288">
            <v>0</v>
          </cell>
          <cell r="G288">
            <v>5</v>
          </cell>
          <cell r="H288">
            <v>6</v>
          </cell>
          <cell r="I288">
            <v>12</v>
          </cell>
          <cell r="J288">
            <v>4</v>
          </cell>
          <cell r="K288">
            <v>559</v>
          </cell>
          <cell r="M288">
            <v>0</v>
          </cell>
          <cell r="AA288">
            <v>0</v>
          </cell>
          <cell r="AB288">
            <v>0</v>
          </cell>
          <cell r="AC288">
            <v>0</v>
          </cell>
          <cell r="AD288">
            <v>0</v>
          </cell>
          <cell r="AE288">
            <v>0</v>
          </cell>
          <cell r="AF288">
            <v>1</v>
          </cell>
          <cell r="AH288">
            <v>0</v>
          </cell>
        </row>
        <row r="289">
          <cell r="D289" t="str">
            <v>2-Maden. taş ocağı ve inşaat makineleri imalatı</v>
          </cell>
          <cell r="E289" t="str">
            <v>C2892</v>
          </cell>
          <cell r="F289">
            <v>0</v>
          </cell>
          <cell r="G289">
            <v>29</v>
          </cell>
          <cell r="H289">
            <v>122</v>
          </cell>
          <cell r="I289">
            <v>150</v>
          </cell>
          <cell r="J289">
            <v>48</v>
          </cell>
          <cell r="K289">
            <v>8491</v>
          </cell>
          <cell r="M289">
            <v>0</v>
          </cell>
          <cell r="O289">
            <v>2</v>
          </cell>
          <cell r="R289">
            <v>17</v>
          </cell>
          <cell r="AA289">
            <v>0</v>
          </cell>
          <cell r="AB289">
            <v>0</v>
          </cell>
          <cell r="AC289">
            <v>0</v>
          </cell>
          <cell r="AD289">
            <v>0</v>
          </cell>
          <cell r="AE289">
            <v>0</v>
          </cell>
          <cell r="AF289">
            <v>203</v>
          </cell>
          <cell r="AH289">
            <v>0</v>
          </cell>
          <cell r="AJ289">
            <v>0</v>
          </cell>
          <cell r="AM289">
            <v>0</v>
          </cell>
        </row>
        <row r="290">
          <cell r="D290" t="str">
            <v>3-Gıda. içecek ve tütün işleme makineleri imalatı</v>
          </cell>
          <cell r="E290" t="str">
            <v>C2893</v>
          </cell>
          <cell r="F290">
            <v>0</v>
          </cell>
          <cell r="G290">
            <v>4</v>
          </cell>
          <cell r="H290">
            <v>16</v>
          </cell>
          <cell r="I290">
            <v>72</v>
          </cell>
          <cell r="J290">
            <v>24</v>
          </cell>
          <cell r="K290">
            <v>3853</v>
          </cell>
          <cell r="M290">
            <v>0</v>
          </cell>
          <cell r="P290">
            <v>3</v>
          </cell>
          <cell r="R290">
            <v>52</v>
          </cell>
          <cell r="AA290">
            <v>0</v>
          </cell>
          <cell r="AB290">
            <v>0</v>
          </cell>
          <cell r="AC290">
            <v>0</v>
          </cell>
          <cell r="AD290">
            <v>0</v>
          </cell>
          <cell r="AE290">
            <v>0</v>
          </cell>
          <cell r="AF290">
            <v>129</v>
          </cell>
          <cell r="AH290">
            <v>0</v>
          </cell>
          <cell r="AK290">
            <v>0</v>
          </cell>
          <cell r="AM290">
            <v>0</v>
          </cell>
        </row>
        <row r="291">
          <cell r="D291" t="str">
            <v>4-Tekstil. giyim eşyası ve deri üretiminde kullanılan makinelerin imalatı</v>
          </cell>
          <cell r="E291" t="str">
            <v>C2894</v>
          </cell>
          <cell r="F291">
            <v>0</v>
          </cell>
          <cell r="G291">
            <v>9</v>
          </cell>
          <cell r="H291">
            <v>28</v>
          </cell>
          <cell r="I291">
            <v>18</v>
          </cell>
          <cell r="J291">
            <v>8</v>
          </cell>
          <cell r="K291">
            <v>2727</v>
          </cell>
          <cell r="M291">
            <v>0</v>
          </cell>
          <cell r="AA291">
            <v>0</v>
          </cell>
          <cell r="AB291">
            <v>0</v>
          </cell>
          <cell r="AC291">
            <v>0</v>
          </cell>
          <cell r="AD291">
            <v>0</v>
          </cell>
          <cell r="AE291">
            <v>0</v>
          </cell>
          <cell r="AF291">
            <v>103</v>
          </cell>
          <cell r="AH291">
            <v>0</v>
          </cell>
        </row>
        <row r="292">
          <cell r="D292" t="str">
            <v>5-Kağıt ve mukavva üretiminde kullanılan makinelerin imalatı</v>
          </cell>
          <cell r="E292" t="str">
            <v>C2895</v>
          </cell>
          <cell r="F292">
            <v>0</v>
          </cell>
          <cell r="K292">
            <v>80</v>
          </cell>
          <cell r="AA292">
            <v>0</v>
          </cell>
          <cell r="AF292">
            <v>0</v>
          </cell>
        </row>
        <row r="293">
          <cell r="D293" t="str">
            <v>6-Plastik ve kauçuk makinelerinin imalatı</v>
          </cell>
          <cell r="E293" t="str">
            <v>C2896</v>
          </cell>
          <cell r="F293">
            <v>0</v>
          </cell>
          <cell r="H293">
            <v>4</v>
          </cell>
          <cell r="I293">
            <v>9</v>
          </cell>
          <cell r="K293">
            <v>474</v>
          </cell>
          <cell r="AA293">
            <v>0</v>
          </cell>
          <cell r="AC293">
            <v>0</v>
          </cell>
          <cell r="AD293">
            <v>0</v>
          </cell>
          <cell r="AF293">
            <v>1</v>
          </cell>
        </row>
        <row r="294">
          <cell r="D294" t="str">
            <v>9-Başka yerde sınıflandırılmamış diğer özel amaçlı makinelerin imalatı</v>
          </cell>
          <cell r="E294" t="str">
            <v>C2899</v>
          </cell>
          <cell r="F294">
            <v>0</v>
          </cell>
          <cell r="G294">
            <v>10</v>
          </cell>
          <cell r="H294">
            <v>50</v>
          </cell>
          <cell r="I294">
            <v>72</v>
          </cell>
          <cell r="J294">
            <v>48</v>
          </cell>
          <cell r="K294">
            <v>6254</v>
          </cell>
          <cell r="M294">
            <v>0</v>
          </cell>
          <cell r="O294">
            <v>2</v>
          </cell>
          <cell r="P294">
            <v>6</v>
          </cell>
          <cell r="R294">
            <v>52</v>
          </cell>
          <cell r="AA294">
            <v>0</v>
          </cell>
          <cell r="AB294">
            <v>0</v>
          </cell>
          <cell r="AC294">
            <v>0</v>
          </cell>
          <cell r="AD294">
            <v>0</v>
          </cell>
          <cell r="AE294">
            <v>0</v>
          </cell>
          <cell r="AF294">
            <v>144</v>
          </cell>
          <cell r="AH294">
            <v>0</v>
          </cell>
          <cell r="AJ294">
            <v>0</v>
          </cell>
          <cell r="AK294">
            <v>0</v>
          </cell>
          <cell r="AM294">
            <v>3</v>
          </cell>
        </row>
        <row r="295">
          <cell r="D295" t="str">
            <v>0-Motorlu kara taşıtlarının imalatı</v>
          </cell>
          <cell r="E295" t="str">
            <v>C2910</v>
          </cell>
          <cell r="F295">
            <v>0</v>
          </cell>
          <cell r="G295">
            <v>70</v>
          </cell>
          <cell r="H295">
            <v>158</v>
          </cell>
          <cell r="I295">
            <v>321</v>
          </cell>
          <cell r="J295">
            <v>116</v>
          </cell>
          <cell r="K295">
            <v>14418</v>
          </cell>
          <cell r="M295">
            <v>0</v>
          </cell>
          <cell r="N295">
            <v>5</v>
          </cell>
          <cell r="O295">
            <v>14</v>
          </cell>
          <cell r="P295">
            <v>15</v>
          </cell>
          <cell r="Q295">
            <v>12</v>
          </cell>
          <cell r="R295">
            <v>425</v>
          </cell>
          <cell r="AA295">
            <v>0</v>
          </cell>
          <cell r="AB295">
            <v>0</v>
          </cell>
          <cell r="AC295">
            <v>0</v>
          </cell>
          <cell r="AD295">
            <v>0</v>
          </cell>
          <cell r="AE295">
            <v>0</v>
          </cell>
          <cell r="AF295">
            <v>383</v>
          </cell>
          <cell r="AH295">
            <v>0</v>
          </cell>
          <cell r="AI295">
            <v>0</v>
          </cell>
          <cell r="AJ295">
            <v>0</v>
          </cell>
          <cell r="AK295">
            <v>0</v>
          </cell>
          <cell r="AL295">
            <v>0</v>
          </cell>
          <cell r="AM295">
            <v>3</v>
          </cell>
        </row>
        <row r="296">
          <cell r="D296" t="str">
            <v>0-Motorlu kara taşıtları karoseri (kaporta) imalatı, treyler (römork) ve yarı treyler (yarı römork) imalatı</v>
          </cell>
          <cell r="E296" t="str">
            <v>C2920</v>
          </cell>
          <cell r="F296">
            <v>0</v>
          </cell>
          <cell r="G296">
            <v>42</v>
          </cell>
          <cell r="H296">
            <v>68</v>
          </cell>
          <cell r="I296">
            <v>144</v>
          </cell>
          <cell r="J296">
            <v>55</v>
          </cell>
          <cell r="K296">
            <v>10223</v>
          </cell>
          <cell r="M296">
            <v>0</v>
          </cell>
          <cell r="N296">
            <v>1</v>
          </cell>
          <cell r="Q296">
            <v>4</v>
          </cell>
          <cell r="R296">
            <v>69</v>
          </cell>
          <cell r="AA296">
            <v>0</v>
          </cell>
          <cell r="AB296">
            <v>0</v>
          </cell>
          <cell r="AC296">
            <v>0</v>
          </cell>
          <cell r="AD296">
            <v>0</v>
          </cell>
          <cell r="AE296">
            <v>1</v>
          </cell>
          <cell r="AF296">
            <v>232</v>
          </cell>
          <cell r="AH296">
            <v>0</v>
          </cell>
          <cell r="AI296">
            <v>0</v>
          </cell>
          <cell r="AL296">
            <v>0</v>
          </cell>
          <cell r="AM296">
            <v>0</v>
          </cell>
        </row>
        <row r="297">
          <cell r="D297" t="str">
            <v>1-Motorlu kara taşıtları için elektrik ve elektronik donanımlarının imalatı</v>
          </cell>
          <cell r="E297" t="str">
            <v>C2931</v>
          </cell>
          <cell r="F297">
            <v>0</v>
          </cell>
          <cell r="G297">
            <v>10</v>
          </cell>
          <cell r="H297">
            <v>14</v>
          </cell>
          <cell r="I297">
            <v>21</v>
          </cell>
          <cell r="K297">
            <v>1231</v>
          </cell>
          <cell r="M297">
            <v>0</v>
          </cell>
          <cell r="N297">
            <v>9</v>
          </cell>
          <cell r="O297">
            <v>10</v>
          </cell>
          <cell r="P297">
            <v>15</v>
          </cell>
          <cell r="Q297">
            <v>12</v>
          </cell>
          <cell r="R297">
            <v>322</v>
          </cell>
          <cell r="AA297">
            <v>0</v>
          </cell>
          <cell r="AB297">
            <v>0</v>
          </cell>
          <cell r="AC297">
            <v>0</v>
          </cell>
          <cell r="AD297">
            <v>0</v>
          </cell>
          <cell r="AF297">
            <v>30</v>
          </cell>
          <cell r="AH297">
            <v>0</v>
          </cell>
          <cell r="AI297">
            <v>0</v>
          </cell>
          <cell r="AJ297">
            <v>0</v>
          </cell>
          <cell r="AK297">
            <v>0</v>
          </cell>
          <cell r="AL297">
            <v>0</v>
          </cell>
          <cell r="AM297">
            <v>0</v>
          </cell>
        </row>
        <row r="298">
          <cell r="D298" t="str">
            <v>2-Motorlu kara taşıtları için diğer parça ve aksesuarların imalatı</v>
          </cell>
          <cell r="E298" t="str">
            <v>C2932</v>
          </cell>
          <cell r="F298">
            <v>0</v>
          </cell>
          <cell r="G298">
            <v>233</v>
          </cell>
          <cell r="H298">
            <v>640</v>
          </cell>
          <cell r="I298">
            <v>1413</v>
          </cell>
          <cell r="J298">
            <v>594</v>
          </cell>
          <cell r="K298">
            <v>62662</v>
          </cell>
          <cell r="M298">
            <v>0</v>
          </cell>
          <cell r="N298">
            <v>23</v>
          </cell>
          <cell r="O298">
            <v>78</v>
          </cell>
          <cell r="P298">
            <v>192</v>
          </cell>
          <cell r="Q298">
            <v>64</v>
          </cell>
          <cell r="R298">
            <v>5423</v>
          </cell>
          <cell r="AA298">
            <v>0</v>
          </cell>
          <cell r="AB298">
            <v>0</v>
          </cell>
          <cell r="AC298">
            <v>0</v>
          </cell>
          <cell r="AD298">
            <v>0</v>
          </cell>
          <cell r="AE298">
            <v>2</v>
          </cell>
          <cell r="AF298">
            <v>825</v>
          </cell>
          <cell r="AH298">
            <v>0</v>
          </cell>
          <cell r="AI298">
            <v>0</v>
          </cell>
          <cell r="AJ298">
            <v>0</v>
          </cell>
          <cell r="AK298">
            <v>0</v>
          </cell>
          <cell r="AL298">
            <v>0</v>
          </cell>
          <cell r="AM298">
            <v>106</v>
          </cell>
        </row>
        <row r="299">
          <cell r="D299" t="str">
            <v>1-Gemilerin ve yüzen yapıların inşası</v>
          </cell>
          <cell r="E299" t="str">
            <v>C3011</v>
          </cell>
          <cell r="F299">
            <v>0</v>
          </cell>
          <cell r="G299">
            <v>30</v>
          </cell>
          <cell r="H299">
            <v>140</v>
          </cell>
          <cell r="I299">
            <v>321</v>
          </cell>
          <cell r="J299">
            <v>112</v>
          </cell>
          <cell r="K299">
            <v>13135</v>
          </cell>
          <cell r="M299">
            <v>0</v>
          </cell>
          <cell r="P299">
            <v>3</v>
          </cell>
          <cell r="R299">
            <v>15</v>
          </cell>
          <cell r="AA299">
            <v>0</v>
          </cell>
          <cell r="AB299">
            <v>0</v>
          </cell>
          <cell r="AC299">
            <v>0</v>
          </cell>
          <cell r="AD299">
            <v>0</v>
          </cell>
          <cell r="AE299">
            <v>0</v>
          </cell>
          <cell r="AF299">
            <v>396</v>
          </cell>
          <cell r="AH299">
            <v>0</v>
          </cell>
          <cell r="AK299">
            <v>0</v>
          </cell>
          <cell r="AM299">
            <v>0</v>
          </cell>
        </row>
        <row r="300">
          <cell r="D300" t="str">
            <v>2-Eğlence ve spor amaçlı teknelerin yapımı</v>
          </cell>
          <cell r="E300" t="str">
            <v>C3012</v>
          </cell>
          <cell r="F300">
            <v>0</v>
          </cell>
          <cell r="G300">
            <v>8</v>
          </cell>
          <cell r="H300">
            <v>32</v>
          </cell>
          <cell r="I300">
            <v>72</v>
          </cell>
          <cell r="J300">
            <v>16</v>
          </cell>
          <cell r="K300">
            <v>1952</v>
          </cell>
          <cell r="M300">
            <v>0</v>
          </cell>
          <cell r="O300">
            <v>2</v>
          </cell>
          <cell r="R300">
            <v>62</v>
          </cell>
          <cell r="AA300">
            <v>0</v>
          </cell>
          <cell r="AB300">
            <v>0</v>
          </cell>
          <cell r="AC300">
            <v>0</v>
          </cell>
          <cell r="AD300">
            <v>0</v>
          </cell>
          <cell r="AE300">
            <v>0</v>
          </cell>
          <cell r="AF300">
            <v>38</v>
          </cell>
          <cell r="AH300">
            <v>0</v>
          </cell>
          <cell r="AJ300">
            <v>0</v>
          </cell>
          <cell r="AM300">
            <v>0</v>
          </cell>
        </row>
        <row r="301">
          <cell r="D301" t="str">
            <v>0-Demiryolu lokomotifleri ve vagonlarının imalatı</v>
          </cell>
          <cell r="E301" t="str">
            <v>C3020</v>
          </cell>
          <cell r="F301">
            <v>0</v>
          </cell>
          <cell r="G301">
            <v>15</v>
          </cell>
          <cell r="H301">
            <v>56</v>
          </cell>
          <cell r="I301">
            <v>57</v>
          </cell>
          <cell r="J301">
            <v>44</v>
          </cell>
          <cell r="K301">
            <v>3051</v>
          </cell>
          <cell r="M301">
            <v>0</v>
          </cell>
          <cell r="P301">
            <v>3</v>
          </cell>
          <cell r="AA301">
            <v>0</v>
          </cell>
          <cell r="AB301">
            <v>0</v>
          </cell>
          <cell r="AC301">
            <v>0</v>
          </cell>
          <cell r="AD301">
            <v>0</v>
          </cell>
          <cell r="AE301">
            <v>0</v>
          </cell>
          <cell r="AF301">
            <v>66</v>
          </cell>
          <cell r="AH301">
            <v>0</v>
          </cell>
          <cell r="AK301">
            <v>0</v>
          </cell>
        </row>
        <row r="302">
          <cell r="D302" t="str">
            <v>0-Hava ve uzay araçları ve ilgili makinelerin imalatı</v>
          </cell>
          <cell r="E302" t="str">
            <v>C3030</v>
          </cell>
          <cell r="F302">
            <v>0</v>
          </cell>
          <cell r="G302">
            <v>6</v>
          </cell>
          <cell r="H302">
            <v>24</v>
          </cell>
          <cell r="I302">
            <v>39</v>
          </cell>
          <cell r="J302">
            <v>20</v>
          </cell>
          <cell r="K302">
            <v>1411</v>
          </cell>
          <cell r="M302">
            <v>0</v>
          </cell>
          <cell r="N302">
            <v>2</v>
          </cell>
          <cell r="AA302">
            <v>0</v>
          </cell>
          <cell r="AB302">
            <v>0</v>
          </cell>
          <cell r="AC302">
            <v>0</v>
          </cell>
          <cell r="AD302">
            <v>0</v>
          </cell>
          <cell r="AE302">
            <v>0</v>
          </cell>
          <cell r="AF302">
            <v>14</v>
          </cell>
          <cell r="AH302">
            <v>0</v>
          </cell>
          <cell r="AI302">
            <v>0</v>
          </cell>
        </row>
        <row r="303">
          <cell r="D303" t="str">
            <v>0-Askeri savaş araçlarının imalatı</v>
          </cell>
          <cell r="E303" t="str">
            <v>C3040</v>
          </cell>
          <cell r="F303">
            <v>0</v>
          </cell>
          <cell r="G303">
            <v>1</v>
          </cell>
          <cell r="H303">
            <v>4</v>
          </cell>
          <cell r="I303">
            <v>15</v>
          </cell>
          <cell r="K303">
            <v>836</v>
          </cell>
          <cell r="AA303">
            <v>0</v>
          </cell>
          <cell r="AB303">
            <v>0</v>
          </cell>
          <cell r="AC303">
            <v>0</v>
          </cell>
          <cell r="AD303">
            <v>0</v>
          </cell>
          <cell r="AF303">
            <v>0</v>
          </cell>
        </row>
        <row r="304">
          <cell r="D304" t="str">
            <v>1-Motosiklet imalatı</v>
          </cell>
          <cell r="E304" t="str">
            <v>C3091</v>
          </cell>
          <cell r="F304">
            <v>0</v>
          </cell>
          <cell r="I304">
            <v>3</v>
          </cell>
          <cell r="K304">
            <v>224</v>
          </cell>
          <cell r="M304">
            <v>0</v>
          </cell>
          <cell r="R304">
            <v>12</v>
          </cell>
          <cell r="AA304">
            <v>0</v>
          </cell>
          <cell r="AD304">
            <v>0</v>
          </cell>
          <cell r="AF304">
            <v>4</v>
          </cell>
          <cell r="AH304">
            <v>0</v>
          </cell>
          <cell r="AM304">
            <v>0</v>
          </cell>
        </row>
        <row r="305">
          <cell r="D305" t="str">
            <v>2-Bisiklet ve engelli aracı imalatı</v>
          </cell>
          <cell r="E305" t="str">
            <v>C3092</v>
          </cell>
          <cell r="F305">
            <v>0</v>
          </cell>
          <cell r="G305">
            <v>2</v>
          </cell>
          <cell r="H305">
            <v>10</v>
          </cell>
          <cell r="I305">
            <v>12</v>
          </cell>
          <cell r="J305">
            <v>8</v>
          </cell>
          <cell r="K305">
            <v>695</v>
          </cell>
          <cell r="M305">
            <v>0</v>
          </cell>
          <cell r="P305">
            <v>3</v>
          </cell>
          <cell r="R305">
            <v>19</v>
          </cell>
          <cell r="AA305">
            <v>0</v>
          </cell>
          <cell r="AB305">
            <v>0</v>
          </cell>
          <cell r="AC305">
            <v>0</v>
          </cell>
          <cell r="AD305">
            <v>0</v>
          </cell>
          <cell r="AE305">
            <v>0</v>
          </cell>
          <cell r="AF305">
            <v>0</v>
          </cell>
          <cell r="AH305">
            <v>0</v>
          </cell>
          <cell r="AK305">
            <v>0</v>
          </cell>
          <cell r="AM305">
            <v>0</v>
          </cell>
        </row>
        <row r="306">
          <cell r="D306" t="str">
            <v>9-Başka yerde sınıflandırılmamış diğer ulaşım araçlarının imalatı</v>
          </cell>
          <cell r="E306" t="str">
            <v>C3099</v>
          </cell>
          <cell r="F306">
            <v>0</v>
          </cell>
          <cell r="G306">
            <v>1</v>
          </cell>
          <cell r="H306">
            <v>4</v>
          </cell>
          <cell r="I306">
            <v>6</v>
          </cell>
          <cell r="K306">
            <v>815</v>
          </cell>
          <cell r="AA306">
            <v>0</v>
          </cell>
          <cell r="AB306">
            <v>0</v>
          </cell>
          <cell r="AC306">
            <v>0</v>
          </cell>
          <cell r="AD306">
            <v>0</v>
          </cell>
          <cell r="AF306">
            <v>7</v>
          </cell>
        </row>
        <row r="307">
          <cell r="D307" t="str">
            <v>1-Büro ve mağaza mobilyaları imalatı</v>
          </cell>
          <cell r="E307" t="str">
            <v>C3101</v>
          </cell>
          <cell r="F307">
            <v>0</v>
          </cell>
          <cell r="G307">
            <v>39</v>
          </cell>
          <cell r="H307">
            <v>180</v>
          </cell>
          <cell r="I307">
            <v>356</v>
          </cell>
          <cell r="J307">
            <v>144</v>
          </cell>
          <cell r="K307">
            <v>25262</v>
          </cell>
          <cell r="M307">
            <v>0</v>
          </cell>
          <cell r="N307">
            <v>2</v>
          </cell>
          <cell r="O307">
            <v>2</v>
          </cell>
          <cell r="P307">
            <v>12</v>
          </cell>
          <cell r="Q307">
            <v>12</v>
          </cell>
          <cell r="R307">
            <v>1503</v>
          </cell>
          <cell r="AA307">
            <v>0</v>
          </cell>
          <cell r="AB307">
            <v>0</v>
          </cell>
          <cell r="AC307">
            <v>0</v>
          </cell>
          <cell r="AD307">
            <v>1</v>
          </cell>
          <cell r="AE307">
            <v>0</v>
          </cell>
          <cell r="AF307">
            <v>637</v>
          </cell>
          <cell r="AH307">
            <v>0</v>
          </cell>
          <cell r="AI307">
            <v>0</v>
          </cell>
          <cell r="AJ307">
            <v>0</v>
          </cell>
          <cell r="AK307">
            <v>0</v>
          </cell>
          <cell r="AL307">
            <v>0</v>
          </cell>
          <cell r="AM307">
            <v>34</v>
          </cell>
        </row>
        <row r="308">
          <cell r="D308" t="str">
            <v>2-Mutfak mobilyalarının imalatı</v>
          </cell>
          <cell r="E308" t="str">
            <v>C3102</v>
          </cell>
          <cell r="F308">
            <v>0</v>
          </cell>
          <cell r="G308">
            <v>6</v>
          </cell>
          <cell r="H308">
            <v>36</v>
          </cell>
          <cell r="I308">
            <v>51</v>
          </cell>
          <cell r="J308">
            <v>16</v>
          </cell>
          <cell r="K308">
            <v>5745</v>
          </cell>
          <cell r="M308">
            <v>0</v>
          </cell>
          <cell r="N308">
            <v>1</v>
          </cell>
          <cell r="O308">
            <v>4</v>
          </cell>
          <cell r="P308">
            <v>3</v>
          </cell>
          <cell r="Q308">
            <v>4</v>
          </cell>
          <cell r="R308">
            <v>217</v>
          </cell>
          <cell r="AA308">
            <v>0</v>
          </cell>
          <cell r="AB308">
            <v>0</v>
          </cell>
          <cell r="AC308">
            <v>0</v>
          </cell>
          <cell r="AD308">
            <v>0</v>
          </cell>
          <cell r="AE308">
            <v>0</v>
          </cell>
          <cell r="AF308">
            <v>238</v>
          </cell>
          <cell r="AH308">
            <v>0</v>
          </cell>
          <cell r="AI308">
            <v>0</v>
          </cell>
          <cell r="AJ308">
            <v>0</v>
          </cell>
          <cell r="AK308">
            <v>0</v>
          </cell>
          <cell r="AL308">
            <v>0</v>
          </cell>
          <cell r="AM308">
            <v>0</v>
          </cell>
        </row>
        <row r="309">
          <cell r="D309" t="str">
            <v>3-Yatak imalatı</v>
          </cell>
          <cell r="E309" t="str">
            <v>C3103</v>
          </cell>
          <cell r="F309">
            <v>0</v>
          </cell>
          <cell r="G309">
            <v>21</v>
          </cell>
          <cell r="H309">
            <v>64</v>
          </cell>
          <cell r="I309">
            <v>107</v>
          </cell>
          <cell r="J309">
            <v>48</v>
          </cell>
          <cell r="K309">
            <v>3139</v>
          </cell>
          <cell r="M309">
            <v>0</v>
          </cell>
          <cell r="N309">
            <v>3</v>
          </cell>
          <cell r="O309">
            <v>10</v>
          </cell>
          <cell r="P309">
            <v>6</v>
          </cell>
          <cell r="Q309">
            <v>8</v>
          </cell>
          <cell r="R309">
            <v>422</v>
          </cell>
          <cell r="AA309">
            <v>0</v>
          </cell>
          <cell r="AB309">
            <v>0</v>
          </cell>
          <cell r="AC309">
            <v>0</v>
          </cell>
          <cell r="AD309">
            <v>1</v>
          </cell>
          <cell r="AE309">
            <v>0</v>
          </cell>
          <cell r="AF309">
            <v>55</v>
          </cell>
          <cell r="AH309">
            <v>0</v>
          </cell>
          <cell r="AI309">
            <v>0</v>
          </cell>
          <cell r="AJ309">
            <v>0</v>
          </cell>
          <cell r="AK309">
            <v>0</v>
          </cell>
          <cell r="AL309">
            <v>0</v>
          </cell>
          <cell r="AM309">
            <v>8</v>
          </cell>
        </row>
        <row r="310">
          <cell r="D310" t="str">
            <v>4-Döşemecilik</v>
          </cell>
          <cell r="E310" t="str">
            <v>C3104</v>
          </cell>
        </row>
        <row r="311">
          <cell r="D311" t="str">
            <v>9-Diğer mobilyaların imalatı</v>
          </cell>
          <cell r="E311" t="str">
            <v>C3109</v>
          </cell>
          <cell r="F311">
            <v>0</v>
          </cell>
          <cell r="G311">
            <v>67</v>
          </cell>
          <cell r="H311">
            <v>262</v>
          </cell>
          <cell r="I311">
            <v>456</v>
          </cell>
          <cell r="J311">
            <v>188</v>
          </cell>
          <cell r="K311">
            <v>31226</v>
          </cell>
          <cell r="M311">
            <v>0</v>
          </cell>
          <cell r="N311">
            <v>5</v>
          </cell>
          <cell r="O311">
            <v>34</v>
          </cell>
          <cell r="P311">
            <v>27</v>
          </cell>
          <cell r="Q311">
            <v>12</v>
          </cell>
          <cell r="R311">
            <v>962</v>
          </cell>
          <cell r="AA311">
            <v>0</v>
          </cell>
          <cell r="AB311">
            <v>0</v>
          </cell>
          <cell r="AC311">
            <v>0</v>
          </cell>
          <cell r="AD311">
            <v>0</v>
          </cell>
          <cell r="AE311">
            <v>0</v>
          </cell>
          <cell r="AF311">
            <v>753</v>
          </cell>
          <cell r="AH311">
            <v>0</v>
          </cell>
          <cell r="AI311">
            <v>0</v>
          </cell>
          <cell r="AJ311">
            <v>0</v>
          </cell>
          <cell r="AK311">
            <v>0</v>
          </cell>
          <cell r="AL311">
            <v>0</v>
          </cell>
          <cell r="AM311">
            <v>42</v>
          </cell>
        </row>
        <row r="312">
          <cell r="D312" t="str">
            <v>1-Madeni para basımı</v>
          </cell>
          <cell r="E312" t="str">
            <v>C3211</v>
          </cell>
          <cell r="F312">
            <v>0</v>
          </cell>
          <cell r="H312">
            <v>6</v>
          </cell>
          <cell r="K312">
            <v>17</v>
          </cell>
          <cell r="AA312">
            <v>0</v>
          </cell>
          <cell r="AC312">
            <v>0</v>
          </cell>
          <cell r="AF312">
            <v>0</v>
          </cell>
        </row>
        <row r="313">
          <cell r="D313" t="str">
            <v>2-Mücevherat ve ilgili eşyaların imalatı</v>
          </cell>
          <cell r="E313" t="str">
            <v>C3212</v>
          </cell>
          <cell r="F313">
            <v>0</v>
          </cell>
          <cell r="G313">
            <v>1</v>
          </cell>
          <cell r="H313">
            <v>2</v>
          </cell>
          <cell r="I313">
            <v>6</v>
          </cell>
          <cell r="K313">
            <v>548</v>
          </cell>
          <cell r="M313">
            <v>0</v>
          </cell>
          <cell r="R313">
            <v>29</v>
          </cell>
          <cell r="AA313">
            <v>0</v>
          </cell>
          <cell r="AB313">
            <v>0</v>
          </cell>
          <cell r="AC313">
            <v>0</v>
          </cell>
          <cell r="AD313">
            <v>0</v>
          </cell>
          <cell r="AF313">
            <v>2</v>
          </cell>
          <cell r="AH313">
            <v>0</v>
          </cell>
          <cell r="AM313">
            <v>0</v>
          </cell>
        </row>
        <row r="314">
          <cell r="D314" t="str">
            <v>3-İmitasyon takıların ve ilgili eşyaların imalatı</v>
          </cell>
          <cell r="E314" t="str">
            <v>C3213</v>
          </cell>
          <cell r="K314">
            <v>128</v>
          </cell>
          <cell r="M314">
            <v>0</v>
          </cell>
          <cell r="O314">
            <v>2</v>
          </cell>
          <cell r="AF314">
            <v>8</v>
          </cell>
          <cell r="AH314">
            <v>0</v>
          </cell>
          <cell r="AJ314">
            <v>0</v>
          </cell>
        </row>
        <row r="315">
          <cell r="D315" t="str">
            <v>9-Süs eşyaları imalatı</v>
          </cell>
          <cell r="E315" t="str">
            <v>C3219</v>
          </cell>
        </row>
        <row r="316">
          <cell r="D316" t="str">
            <v>0-Müzik aletleri imalatı</v>
          </cell>
          <cell r="E316" t="str">
            <v>C3220</v>
          </cell>
        </row>
        <row r="317">
          <cell r="D317" t="str">
            <v>0-Spor malzemeleri imalatı</v>
          </cell>
          <cell r="E317" t="str">
            <v>C3230</v>
          </cell>
          <cell r="F317">
            <v>0</v>
          </cell>
          <cell r="G317">
            <v>3</v>
          </cell>
          <cell r="H317">
            <v>6</v>
          </cell>
          <cell r="I317">
            <v>3</v>
          </cell>
          <cell r="K317">
            <v>314</v>
          </cell>
          <cell r="M317">
            <v>0</v>
          </cell>
          <cell r="N317">
            <v>1</v>
          </cell>
          <cell r="O317">
            <v>4</v>
          </cell>
          <cell r="R317">
            <v>12</v>
          </cell>
          <cell r="AA317">
            <v>0</v>
          </cell>
          <cell r="AB317">
            <v>0</v>
          </cell>
          <cell r="AC317">
            <v>0</v>
          </cell>
          <cell r="AD317">
            <v>0</v>
          </cell>
          <cell r="AF317">
            <v>2</v>
          </cell>
          <cell r="AH317">
            <v>0</v>
          </cell>
          <cell r="AI317">
            <v>0</v>
          </cell>
          <cell r="AJ317">
            <v>0</v>
          </cell>
          <cell r="AM317">
            <v>0</v>
          </cell>
        </row>
        <row r="318">
          <cell r="D318" t="str">
            <v>0-Oyun ve oyuncak imalatı</v>
          </cell>
          <cell r="E318" t="str">
            <v>C3240</v>
          </cell>
          <cell r="F318">
            <v>0</v>
          </cell>
          <cell r="G318">
            <v>3</v>
          </cell>
          <cell r="H318">
            <v>4</v>
          </cell>
          <cell r="I318">
            <v>3</v>
          </cell>
          <cell r="K318">
            <v>583</v>
          </cell>
          <cell r="M318">
            <v>0</v>
          </cell>
          <cell r="N318">
            <v>1</v>
          </cell>
          <cell r="O318">
            <v>4</v>
          </cell>
          <cell r="P318">
            <v>6</v>
          </cell>
          <cell r="Q318">
            <v>4</v>
          </cell>
          <cell r="R318">
            <v>615</v>
          </cell>
          <cell r="AA318">
            <v>0</v>
          </cell>
          <cell r="AB318">
            <v>0</v>
          </cell>
          <cell r="AC318">
            <v>0</v>
          </cell>
          <cell r="AD318">
            <v>0</v>
          </cell>
          <cell r="AF318">
            <v>21</v>
          </cell>
          <cell r="AH318">
            <v>0</v>
          </cell>
          <cell r="AI318">
            <v>0</v>
          </cell>
          <cell r="AJ318">
            <v>0</v>
          </cell>
          <cell r="AK318">
            <v>0</v>
          </cell>
          <cell r="AL318">
            <v>0</v>
          </cell>
          <cell r="AM318">
            <v>11</v>
          </cell>
        </row>
        <row r="319">
          <cell r="D319" t="str">
            <v>0-Tıbbi ve dişçiliğe ait araç ve gereçlerin imalatı</v>
          </cell>
          <cell r="E319" t="str">
            <v>C3250</v>
          </cell>
          <cell r="F319">
            <v>0</v>
          </cell>
          <cell r="G319">
            <v>2</v>
          </cell>
          <cell r="H319">
            <v>6</v>
          </cell>
          <cell r="I319">
            <v>24</v>
          </cell>
          <cell r="J319">
            <v>4</v>
          </cell>
          <cell r="K319">
            <v>1401</v>
          </cell>
          <cell r="M319">
            <v>0</v>
          </cell>
          <cell r="O319">
            <v>8</v>
          </cell>
          <cell r="P319">
            <v>15</v>
          </cell>
          <cell r="Q319">
            <v>4</v>
          </cell>
          <cell r="R319">
            <v>619</v>
          </cell>
          <cell r="AA319">
            <v>0</v>
          </cell>
          <cell r="AB319">
            <v>0</v>
          </cell>
          <cell r="AC319">
            <v>0</v>
          </cell>
          <cell r="AD319">
            <v>0</v>
          </cell>
          <cell r="AE319">
            <v>0</v>
          </cell>
          <cell r="AF319">
            <v>24</v>
          </cell>
          <cell r="AH319">
            <v>0</v>
          </cell>
          <cell r="AJ319">
            <v>0</v>
          </cell>
          <cell r="AK319">
            <v>0</v>
          </cell>
          <cell r="AL319">
            <v>0</v>
          </cell>
          <cell r="AM319">
            <v>17</v>
          </cell>
        </row>
        <row r="320">
          <cell r="D320" t="str">
            <v>1-Süpürge ve fırça imalatı</v>
          </cell>
          <cell r="E320" t="str">
            <v>C3291</v>
          </cell>
          <cell r="F320">
            <v>0</v>
          </cell>
          <cell r="G320">
            <v>1</v>
          </cell>
          <cell r="H320">
            <v>10</v>
          </cell>
          <cell r="I320">
            <v>9</v>
          </cell>
          <cell r="K320">
            <v>669</v>
          </cell>
          <cell r="M320">
            <v>0</v>
          </cell>
          <cell r="P320">
            <v>6</v>
          </cell>
          <cell r="R320">
            <v>178</v>
          </cell>
          <cell r="AA320">
            <v>0</v>
          </cell>
          <cell r="AB320">
            <v>0</v>
          </cell>
          <cell r="AC320">
            <v>0</v>
          </cell>
          <cell r="AD320">
            <v>0</v>
          </cell>
          <cell r="AF320">
            <v>19</v>
          </cell>
          <cell r="AH320">
            <v>0</v>
          </cell>
          <cell r="AK320">
            <v>0</v>
          </cell>
          <cell r="AM320">
            <v>3</v>
          </cell>
        </row>
        <row r="321">
          <cell r="D321" t="str">
            <v>2-Mürekkepli ve kurşun kalemler. cetvel tahtası. tampon vesair büro eşyası imalatı.</v>
          </cell>
          <cell r="E321" t="str">
            <v>C3292</v>
          </cell>
        </row>
        <row r="322">
          <cell r="D322" t="str">
            <v>3-Suni çiçekçilik. işlemecilik. sırmacılık ve bunlara benzer tezyini mahiyette diğer el işleri.</v>
          </cell>
          <cell r="E322" t="str">
            <v>C3293</v>
          </cell>
        </row>
        <row r="323">
          <cell r="D323" t="str">
            <v>9-Başka yerde sınıflandırılmamış diğer imalatlar</v>
          </cell>
          <cell r="E323" t="str">
            <v>C3299</v>
          </cell>
          <cell r="F323">
            <v>0</v>
          </cell>
          <cell r="G323">
            <v>12</v>
          </cell>
          <cell r="H323">
            <v>30</v>
          </cell>
          <cell r="I323">
            <v>78</v>
          </cell>
          <cell r="J323">
            <v>16</v>
          </cell>
          <cell r="K323">
            <v>3562</v>
          </cell>
          <cell r="M323">
            <v>0</v>
          </cell>
          <cell r="N323">
            <v>1</v>
          </cell>
          <cell r="O323">
            <v>12</v>
          </cell>
          <cell r="P323">
            <v>9</v>
          </cell>
          <cell r="R323">
            <v>676</v>
          </cell>
          <cell r="AA323">
            <v>0</v>
          </cell>
          <cell r="AB323">
            <v>0</v>
          </cell>
          <cell r="AC323">
            <v>0</v>
          </cell>
          <cell r="AD323">
            <v>0</v>
          </cell>
          <cell r="AE323">
            <v>0</v>
          </cell>
          <cell r="AF323">
            <v>24</v>
          </cell>
          <cell r="AH323">
            <v>0</v>
          </cell>
          <cell r="AI323">
            <v>0</v>
          </cell>
          <cell r="AJ323">
            <v>0</v>
          </cell>
          <cell r="AK323">
            <v>0</v>
          </cell>
          <cell r="AM323">
            <v>1</v>
          </cell>
        </row>
        <row r="324">
          <cell r="D324" t="str">
            <v>1-Fabrikasyon metal ürünlerin onarımı</v>
          </cell>
          <cell r="E324" t="str">
            <v>C3311</v>
          </cell>
          <cell r="F324">
            <v>0</v>
          </cell>
          <cell r="G324">
            <v>5</v>
          </cell>
          <cell r="H324">
            <v>14</v>
          </cell>
          <cell r="I324">
            <v>30</v>
          </cell>
          <cell r="J324">
            <v>4</v>
          </cell>
          <cell r="K324">
            <v>2773</v>
          </cell>
          <cell r="M324">
            <v>0</v>
          </cell>
          <cell r="N324">
            <v>1</v>
          </cell>
          <cell r="R324">
            <v>13</v>
          </cell>
          <cell r="AA324">
            <v>0</v>
          </cell>
          <cell r="AB324">
            <v>0</v>
          </cell>
          <cell r="AC324">
            <v>0</v>
          </cell>
          <cell r="AD324">
            <v>0</v>
          </cell>
          <cell r="AE324">
            <v>0</v>
          </cell>
          <cell r="AF324">
            <v>243</v>
          </cell>
          <cell r="AH324">
            <v>0</v>
          </cell>
          <cell r="AI324">
            <v>0</v>
          </cell>
          <cell r="AM324">
            <v>0</v>
          </cell>
        </row>
        <row r="325">
          <cell r="D325" t="str">
            <v>2-Makinelerin onarımı</v>
          </cell>
          <cell r="E325" t="str">
            <v>C3312</v>
          </cell>
          <cell r="F325">
            <v>0</v>
          </cell>
          <cell r="G325">
            <v>15</v>
          </cell>
          <cell r="H325">
            <v>28</v>
          </cell>
          <cell r="I325">
            <v>96</v>
          </cell>
          <cell r="J325">
            <v>28</v>
          </cell>
          <cell r="K325">
            <v>7734</v>
          </cell>
          <cell r="M325">
            <v>0</v>
          </cell>
          <cell r="O325">
            <v>2</v>
          </cell>
          <cell r="P325">
            <v>3</v>
          </cell>
          <cell r="R325">
            <v>144</v>
          </cell>
          <cell r="AA325">
            <v>0</v>
          </cell>
          <cell r="AB325">
            <v>0</v>
          </cell>
          <cell r="AC325">
            <v>0</v>
          </cell>
          <cell r="AD325">
            <v>0</v>
          </cell>
          <cell r="AE325">
            <v>0</v>
          </cell>
          <cell r="AF325">
            <v>328</v>
          </cell>
          <cell r="AH325">
            <v>0</v>
          </cell>
          <cell r="AJ325">
            <v>0</v>
          </cell>
          <cell r="AK325">
            <v>0</v>
          </cell>
          <cell r="AM325">
            <v>0</v>
          </cell>
        </row>
        <row r="326">
          <cell r="D326" t="str">
            <v>3-Elektronik veya optik ekipmanların onarımı</v>
          </cell>
          <cell r="E326" t="str">
            <v>C3313</v>
          </cell>
          <cell r="F326">
            <v>0</v>
          </cell>
          <cell r="H326">
            <v>4</v>
          </cell>
          <cell r="K326">
            <v>368</v>
          </cell>
          <cell r="M326">
            <v>0</v>
          </cell>
          <cell r="AA326">
            <v>0</v>
          </cell>
          <cell r="AC326">
            <v>0</v>
          </cell>
          <cell r="AF326">
            <v>28</v>
          </cell>
          <cell r="AH326">
            <v>0</v>
          </cell>
        </row>
        <row r="327">
          <cell r="D327" t="str">
            <v>4-Elektrikli donanımların onarımı</v>
          </cell>
          <cell r="E327" t="str">
            <v>C3314</v>
          </cell>
          <cell r="F327">
            <v>0</v>
          </cell>
          <cell r="G327">
            <v>11</v>
          </cell>
          <cell r="H327">
            <v>50</v>
          </cell>
          <cell r="I327">
            <v>84</v>
          </cell>
          <cell r="J327">
            <v>16</v>
          </cell>
          <cell r="K327">
            <v>3483</v>
          </cell>
          <cell r="M327">
            <v>0</v>
          </cell>
          <cell r="P327">
            <v>3</v>
          </cell>
          <cell r="Q327">
            <v>4</v>
          </cell>
          <cell r="R327">
            <v>60</v>
          </cell>
          <cell r="AA327">
            <v>0</v>
          </cell>
          <cell r="AB327">
            <v>0</v>
          </cell>
          <cell r="AC327">
            <v>0</v>
          </cell>
          <cell r="AD327">
            <v>0</v>
          </cell>
          <cell r="AE327">
            <v>0</v>
          </cell>
          <cell r="AF327">
            <v>280</v>
          </cell>
          <cell r="AH327">
            <v>0</v>
          </cell>
          <cell r="AK327">
            <v>0</v>
          </cell>
          <cell r="AL327">
            <v>0</v>
          </cell>
          <cell r="AM327">
            <v>5</v>
          </cell>
        </row>
        <row r="328">
          <cell r="D328" t="str">
            <v>5-Gemi ve teknelerin bakım ve onarımı</v>
          </cell>
          <cell r="E328" t="str">
            <v>C3315</v>
          </cell>
          <cell r="F328">
            <v>0</v>
          </cell>
          <cell r="G328">
            <v>24</v>
          </cell>
          <cell r="H328">
            <v>120</v>
          </cell>
          <cell r="I328">
            <v>288</v>
          </cell>
          <cell r="J328">
            <v>56</v>
          </cell>
          <cell r="K328">
            <v>11319</v>
          </cell>
          <cell r="AA328">
            <v>0</v>
          </cell>
          <cell r="AB328">
            <v>0</v>
          </cell>
          <cell r="AC328">
            <v>0</v>
          </cell>
          <cell r="AD328">
            <v>0</v>
          </cell>
          <cell r="AE328">
            <v>0</v>
          </cell>
          <cell r="AF328">
            <v>286</v>
          </cell>
        </row>
        <row r="329">
          <cell r="D329" t="str">
            <v>6-Hava ve uzay araçlarının bakım ve onarımı</v>
          </cell>
          <cell r="E329" t="str">
            <v>C3316</v>
          </cell>
          <cell r="F329">
            <v>0</v>
          </cell>
          <cell r="G329">
            <v>26</v>
          </cell>
          <cell r="H329">
            <v>84</v>
          </cell>
          <cell r="I329">
            <v>108</v>
          </cell>
          <cell r="J329">
            <v>56</v>
          </cell>
          <cell r="K329">
            <v>2334</v>
          </cell>
          <cell r="M329">
            <v>0</v>
          </cell>
          <cell r="N329">
            <v>4</v>
          </cell>
          <cell r="O329">
            <v>6</v>
          </cell>
          <cell r="P329">
            <v>3</v>
          </cell>
          <cell r="Q329">
            <v>12</v>
          </cell>
          <cell r="R329">
            <v>318</v>
          </cell>
          <cell r="AA329">
            <v>0</v>
          </cell>
          <cell r="AB329">
            <v>0</v>
          </cell>
          <cell r="AC329">
            <v>0</v>
          </cell>
          <cell r="AD329">
            <v>0</v>
          </cell>
          <cell r="AE329">
            <v>0</v>
          </cell>
          <cell r="AF329">
            <v>18</v>
          </cell>
          <cell r="AH329">
            <v>0</v>
          </cell>
          <cell r="AI329">
            <v>0</v>
          </cell>
          <cell r="AJ329">
            <v>0</v>
          </cell>
          <cell r="AK329">
            <v>0</v>
          </cell>
          <cell r="AL329">
            <v>0</v>
          </cell>
          <cell r="AM329">
            <v>10</v>
          </cell>
        </row>
        <row r="330">
          <cell r="D330" t="str">
            <v>7-Diğer ulaşım araçlarının bakım ve onarımı</v>
          </cell>
          <cell r="E330" t="str">
            <v>C3317</v>
          </cell>
          <cell r="F330">
            <v>0</v>
          </cell>
          <cell r="G330">
            <v>7</v>
          </cell>
          <cell r="H330">
            <v>42</v>
          </cell>
          <cell r="I330">
            <v>96</v>
          </cell>
          <cell r="J330">
            <v>16</v>
          </cell>
          <cell r="K330">
            <v>5687</v>
          </cell>
          <cell r="M330">
            <v>0</v>
          </cell>
          <cell r="P330">
            <v>6</v>
          </cell>
          <cell r="R330">
            <v>108</v>
          </cell>
          <cell r="AA330">
            <v>0</v>
          </cell>
          <cell r="AB330">
            <v>0</v>
          </cell>
          <cell r="AC330">
            <v>0</v>
          </cell>
          <cell r="AD330">
            <v>0</v>
          </cell>
          <cell r="AE330">
            <v>0</v>
          </cell>
          <cell r="AF330">
            <v>391</v>
          </cell>
          <cell r="AH330">
            <v>0</v>
          </cell>
          <cell r="AK330">
            <v>0</v>
          </cell>
          <cell r="AM330">
            <v>0</v>
          </cell>
        </row>
        <row r="331">
          <cell r="D331" t="str">
            <v>9-Diğer ekipmanların onarımı</v>
          </cell>
          <cell r="E331" t="str">
            <v>C3319</v>
          </cell>
          <cell r="F331">
            <v>0</v>
          </cell>
          <cell r="G331">
            <v>3</v>
          </cell>
          <cell r="H331">
            <v>4</v>
          </cell>
          <cell r="I331">
            <v>9</v>
          </cell>
          <cell r="J331">
            <v>4</v>
          </cell>
          <cell r="K331">
            <v>425</v>
          </cell>
          <cell r="AA331">
            <v>0</v>
          </cell>
          <cell r="AB331">
            <v>0</v>
          </cell>
          <cell r="AC331">
            <v>0</v>
          </cell>
          <cell r="AD331">
            <v>0</v>
          </cell>
          <cell r="AE331">
            <v>0</v>
          </cell>
          <cell r="AF331">
            <v>5</v>
          </cell>
        </row>
        <row r="332">
          <cell r="D332" t="str">
            <v>0-Sanayi makine ve ekipmanlarının kurulumu</v>
          </cell>
          <cell r="E332" t="str">
            <v>C3320</v>
          </cell>
          <cell r="F332">
            <v>0</v>
          </cell>
          <cell r="G332">
            <v>15</v>
          </cell>
          <cell r="H332">
            <v>50</v>
          </cell>
          <cell r="I332">
            <v>111</v>
          </cell>
          <cell r="J332">
            <v>28</v>
          </cell>
          <cell r="K332">
            <v>10168</v>
          </cell>
          <cell r="M332">
            <v>0</v>
          </cell>
          <cell r="O332">
            <v>2</v>
          </cell>
          <cell r="P332">
            <v>9</v>
          </cell>
          <cell r="Q332">
            <v>4</v>
          </cell>
          <cell r="R332">
            <v>112</v>
          </cell>
          <cell r="AA332">
            <v>0</v>
          </cell>
          <cell r="AB332">
            <v>0</v>
          </cell>
          <cell r="AC332">
            <v>0</v>
          </cell>
          <cell r="AD332">
            <v>0</v>
          </cell>
          <cell r="AE332">
            <v>0</v>
          </cell>
          <cell r="AF332">
            <v>443</v>
          </cell>
          <cell r="AH332">
            <v>0</v>
          </cell>
          <cell r="AJ332">
            <v>0</v>
          </cell>
          <cell r="AK332">
            <v>0</v>
          </cell>
          <cell r="AL332">
            <v>0</v>
          </cell>
          <cell r="AM332">
            <v>2</v>
          </cell>
        </row>
        <row r="333">
          <cell r="D333" t="str">
            <v>1-Elektrik enerjisi üretimi</v>
          </cell>
          <cell r="E333" t="str">
            <v>D3511</v>
          </cell>
          <cell r="F333">
            <v>0</v>
          </cell>
          <cell r="G333">
            <v>13</v>
          </cell>
          <cell r="H333">
            <v>73</v>
          </cell>
          <cell r="I333">
            <v>86</v>
          </cell>
          <cell r="J333">
            <v>28</v>
          </cell>
          <cell r="K333">
            <v>7444</v>
          </cell>
          <cell r="M333">
            <v>0</v>
          </cell>
          <cell r="N333">
            <v>1</v>
          </cell>
          <cell r="R333">
            <v>17</v>
          </cell>
          <cell r="AA333">
            <v>0</v>
          </cell>
          <cell r="AB333">
            <v>0</v>
          </cell>
          <cell r="AC333">
            <v>1</v>
          </cell>
          <cell r="AD333">
            <v>1</v>
          </cell>
          <cell r="AE333">
            <v>0</v>
          </cell>
          <cell r="AF333">
            <v>929</v>
          </cell>
          <cell r="AH333">
            <v>0</v>
          </cell>
          <cell r="AI333">
            <v>0</v>
          </cell>
          <cell r="AM333">
            <v>0</v>
          </cell>
        </row>
        <row r="334">
          <cell r="D334" t="str">
            <v>2-Elektrik enerjisinin iletimi</v>
          </cell>
          <cell r="E334" t="str">
            <v>D3512</v>
          </cell>
          <cell r="F334">
            <v>0</v>
          </cell>
          <cell r="G334">
            <v>4</v>
          </cell>
          <cell r="H334">
            <v>10</v>
          </cell>
          <cell r="I334">
            <v>36</v>
          </cell>
          <cell r="J334">
            <v>4</v>
          </cell>
          <cell r="K334">
            <v>1568</v>
          </cell>
          <cell r="AA334">
            <v>0</v>
          </cell>
          <cell r="AB334">
            <v>0</v>
          </cell>
          <cell r="AC334">
            <v>0</v>
          </cell>
          <cell r="AD334">
            <v>0</v>
          </cell>
          <cell r="AE334">
            <v>0</v>
          </cell>
          <cell r="AF334">
            <v>175</v>
          </cell>
        </row>
        <row r="335">
          <cell r="D335" t="str">
            <v>3-Elektrik enerjisinin dağıtımı</v>
          </cell>
          <cell r="E335" t="str">
            <v>D3513</v>
          </cell>
          <cell r="F335">
            <v>0</v>
          </cell>
          <cell r="G335">
            <v>7</v>
          </cell>
          <cell r="H335">
            <v>40</v>
          </cell>
          <cell r="I335">
            <v>78</v>
          </cell>
          <cell r="J335">
            <v>40</v>
          </cell>
          <cell r="K335">
            <v>4464</v>
          </cell>
          <cell r="M335">
            <v>0</v>
          </cell>
          <cell r="AA335">
            <v>0</v>
          </cell>
          <cell r="AB335">
            <v>0</v>
          </cell>
          <cell r="AC335">
            <v>0</v>
          </cell>
          <cell r="AD335">
            <v>0</v>
          </cell>
          <cell r="AE335">
            <v>0</v>
          </cell>
          <cell r="AF335">
            <v>578</v>
          </cell>
          <cell r="AH335">
            <v>0</v>
          </cell>
        </row>
        <row r="336">
          <cell r="D336" t="str">
            <v>4-Elektrik enerjisinin ticareti</v>
          </cell>
          <cell r="E336" t="str">
            <v>D3514</v>
          </cell>
          <cell r="F336">
            <v>0</v>
          </cell>
          <cell r="G336">
            <v>1</v>
          </cell>
          <cell r="H336">
            <v>4</v>
          </cell>
          <cell r="I336">
            <v>3</v>
          </cell>
          <cell r="K336">
            <v>259</v>
          </cell>
          <cell r="M336">
            <v>0</v>
          </cell>
          <cell r="R336">
            <v>17</v>
          </cell>
          <cell r="AA336">
            <v>0</v>
          </cell>
          <cell r="AB336">
            <v>0</v>
          </cell>
          <cell r="AC336">
            <v>0</v>
          </cell>
          <cell r="AD336">
            <v>0</v>
          </cell>
          <cell r="AF336">
            <v>24</v>
          </cell>
          <cell r="AH336">
            <v>0</v>
          </cell>
          <cell r="AM336">
            <v>0</v>
          </cell>
        </row>
        <row r="337">
          <cell r="D337" t="str">
            <v>1-Gaz imalatı</v>
          </cell>
          <cell r="E337" t="str">
            <v>D3521</v>
          </cell>
          <cell r="F337">
            <v>0</v>
          </cell>
          <cell r="K337">
            <v>171</v>
          </cell>
          <cell r="AA337">
            <v>0</v>
          </cell>
          <cell r="AF337">
            <v>0</v>
          </cell>
        </row>
        <row r="338">
          <cell r="D338" t="str">
            <v>2-Ana şebeke üzerinden gaz yakıtların dağıtımı</v>
          </cell>
          <cell r="E338" t="str">
            <v>D3522</v>
          </cell>
          <cell r="F338">
            <v>0</v>
          </cell>
          <cell r="G338">
            <v>1</v>
          </cell>
          <cell r="H338">
            <v>8</v>
          </cell>
          <cell r="I338">
            <v>12</v>
          </cell>
          <cell r="J338">
            <v>8</v>
          </cell>
          <cell r="K338">
            <v>1295</v>
          </cell>
          <cell r="M338">
            <v>0</v>
          </cell>
          <cell r="R338">
            <v>53</v>
          </cell>
          <cell r="AA338">
            <v>0</v>
          </cell>
          <cell r="AB338">
            <v>0</v>
          </cell>
          <cell r="AC338">
            <v>0</v>
          </cell>
          <cell r="AD338">
            <v>0</v>
          </cell>
          <cell r="AE338">
            <v>0</v>
          </cell>
          <cell r="AF338">
            <v>51</v>
          </cell>
          <cell r="AH338">
            <v>0</v>
          </cell>
          <cell r="AM338">
            <v>0</v>
          </cell>
        </row>
        <row r="339">
          <cell r="D339" t="str">
            <v>3-Ana şebeke üzerinden gaz ticareti</v>
          </cell>
          <cell r="E339" t="str">
            <v>D3523</v>
          </cell>
          <cell r="F339">
            <v>0</v>
          </cell>
          <cell r="G339">
            <v>2</v>
          </cell>
          <cell r="K339">
            <v>163</v>
          </cell>
          <cell r="AA339">
            <v>0</v>
          </cell>
          <cell r="AB339">
            <v>0</v>
          </cell>
          <cell r="AF339">
            <v>22</v>
          </cell>
        </row>
        <row r="340">
          <cell r="D340" t="str">
            <v>0-Buhar ve iklimlendirme temini</v>
          </cell>
          <cell r="E340" t="str">
            <v>D3530</v>
          </cell>
          <cell r="F340">
            <v>0</v>
          </cell>
          <cell r="H340">
            <v>4</v>
          </cell>
          <cell r="I340">
            <v>9</v>
          </cell>
          <cell r="K340">
            <v>1951</v>
          </cell>
          <cell r="M340">
            <v>0</v>
          </cell>
          <cell r="P340">
            <v>3</v>
          </cell>
          <cell r="R340">
            <v>91</v>
          </cell>
          <cell r="AA340">
            <v>0</v>
          </cell>
          <cell r="AC340">
            <v>0</v>
          </cell>
          <cell r="AD340">
            <v>0</v>
          </cell>
          <cell r="AF340">
            <v>110</v>
          </cell>
          <cell r="AH340">
            <v>0</v>
          </cell>
          <cell r="AK340">
            <v>0</v>
          </cell>
          <cell r="AM340">
            <v>3</v>
          </cell>
        </row>
        <row r="341">
          <cell r="D341" t="str">
            <v>0-Suyun toplanması. arıtılması ve dağıtılması</v>
          </cell>
          <cell r="E341" t="str">
            <v>E3600</v>
          </cell>
          <cell r="F341">
            <v>0</v>
          </cell>
          <cell r="G341">
            <v>3</v>
          </cell>
          <cell r="H341">
            <v>14</v>
          </cell>
          <cell r="I341">
            <v>21</v>
          </cell>
          <cell r="J341">
            <v>12</v>
          </cell>
          <cell r="K341">
            <v>3999</v>
          </cell>
          <cell r="M341">
            <v>0</v>
          </cell>
          <cell r="R341">
            <v>24</v>
          </cell>
          <cell r="AA341">
            <v>0</v>
          </cell>
          <cell r="AB341">
            <v>0</v>
          </cell>
          <cell r="AC341">
            <v>0</v>
          </cell>
          <cell r="AD341">
            <v>0</v>
          </cell>
          <cell r="AE341">
            <v>0</v>
          </cell>
          <cell r="AF341">
            <v>211</v>
          </cell>
          <cell r="AH341">
            <v>0</v>
          </cell>
          <cell r="AM341">
            <v>4</v>
          </cell>
        </row>
        <row r="342">
          <cell r="D342" t="str">
            <v>0-Kanalizasyon</v>
          </cell>
          <cell r="E342" t="str">
            <v>E3700</v>
          </cell>
          <cell r="F342">
            <v>0</v>
          </cell>
          <cell r="G342">
            <v>3</v>
          </cell>
          <cell r="H342">
            <v>24</v>
          </cell>
          <cell r="I342">
            <v>51</v>
          </cell>
          <cell r="J342">
            <v>20</v>
          </cell>
          <cell r="K342">
            <v>5276</v>
          </cell>
          <cell r="M342">
            <v>0</v>
          </cell>
          <cell r="R342">
            <v>41</v>
          </cell>
          <cell r="AA342">
            <v>0</v>
          </cell>
          <cell r="AB342">
            <v>0</v>
          </cell>
          <cell r="AC342">
            <v>0</v>
          </cell>
          <cell r="AD342">
            <v>0</v>
          </cell>
          <cell r="AE342">
            <v>0</v>
          </cell>
          <cell r="AF342">
            <v>167</v>
          </cell>
          <cell r="AH342">
            <v>0</v>
          </cell>
          <cell r="AM342">
            <v>0</v>
          </cell>
        </row>
        <row r="343">
          <cell r="D343" t="str">
            <v>1-Tehlikesiz atıkların toplanması</v>
          </cell>
          <cell r="E343" t="str">
            <v>E3811</v>
          </cell>
          <cell r="F343">
            <v>0</v>
          </cell>
          <cell r="G343">
            <v>75</v>
          </cell>
          <cell r="H343">
            <v>344</v>
          </cell>
          <cell r="I343">
            <v>898</v>
          </cell>
          <cell r="J343">
            <v>260</v>
          </cell>
          <cell r="K343">
            <v>33362</v>
          </cell>
          <cell r="M343">
            <v>0</v>
          </cell>
          <cell r="N343">
            <v>1</v>
          </cell>
          <cell r="O343">
            <v>6</v>
          </cell>
          <cell r="P343">
            <v>12</v>
          </cell>
          <cell r="R343">
            <v>240</v>
          </cell>
          <cell r="AA343">
            <v>0</v>
          </cell>
          <cell r="AB343">
            <v>0</v>
          </cell>
          <cell r="AC343">
            <v>0</v>
          </cell>
          <cell r="AD343">
            <v>2</v>
          </cell>
          <cell r="AE343">
            <v>4</v>
          </cell>
          <cell r="AF343">
            <v>1329</v>
          </cell>
          <cell r="AH343">
            <v>0</v>
          </cell>
          <cell r="AI343">
            <v>0</v>
          </cell>
          <cell r="AJ343">
            <v>0</v>
          </cell>
          <cell r="AK343">
            <v>0</v>
          </cell>
          <cell r="AM343">
            <v>3</v>
          </cell>
        </row>
        <row r="344">
          <cell r="D344" t="str">
            <v>2-Tehlikeli atıkların toplanması</v>
          </cell>
          <cell r="E344" t="str">
            <v>E3812</v>
          </cell>
          <cell r="F344">
            <v>0</v>
          </cell>
          <cell r="H344">
            <v>2</v>
          </cell>
          <cell r="I344">
            <v>6</v>
          </cell>
          <cell r="K344">
            <v>162</v>
          </cell>
          <cell r="AA344">
            <v>0</v>
          </cell>
          <cell r="AC344">
            <v>0</v>
          </cell>
          <cell r="AD344">
            <v>0</v>
          </cell>
          <cell r="AF344">
            <v>0</v>
          </cell>
        </row>
        <row r="345">
          <cell r="D345" t="str">
            <v>1-Tehlikesiz atıkların ıslahı ve bertaraf edilmesi</v>
          </cell>
          <cell r="E345" t="str">
            <v>E3821</v>
          </cell>
          <cell r="F345">
            <v>0</v>
          </cell>
          <cell r="G345">
            <v>5</v>
          </cell>
          <cell r="H345">
            <v>18</v>
          </cell>
          <cell r="I345">
            <v>24</v>
          </cell>
          <cell r="J345">
            <v>16</v>
          </cell>
          <cell r="K345">
            <v>3790</v>
          </cell>
          <cell r="M345">
            <v>0</v>
          </cell>
          <cell r="O345">
            <v>2</v>
          </cell>
          <cell r="R345">
            <v>91</v>
          </cell>
          <cell r="AA345">
            <v>0</v>
          </cell>
          <cell r="AB345">
            <v>0</v>
          </cell>
          <cell r="AC345">
            <v>0</v>
          </cell>
          <cell r="AD345">
            <v>0</v>
          </cell>
          <cell r="AE345">
            <v>0</v>
          </cell>
          <cell r="AF345">
            <v>246</v>
          </cell>
          <cell r="AH345">
            <v>0</v>
          </cell>
          <cell r="AJ345">
            <v>0</v>
          </cell>
          <cell r="AM345">
            <v>4</v>
          </cell>
        </row>
        <row r="346">
          <cell r="D346" t="str">
            <v>2-Tehlikeli atıkların ıslahı ve bertaraf edilmesi</v>
          </cell>
          <cell r="E346" t="str">
            <v>E3822</v>
          </cell>
          <cell r="F346">
            <v>0</v>
          </cell>
          <cell r="H346">
            <v>2</v>
          </cell>
          <cell r="I346">
            <v>6</v>
          </cell>
          <cell r="K346">
            <v>555</v>
          </cell>
          <cell r="M346">
            <v>0</v>
          </cell>
          <cell r="P346">
            <v>3</v>
          </cell>
          <cell r="AA346">
            <v>0</v>
          </cell>
          <cell r="AC346">
            <v>0</v>
          </cell>
          <cell r="AD346">
            <v>0</v>
          </cell>
          <cell r="AF346">
            <v>23</v>
          </cell>
          <cell r="AH346">
            <v>0</v>
          </cell>
          <cell r="AK346">
            <v>0</v>
          </cell>
        </row>
        <row r="347">
          <cell r="D347" t="str">
            <v>1-Hurdaların parçalara ayrılması</v>
          </cell>
          <cell r="E347" t="str">
            <v>E3831</v>
          </cell>
          <cell r="F347">
            <v>0</v>
          </cell>
          <cell r="G347">
            <v>2</v>
          </cell>
          <cell r="H347">
            <v>6</v>
          </cell>
          <cell r="I347">
            <v>15</v>
          </cell>
          <cell r="K347">
            <v>989</v>
          </cell>
          <cell r="R347">
            <v>28</v>
          </cell>
          <cell r="AA347">
            <v>0</v>
          </cell>
          <cell r="AB347">
            <v>0</v>
          </cell>
          <cell r="AC347">
            <v>0</v>
          </cell>
          <cell r="AD347">
            <v>0</v>
          </cell>
          <cell r="AF347">
            <v>97</v>
          </cell>
          <cell r="AM347">
            <v>0</v>
          </cell>
        </row>
        <row r="348">
          <cell r="D348" t="str">
            <v>2-Tasnif edilmiş materyallerin geri kazanımı</v>
          </cell>
          <cell r="E348" t="str">
            <v>E3832</v>
          </cell>
          <cell r="F348">
            <v>0</v>
          </cell>
          <cell r="G348">
            <v>10</v>
          </cell>
          <cell r="H348">
            <v>28</v>
          </cell>
          <cell r="I348">
            <v>78</v>
          </cell>
          <cell r="J348">
            <v>24</v>
          </cell>
          <cell r="K348">
            <v>4679</v>
          </cell>
          <cell r="M348">
            <v>0</v>
          </cell>
          <cell r="O348">
            <v>6</v>
          </cell>
          <cell r="P348">
            <v>9</v>
          </cell>
          <cell r="R348">
            <v>583</v>
          </cell>
          <cell r="AA348">
            <v>0</v>
          </cell>
          <cell r="AB348">
            <v>0</v>
          </cell>
          <cell r="AC348">
            <v>0</v>
          </cell>
          <cell r="AD348">
            <v>0</v>
          </cell>
          <cell r="AE348">
            <v>0</v>
          </cell>
          <cell r="AF348">
            <v>208</v>
          </cell>
          <cell r="AH348">
            <v>0</v>
          </cell>
          <cell r="AJ348">
            <v>0</v>
          </cell>
          <cell r="AK348">
            <v>0</v>
          </cell>
          <cell r="AM348">
            <v>28</v>
          </cell>
        </row>
        <row r="349">
          <cell r="D349" t="str">
            <v>0-İyileştirme faaliyetleri ve diğer atık yönetimi hizmetleri</v>
          </cell>
          <cell r="E349" t="str">
            <v>E3900</v>
          </cell>
          <cell r="F349">
            <v>0</v>
          </cell>
          <cell r="H349">
            <v>4</v>
          </cell>
          <cell r="K349">
            <v>542</v>
          </cell>
          <cell r="AA349">
            <v>0</v>
          </cell>
          <cell r="AC349">
            <v>0</v>
          </cell>
          <cell r="AF349">
            <v>4</v>
          </cell>
        </row>
        <row r="350">
          <cell r="D350" t="str">
            <v>1-Bataklık kurutma işleri</v>
          </cell>
          <cell r="E350" t="str">
            <v>E3901</v>
          </cell>
        </row>
        <row r="351">
          <cell r="D351" t="str">
            <v>0-İnşaat projelerinin geliştirilmesi</v>
          </cell>
          <cell r="E351" t="str">
            <v>F4110</v>
          </cell>
          <cell r="F351">
            <v>0</v>
          </cell>
          <cell r="H351">
            <v>16</v>
          </cell>
          <cell r="I351">
            <v>9</v>
          </cell>
          <cell r="K351">
            <v>1534</v>
          </cell>
          <cell r="M351">
            <v>0</v>
          </cell>
          <cell r="N351">
            <v>1</v>
          </cell>
          <cell r="Q351">
            <v>4</v>
          </cell>
          <cell r="AA351">
            <v>0</v>
          </cell>
          <cell r="AC351">
            <v>0</v>
          </cell>
          <cell r="AD351">
            <v>0</v>
          </cell>
          <cell r="AF351">
            <v>110</v>
          </cell>
          <cell r="AH351">
            <v>0</v>
          </cell>
          <cell r="AI351">
            <v>0</v>
          </cell>
          <cell r="AL351">
            <v>0</v>
          </cell>
        </row>
        <row r="352">
          <cell r="D352" t="str">
            <v>0-İkamet veya ikamet amaçlı olmayan binaların inşaatı</v>
          </cell>
          <cell r="E352" t="str">
            <v>F4120</v>
          </cell>
          <cell r="F352">
            <v>0</v>
          </cell>
          <cell r="G352">
            <v>179</v>
          </cell>
          <cell r="H352">
            <v>980</v>
          </cell>
          <cell r="I352">
            <v>2424</v>
          </cell>
          <cell r="J352">
            <v>705</v>
          </cell>
          <cell r="K352">
            <v>334604</v>
          </cell>
          <cell r="M352">
            <v>0</v>
          </cell>
          <cell r="O352">
            <v>10</v>
          </cell>
          <cell r="P352">
            <v>30</v>
          </cell>
          <cell r="Q352">
            <v>8</v>
          </cell>
          <cell r="R352">
            <v>852</v>
          </cell>
          <cell r="AA352">
            <v>0</v>
          </cell>
          <cell r="AB352">
            <v>0</v>
          </cell>
          <cell r="AC352">
            <v>2</v>
          </cell>
          <cell r="AD352">
            <v>3</v>
          </cell>
          <cell r="AE352">
            <v>27</v>
          </cell>
          <cell r="AF352">
            <v>19621</v>
          </cell>
          <cell r="AH352">
            <v>0</v>
          </cell>
          <cell r="AJ352">
            <v>0</v>
          </cell>
          <cell r="AK352">
            <v>0</v>
          </cell>
          <cell r="AL352">
            <v>0</v>
          </cell>
          <cell r="AM352">
            <v>24</v>
          </cell>
        </row>
        <row r="353">
          <cell r="D353" t="str">
            <v>1-Kara yolları ve otoyolların inşaatı</v>
          </cell>
          <cell r="E353" t="str">
            <v>F4211</v>
          </cell>
          <cell r="F353">
            <v>0</v>
          </cell>
          <cell r="G353">
            <v>14</v>
          </cell>
          <cell r="H353">
            <v>124</v>
          </cell>
          <cell r="I353">
            <v>261</v>
          </cell>
          <cell r="J353">
            <v>106</v>
          </cell>
          <cell r="K353">
            <v>34888</v>
          </cell>
          <cell r="M353">
            <v>0</v>
          </cell>
          <cell r="O353">
            <v>2</v>
          </cell>
          <cell r="P353">
            <v>3</v>
          </cell>
          <cell r="R353">
            <v>193</v>
          </cell>
          <cell r="AA353">
            <v>0</v>
          </cell>
          <cell r="AB353">
            <v>0</v>
          </cell>
          <cell r="AC353">
            <v>2</v>
          </cell>
          <cell r="AD353">
            <v>0</v>
          </cell>
          <cell r="AE353">
            <v>6</v>
          </cell>
          <cell r="AF353">
            <v>2337</v>
          </cell>
          <cell r="AH353">
            <v>0</v>
          </cell>
          <cell r="AJ353">
            <v>0</v>
          </cell>
          <cell r="AK353">
            <v>0</v>
          </cell>
          <cell r="AM353">
            <v>11</v>
          </cell>
        </row>
        <row r="354">
          <cell r="D354" t="str">
            <v>2-Demir yolları ve metroların inşaatı (demiryolu tünel ve yer altı inşaatı)</v>
          </cell>
          <cell r="E354" t="str">
            <v>F4212</v>
          </cell>
          <cell r="F354">
            <v>0</v>
          </cell>
          <cell r="G354">
            <v>16</v>
          </cell>
          <cell r="H354">
            <v>86</v>
          </cell>
          <cell r="I354">
            <v>144</v>
          </cell>
          <cell r="J354">
            <v>68</v>
          </cell>
          <cell r="K354">
            <v>9374</v>
          </cell>
          <cell r="M354">
            <v>0</v>
          </cell>
          <cell r="AA354">
            <v>0</v>
          </cell>
          <cell r="AB354">
            <v>0</v>
          </cell>
          <cell r="AC354">
            <v>0</v>
          </cell>
          <cell r="AD354">
            <v>0</v>
          </cell>
          <cell r="AE354">
            <v>0</v>
          </cell>
          <cell r="AF354">
            <v>258</v>
          </cell>
          <cell r="AH354">
            <v>0</v>
          </cell>
        </row>
        <row r="355">
          <cell r="D355" t="str">
            <v>3-Köprüler ve tünellerin inşaatı</v>
          </cell>
          <cell r="E355" t="str">
            <v>F4213</v>
          </cell>
          <cell r="F355">
            <v>0</v>
          </cell>
          <cell r="G355">
            <v>30</v>
          </cell>
          <cell r="H355">
            <v>92</v>
          </cell>
          <cell r="I355">
            <v>246</v>
          </cell>
          <cell r="J355">
            <v>82</v>
          </cell>
          <cell r="K355">
            <v>18202</v>
          </cell>
          <cell r="M355">
            <v>0</v>
          </cell>
          <cell r="AA355">
            <v>0</v>
          </cell>
          <cell r="AB355">
            <v>0</v>
          </cell>
          <cell r="AC355">
            <v>0</v>
          </cell>
          <cell r="AD355">
            <v>0</v>
          </cell>
          <cell r="AE355">
            <v>2</v>
          </cell>
          <cell r="AF355">
            <v>792</v>
          </cell>
          <cell r="AH355">
            <v>0</v>
          </cell>
        </row>
        <row r="356">
          <cell r="D356" t="str">
            <v>4-Demir yolu. tünel ve yer altı tamiratı</v>
          </cell>
          <cell r="E356" t="str">
            <v>F4214</v>
          </cell>
        </row>
        <row r="357">
          <cell r="D357" t="str">
            <v>1-Sıvılar için hizmet projelerinin inşaatı</v>
          </cell>
          <cell r="E357" t="str">
            <v>F4221</v>
          </cell>
          <cell r="F357">
            <v>0</v>
          </cell>
          <cell r="G357">
            <v>9</v>
          </cell>
          <cell r="H357">
            <v>60</v>
          </cell>
          <cell r="I357">
            <v>123</v>
          </cell>
          <cell r="J357">
            <v>44</v>
          </cell>
          <cell r="K357">
            <v>18776</v>
          </cell>
          <cell r="M357">
            <v>0</v>
          </cell>
          <cell r="R357">
            <v>105</v>
          </cell>
          <cell r="AA357">
            <v>0</v>
          </cell>
          <cell r="AB357">
            <v>0</v>
          </cell>
          <cell r="AC357">
            <v>0</v>
          </cell>
          <cell r="AD357">
            <v>0</v>
          </cell>
          <cell r="AE357">
            <v>0</v>
          </cell>
          <cell r="AF357">
            <v>1160</v>
          </cell>
          <cell r="AH357">
            <v>0</v>
          </cell>
          <cell r="AM357">
            <v>9</v>
          </cell>
        </row>
        <row r="358">
          <cell r="D358" t="str">
            <v>2-Elektrik ve telekomünikasyon için hizmet projelerinin inşaatı</v>
          </cell>
          <cell r="E358" t="str">
            <v>F4222</v>
          </cell>
          <cell r="F358">
            <v>0</v>
          </cell>
          <cell r="G358">
            <v>23</v>
          </cell>
          <cell r="H358">
            <v>148</v>
          </cell>
          <cell r="I358">
            <v>321</v>
          </cell>
          <cell r="J358">
            <v>72</v>
          </cell>
          <cell r="K358">
            <v>27033</v>
          </cell>
          <cell r="M358">
            <v>0</v>
          </cell>
          <cell r="R358">
            <v>42</v>
          </cell>
          <cell r="AA358">
            <v>0</v>
          </cell>
          <cell r="AB358">
            <v>0</v>
          </cell>
          <cell r="AC358">
            <v>2</v>
          </cell>
          <cell r="AD358">
            <v>0</v>
          </cell>
          <cell r="AE358">
            <v>0</v>
          </cell>
          <cell r="AF358">
            <v>2193</v>
          </cell>
          <cell r="AH358">
            <v>0</v>
          </cell>
          <cell r="AM358">
            <v>0</v>
          </cell>
        </row>
        <row r="359">
          <cell r="D359" t="str">
            <v>3-Dekovil ve tranvay yolu inşaat ve tamiratı</v>
          </cell>
          <cell r="E359" t="str">
            <v>F4223</v>
          </cell>
        </row>
        <row r="360">
          <cell r="D360" t="str">
            <v>1-Su projeleri inşaatı</v>
          </cell>
          <cell r="E360" t="str">
            <v>F4291</v>
          </cell>
          <cell r="F360">
            <v>0</v>
          </cell>
          <cell r="G360">
            <v>6</v>
          </cell>
          <cell r="H360">
            <v>48</v>
          </cell>
          <cell r="I360">
            <v>60</v>
          </cell>
          <cell r="J360">
            <v>24</v>
          </cell>
          <cell r="K360">
            <v>10954</v>
          </cell>
          <cell r="M360">
            <v>0</v>
          </cell>
          <cell r="R360">
            <v>24</v>
          </cell>
          <cell r="AA360">
            <v>0</v>
          </cell>
          <cell r="AB360">
            <v>0</v>
          </cell>
          <cell r="AC360">
            <v>0</v>
          </cell>
          <cell r="AD360">
            <v>0</v>
          </cell>
          <cell r="AE360">
            <v>0</v>
          </cell>
          <cell r="AF360">
            <v>649</v>
          </cell>
          <cell r="AH360">
            <v>0</v>
          </cell>
          <cell r="AM360">
            <v>0</v>
          </cell>
        </row>
        <row r="361">
          <cell r="D361" t="str">
            <v>2-İskele. liman.mendirek inşaat ve tamiratı</v>
          </cell>
          <cell r="E361" t="str">
            <v>F4292</v>
          </cell>
        </row>
        <row r="362">
          <cell r="D362" t="str">
            <v>9-Başka yerde sınıflandırılmamış bina dışı diğer yapılara ait projelerin inşaatı</v>
          </cell>
          <cell r="E362" t="str">
            <v>F4299</v>
          </cell>
          <cell r="F362">
            <v>0</v>
          </cell>
          <cell r="G362">
            <v>2</v>
          </cell>
          <cell r="H362">
            <v>14</v>
          </cell>
          <cell r="I362">
            <v>63</v>
          </cell>
          <cell r="J362">
            <v>26</v>
          </cell>
          <cell r="K362">
            <v>9005</v>
          </cell>
          <cell r="M362">
            <v>0</v>
          </cell>
          <cell r="O362">
            <v>2</v>
          </cell>
          <cell r="P362">
            <v>3</v>
          </cell>
          <cell r="AA362">
            <v>0</v>
          </cell>
          <cell r="AB362">
            <v>0</v>
          </cell>
          <cell r="AC362">
            <v>0</v>
          </cell>
          <cell r="AD362">
            <v>0</v>
          </cell>
          <cell r="AE362">
            <v>2</v>
          </cell>
          <cell r="AF362">
            <v>368</v>
          </cell>
          <cell r="AH362">
            <v>0</v>
          </cell>
          <cell r="AJ362">
            <v>0</v>
          </cell>
          <cell r="AK362">
            <v>0</v>
          </cell>
        </row>
        <row r="363">
          <cell r="D363" t="str">
            <v>1-Yıkım</v>
          </cell>
          <cell r="E363" t="str">
            <v>F4311</v>
          </cell>
          <cell r="F363">
            <v>0</v>
          </cell>
          <cell r="G363">
            <v>2</v>
          </cell>
          <cell r="H363">
            <v>10</v>
          </cell>
          <cell r="I363">
            <v>30</v>
          </cell>
          <cell r="K363">
            <v>3493</v>
          </cell>
          <cell r="AA363">
            <v>0</v>
          </cell>
          <cell r="AB363">
            <v>0</v>
          </cell>
          <cell r="AC363">
            <v>0</v>
          </cell>
          <cell r="AD363">
            <v>0</v>
          </cell>
          <cell r="AF363">
            <v>195</v>
          </cell>
        </row>
        <row r="364">
          <cell r="D364" t="str">
            <v>2-Şantiyenin hazırlanması</v>
          </cell>
          <cell r="E364" t="str">
            <v>F4312</v>
          </cell>
          <cell r="F364">
            <v>0</v>
          </cell>
          <cell r="G364">
            <v>45</v>
          </cell>
          <cell r="H364">
            <v>258</v>
          </cell>
          <cell r="I364">
            <v>582</v>
          </cell>
          <cell r="J364">
            <v>168</v>
          </cell>
          <cell r="K364">
            <v>46707</v>
          </cell>
          <cell r="M364">
            <v>0</v>
          </cell>
          <cell r="O364">
            <v>4</v>
          </cell>
          <cell r="P364">
            <v>3</v>
          </cell>
          <cell r="R364">
            <v>43</v>
          </cell>
          <cell r="AA364">
            <v>0</v>
          </cell>
          <cell r="AB364">
            <v>0</v>
          </cell>
          <cell r="AC364">
            <v>0</v>
          </cell>
          <cell r="AD364">
            <v>3</v>
          </cell>
          <cell r="AE364">
            <v>0</v>
          </cell>
          <cell r="AF364">
            <v>2329</v>
          </cell>
          <cell r="AH364">
            <v>0</v>
          </cell>
          <cell r="AJ364">
            <v>0</v>
          </cell>
          <cell r="AK364">
            <v>0</v>
          </cell>
          <cell r="AM364">
            <v>0</v>
          </cell>
        </row>
        <row r="365">
          <cell r="D365" t="str">
            <v>3-Test sondajı ve delme</v>
          </cell>
          <cell r="E365" t="str">
            <v>F4313</v>
          </cell>
          <cell r="F365">
            <v>0</v>
          </cell>
          <cell r="G365">
            <v>3</v>
          </cell>
          <cell r="H365">
            <v>6</v>
          </cell>
          <cell r="I365">
            <v>39</v>
          </cell>
          <cell r="K365">
            <v>3699</v>
          </cell>
          <cell r="M365">
            <v>0</v>
          </cell>
          <cell r="R365">
            <v>22</v>
          </cell>
          <cell r="AA365">
            <v>0</v>
          </cell>
          <cell r="AB365">
            <v>0</v>
          </cell>
          <cell r="AC365">
            <v>0</v>
          </cell>
          <cell r="AD365">
            <v>0</v>
          </cell>
          <cell r="AF365">
            <v>184</v>
          </cell>
          <cell r="AH365">
            <v>0</v>
          </cell>
          <cell r="AM365">
            <v>2</v>
          </cell>
        </row>
        <row r="366">
          <cell r="D366" t="str">
            <v>1-Elektrik tesisatı</v>
          </cell>
          <cell r="E366" t="str">
            <v>F4321</v>
          </cell>
          <cell r="F366">
            <v>0</v>
          </cell>
          <cell r="G366">
            <v>19</v>
          </cell>
          <cell r="H366">
            <v>68</v>
          </cell>
          <cell r="I366">
            <v>216</v>
          </cell>
          <cell r="J366">
            <v>48</v>
          </cell>
          <cell r="K366">
            <v>21270</v>
          </cell>
          <cell r="M366">
            <v>0</v>
          </cell>
          <cell r="N366">
            <v>1</v>
          </cell>
          <cell r="O366">
            <v>6</v>
          </cell>
          <cell r="P366">
            <v>6</v>
          </cell>
          <cell r="R366">
            <v>102</v>
          </cell>
          <cell r="AA366">
            <v>0</v>
          </cell>
          <cell r="AB366">
            <v>0</v>
          </cell>
          <cell r="AC366">
            <v>2</v>
          </cell>
          <cell r="AD366">
            <v>0</v>
          </cell>
          <cell r="AE366">
            <v>8</v>
          </cell>
          <cell r="AF366">
            <v>1326</v>
          </cell>
          <cell r="AH366">
            <v>0</v>
          </cell>
          <cell r="AI366">
            <v>0</v>
          </cell>
          <cell r="AJ366">
            <v>0</v>
          </cell>
          <cell r="AK366">
            <v>0</v>
          </cell>
          <cell r="AM366">
            <v>0</v>
          </cell>
        </row>
        <row r="367">
          <cell r="D367" t="str">
            <v>2-Sıhhi tesisat. ısıtma ve iklimlendirme tesisatı</v>
          </cell>
          <cell r="E367" t="str">
            <v>F4322</v>
          </cell>
          <cell r="F367">
            <v>0</v>
          </cell>
          <cell r="G367">
            <v>13</v>
          </cell>
          <cell r="H367">
            <v>54</v>
          </cell>
          <cell r="I367">
            <v>146</v>
          </cell>
          <cell r="J367">
            <v>51</v>
          </cell>
          <cell r="K367">
            <v>15056</v>
          </cell>
          <cell r="M367">
            <v>0</v>
          </cell>
          <cell r="O367">
            <v>2</v>
          </cell>
          <cell r="P367">
            <v>6</v>
          </cell>
          <cell r="R367">
            <v>124</v>
          </cell>
          <cell r="AA367">
            <v>0</v>
          </cell>
          <cell r="AB367">
            <v>0</v>
          </cell>
          <cell r="AC367">
            <v>0</v>
          </cell>
          <cell r="AD367">
            <v>1</v>
          </cell>
          <cell r="AE367">
            <v>1</v>
          </cell>
          <cell r="AF367">
            <v>677</v>
          </cell>
          <cell r="AH367">
            <v>0</v>
          </cell>
          <cell r="AJ367">
            <v>0</v>
          </cell>
          <cell r="AK367">
            <v>0</v>
          </cell>
          <cell r="AM367">
            <v>12</v>
          </cell>
        </row>
        <row r="368">
          <cell r="D368" t="str">
            <v>3-Bina dışı elektrik. gaz. telgraf. telefon tesisatı ve havai hat payplan inşaat. tamirat ve bakım işleri</v>
          </cell>
          <cell r="E368" t="str">
            <v>F4323</v>
          </cell>
        </row>
        <row r="369">
          <cell r="D369" t="str">
            <v>9-Diğer inşaat tesisatı</v>
          </cell>
          <cell r="E369" t="str">
            <v>F4329</v>
          </cell>
          <cell r="F369">
            <v>0</v>
          </cell>
          <cell r="G369">
            <v>8</v>
          </cell>
          <cell r="H369">
            <v>28</v>
          </cell>
          <cell r="I369">
            <v>75</v>
          </cell>
          <cell r="J369">
            <v>28</v>
          </cell>
          <cell r="K369">
            <v>9234</v>
          </cell>
          <cell r="M369">
            <v>0</v>
          </cell>
          <cell r="O369">
            <v>2</v>
          </cell>
          <cell r="AA369">
            <v>0</v>
          </cell>
          <cell r="AB369">
            <v>0</v>
          </cell>
          <cell r="AC369">
            <v>0</v>
          </cell>
          <cell r="AD369">
            <v>0</v>
          </cell>
          <cell r="AE369">
            <v>0</v>
          </cell>
          <cell r="AF369">
            <v>440</v>
          </cell>
          <cell r="AH369">
            <v>0</v>
          </cell>
          <cell r="AJ369">
            <v>0</v>
          </cell>
        </row>
        <row r="370">
          <cell r="D370" t="str">
            <v>1-Sıva işleri</v>
          </cell>
          <cell r="E370" t="str">
            <v>F4331</v>
          </cell>
          <cell r="F370">
            <v>0</v>
          </cell>
          <cell r="G370">
            <v>3</v>
          </cell>
          <cell r="H370">
            <v>22</v>
          </cell>
          <cell r="I370">
            <v>69</v>
          </cell>
          <cell r="J370">
            <v>12</v>
          </cell>
          <cell r="K370">
            <v>5648</v>
          </cell>
          <cell r="M370">
            <v>0</v>
          </cell>
          <cell r="O370">
            <v>4</v>
          </cell>
          <cell r="R370">
            <v>33</v>
          </cell>
          <cell r="AA370">
            <v>0</v>
          </cell>
          <cell r="AB370">
            <v>0</v>
          </cell>
          <cell r="AC370">
            <v>0</v>
          </cell>
          <cell r="AD370">
            <v>0</v>
          </cell>
          <cell r="AE370">
            <v>0</v>
          </cell>
          <cell r="AF370">
            <v>342</v>
          </cell>
          <cell r="AH370">
            <v>0</v>
          </cell>
          <cell r="AJ370">
            <v>0</v>
          </cell>
          <cell r="AM370">
            <v>0</v>
          </cell>
        </row>
        <row r="371">
          <cell r="D371" t="str">
            <v>2-Doğrama tesisatı</v>
          </cell>
          <cell r="E371" t="str">
            <v>F4332</v>
          </cell>
          <cell r="F371">
            <v>0</v>
          </cell>
          <cell r="G371">
            <v>2</v>
          </cell>
          <cell r="H371">
            <v>10</v>
          </cell>
          <cell r="I371">
            <v>24</v>
          </cell>
          <cell r="J371">
            <v>20</v>
          </cell>
          <cell r="K371">
            <v>3629</v>
          </cell>
          <cell r="R371">
            <v>160</v>
          </cell>
          <cell r="AA371">
            <v>0</v>
          </cell>
          <cell r="AB371">
            <v>0</v>
          </cell>
          <cell r="AC371">
            <v>0</v>
          </cell>
          <cell r="AD371">
            <v>0</v>
          </cell>
          <cell r="AE371">
            <v>0</v>
          </cell>
          <cell r="AF371">
            <v>214</v>
          </cell>
          <cell r="AM371">
            <v>3</v>
          </cell>
        </row>
        <row r="372">
          <cell r="D372" t="str">
            <v>3-Yer ve duvar kaplama</v>
          </cell>
          <cell r="E372" t="str">
            <v>F4333</v>
          </cell>
          <cell r="F372">
            <v>0</v>
          </cell>
          <cell r="G372">
            <v>2</v>
          </cell>
          <cell r="H372">
            <v>14</v>
          </cell>
          <cell r="I372">
            <v>42</v>
          </cell>
          <cell r="J372">
            <v>4</v>
          </cell>
          <cell r="K372">
            <v>5158</v>
          </cell>
          <cell r="M372">
            <v>0</v>
          </cell>
          <cell r="P372">
            <v>3</v>
          </cell>
          <cell r="AA372">
            <v>0</v>
          </cell>
          <cell r="AB372">
            <v>0</v>
          </cell>
          <cell r="AC372">
            <v>0</v>
          </cell>
          <cell r="AD372">
            <v>0</v>
          </cell>
          <cell r="AE372">
            <v>0</v>
          </cell>
          <cell r="AF372">
            <v>311</v>
          </cell>
          <cell r="AH372">
            <v>0</v>
          </cell>
          <cell r="AK372">
            <v>0</v>
          </cell>
        </row>
        <row r="373">
          <cell r="D373" t="str">
            <v>4-Boya ve cam işleri</v>
          </cell>
          <cell r="E373" t="str">
            <v>F4334</v>
          </cell>
          <cell r="F373">
            <v>0</v>
          </cell>
          <cell r="G373">
            <v>3</v>
          </cell>
          <cell r="H373">
            <v>16</v>
          </cell>
          <cell r="I373">
            <v>36</v>
          </cell>
          <cell r="J373">
            <v>4</v>
          </cell>
          <cell r="K373">
            <v>2826</v>
          </cell>
          <cell r="Q373">
            <v>4</v>
          </cell>
          <cell r="AA373">
            <v>0</v>
          </cell>
          <cell r="AB373">
            <v>0</v>
          </cell>
          <cell r="AC373">
            <v>0</v>
          </cell>
          <cell r="AD373">
            <v>0</v>
          </cell>
          <cell r="AE373">
            <v>0</v>
          </cell>
          <cell r="AF373">
            <v>105</v>
          </cell>
          <cell r="AL373">
            <v>0</v>
          </cell>
        </row>
        <row r="374">
          <cell r="D374" t="str">
            <v>9-İnşaatlardaki diğer bütünleyici ve tamamlayıcı işler</v>
          </cell>
          <cell r="E374" t="str">
            <v>F4339</v>
          </cell>
          <cell r="F374">
            <v>0</v>
          </cell>
          <cell r="G374">
            <v>5</v>
          </cell>
          <cell r="H374">
            <v>24</v>
          </cell>
          <cell r="I374">
            <v>64</v>
          </cell>
          <cell r="J374">
            <v>12</v>
          </cell>
          <cell r="K374">
            <v>5957</v>
          </cell>
          <cell r="M374">
            <v>0</v>
          </cell>
          <cell r="N374">
            <v>1</v>
          </cell>
          <cell r="O374">
            <v>2</v>
          </cell>
          <cell r="Q374">
            <v>4</v>
          </cell>
          <cell r="R374">
            <v>118</v>
          </cell>
          <cell r="AA374">
            <v>0</v>
          </cell>
          <cell r="AB374">
            <v>0</v>
          </cell>
          <cell r="AC374">
            <v>0</v>
          </cell>
          <cell r="AD374">
            <v>5</v>
          </cell>
          <cell r="AE374">
            <v>0</v>
          </cell>
          <cell r="AF374">
            <v>405</v>
          </cell>
          <cell r="AH374">
            <v>0</v>
          </cell>
          <cell r="AI374">
            <v>0</v>
          </cell>
          <cell r="AJ374">
            <v>0</v>
          </cell>
          <cell r="AL374">
            <v>0</v>
          </cell>
          <cell r="AM374">
            <v>0</v>
          </cell>
        </row>
        <row r="375">
          <cell r="D375" t="str">
            <v>1-Çatı işleri</v>
          </cell>
          <cell r="E375" t="str">
            <v>F4391</v>
          </cell>
          <cell r="F375">
            <v>0</v>
          </cell>
          <cell r="G375">
            <v>1</v>
          </cell>
          <cell r="H375">
            <v>14</v>
          </cell>
          <cell r="I375">
            <v>27</v>
          </cell>
          <cell r="J375">
            <v>20</v>
          </cell>
          <cell r="K375">
            <v>6890</v>
          </cell>
          <cell r="M375">
            <v>0</v>
          </cell>
          <cell r="AA375">
            <v>0</v>
          </cell>
          <cell r="AB375">
            <v>0</v>
          </cell>
          <cell r="AC375">
            <v>0</v>
          </cell>
          <cell r="AD375">
            <v>0</v>
          </cell>
          <cell r="AE375">
            <v>0</v>
          </cell>
          <cell r="AF375">
            <v>364</v>
          </cell>
          <cell r="AH375">
            <v>0</v>
          </cell>
        </row>
        <row r="376">
          <cell r="D376" t="str">
            <v>9-Başka yerde sınıflandırılmamış diğer özel inşaat faaliyetleri</v>
          </cell>
          <cell r="E376" t="str">
            <v>F4399</v>
          </cell>
          <cell r="F376">
            <v>0</v>
          </cell>
          <cell r="G376">
            <v>45</v>
          </cell>
          <cell r="H376">
            <v>248</v>
          </cell>
          <cell r="I376">
            <v>554</v>
          </cell>
          <cell r="J376">
            <v>164</v>
          </cell>
          <cell r="K376">
            <v>57367</v>
          </cell>
          <cell r="M376">
            <v>0</v>
          </cell>
          <cell r="O376">
            <v>2</v>
          </cell>
          <cell r="P376">
            <v>3</v>
          </cell>
          <cell r="R376">
            <v>125</v>
          </cell>
          <cell r="AA376">
            <v>0</v>
          </cell>
          <cell r="AB376">
            <v>0</v>
          </cell>
          <cell r="AC376">
            <v>0</v>
          </cell>
          <cell r="AD376">
            <v>1</v>
          </cell>
          <cell r="AE376">
            <v>0</v>
          </cell>
          <cell r="AF376">
            <v>3054</v>
          </cell>
          <cell r="AH376">
            <v>0</v>
          </cell>
          <cell r="AJ376">
            <v>0</v>
          </cell>
          <cell r="AK376">
            <v>0</v>
          </cell>
          <cell r="AM376">
            <v>0</v>
          </cell>
        </row>
        <row r="377">
          <cell r="D377" t="str">
            <v>1-Otomobillerin ve hafif motorlu kara taşıtlarının ticareti</v>
          </cell>
          <cell r="E377" t="str">
            <v>G4511</v>
          </cell>
          <cell r="F377">
            <v>0</v>
          </cell>
          <cell r="G377">
            <v>2</v>
          </cell>
          <cell r="H377">
            <v>10</v>
          </cell>
          <cell r="I377">
            <v>12</v>
          </cell>
          <cell r="K377">
            <v>1291</v>
          </cell>
          <cell r="M377">
            <v>0</v>
          </cell>
          <cell r="N377">
            <v>1</v>
          </cell>
          <cell r="Q377">
            <v>4</v>
          </cell>
          <cell r="R377">
            <v>157</v>
          </cell>
          <cell r="AA377">
            <v>0</v>
          </cell>
          <cell r="AB377">
            <v>0</v>
          </cell>
          <cell r="AC377">
            <v>0</v>
          </cell>
          <cell r="AD377">
            <v>0</v>
          </cell>
          <cell r="AF377">
            <v>238</v>
          </cell>
          <cell r="AH377">
            <v>0</v>
          </cell>
          <cell r="AI377">
            <v>0</v>
          </cell>
          <cell r="AL377">
            <v>0</v>
          </cell>
          <cell r="AM377">
            <v>0</v>
          </cell>
        </row>
        <row r="378">
          <cell r="D378" t="str">
            <v>9-Diğer motorlu kara taşıtlarının ticareti</v>
          </cell>
          <cell r="E378" t="str">
            <v>G4519</v>
          </cell>
          <cell r="F378">
            <v>0</v>
          </cell>
          <cell r="H378">
            <v>2</v>
          </cell>
          <cell r="K378">
            <v>119</v>
          </cell>
          <cell r="AA378">
            <v>0</v>
          </cell>
          <cell r="AC378">
            <v>0</v>
          </cell>
          <cell r="AF378">
            <v>0</v>
          </cell>
        </row>
        <row r="379">
          <cell r="D379" t="str">
            <v>0-Motorlu kara taşıtlarının bakım ve onarımı</v>
          </cell>
          <cell r="E379" t="str">
            <v>G4520</v>
          </cell>
          <cell r="F379">
            <v>0</v>
          </cell>
          <cell r="G379">
            <v>28</v>
          </cell>
          <cell r="H379">
            <v>112</v>
          </cell>
          <cell r="I379">
            <v>237</v>
          </cell>
          <cell r="J379">
            <v>76</v>
          </cell>
          <cell r="K379">
            <v>16411</v>
          </cell>
          <cell r="M379">
            <v>0</v>
          </cell>
          <cell r="O379">
            <v>2</v>
          </cell>
          <cell r="P379">
            <v>12</v>
          </cell>
          <cell r="R379">
            <v>138</v>
          </cell>
          <cell r="AA379">
            <v>0</v>
          </cell>
          <cell r="AB379">
            <v>0</v>
          </cell>
          <cell r="AC379">
            <v>2</v>
          </cell>
          <cell r="AD379">
            <v>0</v>
          </cell>
          <cell r="AE379">
            <v>0</v>
          </cell>
          <cell r="AF379">
            <v>717</v>
          </cell>
          <cell r="AH379">
            <v>0</v>
          </cell>
          <cell r="AJ379">
            <v>0</v>
          </cell>
          <cell r="AK379">
            <v>0</v>
          </cell>
          <cell r="AM379">
            <v>0</v>
          </cell>
        </row>
        <row r="380">
          <cell r="D380" t="str">
            <v>1-Motorlu kara taşıtlarının parça ve aksesuarlarının toptan ticareti</v>
          </cell>
          <cell r="E380" t="str">
            <v>G4531</v>
          </cell>
          <cell r="F380">
            <v>0</v>
          </cell>
          <cell r="G380">
            <v>3</v>
          </cell>
          <cell r="H380">
            <v>8</v>
          </cell>
          <cell r="I380">
            <v>15</v>
          </cell>
          <cell r="J380">
            <v>4</v>
          </cell>
          <cell r="K380">
            <v>875</v>
          </cell>
          <cell r="M380">
            <v>0</v>
          </cell>
          <cell r="R380">
            <v>163</v>
          </cell>
          <cell r="AA380">
            <v>0</v>
          </cell>
          <cell r="AB380">
            <v>0</v>
          </cell>
          <cell r="AC380">
            <v>0</v>
          </cell>
          <cell r="AD380">
            <v>0</v>
          </cell>
          <cell r="AE380">
            <v>0</v>
          </cell>
          <cell r="AF380">
            <v>51</v>
          </cell>
          <cell r="AH380">
            <v>0</v>
          </cell>
          <cell r="AM380">
            <v>3</v>
          </cell>
        </row>
        <row r="381">
          <cell r="D381" t="str">
            <v>2-Motorlu kara taşıtlarının parça ve aksesuarlarının perakende ticareti</v>
          </cell>
          <cell r="E381" t="str">
            <v>G4532</v>
          </cell>
          <cell r="F381">
            <v>0</v>
          </cell>
          <cell r="H381">
            <v>14</v>
          </cell>
          <cell r="I381">
            <v>30</v>
          </cell>
          <cell r="J381">
            <v>20</v>
          </cell>
          <cell r="K381">
            <v>1977</v>
          </cell>
          <cell r="M381">
            <v>0</v>
          </cell>
          <cell r="O381">
            <v>4</v>
          </cell>
          <cell r="R381">
            <v>242</v>
          </cell>
          <cell r="AA381">
            <v>0</v>
          </cell>
          <cell r="AC381">
            <v>0</v>
          </cell>
          <cell r="AD381">
            <v>0</v>
          </cell>
          <cell r="AE381">
            <v>0</v>
          </cell>
          <cell r="AF381">
            <v>77</v>
          </cell>
          <cell r="AH381">
            <v>0</v>
          </cell>
          <cell r="AJ381">
            <v>0</v>
          </cell>
          <cell r="AM381">
            <v>2</v>
          </cell>
        </row>
        <row r="382">
          <cell r="D382" t="str">
            <v>0-Motosiklet ve ilgili parça ve aksesuarların ticareti. bakımı ve onarımı</v>
          </cell>
          <cell r="E382" t="str">
            <v>G4540</v>
          </cell>
          <cell r="F382">
            <v>0</v>
          </cell>
          <cell r="I382">
            <v>6</v>
          </cell>
          <cell r="K382">
            <v>231</v>
          </cell>
          <cell r="M382">
            <v>0</v>
          </cell>
          <cell r="R382">
            <v>17</v>
          </cell>
          <cell r="AA382">
            <v>0</v>
          </cell>
          <cell r="AD382">
            <v>0</v>
          </cell>
          <cell r="AF382">
            <v>13</v>
          </cell>
          <cell r="AH382">
            <v>0</v>
          </cell>
          <cell r="AM382">
            <v>0</v>
          </cell>
        </row>
        <row r="383">
          <cell r="D383" t="str">
            <v>1-Tarımsal hammaddelerin. canlı hayvanların. tekstil hammaddelerinin ve yarı mamul malların satışı ile ilgili aracılar</v>
          </cell>
          <cell r="E383" t="str">
            <v>G4611</v>
          </cell>
          <cell r="F383">
            <v>0</v>
          </cell>
          <cell r="K383">
            <v>159</v>
          </cell>
          <cell r="AA383">
            <v>0</v>
          </cell>
          <cell r="AF383">
            <v>3</v>
          </cell>
        </row>
        <row r="384">
          <cell r="D384" t="str">
            <v>2-Yakıtların. maden cevherlerinin. metallerin ve endüstriyel kimyasalların satışı ile ilgili aracılar</v>
          </cell>
          <cell r="E384" t="str">
            <v>G4612</v>
          </cell>
          <cell r="F384">
            <v>0</v>
          </cell>
          <cell r="G384">
            <v>2</v>
          </cell>
          <cell r="I384">
            <v>9</v>
          </cell>
          <cell r="K384">
            <v>2293</v>
          </cell>
          <cell r="M384">
            <v>0</v>
          </cell>
          <cell r="P384">
            <v>3</v>
          </cell>
          <cell r="R384">
            <v>7</v>
          </cell>
          <cell r="AA384">
            <v>0</v>
          </cell>
          <cell r="AB384">
            <v>0</v>
          </cell>
          <cell r="AD384">
            <v>0</v>
          </cell>
          <cell r="AF384">
            <v>106</v>
          </cell>
          <cell r="AH384">
            <v>0</v>
          </cell>
          <cell r="AK384">
            <v>0</v>
          </cell>
          <cell r="AM384">
            <v>0</v>
          </cell>
        </row>
        <row r="385">
          <cell r="D385" t="str">
            <v>3-Kereste ve inşaat malzemelerinin satışı ile ilgili aracılar</v>
          </cell>
          <cell r="E385" t="str">
            <v>G4613</v>
          </cell>
          <cell r="F385">
            <v>0</v>
          </cell>
          <cell r="H385">
            <v>14</v>
          </cell>
          <cell r="I385">
            <v>30</v>
          </cell>
          <cell r="J385">
            <v>4</v>
          </cell>
          <cell r="K385">
            <v>4226</v>
          </cell>
          <cell r="M385">
            <v>0</v>
          </cell>
          <cell r="R385">
            <v>54</v>
          </cell>
          <cell r="AA385">
            <v>0</v>
          </cell>
          <cell r="AC385">
            <v>0</v>
          </cell>
          <cell r="AD385">
            <v>0</v>
          </cell>
          <cell r="AE385">
            <v>0</v>
          </cell>
          <cell r="AF385">
            <v>261</v>
          </cell>
          <cell r="AH385">
            <v>0</v>
          </cell>
          <cell r="AM385">
            <v>0</v>
          </cell>
        </row>
        <row r="386">
          <cell r="D386" t="str">
            <v>4-Makine. sanayi araç ve gereçleri ile deniz ve hava taşıtlarının satışı ile ilgili aracılar</v>
          </cell>
          <cell r="E386" t="str">
            <v>G4614</v>
          </cell>
          <cell r="F386">
            <v>0</v>
          </cell>
          <cell r="G386">
            <v>1</v>
          </cell>
          <cell r="K386">
            <v>507</v>
          </cell>
          <cell r="AA386">
            <v>0</v>
          </cell>
          <cell r="AB386">
            <v>0</v>
          </cell>
          <cell r="AF386">
            <v>12</v>
          </cell>
        </row>
        <row r="387">
          <cell r="D387" t="str">
            <v>5-Mobilya. ev eşyaları. madeni eşyalar ve hırdavatların satışı ile ilgili aracılar</v>
          </cell>
          <cell r="E387" t="str">
            <v>G4615</v>
          </cell>
          <cell r="F387">
            <v>0</v>
          </cell>
          <cell r="G387">
            <v>1</v>
          </cell>
          <cell r="H387">
            <v>2</v>
          </cell>
          <cell r="J387">
            <v>4</v>
          </cell>
          <cell r="K387">
            <v>394</v>
          </cell>
          <cell r="M387">
            <v>0</v>
          </cell>
          <cell r="AA387">
            <v>0</v>
          </cell>
          <cell r="AB387">
            <v>0</v>
          </cell>
          <cell r="AC387">
            <v>0</v>
          </cell>
          <cell r="AE387">
            <v>0</v>
          </cell>
          <cell r="AF387">
            <v>59</v>
          </cell>
          <cell r="AH387">
            <v>0</v>
          </cell>
        </row>
        <row r="388">
          <cell r="D388" t="str">
            <v>6-Tekstil. giysi. kürk. ayakkabı ve deri eşyaların satışı ile ilgili aracılar</v>
          </cell>
          <cell r="E388" t="str">
            <v>G4616</v>
          </cell>
          <cell r="F388">
            <v>0</v>
          </cell>
          <cell r="H388">
            <v>2</v>
          </cell>
          <cell r="I388">
            <v>9</v>
          </cell>
          <cell r="K388">
            <v>594</v>
          </cell>
          <cell r="M388">
            <v>0</v>
          </cell>
          <cell r="P388">
            <v>3</v>
          </cell>
          <cell r="R388">
            <v>353</v>
          </cell>
          <cell r="AA388">
            <v>0</v>
          </cell>
          <cell r="AC388">
            <v>0</v>
          </cell>
          <cell r="AD388">
            <v>0</v>
          </cell>
          <cell r="AF388">
            <v>8</v>
          </cell>
          <cell r="AH388">
            <v>0</v>
          </cell>
          <cell r="AK388">
            <v>0</v>
          </cell>
          <cell r="AM388">
            <v>51</v>
          </cell>
        </row>
        <row r="389">
          <cell r="D389" t="str">
            <v>7-Gıda. içecek ve tütün satışı ile ilgili aracılar</v>
          </cell>
          <cell r="E389" t="str">
            <v>G4617</v>
          </cell>
          <cell r="F389">
            <v>0</v>
          </cell>
          <cell r="G389">
            <v>2</v>
          </cell>
          <cell r="H389">
            <v>4</v>
          </cell>
          <cell r="I389">
            <v>33</v>
          </cell>
          <cell r="K389">
            <v>3223</v>
          </cell>
          <cell r="M389">
            <v>0</v>
          </cell>
          <cell r="N389">
            <v>1</v>
          </cell>
          <cell r="O389">
            <v>4</v>
          </cell>
          <cell r="P389">
            <v>12</v>
          </cell>
          <cell r="R389">
            <v>738</v>
          </cell>
          <cell r="AA389">
            <v>0</v>
          </cell>
          <cell r="AB389">
            <v>0</v>
          </cell>
          <cell r="AC389">
            <v>0</v>
          </cell>
          <cell r="AD389">
            <v>0</v>
          </cell>
          <cell r="AF389">
            <v>164</v>
          </cell>
          <cell r="AH389">
            <v>0</v>
          </cell>
          <cell r="AI389">
            <v>0</v>
          </cell>
          <cell r="AJ389">
            <v>0</v>
          </cell>
          <cell r="AK389">
            <v>0</v>
          </cell>
          <cell r="AM389">
            <v>21</v>
          </cell>
        </row>
        <row r="390">
          <cell r="D390" t="str">
            <v>8-Belirli diğer ürünlerin satışı ile ilgili uzmanlaşmış aracılar</v>
          </cell>
          <cell r="E390" t="str">
            <v>G4618</v>
          </cell>
          <cell r="F390">
            <v>0</v>
          </cell>
          <cell r="G390">
            <v>2</v>
          </cell>
          <cell r="H390">
            <v>2</v>
          </cell>
          <cell r="I390">
            <v>15</v>
          </cell>
          <cell r="J390">
            <v>4</v>
          </cell>
          <cell r="K390">
            <v>1113</v>
          </cell>
          <cell r="M390">
            <v>0</v>
          </cell>
          <cell r="P390">
            <v>3</v>
          </cell>
          <cell r="R390">
            <v>201</v>
          </cell>
          <cell r="AA390">
            <v>0</v>
          </cell>
          <cell r="AB390">
            <v>0</v>
          </cell>
          <cell r="AC390">
            <v>0</v>
          </cell>
          <cell r="AD390">
            <v>0</v>
          </cell>
          <cell r="AE390">
            <v>0</v>
          </cell>
          <cell r="AF390">
            <v>29</v>
          </cell>
          <cell r="AH390">
            <v>0</v>
          </cell>
          <cell r="AK390">
            <v>0</v>
          </cell>
          <cell r="AM390">
            <v>0</v>
          </cell>
        </row>
        <row r="391">
          <cell r="D391" t="str">
            <v>9-Çeşitli malların satışı ile ilgili aracılar</v>
          </cell>
          <cell r="E391" t="str">
            <v>G4619</v>
          </cell>
          <cell r="F391">
            <v>0</v>
          </cell>
          <cell r="H391">
            <v>2</v>
          </cell>
          <cell r="I391">
            <v>9</v>
          </cell>
          <cell r="J391">
            <v>4</v>
          </cell>
          <cell r="K391">
            <v>477</v>
          </cell>
          <cell r="M391">
            <v>0</v>
          </cell>
          <cell r="AA391">
            <v>0</v>
          </cell>
          <cell r="AC391">
            <v>0</v>
          </cell>
          <cell r="AD391">
            <v>0</v>
          </cell>
          <cell r="AE391">
            <v>0</v>
          </cell>
          <cell r="AF391">
            <v>28</v>
          </cell>
          <cell r="AH391">
            <v>0</v>
          </cell>
        </row>
        <row r="392">
          <cell r="D392" t="str">
            <v>1-Tahıl. işlenmemiş tütün. tohum ve hayvan yemi toptan ticareti</v>
          </cell>
          <cell r="E392" t="str">
            <v>G4621</v>
          </cell>
          <cell r="F392">
            <v>0</v>
          </cell>
          <cell r="G392">
            <v>1</v>
          </cell>
          <cell r="H392">
            <v>8</v>
          </cell>
          <cell r="I392">
            <v>12</v>
          </cell>
          <cell r="K392">
            <v>1385</v>
          </cell>
          <cell r="M392">
            <v>0</v>
          </cell>
          <cell r="N392">
            <v>1</v>
          </cell>
          <cell r="O392">
            <v>2</v>
          </cell>
          <cell r="Q392">
            <v>8</v>
          </cell>
          <cell r="R392">
            <v>313</v>
          </cell>
          <cell r="AA392">
            <v>0</v>
          </cell>
          <cell r="AB392">
            <v>0</v>
          </cell>
          <cell r="AC392">
            <v>0</v>
          </cell>
          <cell r="AD392">
            <v>0</v>
          </cell>
          <cell r="AF392">
            <v>58</v>
          </cell>
          <cell r="AH392">
            <v>0</v>
          </cell>
          <cell r="AI392">
            <v>0</v>
          </cell>
          <cell r="AJ392">
            <v>0</v>
          </cell>
          <cell r="AL392">
            <v>0</v>
          </cell>
          <cell r="AM392">
            <v>3</v>
          </cell>
        </row>
        <row r="393">
          <cell r="D393" t="str">
            <v>2-Çiçeklerin ve bitkilerin toptan ticareti</v>
          </cell>
          <cell r="E393" t="str">
            <v>G4622</v>
          </cell>
        </row>
        <row r="394">
          <cell r="D394" t="str">
            <v>3-Canlı hayvanların toptan ticareti</v>
          </cell>
          <cell r="E394" t="str">
            <v>G4623</v>
          </cell>
          <cell r="F394">
            <v>0</v>
          </cell>
          <cell r="G394">
            <v>1</v>
          </cell>
          <cell r="K394">
            <v>162</v>
          </cell>
          <cell r="M394">
            <v>0</v>
          </cell>
          <cell r="R394">
            <v>97</v>
          </cell>
          <cell r="AA394">
            <v>0</v>
          </cell>
          <cell r="AB394">
            <v>0</v>
          </cell>
          <cell r="AF394">
            <v>0</v>
          </cell>
          <cell r="AH394">
            <v>0</v>
          </cell>
          <cell r="AM394">
            <v>0</v>
          </cell>
        </row>
        <row r="395">
          <cell r="D395" t="str">
            <v>4-Ham deri. post ve deri toptan ticareti</v>
          </cell>
          <cell r="E395" t="str">
            <v>G4624</v>
          </cell>
          <cell r="F395">
            <v>0</v>
          </cell>
          <cell r="K395">
            <v>55</v>
          </cell>
          <cell r="R395">
            <v>7</v>
          </cell>
          <cell r="AA395">
            <v>0</v>
          </cell>
          <cell r="AF395">
            <v>3</v>
          </cell>
          <cell r="AM395">
            <v>0</v>
          </cell>
        </row>
        <row r="396">
          <cell r="D396" t="str">
            <v>1-Meyve ve sebzelerin toptan ticareti</v>
          </cell>
          <cell r="E396" t="str">
            <v>G4631</v>
          </cell>
          <cell r="F396">
            <v>0</v>
          </cell>
          <cell r="H396">
            <v>6</v>
          </cell>
          <cell r="I396">
            <v>12</v>
          </cell>
          <cell r="J396">
            <v>8</v>
          </cell>
          <cell r="K396">
            <v>1407</v>
          </cell>
          <cell r="M396">
            <v>0</v>
          </cell>
          <cell r="N396">
            <v>1</v>
          </cell>
          <cell r="O396">
            <v>4</v>
          </cell>
          <cell r="P396">
            <v>6</v>
          </cell>
          <cell r="R396">
            <v>638</v>
          </cell>
          <cell r="AA396">
            <v>0</v>
          </cell>
          <cell r="AC396">
            <v>0</v>
          </cell>
          <cell r="AD396">
            <v>0</v>
          </cell>
          <cell r="AE396">
            <v>0</v>
          </cell>
          <cell r="AF396">
            <v>78</v>
          </cell>
          <cell r="AH396">
            <v>0</v>
          </cell>
          <cell r="AI396">
            <v>0</v>
          </cell>
          <cell r="AJ396">
            <v>0</v>
          </cell>
          <cell r="AK396">
            <v>0</v>
          </cell>
          <cell r="AM396">
            <v>14</v>
          </cell>
        </row>
        <row r="397">
          <cell r="D397" t="str">
            <v>2-Et ve et ürünlerinin toptan ticareti</v>
          </cell>
          <cell r="E397" t="str">
            <v>G4632</v>
          </cell>
          <cell r="F397">
            <v>0</v>
          </cell>
          <cell r="H397">
            <v>14</v>
          </cell>
          <cell r="I397">
            <v>9</v>
          </cell>
          <cell r="J397">
            <v>4</v>
          </cell>
          <cell r="K397">
            <v>1024</v>
          </cell>
          <cell r="M397">
            <v>0</v>
          </cell>
          <cell r="O397">
            <v>2</v>
          </cell>
          <cell r="Q397">
            <v>4</v>
          </cell>
          <cell r="R397">
            <v>5</v>
          </cell>
          <cell r="AA397">
            <v>0</v>
          </cell>
          <cell r="AC397">
            <v>0</v>
          </cell>
          <cell r="AD397">
            <v>0</v>
          </cell>
          <cell r="AE397">
            <v>0</v>
          </cell>
          <cell r="AF397">
            <v>34</v>
          </cell>
          <cell r="AH397">
            <v>0</v>
          </cell>
          <cell r="AJ397">
            <v>0</v>
          </cell>
          <cell r="AL397">
            <v>0</v>
          </cell>
          <cell r="AM397">
            <v>0</v>
          </cell>
        </row>
        <row r="398">
          <cell r="D398" t="str">
            <v>3-Süt ürünleri. yumurta ve yenilebilir sıvı ve katı yağların toptan ticareti</v>
          </cell>
          <cell r="E398" t="str">
            <v>G4633</v>
          </cell>
          <cell r="F398">
            <v>0</v>
          </cell>
          <cell r="H398">
            <v>4</v>
          </cell>
          <cell r="I398">
            <v>9</v>
          </cell>
          <cell r="K398">
            <v>701</v>
          </cell>
          <cell r="M398">
            <v>0</v>
          </cell>
          <cell r="P398">
            <v>3</v>
          </cell>
          <cell r="Q398">
            <v>4</v>
          </cell>
          <cell r="R398">
            <v>391</v>
          </cell>
          <cell r="AA398">
            <v>0</v>
          </cell>
          <cell r="AC398">
            <v>0</v>
          </cell>
          <cell r="AD398">
            <v>0</v>
          </cell>
          <cell r="AF398">
            <v>26</v>
          </cell>
          <cell r="AH398">
            <v>0</v>
          </cell>
          <cell r="AK398">
            <v>0</v>
          </cell>
          <cell r="AL398">
            <v>0</v>
          </cell>
          <cell r="AM398">
            <v>13</v>
          </cell>
        </row>
        <row r="399">
          <cell r="D399" t="str">
            <v>4-İçecek toptan ticareti</v>
          </cell>
          <cell r="E399" t="str">
            <v>G4634</v>
          </cell>
          <cell r="F399">
            <v>0</v>
          </cell>
          <cell r="G399">
            <v>3</v>
          </cell>
          <cell r="I399">
            <v>27</v>
          </cell>
          <cell r="J399">
            <v>8</v>
          </cell>
          <cell r="K399">
            <v>2229</v>
          </cell>
          <cell r="M399">
            <v>0</v>
          </cell>
          <cell r="R399">
            <v>6</v>
          </cell>
          <cell r="AA399">
            <v>0</v>
          </cell>
          <cell r="AB399">
            <v>0</v>
          </cell>
          <cell r="AD399">
            <v>0</v>
          </cell>
          <cell r="AE399">
            <v>0</v>
          </cell>
          <cell r="AF399">
            <v>59</v>
          </cell>
          <cell r="AH399">
            <v>0</v>
          </cell>
          <cell r="AM399">
            <v>0</v>
          </cell>
        </row>
        <row r="400">
          <cell r="D400" t="str">
            <v>5-Tütün ürünlerinin toptan ticaretı</v>
          </cell>
          <cell r="E400" t="str">
            <v>G4635</v>
          </cell>
          <cell r="F400">
            <v>0</v>
          </cell>
          <cell r="I400">
            <v>3</v>
          </cell>
          <cell r="J400">
            <v>4</v>
          </cell>
          <cell r="K400">
            <v>192</v>
          </cell>
          <cell r="M400">
            <v>0</v>
          </cell>
          <cell r="Q400">
            <v>4</v>
          </cell>
          <cell r="AA400">
            <v>0</v>
          </cell>
          <cell r="AD400">
            <v>0</v>
          </cell>
          <cell r="AE400">
            <v>0</v>
          </cell>
          <cell r="AF400">
            <v>3</v>
          </cell>
          <cell r="AH400">
            <v>0</v>
          </cell>
          <cell r="AL400">
            <v>0</v>
          </cell>
        </row>
        <row r="401">
          <cell r="D401" t="str">
            <v>6-Şeker. çikolata ve şekerleme toptan ticareti</v>
          </cell>
          <cell r="E401" t="str">
            <v>G4636</v>
          </cell>
          <cell r="F401">
            <v>0</v>
          </cell>
          <cell r="H401">
            <v>4</v>
          </cell>
          <cell r="I401">
            <v>3</v>
          </cell>
          <cell r="K401">
            <v>230</v>
          </cell>
          <cell r="R401">
            <v>182</v>
          </cell>
          <cell r="AA401">
            <v>0</v>
          </cell>
          <cell r="AC401">
            <v>0</v>
          </cell>
          <cell r="AD401">
            <v>0</v>
          </cell>
          <cell r="AF401">
            <v>10</v>
          </cell>
          <cell r="AM401">
            <v>0</v>
          </cell>
        </row>
        <row r="402">
          <cell r="D402" t="str">
            <v>7-Kahve. çay. kakao ve baharat toptan ticareti</v>
          </cell>
          <cell r="E402" t="str">
            <v>G4637</v>
          </cell>
          <cell r="F402">
            <v>0</v>
          </cell>
          <cell r="G402">
            <v>2</v>
          </cell>
          <cell r="K402">
            <v>288</v>
          </cell>
          <cell r="M402">
            <v>0</v>
          </cell>
          <cell r="N402">
            <v>1</v>
          </cell>
          <cell r="R402">
            <v>33</v>
          </cell>
          <cell r="AA402">
            <v>0</v>
          </cell>
          <cell r="AB402">
            <v>0</v>
          </cell>
          <cell r="AF402">
            <v>1</v>
          </cell>
          <cell r="AH402">
            <v>0</v>
          </cell>
          <cell r="AI402">
            <v>0</v>
          </cell>
          <cell r="AM402">
            <v>0</v>
          </cell>
        </row>
        <row r="403">
          <cell r="D403" t="str">
            <v>8-Balık. kabuklular ve yumuşakçalar da dahil diğer gıda maddelerinin toptan ticareti</v>
          </cell>
          <cell r="E403" t="str">
            <v>G4638</v>
          </cell>
          <cell r="F403">
            <v>0</v>
          </cell>
          <cell r="H403">
            <v>4</v>
          </cell>
          <cell r="I403">
            <v>6</v>
          </cell>
          <cell r="J403">
            <v>8</v>
          </cell>
          <cell r="K403">
            <v>512</v>
          </cell>
          <cell r="M403">
            <v>0</v>
          </cell>
          <cell r="R403">
            <v>185</v>
          </cell>
          <cell r="AA403">
            <v>0</v>
          </cell>
          <cell r="AC403">
            <v>0</v>
          </cell>
          <cell r="AD403">
            <v>0</v>
          </cell>
          <cell r="AE403">
            <v>0</v>
          </cell>
          <cell r="AF403">
            <v>10</v>
          </cell>
          <cell r="AH403">
            <v>0</v>
          </cell>
          <cell r="AM403">
            <v>0</v>
          </cell>
        </row>
        <row r="404">
          <cell r="D404" t="str">
            <v>9-Belirli bir mala tahsis edilmemiş mağazalardaki gıda. içecek ve tütün toptan ticareti</v>
          </cell>
          <cell r="E404" t="str">
            <v>G4639</v>
          </cell>
          <cell r="F404">
            <v>0</v>
          </cell>
          <cell r="G404">
            <v>4</v>
          </cell>
          <cell r="H404">
            <v>24</v>
          </cell>
          <cell r="I404">
            <v>69</v>
          </cell>
          <cell r="J404">
            <v>20</v>
          </cell>
          <cell r="K404">
            <v>4783</v>
          </cell>
          <cell r="M404">
            <v>0</v>
          </cell>
          <cell r="N404">
            <v>2</v>
          </cell>
          <cell r="O404">
            <v>6</v>
          </cell>
          <cell r="P404">
            <v>24</v>
          </cell>
          <cell r="Q404">
            <v>12</v>
          </cell>
          <cell r="R404">
            <v>625</v>
          </cell>
          <cell r="AA404">
            <v>0</v>
          </cell>
          <cell r="AB404">
            <v>0</v>
          </cell>
          <cell r="AC404">
            <v>0</v>
          </cell>
          <cell r="AD404">
            <v>0</v>
          </cell>
          <cell r="AE404">
            <v>0</v>
          </cell>
          <cell r="AF404">
            <v>429</v>
          </cell>
          <cell r="AH404">
            <v>0</v>
          </cell>
          <cell r="AI404">
            <v>0</v>
          </cell>
          <cell r="AJ404">
            <v>0</v>
          </cell>
          <cell r="AK404">
            <v>0</v>
          </cell>
          <cell r="AL404">
            <v>0</v>
          </cell>
          <cell r="AM404">
            <v>4</v>
          </cell>
        </row>
        <row r="405">
          <cell r="D405" t="str">
            <v>1-Tekstil ürünlerinin toptan ticareti</v>
          </cell>
          <cell r="E405" t="str">
            <v>G4641</v>
          </cell>
          <cell r="F405">
            <v>0</v>
          </cell>
          <cell r="G405">
            <v>3</v>
          </cell>
          <cell r="H405">
            <v>16</v>
          </cell>
          <cell r="I405">
            <v>30</v>
          </cell>
          <cell r="J405">
            <v>19</v>
          </cell>
          <cell r="K405">
            <v>2476</v>
          </cell>
          <cell r="M405">
            <v>0</v>
          </cell>
          <cell r="N405">
            <v>4</v>
          </cell>
          <cell r="O405">
            <v>6</v>
          </cell>
          <cell r="P405">
            <v>21</v>
          </cell>
          <cell r="Q405">
            <v>4</v>
          </cell>
          <cell r="R405">
            <v>1102</v>
          </cell>
          <cell r="AA405">
            <v>0</v>
          </cell>
          <cell r="AB405">
            <v>0</v>
          </cell>
          <cell r="AC405">
            <v>0</v>
          </cell>
          <cell r="AD405">
            <v>0</v>
          </cell>
          <cell r="AE405">
            <v>1</v>
          </cell>
          <cell r="AF405">
            <v>43</v>
          </cell>
          <cell r="AH405">
            <v>0</v>
          </cell>
          <cell r="AI405">
            <v>0</v>
          </cell>
          <cell r="AJ405">
            <v>0</v>
          </cell>
          <cell r="AK405">
            <v>0</v>
          </cell>
          <cell r="AL405">
            <v>0</v>
          </cell>
          <cell r="AM405">
            <v>45</v>
          </cell>
        </row>
        <row r="406">
          <cell r="D406" t="str">
            <v>2-Giysi ve ayakkabı toptan ticareti</v>
          </cell>
          <cell r="E406" t="str">
            <v>G4642</v>
          </cell>
          <cell r="F406">
            <v>0</v>
          </cell>
          <cell r="G406">
            <v>1</v>
          </cell>
          <cell r="H406">
            <v>6</v>
          </cell>
          <cell r="I406">
            <v>9</v>
          </cell>
          <cell r="K406">
            <v>716</v>
          </cell>
          <cell r="M406">
            <v>0</v>
          </cell>
          <cell r="N406">
            <v>2</v>
          </cell>
          <cell r="O406">
            <v>2</v>
          </cell>
          <cell r="P406">
            <v>9</v>
          </cell>
          <cell r="R406">
            <v>380</v>
          </cell>
          <cell r="AA406">
            <v>0</v>
          </cell>
          <cell r="AB406">
            <v>0</v>
          </cell>
          <cell r="AC406">
            <v>0</v>
          </cell>
          <cell r="AD406">
            <v>0</v>
          </cell>
          <cell r="AF406">
            <v>2</v>
          </cell>
          <cell r="AH406">
            <v>0</v>
          </cell>
          <cell r="AI406">
            <v>0</v>
          </cell>
          <cell r="AJ406">
            <v>0</v>
          </cell>
          <cell r="AK406">
            <v>0</v>
          </cell>
          <cell r="AM406">
            <v>8</v>
          </cell>
        </row>
        <row r="407">
          <cell r="D407" t="str">
            <v>3-Elektrikli ev aletleri toptan ticareti</v>
          </cell>
          <cell r="E407" t="str">
            <v>G4643</v>
          </cell>
          <cell r="F407">
            <v>0</v>
          </cell>
          <cell r="G407">
            <v>3</v>
          </cell>
          <cell r="H407">
            <v>2</v>
          </cell>
          <cell r="I407">
            <v>15</v>
          </cell>
          <cell r="J407">
            <v>4</v>
          </cell>
          <cell r="K407">
            <v>1354</v>
          </cell>
          <cell r="M407">
            <v>0</v>
          </cell>
          <cell r="P407">
            <v>3</v>
          </cell>
          <cell r="R407">
            <v>209</v>
          </cell>
          <cell r="AA407">
            <v>0</v>
          </cell>
          <cell r="AB407">
            <v>0</v>
          </cell>
          <cell r="AC407">
            <v>0</v>
          </cell>
          <cell r="AD407">
            <v>0</v>
          </cell>
          <cell r="AE407">
            <v>0</v>
          </cell>
          <cell r="AF407">
            <v>130</v>
          </cell>
          <cell r="AH407">
            <v>0</v>
          </cell>
          <cell r="AK407">
            <v>0</v>
          </cell>
          <cell r="AM407">
            <v>10</v>
          </cell>
        </row>
        <row r="408">
          <cell r="D408" t="str">
            <v>4-Porselen ve cam eşya ile temizlik maddelerinin toptan ticareti</v>
          </cell>
          <cell r="E408" t="str">
            <v>G4644</v>
          </cell>
          <cell r="F408">
            <v>0</v>
          </cell>
          <cell r="G408">
            <v>1</v>
          </cell>
          <cell r="I408">
            <v>9</v>
          </cell>
          <cell r="J408">
            <v>4</v>
          </cell>
          <cell r="K408">
            <v>1290</v>
          </cell>
          <cell r="M408">
            <v>0</v>
          </cell>
          <cell r="P408">
            <v>6</v>
          </cell>
          <cell r="R408">
            <v>154</v>
          </cell>
          <cell r="AA408">
            <v>0</v>
          </cell>
          <cell r="AB408">
            <v>0</v>
          </cell>
          <cell r="AD408">
            <v>0</v>
          </cell>
          <cell r="AE408">
            <v>0</v>
          </cell>
          <cell r="AF408">
            <v>33</v>
          </cell>
          <cell r="AH408">
            <v>0</v>
          </cell>
          <cell r="AK408">
            <v>0</v>
          </cell>
          <cell r="AM408">
            <v>5</v>
          </cell>
        </row>
        <row r="409">
          <cell r="D409" t="str">
            <v>5-Parfüm ve kozmetik ürünlerinin toptan ticareti</v>
          </cell>
          <cell r="E409" t="str">
            <v>G4645</v>
          </cell>
          <cell r="F409">
            <v>0</v>
          </cell>
          <cell r="G409">
            <v>1</v>
          </cell>
          <cell r="H409">
            <v>2</v>
          </cell>
          <cell r="I409">
            <v>6</v>
          </cell>
          <cell r="K409">
            <v>226</v>
          </cell>
          <cell r="M409">
            <v>0</v>
          </cell>
          <cell r="N409">
            <v>1</v>
          </cell>
          <cell r="P409">
            <v>3</v>
          </cell>
          <cell r="R409">
            <v>37</v>
          </cell>
          <cell r="AA409">
            <v>0</v>
          </cell>
          <cell r="AB409">
            <v>0</v>
          </cell>
          <cell r="AC409">
            <v>0</v>
          </cell>
          <cell r="AD409">
            <v>0</v>
          </cell>
          <cell r="AF409">
            <v>6</v>
          </cell>
          <cell r="AH409">
            <v>0</v>
          </cell>
          <cell r="AI409">
            <v>0</v>
          </cell>
          <cell r="AK409">
            <v>0</v>
          </cell>
          <cell r="AM409">
            <v>1</v>
          </cell>
        </row>
        <row r="410">
          <cell r="D410" t="str">
            <v>6-Eczacılık ürünlerinin toptan ticareti</v>
          </cell>
          <cell r="E410" t="str">
            <v>G4646</v>
          </cell>
          <cell r="F410">
            <v>0</v>
          </cell>
          <cell r="G410">
            <v>5</v>
          </cell>
          <cell r="H410">
            <v>14</v>
          </cell>
          <cell r="I410">
            <v>54</v>
          </cell>
          <cell r="J410">
            <v>24</v>
          </cell>
          <cell r="K410">
            <v>4583</v>
          </cell>
          <cell r="M410">
            <v>0</v>
          </cell>
          <cell r="N410">
            <v>1</v>
          </cell>
          <cell r="P410">
            <v>3</v>
          </cell>
          <cell r="R410">
            <v>279</v>
          </cell>
          <cell r="AA410">
            <v>0</v>
          </cell>
          <cell r="AB410">
            <v>0</v>
          </cell>
          <cell r="AC410">
            <v>0</v>
          </cell>
          <cell r="AD410">
            <v>0</v>
          </cell>
          <cell r="AE410">
            <v>0</v>
          </cell>
          <cell r="AF410">
            <v>185</v>
          </cell>
          <cell r="AH410">
            <v>0</v>
          </cell>
          <cell r="AI410">
            <v>0</v>
          </cell>
          <cell r="AK410">
            <v>0</v>
          </cell>
          <cell r="AM410">
            <v>6</v>
          </cell>
        </row>
        <row r="411">
          <cell r="D411" t="str">
            <v>7-Mobilya. halı ve aydınlatma ekipmanlarının toptan ticareti</v>
          </cell>
          <cell r="E411" t="str">
            <v>G4647</v>
          </cell>
          <cell r="F411">
            <v>0</v>
          </cell>
          <cell r="G411">
            <v>2</v>
          </cell>
          <cell r="H411">
            <v>4</v>
          </cell>
          <cell r="I411">
            <v>21</v>
          </cell>
          <cell r="J411">
            <v>4</v>
          </cell>
          <cell r="K411">
            <v>972</v>
          </cell>
          <cell r="M411">
            <v>0</v>
          </cell>
          <cell r="R411">
            <v>21</v>
          </cell>
          <cell r="AA411">
            <v>0</v>
          </cell>
          <cell r="AB411">
            <v>0</v>
          </cell>
          <cell r="AC411">
            <v>0</v>
          </cell>
          <cell r="AD411">
            <v>0</v>
          </cell>
          <cell r="AE411">
            <v>0</v>
          </cell>
          <cell r="AF411">
            <v>38</v>
          </cell>
          <cell r="AH411">
            <v>0</v>
          </cell>
          <cell r="AM411">
            <v>0</v>
          </cell>
        </row>
        <row r="412">
          <cell r="D412" t="str">
            <v>8-Saat ve mücevher toptan ticareti</v>
          </cell>
          <cell r="E412" t="str">
            <v>G4648</v>
          </cell>
          <cell r="F412">
            <v>0</v>
          </cell>
          <cell r="K412">
            <v>149</v>
          </cell>
          <cell r="M412">
            <v>0</v>
          </cell>
          <cell r="AA412">
            <v>0</v>
          </cell>
          <cell r="AF412">
            <v>2</v>
          </cell>
          <cell r="AH412">
            <v>0</v>
          </cell>
        </row>
        <row r="413">
          <cell r="D413" t="str">
            <v>9-Diğer ev eşyalarının toptan ticareti</v>
          </cell>
          <cell r="E413" t="str">
            <v>G4649</v>
          </cell>
          <cell r="F413">
            <v>0</v>
          </cell>
          <cell r="H413">
            <v>2</v>
          </cell>
          <cell r="K413">
            <v>326</v>
          </cell>
          <cell r="M413">
            <v>0</v>
          </cell>
          <cell r="R413">
            <v>155</v>
          </cell>
          <cell r="AA413">
            <v>0</v>
          </cell>
          <cell r="AC413">
            <v>0</v>
          </cell>
          <cell r="AF413">
            <v>16</v>
          </cell>
          <cell r="AH413">
            <v>0</v>
          </cell>
          <cell r="AM413">
            <v>12</v>
          </cell>
        </row>
        <row r="414">
          <cell r="D414" t="str">
            <v>1-Bilgisayar. bilgisayar çevre birimleri ve yazılım toptan ticareti</v>
          </cell>
          <cell r="E414" t="str">
            <v>G4651</v>
          </cell>
          <cell r="F414">
            <v>0</v>
          </cell>
          <cell r="M414">
            <v>0</v>
          </cell>
          <cell r="R414">
            <v>13</v>
          </cell>
          <cell r="AA414">
            <v>0</v>
          </cell>
          <cell r="AH414">
            <v>0</v>
          </cell>
          <cell r="AM414">
            <v>0</v>
          </cell>
        </row>
        <row r="415">
          <cell r="D415" t="str">
            <v>2-Elektronik ve telekomünikasyon ekipmanlarının ve parçalarının toptan ticareti</v>
          </cell>
          <cell r="E415" t="str">
            <v>G4652</v>
          </cell>
          <cell r="F415">
            <v>0</v>
          </cell>
          <cell r="H415">
            <v>2</v>
          </cell>
          <cell r="K415">
            <v>205</v>
          </cell>
          <cell r="M415">
            <v>0</v>
          </cell>
          <cell r="R415">
            <v>180</v>
          </cell>
          <cell r="AA415">
            <v>0</v>
          </cell>
          <cell r="AC415">
            <v>0</v>
          </cell>
          <cell r="AF415">
            <v>6</v>
          </cell>
          <cell r="AH415">
            <v>0</v>
          </cell>
          <cell r="AM415">
            <v>11</v>
          </cell>
        </row>
        <row r="416">
          <cell r="D416" t="str">
            <v>1-Tarımsal amaçlı makine ve ekipmanlar ile aksam ve parçalarının toptan ticareti</v>
          </cell>
          <cell r="E416" t="str">
            <v>G4661</v>
          </cell>
          <cell r="F416">
            <v>0</v>
          </cell>
          <cell r="J416">
            <v>4</v>
          </cell>
          <cell r="K416">
            <v>249</v>
          </cell>
          <cell r="AA416">
            <v>0</v>
          </cell>
          <cell r="AE416">
            <v>0</v>
          </cell>
          <cell r="AF416">
            <v>7</v>
          </cell>
        </row>
        <row r="417">
          <cell r="D417" t="str">
            <v>2-Takım tezgahlarının toptan ticareti</v>
          </cell>
          <cell r="E417" t="str">
            <v>G4662</v>
          </cell>
          <cell r="F417">
            <v>0</v>
          </cell>
          <cell r="H417">
            <v>8</v>
          </cell>
          <cell r="K417">
            <v>245</v>
          </cell>
          <cell r="M417">
            <v>0</v>
          </cell>
          <cell r="R417">
            <v>16</v>
          </cell>
          <cell r="AA417">
            <v>0</v>
          </cell>
          <cell r="AC417">
            <v>0</v>
          </cell>
          <cell r="AF417">
            <v>3</v>
          </cell>
          <cell r="AH417">
            <v>0</v>
          </cell>
          <cell r="AM417">
            <v>0</v>
          </cell>
        </row>
        <row r="418">
          <cell r="D418" t="str">
            <v>3-Madencilik. bina ve bina dışı inşaat makinelerinin toptan ticareti</v>
          </cell>
          <cell r="E418" t="str">
            <v>G4663</v>
          </cell>
          <cell r="F418">
            <v>0</v>
          </cell>
          <cell r="G418">
            <v>3</v>
          </cell>
          <cell r="H418">
            <v>2</v>
          </cell>
          <cell r="I418">
            <v>6</v>
          </cell>
          <cell r="K418">
            <v>352</v>
          </cell>
          <cell r="AA418">
            <v>0</v>
          </cell>
          <cell r="AB418">
            <v>0</v>
          </cell>
          <cell r="AC418">
            <v>0</v>
          </cell>
          <cell r="AD418">
            <v>0</v>
          </cell>
          <cell r="AF418">
            <v>15</v>
          </cell>
        </row>
        <row r="419">
          <cell r="D419" t="str">
            <v>4-Tekstil endüstrisi makineleri ile dikiş ve örgü makinelerinin toptan ticareti</v>
          </cell>
          <cell r="E419" t="str">
            <v>G4664</v>
          </cell>
          <cell r="F419">
            <v>0</v>
          </cell>
          <cell r="K419">
            <v>115</v>
          </cell>
          <cell r="AA419">
            <v>0</v>
          </cell>
          <cell r="AF419">
            <v>31</v>
          </cell>
        </row>
        <row r="420">
          <cell r="D420" t="str">
            <v>5-Büro mobilyalarının toptan ticareti</v>
          </cell>
          <cell r="E420" t="str">
            <v>G4665</v>
          </cell>
          <cell r="F420">
            <v>0</v>
          </cell>
          <cell r="K420">
            <v>177</v>
          </cell>
          <cell r="AA420">
            <v>0</v>
          </cell>
          <cell r="AF420">
            <v>2</v>
          </cell>
        </row>
        <row r="421">
          <cell r="D421" t="str">
            <v>6-Diğer büro makine ve ekipmanlarının toptan ticareti</v>
          </cell>
          <cell r="E421" t="str">
            <v>G4666</v>
          </cell>
          <cell r="F421">
            <v>0</v>
          </cell>
          <cell r="K421">
            <v>72</v>
          </cell>
          <cell r="AA421">
            <v>0</v>
          </cell>
          <cell r="AF421">
            <v>1</v>
          </cell>
        </row>
        <row r="422">
          <cell r="D422" t="str">
            <v>9-Diğer makine ve ekipmanların toptan ticareti</v>
          </cell>
          <cell r="E422" t="str">
            <v>G4669</v>
          </cell>
          <cell r="F422">
            <v>0</v>
          </cell>
          <cell r="H422">
            <v>10</v>
          </cell>
          <cell r="I422">
            <v>18</v>
          </cell>
          <cell r="K422">
            <v>1648</v>
          </cell>
          <cell r="M422">
            <v>0</v>
          </cell>
          <cell r="Q422">
            <v>4</v>
          </cell>
          <cell r="R422">
            <v>10</v>
          </cell>
          <cell r="AA422">
            <v>0</v>
          </cell>
          <cell r="AC422">
            <v>0</v>
          </cell>
          <cell r="AD422">
            <v>0</v>
          </cell>
          <cell r="AF422">
            <v>36</v>
          </cell>
          <cell r="AH422">
            <v>0</v>
          </cell>
          <cell r="AL422">
            <v>0</v>
          </cell>
          <cell r="AM422">
            <v>0</v>
          </cell>
        </row>
        <row r="423">
          <cell r="D423" t="str">
            <v>1-Katı. sıvı ve gazlı yakıtlar ile bunlarla ilgili ürünlerin toptan ticareti</v>
          </cell>
          <cell r="E423" t="str">
            <v>G4671</v>
          </cell>
          <cell r="F423">
            <v>0</v>
          </cell>
          <cell r="H423">
            <v>12</v>
          </cell>
          <cell r="I423">
            <v>6</v>
          </cell>
          <cell r="J423">
            <v>8</v>
          </cell>
          <cell r="K423">
            <v>1568</v>
          </cell>
          <cell r="M423">
            <v>0</v>
          </cell>
          <cell r="AA423">
            <v>0</v>
          </cell>
          <cell r="AC423">
            <v>0</v>
          </cell>
          <cell r="AD423">
            <v>0</v>
          </cell>
          <cell r="AE423">
            <v>0</v>
          </cell>
          <cell r="AF423">
            <v>57</v>
          </cell>
          <cell r="AH423">
            <v>0</v>
          </cell>
        </row>
        <row r="424">
          <cell r="D424" t="str">
            <v>2-Madenler ve maden cevherlerinin toptan ticareti</v>
          </cell>
          <cell r="E424" t="str">
            <v>G4672</v>
          </cell>
          <cell r="F424">
            <v>0</v>
          </cell>
          <cell r="G424">
            <v>4</v>
          </cell>
          <cell r="H424">
            <v>22</v>
          </cell>
          <cell r="I424">
            <v>75</v>
          </cell>
          <cell r="J424">
            <v>20</v>
          </cell>
          <cell r="K424">
            <v>7137</v>
          </cell>
          <cell r="M424">
            <v>0</v>
          </cell>
          <cell r="R424">
            <v>92</v>
          </cell>
          <cell r="AA424">
            <v>0</v>
          </cell>
          <cell r="AB424">
            <v>0</v>
          </cell>
          <cell r="AC424">
            <v>0</v>
          </cell>
          <cell r="AD424">
            <v>0</v>
          </cell>
          <cell r="AE424">
            <v>0</v>
          </cell>
          <cell r="AF424">
            <v>126</v>
          </cell>
          <cell r="AH424">
            <v>0</v>
          </cell>
          <cell r="AM424">
            <v>6</v>
          </cell>
        </row>
        <row r="425">
          <cell r="D425" t="str">
            <v>3-Ağaç. inşaat malzemesi ve sıhhi teçhizat toptan ticareti</v>
          </cell>
          <cell r="E425" t="str">
            <v>G4673</v>
          </cell>
          <cell r="F425">
            <v>0</v>
          </cell>
          <cell r="G425">
            <v>10</v>
          </cell>
          <cell r="H425">
            <v>31</v>
          </cell>
          <cell r="I425">
            <v>114</v>
          </cell>
          <cell r="J425">
            <v>44</v>
          </cell>
          <cell r="K425">
            <v>11406</v>
          </cell>
          <cell r="M425">
            <v>0</v>
          </cell>
          <cell r="O425">
            <v>2</v>
          </cell>
          <cell r="P425">
            <v>12</v>
          </cell>
          <cell r="Q425">
            <v>4</v>
          </cell>
          <cell r="R425">
            <v>376</v>
          </cell>
          <cell r="AA425">
            <v>0</v>
          </cell>
          <cell r="AB425">
            <v>0</v>
          </cell>
          <cell r="AC425">
            <v>1</v>
          </cell>
          <cell r="AD425">
            <v>0</v>
          </cell>
          <cell r="AE425">
            <v>0</v>
          </cell>
          <cell r="AF425">
            <v>451</v>
          </cell>
          <cell r="AH425">
            <v>0</v>
          </cell>
          <cell r="AJ425">
            <v>0</v>
          </cell>
          <cell r="AK425">
            <v>0</v>
          </cell>
          <cell r="AL425">
            <v>0</v>
          </cell>
          <cell r="AM425">
            <v>12</v>
          </cell>
        </row>
        <row r="426">
          <cell r="D426" t="str">
            <v>4-Hırdavat. sıhhi tesisat ve ısıtma tesisatı malzemelerinin toptan ticareti</v>
          </cell>
          <cell r="E426" t="str">
            <v>G4674</v>
          </cell>
          <cell r="F426">
            <v>0</v>
          </cell>
          <cell r="G426">
            <v>2</v>
          </cell>
          <cell r="H426">
            <v>6</v>
          </cell>
          <cell r="I426">
            <v>18</v>
          </cell>
          <cell r="J426">
            <v>4</v>
          </cell>
          <cell r="K426">
            <v>2471</v>
          </cell>
          <cell r="M426">
            <v>0</v>
          </cell>
          <cell r="N426">
            <v>1</v>
          </cell>
          <cell r="R426">
            <v>11</v>
          </cell>
          <cell r="AA426">
            <v>0</v>
          </cell>
          <cell r="AB426">
            <v>0</v>
          </cell>
          <cell r="AC426">
            <v>0</v>
          </cell>
          <cell r="AD426">
            <v>0</v>
          </cell>
          <cell r="AE426">
            <v>0</v>
          </cell>
          <cell r="AF426">
            <v>73</v>
          </cell>
          <cell r="AH426">
            <v>0</v>
          </cell>
          <cell r="AI426">
            <v>0</v>
          </cell>
          <cell r="AM426">
            <v>0</v>
          </cell>
        </row>
        <row r="427">
          <cell r="D427" t="str">
            <v>5-Kimyasal ürünlerin toptan ticareti</v>
          </cell>
          <cell r="E427" t="str">
            <v>G4675</v>
          </cell>
          <cell r="F427">
            <v>0</v>
          </cell>
          <cell r="H427">
            <v>2</v>
          </cell>
          <cell r="I427">
            <v>3</v>
          </cell>
          <cell r="K427">
            <v>612</v>
          </cell>
          <cell r="M427">
            <v>0</v>
          </cell>
          <cell r="AA427">
            <v>0</v>
          </cell>
          <cell r="AC427">
            <v>0</v>
          </cell>
          <cell r="AD427">
            <v>0</v>
          </cell>
          <cell r="AF427">
            <v>27</v>
          </cell>
          <cell r="AH427">
            <v>0</v>
          </cell>
        </row>
        <row r="428">
          <cell r="D428" t="str">
            <v>6-Diğer ara ürünlerin toptan ticareti</v>
          </cell>
          <cell r="E428" t="str">
            <v>G4676</v>
          </cell>
          <cell r="F428">
            <v>0</v>
          </cell>
          <cell r="G428">
            <v>1</v>
          </cell>
          <cell r="H428">
            <v>2</v>
          </cell>
          <cell r="I428">
            <v>3</v>
          </cell>
          <cell r="K428">
            <v>1231</v>
          </cell>
          <cell r="M428">
            <v>0</v>
          </cell>
          <cell r="O428">
            <v>2</v>
          </cell>
          <cell r="R428">
            <v>12</v>
          </cell>
          <cell r="AA428">
            <v>0</v>
          </cell>
          <cell r="AB428">
            <v>0</v>
          </cell>
          <cell r="AC428">
            <v>0</v>
          </cell>
          <cell r="AD428">
            <v>0</v>
          </cell>
          <cell r="AF428">
            <v>58</v>
          </cell>
          <cell r="AH428">
            <v>0</v>
          </cell>
          <cell r="AJ428">
            <v>0</v>
          </cell>
          <cell r="AM428">
            <v>0</v>
          </cell>
        </row>
        <row r="429">
          <cell r="D429" t="str">
            <v>7-Atık ve hurda toptan ticareti</v>
          </cell>
          <cell r="E429" t="str">
            <v>G4677</v>
          </cell>
          <cell r="F429">
            <v>0</v>
          </cell>
          <cell r="G429">
            <v>5</v>
          </cell>
          <cell r="H429">
            <v>10</v>
          </cell>
          <cell r="I429">
            <v>42</v>
          </cell>
          <cell r="J429">
            <v>12</v>
          </cell>
          <cell r="K429">
            <v>5396</v>
          </cell>
          <cell r="M429">
            <v>0</v>
          </cell>
          <cell r="O429">
            <v>2</v>
          </cell>
          <cell r="Q429">
            <v>4</v>
          </cell>
          <cell r="R429">
            <v>285</v>
          </cell>
          <cell r="AA429">
            <v>0</v>
          </cell>
          <cell r="AB429">
            <v>0</v>
          </cell>
          <cell r="AC429">
            <v>0</v>
          </cell>
          <cell r="AD429">
            <v>0</v>
          </cell>
          <cell r="AE429">
            <v>0</v>
          </cell>
          <cell r="AF429">
            <v>253</v>
          </cell>
          <cell r="AH429">
            <v>0</v>
          </cell>
          <cell r="AJ429">
            <v>0</v>
          </cell>
          <cell r="AL429">
            <v>0</v>
          </cell>
          <cell r="AM429">
            <v>4</v>
          </cell>
        </row>
        <row r="430">
          <cell r="D430" t="str">
            <v>0-Belirli bir mala tahsis edilmemiş mağazalardaki toptan ticaret</v>
          </cell>
          <cell r="E430" t="str">
            <v>G4690</v>
          </cell>
          <cell r="F430">
            <v>0</v>
          </cell>
          <cell r="G430">
            <v>2</v>
          </cell>
          <cell r="H430">
            <v>4</v>
          </cell>
          <cell r="I430">
            <v>3</v>
          </cell>
          <cell r="J430">
            <v>16</v>
          </cell>
          <cell r="K430">
            <v>2723</v>
          </cell>
          <cell r="M430">
            <v>0</v>
          </cell>
          <cell r="O430">
            <v>2</v>
          </cell>
          <cell r="P430">
            <v>3</v>
          </cell>
          <cell r="Q430">
            <v>8</v>
          </cell>
          <cell r="R430">
            <v>1048</v>
          </cell>
          <cell r="AA430">
            <v>0</v>
          </cell>
          <cell r="AB430">
            <v>0</v>
          </cell>
          <cell r="AC430">
            <v>0</v>
          </cell>
          <cell r="AD430">
            <v>0</v>
          </cell>
          <cell r="AE430">
            <v>0</v>
          </cell>
          <cell r="AF430">
            <v>77</v>
          </cell>
          <cell r="AH430">
            <v>0</v>
          </cell>
          <cell r="AJ430">
            <v>0</v>
          </cell>
          <cell r="AK430">
            <v>0</v>
          </cell>
          <cell r="AL430">
            <v>0</v>
          </cell>
          <cell r="AM430">
            <v>25</v>
          </cell>
        </row>
        <row r="431">
          <cell r="D431" t="str">
            <v>1-Belirli bir mala tahsis edilmemiş mağazalarda gıda. içecek veya tütün ağırlıklı perakende ticaret</v>
          </cell>
          <cell r="E431" t="str">
            <v>G4711</v>
          </cell>
          <cell r="F431">
            <v>0</v>
          </cell>
          <cell r="G431">
            <v>43</v>
          </cell>
          <cell r="H431">
            <v>226</v>
          </cell>
          <cell r="I431">
            <v>534</v>
          </cell>
          <cell r="J431">
            <v>170</v>
          </cell>
          <cell r="K431">
            <v>18591</v>
          </cell>
          <cell r="M431">
            <v>0</v>
          </cell>
          <cell r="N431">
            <v>24</v>
          </cell>
          <cell r="O431">
            <v>126</v>
          </cell>
          <cell r="P431">
            <v>261</v>
          </cell>
          <cell r="Q431">
            <v>95</v>
          </cell>
          <cell r="R431">
            <v>9052</v>
          </cell>
          <cell r="AA431">
            <v>0</v>
          </cell>
          <cell r="AB431">
            <v>0</v>
          </cell>
          <cell r="AC431">
            <v>0</v>
          </cell>
          <cell r="AD431">
            <v>0</v>
          </cell>
          <cell r="AE431">
            <v>2</v>
          </cell>
          <cell r="AF431">
            <v>428</v>
          </cell>
          <cell r="AH431">
            <v>0</v>
          </cell>
          <cell r="AI431">
            <v>0</v>
          </cell>
          <cell r="AJ431">
            <v>0</v>
          </cell>
          <cell r="AK431">
            <v>0</v>
          </cell>
          <cell r="AL431">
            <v>1</v>
          </cell>
          <cell r="AM431">
            <v>177</v>
          </cell>
        </row>
        <row r="432">
          <cell r="D432" t="str">
            <v>9-Belirli bir mala tahsis edilmemiş mağazalarda yapılan diğer perakende ticaret</v>
          </cell>
          <cell r="E432" t="str">
            <v>G4719</v>
          </cell>
          <cell r="F432">
            <v>0</v>
          </cell>
          <cell r="G432">
            <v>11</v>
          </cell>
          <cell r="H432">
            <v>38</v>
          </cell>
          <cell r="I432">
            <v>48</v>
          </cell>
          <cell r="J432">
            <v>12</v>
          </cell>
          <cell r="K432">
            <v>2088</v>
          </cell>
          <cell r="M432">
            <v>0</v>
          </cell>
          <cell r="N432">
            <v>5</v>
          </cell>
          <cell r="O432">
            <v>14</v>
          </cell>
          <cell r="P432">
            <v>24</v>
          </cell>
          <cell r="Q432">
            <v>20</v>
          </cell>
          <cell r="R432">
            <v>963</v>
          </cell>
          <cell r="AA432">
            <v>0</v>
          </cell>
          <cell r="AB432">
            <v>0</v>
          </cell>
          <cell r="AC432">
            <v>0</v>
          </cell>
          <cell r="AD432">
            <v>0</v>
          </cell>
          <cell r="AE432">
            <v>0</v>
          </cell>
          <cell r="AF432">
            <v>16</v>
          </cell>
          <cell r="AH432">
            <v>0</v>
          </cell>
          <cell r="AI432">
            <v>0</v>
          </cell>
          <cell r="AJ432">
            <v>0</v>
          </cell>
          <cell r="AK432">
            <v>0</v>
          </cell>
          <cell r="AL432">
            <v>0</v>
          </cell>
          <cell r="AM432">
            <v>7</v>
          </cell>
        </row>
        <row r="433">
          <cell r="D433" t="str">
            <v>1-Belirli bir mala tahsis edilmiş Meyve ve sebze perakende ticareti</v>
          </cell>
          <cell r="E433" t="str">
            <v>G4721</v>
          </cell>
          <cell r="F433">
            <v>0</v>
          </cell>
          <cell r="G433">
            <v>1</v>
          </cell>
          <cell r="H433">
            <v>6</v>
          </cell>
          <cell r="I433">
            <v>3</v>
          </cell>
          <cell r="K433">
            <v>73</v>
          </cell>
          <cell r="M433">
            <v>0</v>
          </cell>
          <cell r="N433">
            <v>2</v>
          </cell>
          <cell r="O433">
            <v>2</v>
          </cell>
          <cell r="R433">
            <v>31</v>
          </cell>
          <cell r="AA433">
            <v>0</v>
          </cell>
          <cell r="AB433">
            <v>0</v>
          </cell>
          <cell r="AC433">
            <v>0</v>
          </cell>
          <cell r="AD433">
            <v>0</v>
          </cell>
          <cell r="AF433">
            <v>0</v>
          </cell>
          <cell r="AH433">
            <v>0</v>
          </cell>
          <cell r="AI433">
            <v>0</v>
          </cell>
          <cell r="AJ433">
            <v>0</v>
          </cell>
          <cell r="AM433">
            <v>0</v>
          </cell>
        </row>
        <row r="434">
          <cell r="D434" t="str">
            <v>2-Belirli bir mala tahsis edilmiş Et ve et ürünlerinin perakende ticareti</v>
          </cell>
          <cell r="E434" t="str">
            <v>G4722</v>
          </cell>
          <cell r="F434">
            <v>0</v>
          </cell>
          <cell r="G434">
            <v>2</v>
          </cell>
          <cell r="H434">
            <v>6</v>
          </cell>
          <cell r="I434">
            <v>45</v>
          </cell>
          <cell r="J434">
            <v>4</v>
          </cell>
          <cell r="K434">
            <v>2566</v>
          </cell>
          <cell r="M434">
            <v>0</v>
          </cell>
          <cell r="P434">
            <v>3</v>
          </cell>
          <cell r="R434">
            <v>367</v>
          </cell>
          <cell r="AA434">
            <v>0</v>
          </cell>
          <cell r="AB434">
            <v>0</v>
          </cell>
          <cell r="AC434">
            <v>0</v>
          </cell>
          <cell r="AD434">
            <v>0</v>
          </cell>
          <cell r="AE434">
            <v>0</v>
          </cell>
          <cell r="AF434">
            <v>106</v>
          </cell>
          <cell r="AH434">
            <v>0</v>
          </cell>
          <cell r="AK434">
            <v>0</v>
          </cell>
          <cell r="AM434">
            <v>59</v>
          </cell>
        </row>
        <row r="435">
          <cell r="D435" t="str">
            <v>3-Belirli bir mala tahsis edilmiş balık. kabuklu hayvanlar ve yumuşakçaların perakende ticareti</v>
          </cell>
          <cell r="E435" t="str">
            <v>G4723</v>
          </cell>
          <cell r="F435">
            <v>0</v>
          </cell>
          <cell r="I435">
            <v>3</v>
          </cell>
          <cell r="K435">
            <v>106</v>
          </cell>
          <cell r="Q435">
            <v>4</v>
          </cell>
          <cell r="AA435">
            <v>0</v>
          </cell>
          <cell r="AD435">
            <v>0</v>
          </cell>
          <cell r="AF435">
            <v>0</v>
          </cell>
          <cell r="AL435">
            <v>0</v>
          </cell>
        </row>
        <row r="436">
          <cell r="D436" t="str">
            <v>4-Belirli bir mala tahsis edilmiş ekmek. pastalar. unlu mamuller ve şekerli ürünlerin perakende ticareti</v>
          </cell>
          <cell r="E436" t="str">
            <v>G4724</v>
          </cell>
          <cell r="F436">
            <v>0</v>
          </cell>
          <cell r="G436">
            <v>2</v>
          </cell>
          <cell r="H436">
            <v>6</v>
          </cell>
          <cell r="I436">
            <v>18</v>
          </cell>
          <cell r="K436">
            <v>1167</v>
          </cell>
          <cell r="M436">
            <v>0</v>
          </cell>
          <cell r="O436">
            <v>4</v>
          </cell>
          <cell r="P436">
            <v>15</v>
          </cell>
          <cell r="R436">
            <v>1097</v>
          </cell>
          <cell r="AA436">
            <v>0</v>
          </cell>
          <cell r="AB436">
            <v>0</v>
          </cell>
          <cell r="AC436">
            <v>0</v>
          </cell>
          <cell r="AD436">
            <v>0</v>
          </cell>
          <cell r="AF436">
            <v>41</v>
          </cell>
          <cell r="AH436">
            <v>0</v>
          </cell>
          <cell r="AJ436">
            <v>0</v>
          </cell>
          <cell r="AK436">
            <v>0</v>
          </cell>
          <cell r="AM436">
            <v>38</v>
          </cell>
        </row>
        <row r="437">
          <cell r="D437" t="str">
            <v>5-Belirli bir mala tahsis edilmiş içeceklerin perakende ticareti</v>
          </cell>
          <cell r="E437" t="str">
            <v>G4725</v>
          </cell>
          <cell r="F437">
            <v>0</v>
          </cell>
          <cell r="G437">
            <v>1</v>
          </cell>
          <cell r="H437">
            <v>2</v>
          </cell>
          <cell r="I437">
            <v>9</v>
          </cell>
          <cell r="K437">
            <v>1256</v>
          </cell>
          <cell r="M437">
            <v>0</v>
          </cell>
          <cell r="R437">
            <v>10</v>
          </cell>
          <cell r="AA437">
            <v>0</v>
          </cell>
          <cell r="AB437">
            <v>0</v>
          </cell>
          <cell r="AC437">
            <v>0</v>
          </cell>
          <cell r="AD437">
            <v>0</v>
          </cell>
          <cell r="AF437">
            <v>43</v>
          </cell>
          <cell r="AH437">
            <v>0</v>
          </cell>
          <cell r="AM437">
            <v>0</v>
          </cell>
        </row>
        <row r="438">
          <cell r="D438" t="str">
            <v>6-Belirli bir mala tahsis edilmiş tütün ürünlerinin perakende ticareti</v>
          </cell>
          <cell r="E438" t="str">
            <v>G4726</v>
          </cell>
          <cell r="F438">
            <v>0</v>
          </cell>
          <cell r="K438">
            <v>187</v>
          </cell>
          <cell r="M438">
            <v>0</v>
          </cell>
          <cell r="AA438">
            <v>0</v>
          </cell>
          <cell r="AF438">
            <v>7</v>
          </cell>
          <cell r="AH438">
            <v>0</v>
          </cell>
        </row>
        <row r="439">
          <cell r="D439" t="str">
            <v>9-Belirli bir mala tahsis edilmiş mağazalardaki diğer gıda ürünlerinin perakende ticareti</v>
          </cell>
          <cell r="E439" t="str">
            <v>G4729</v>
          </cell>
          <cell r="F439">
            <v>0</v>
          </cell>
          <cell r="G439">
            <v>2</v>
          </cell>
          <cell r="H439">
            <v>12</v>
          </cell>
          <cell r="I439">
            <v>33</v>
          </cell>
          <cell r="J439">
            <v>4</v>
          </cell>
          <cell r="K439">
            <v>2908</v>
          </cell>
          <cell r="M439">
            <v>0</v>
          </cell>
          <cell r="N439">
            <v>1</v>
          </cell>
          <cell r="O439">
            <v>6</v>
          </cell>
          <cell r="P439">
            <v>33</v>
          </cell>
          <cell r="Q439">
            <v>8</v>
          </cell>
          <cell r="R439">
            <v>1228</v>
          </cell>
          <cell r="AA439">
            <v>0</v>
          </cell>
          <cell r="AB439">
            <v>0</v>
          </cell>
          <cell r="AC439">
            <v>0</v>
          </cell>
          <cell r="AD439">
            <v>0</v>
          </cell>
          <cell r="AE439">
            <v>0</v>
          </cell>
          <cell r="AF439">
            <v>67</v>
          </cell>
          <cell r="AH439">
            <v>0</v>
          </cell>
          <cell r="AI439">
            <v>0</v>
          </cell>
          <cell r="AJ439">
            <v>0</v>
          </cell>
          <cell r="AK439">
            <v>0</v>
          </cell>
          <cell r="AL439">
            <v>0</v>
          </cell>
          <cell r="AM439">
            <v>49</v>
          </cell>
        </row>
        <row r="440">
          <cell r="D440" t="str">
            <v>0-Belirli bir mala tahsis edilmiş mağazalarda otomotiv yakıtının perakende ticareti</v>
          </cell>
          <cell r="E440" t="str">
            <v>G4730</v>
          </cell>
          <cell r="F440">
            <v>0</v>
          </cell>
          <cell r="G440">
            <v>2</v>
          </cell>
          <cell r="H440">
            <v>14</v>
          </cell>
          <cell r="I440">
            <v>51</v>
          </cell>
          <cell r="J440">
            <v>20</v>
          </cell>
          <cell r="K440">
            <v>5795</v>
          </cell>
          <cell r="M440">
            <v>0</v>
          </cell>
          <cell r="O440">
            <v>2</v>
          </cell>
          <cell r="P440">
            <v>6</v>
          </cell>
          <cell r="Q440">
            <v>4</v>
          </cell>
          <cell r="R440">
            <v>287</v>
          </cell>
          <cell r="AA440">
            <v>0</v>
          </cell>
          <cell r="AB440">
            <v>0</v>
          </cell>
          <cell r="AC440">
            <v>0</v>
          </cell>
          <cell r="AD440">
            <v>3</v>
          </cell>
          <cell r="AE440">
            <v>0</v>
          </cell>
          <cell r="AF440">
            <v>479</v>
          </cell>
          <cell r="AH440">
            <v>0</v>
          </cell>
          <cell r="AJ440">
            <v>0</v>
          </cell>
          <cell r="AK440">
            <v>0</v>
          </cell>
          <cell r="AL440">
            <v>0</v>
          </cell>
          <cell r="AM440">
            <v>7</v>
          </cell>
        </row>
        <row r="441">
          <cell r="D441" t="str">
            <v>1-Belirli bir mala tahsis edilmiş mağazalarda bilgisayarların. çevre donanımlarının ve yazılım programlarının perakende ticareti</v>
          </cell>
          <cell r="E441" t="str">
            <v>G4741</v>
          </cell>
          <cell r="F441">
            <v>0</v>
          </cell>
          <cell r="G441">
            <v>1</v>
          </cell>
          <cell r="H441">
            <v>8</v>
          </cell>
          <cell r="I441">
            <v>6</v>
          </cell>
          <cell r="K441">
            <v>598</v>
          </cell>
          <cell r="M441">
            <v>0</v>
          </cell>
          <cell r="N441">
            <v>3</v>
          </cell>
          <cell r="P441">
            <v>3</v>
          </cell>
          <cell r="R441">
            <v>300</v>
          </cell>
          <cell r="AA441">
            <v>0</v>
          </cell>
          <cell r="AB441">
            <v>0</v>
          </cell>
          <cell r="AC441">
            <v>0</v>
          </cell>
          <cell r="AD441">
            <v>0</v>
          </cell>
          <cell r="AF441">
            <v>2</v>
          </cell>
          <cell r="AH441">
            <v>0</v>
          </cell>
          <cell r="AI441">
            <v>0</v>
          </cell>
          <cell r="AK441">
            <v>0</v>
          </cell>
          <cell r="AM441">
            <v>0</v>
          </cell>
        </row>
        <row r="442">
          <cell r="D442" t="str">
            <v>2-Belirli bir mala tahsis edilmiş mağazalarda telekomünikasyon teçhizatının perakende ticareti</v>
          </cell>
          <cell r="E442" t="str">
            <v>G4742</v>
          </cell>
          <cell r="F442">
            <v>0</v>
          </cell>
          <cell r="G442">
            <v>1</v>
          </cell>
          <cell r="I442">
            <v>6</v>
          </cell>
          <cell r="K442">
            <v>241</v>
          </cell>
          <cell r="M442">
            <v>0</v>
          </cell>
          <cell r="P442">
            <v>3</v>
          </cell>
          <cell r="R442">
            <v>90</v>
          </cell>
          <cell r="AA442">
            <v>0</v>
          </cell>
          <cell r="AB442">
            <v>0</v>
          </cell>
          <cell r="AD442">
            <v>0</v>
          </cell>
          <cell r="AF442">
            <v>22</v>
          </cell>
          <cell r="AH442">
            <v>0</v>
          </cell>
          <cell r="AK442">
            <v>0</v>
          </cell>
          <cell r="AM442">
            <v>8</v>
          </cell>
        </row>
        <row r="443">
          <cell r="D443" t="str">
            <v>3-Belirli bir mala tahsis edilmiş mağazalarda ses ve görüntü cihazlarının perakende ticareti</v>
          </cell>
          <cell r="E443" t="str">
            <v>G4743</v>
          </cell>
          <cell r="F443">
            <v>0</v>
          </cell>
          <cell r="I443">
            <v>3</v>
          </cell>
          <cell r="J443">
            <v>8</v>
          </cell>
          <cell r="K443">
            <v>658</v>
          </cell>
          <cell r="M443">
            <v>0</v>
          </cell>
          <cell r="R443">
            <v>112</v>
          </cell>
          <cell r="AA443">
            <v>0</v>
          </cell>
          <cell r="AD443">
            <v>0</v>
          </cell>
          <cell r="AE443">
            <v>0</v>
          </cell>
          <cell r="AF443">
            <v>0</v>
          </cell>
          <cell r="AH443">
            <v>0</v>
          </cell>
          <cell r="AM443">
            <v>0</v>
          </cell>
        </row>
        <row r="444">
          <cell r="D444" t="str">
            <v>1-Belirli bir mala tahsis edilmiş mağazalarda tekstil ürünleri perakende ticareti</v>
          </cell>
          <cell r="E444" t="str">
            <v>G4751</v>
          </cell>
          <cell r="F444">
            <v>0</v>
          </cell>
          <cell r="G444">
            <v>4</v>
          </cell>
          <cell r="H444">
            <v>12</v>
          </cell>
          <cell r="I444">
            <v>21</v>
          </cell>
          <cell r="J444">
            <v>16</v>
          </cell>
          <cell r="K444">
            <v>1540</v>
          </cell>
          <cell r="M444">
            <v>0</v>
          </cell>
          <cell r="N444">
            <v>7</v>
          </cell>
          <cell r="O444">
            <v>18</v>
          </cell>
          <cell r="P444">
            <v>24</v>
          </cell>
          <cell r="Q444">
            <v>8</v>
          </cell>
          <cell r="R444">
            <v>774</v>
          </cell>
          <cell r="AA444">
            <v>0</v>
          </cell>
          <cell r="AB444">
            <v>0</v>
          </cell>
          <cell r="AC444">
            <v>0</v>
          </cell>
          <cell r="AD444">
            <v>0</v>
          </cell>
          <cell r="AE444">
            <v>0</v>
          </cell>
          <cell r="AF444">
            <v>40</v>
          </cell>
          <cell r="AH444">
            <v>0</v>
          </cell>
          <cell r="AI444">
            <v>0</v>
          </cell>
          <cell r="AJ444">
            <v>0</v>
          </cell>
          <cell r="AK444">
            <v>0</v>
          </cell>
          <cell r="AL444">
            <v>0</v>
          </cell>
          <cell r="AM444">
            <v>8</v>
          </cell>
        </row>
        <row r="445">
          <cell r="D445" t="str">
            <v>2-Belirli bir mala tahsis edilmiş mağazalarda hırdavat. boya ve cam perakende ticareti</v>
          </cell>
          <cell r="E445" t="str">
            <v>G4752</v>
          </cell>
          <cell r="F445">
            <v>0</v>
          </cell>
          <cell r="G445">
            <v>9</v>
          </cell>
          <cell r="H445">
            <v>30</v>
          </cell>
          <cell r="I445">
            <v>63</v>
          </cell>
          <cell r="J445">
            <v>8</v>
          </cell>
          <cell r="K445">
            <v>9204</v>
          </cell>
          <cell r="M445">
            <v>0</v>
          </cell>
          <cell r="N445">
            <v>2</v>
          </cell>
          <cell r="Q445">
            <v>4</v>
          </cell>
          <cell r="R445">
            <v>103</v>
          </cell>
          <cell r="AA445">
            <v>0</v>
          </cell>
          <cell r="AB445">
            <v>0</v>
          </cell>
          <cell r="AC445">
            <v>0</v>
          </cell>
          <cell r="AD445">
            <v>0</v>
          </cell>
          <cell r="AE445">
            <v>0</v>
          </cell>
          <cell r="AF445">
            <v>507</v>
          </cell>
          <cell r="AH445">
            <v>0</v>
          </cell>
          <cell r="AI445">
            <v>0</v>
          </cell>
          <cell r="AL445">
            <v>0</v>
          </cell>
          <cell r="AM445">
            <v>0</v>
          </cell>
        </row>
        <row r="446">
          <cell r="D446" t="str">
            <v>3-Belirli bir mala tahsis edilmiş mağazalarda halı. kilim. duvar ve yer kaplamalarının perakende ticareti</v>
          </cell>
          <cell r="E446" t="str">
            <v>G4753</v>
          </cell>
          <cell r="F446">
            <v>0</v>
          </cell>
          <cell r="G446">
            <v>1</v>
          </cell>
          <cell r="H446">
            <v>8</v>
          </cell>
          <cell r="I446">
            <v>6</v>
          </cell>
          <cell r="K446">
            <v>140</v>
          </cell>
          <cell r="M446">
            <v>0</v>
          </cell>
          <cell r="P446">
            <v>3</v>
          </cell>
          <cell r="R446">
            <v>76</v>
          </cell>
          <cell r="AA446">
            <v>0</v>
          </cell>
          <cell r="AB446">
            <v>0</v>
          </cell>
          <cell r="AC446">
            <v>0</v>
          </cell>
          <cell r="AD446">
            <v>0</v>
          </cell>
          <cell r="AF446">
            <v>0</v>
          </cell>
          <cell r="AH446">
            <v>0</v>
          </cell>
          <cell r="AK446">
            <v>0</v>
          </cell>
          <cell r="AM446">
            <v>0</v>
          </cell>
        </row>
        <row r="447">
          <cell r="D447" t="str">
            <v>4-Belirli bir mala tahsis edilmiş mağazalarda elektrikli ev aletlerinin perakende ticareti</v>
          </cell>
          <cell r="E447" t="str">
            <v>G4754</v>
          </cell>
          <cell r="F447">
            <v>0</v>
          </cell>
          <cell r="G447">
            <v>4</v>
          </cell>
          <cell r="H447">
            <v>10</v>
          </cell>
          <cell r="I447">
            <v>12</v>
          </cell>
          <cell r="K447">
            <v>2697</v>
          </cell>
          <cell r="M447">
            <v>0</v>
          </cell>
          <cell r="O447">
            <v>2</v>
          </cell>
          <cell r="P447">
            <v>9</v>
          </cell>
          <cell r="R447">
            <v>683</v>
          </cell>
          <cell r="AA447">
            <v>0</v>
          </cell>
          <cell r="AB447">
            <v>0</v>
          </cell>
          <cell r="AC447">
            <v>0</v>
          </cell>
          <cell r="AD447">
            <v>0</v>
          </cell>
          <cell r="AF447">
            <v>147</v>
          </cell>
          <cell r="AH447">
            <v>0</v>
          </cell>
          <cell r="AJ447">
            <v>0</v>
          </cell>
          <cell r="AK447">
            <v>0</v>
          </cell>
          <cell r="AM447">
            <v>70</v>
          </cell>
        </row>
        <row r="448">
          <cell r="D448" t="str">
            <v>9-Belirli bir mala tahsis edilmiş mağazalarda mobilya. aydınlatma teçhizatı ve diğer ev eşyalarının perakende ticareti</v>
          </cell>
          <cell r="E448" t="str">
            <v>G4759</v>
          </cell>
          <cell r="F448">
            <v>0</v>
          </cell>
          <cell r="G448">
            <v>7</v>
          </cell>
          <cell r="H448">
            <v>32</v>
          </cell>
          <cell r="I448">
            <v>54</v>
          </cell>
          <cell r="J448">
            <v>16</v>
          </cell>
          <cell r="K448">
            <v>3248</v>
          </cell>
          <cell r="M448">
            <v>0</v>
          </cell>
          <cell r="N448">
            <v>1</v>
          </cell>
          <cell r="O448">
            <v>20</v>
          </cell>
          <cell r="P448">
            <v>21</v>
          </cell>
          <cell r="R448">
            <v>517</v>
          </cell>
          <cell r="AA448">
            <v>0</v>
          </cell>
          <cell r="AB448">
            <v>0</v>
          </cell>
          <cell r="AC448">
            <v>0</v>
          </cell>
          <cell r="AD448">
            <v>0</v>
          </cell>
          <cell r="AE448">
            <v>0</v>
          </cell>
          <cell r="AF448">
            <v>155</v>
          </cell>
          <cell r="AH448">
            <v>0</v>
          </cell>
          <cell r="AI448">
            <v>0</v>
          </cell>
          <cell r="AJ448">
            <v>0</v>
          </cell>
          <cell r="AK448">
            <v>0</v>
          </cell>
          <cell r="AM448">
            <v>6</v>
          </cell>
        </row>
        <row r="449">
          <cell r="D449" t="str">
            <v>1-Belirli bir mala tahsis edilmiş mağazalarda kitapların perakende ticareti</v>
          </cell>
          <cell r="E449" t="str">
            <v>G4761</v>
          </cell>
          <cell r="F449">
            <v>0</v>
          </cell>
          <cell r="H449">
            <v>2</v>
          </cell>
          <cell r="J449">
            <v>4</v>
          </cell>
          <cell r="K449">
            <v>230</v>
          </cell>
          <cell r="M449">
            <v>0</v>
          </cell>
          <cell r="AA449">
            <v>0</v>
          </cell>
          <cell r="AC449">
            <v>0</v>
          </cell>
          <cell r="AE449">
            <v>0</v>
          </cell>
          <cell r="AF449">
            <v>3</v>
          </cell>
          <cell r="AH449">
            <v>0</v>
          </cell>
        </row>
        <row r="450">
          <cell r="D450" t="str">
            <v>2-Belirli bir mala tahsis edilmiş mağazalarda gazeteler ve kırtasiye ürünlerinin perakende ticareti</v>
          </cell>
          <cell r="E450" t="str">
            <v>G4762</v>
          </cell>
          <cell r="F450">
            <v>0</v>
          </cell>
          <cell r="I450">
            <v>9</v>
          </cell>
          <cell r="K450">
            <v>276</v>
          </cell>
          <cell r="M450">
            <v>0</v>
          </cell>
          <cell r="AA450">
            <v>0</v>
          </cell>
          <cell r="AD450">
            <v>0</v>
          </cell>
          <cell r="AF450">
            <v>14</v>
          </cell>
          <cell r="AH450">
            <v>0</v>
          </cell>
        </row>
        <row r="451">
          <cell r="D451" t="str">
            <v>3-Belirli bir mala tahsis edilmiş mağazalarda müzik ve video kayıtlarının perakende ticareti</v>
          </cell>
          <cell r="E451" t="str">
            <v>G4763</v>
          </cell>
        </row>
        <row r="452">
          <cell r="D452" t="str">
            <v>4-Belirli bir mala tahsis edilmiş mağazalarda spor malzemelerinin perakende ticareti</v>
          </cell>
          <cell r="E452" t="str">
            <v>G4764</v>
          </cell>
          <cell r="F452">
            <v>0</v>
          </cell>
          <cell r="I452">
            <v>3</v>
          </cell>
          <cell r="J452">
            <v>4</v>
          </cell>
          <cell r="K452">
            <v>95</v>
          </cell>
          <cell r="M452">
            <v>0</v>
          </cell>
          <cell r="P452">
            <v>3</v>
          </cell>
          <cell r="R452">
            <v>21</v>
          </cell>
          <cell r="AA452">
            <v>0</v>
          </cell>
          <cell r="AD452">
            <v>0</v>
          </cell>
          <cell r="AE452">
            <v>0</v>
          </cell>
          <cell r="AF452">
            <v>0</v>
          </cell>
          <cell r="AH452">
            <v>0</v>
          </cell>
          <cell r="AK452">
            <v>0</v>
          </cell>
          <cell r="AM452">
            <v>0</v>
          </cell>
        </row>
        <row r="453">
          <cell r="D453" t="str">
            <v>5-Belirli bir mala tahsis edilmiş mağazalarda oyunlar ve oyuncakların perakende ticareti</v>
          </cell>
          <cell r="E453" t="str">
            <v>G4765</v>
          </cell>
          <cell r="F453">
            <v>0</v>
          </cell>
          <cell r="K453">
            <v>176</v>
          </cell>
          <cell r="M453">
            <v>0</v>
          </cell>
          <cell r="N453">
            <v>1</v>
          </cell>
          <cell r="O453">
            <v>2</v>
          </cell>
          <cell r="P453">
            <v>3</v>
          </cell>
          <cell r="R453">
            <v>79</v>
          </cell>
          <cell r="AA453">
            <v>0</v>
          </cell>
          <cell r="AF453">
            <v>5</v>
          </cell>
          <cell r="AH453">
            <v>0</v>
          </cell>
          <cell r="AI453">
            <v>0</v>
          </cell>
          <cell r="AJ453">
            <v>0</v>
          </cell>
          <cell r="AK453">
            <v>0</v>
          </cell>
          <cell r="AM453">
            <v>0</v>
          </cell>
        </row>
        <row r="454">
          <cell r="D454" t="str">
            <v>1-Belirli bir mala tahsis edilmiş mağazalarda giyim eşyalarının perakende ticareti</v>
          </cell>
          <cell r="E454" t="str">
            <v>G4771</v>
          </cell>
          <cell r="F454">
            <v>0</v>
          </cell>
          <cell r="G454">
            <v>8</v>
          </cell>
          <cell r="H454">
            <v>18</v>
          </cell>
          <cell r="I454">
            <v>54</v>
          </cell>
          <cell r="J454">
            <v>8</v>
          </cell>
          <cell r="K454">
            <v>1940</v>
          </cell>
          <cell r="M454">
            <v>0</v>
          </cell>
          <cell r="N454">
            <v>10</v>
          </cell>
          <cell r="O454">
            <v>14</v>
          </cell>
          <cell r="P454">
            <v>75</v>
          </cell>
          <cell r="Q454">
            <v>12</v>
          </cell>
          <cell r="R454">
            <v>1455</v>
          </cell>
          <cell r="AA454">
            <v>0</v>
          </cell>
          <cell r="AB454">
            <v>0</v>
          </cell>
          <cell r="AC454">
            <v>0</v>
          </cell>
          <cell r="AD454">
            <v>0</v>
          </cell>
          <cell r="AE454">
            <v>0</v>
          </cell>
          <cell r="AF454">
            <v>17</v>
          </cell>
          <cell r="AH454">
            <v>0</v>
          </cell>
          <cell r="AI454">
            <v>0</v>
          </cell>
          <cell r="AJ454">
            <v>0</v>
          </cell>
          <cell r="AK454">
            <v>0</v>
          </cell>
          <cell r="AL454">
            <v>0</v>
          </cell>
          <cell r="AM454">
            <v>18</v>
          </cell>
        </row>
        <row r="455">
          <cell r="D455" t="str">
            <v>2-Belirli bir mala tahsis edilmiş mağazalarda ayakkabı ve deri eşyaların perakende ticareti</v>
          </cell>
          <cell r="E455" t="str">
            <v>G4772</v>
          </cell>
          <cell r="F455">
            <v>0</v>
          </cell>
          <cell r="G455">
            <v>2</v>
          </cell>
          <cell r="H455">
            <v>4</v>
          </cell>
          <cell r="I455">
            <v>21</v>
          </cell>
          <cell r="K455">
            <v>554</v>
          </cell>
          <cell r="M455">
            <v>0</v>
          </cell>
          <cell r="N455">
            <v>2</v>
          </cell>
          <cell r="O455">
            <v>6</v>
          </cell>
          <cell r="P455">
            <v>15</v>
          </cell>
          <cell r="Q455">
            <v>4</v>
          </cell>
          <cell r="R455">
            <v>703</v>
          </cell>
          <cell r="AA455">
            <v>0</v>
          </cell>
          <cell r="AB455">
            <v>0</v>
          </cell>
          <cell r="AC455">
            <v>0</v>
          </cell>
          <cell r="AD455">
            <v>0</v>
          </cell>
          <cell r="AF455">
            <v>34</v>
          </cell>
          <cell r="AH455">
            <v>0</v>
          </cell>
          <cell r="AI455">
            <v>0</v>
          </cell>
          <cell r="AJ455">
            <v>0</v>
          </cell>
          <cell r="AK455">
            <v>0</v>
          </cell>
          <cell r="AL455">
            <v>0</v>
          </cell>
          <cell r="AM455">
            <v>25</v>
          </cell>
        </row>
        <row r="456">
          <cell r="D456" t="str">
            <v>3-Belirli bir mala tahsis edilmiş mağazalarda eczacılık ürünlerinin veya optik aletlerinin perakende ticareti</v>
          </cell>
          <cell r="E456" t="str">
            <v>G4773</v>
          </cell>
          <cell r="F456">
            <v>0</v>
          </cell>
          <cell r="H456">
            <v>4</v>
          </cell>
          <cell r="I456">
            <v>6</v>
          </cell>
          <cell r="K456">
            <v>706</v>
          </cell>
          <cell r="M456">
            <v>0</v>
          </cell>
          <cell r="O456">
            <v>2</v>
          </cell>
          <cell r="R456">
            <v>288</v>
          </cell>
          <cell r="AA456">
            <v>0</v>
          </cell>
          <cell r="AC456">
            <v>0</v>
          </cell>
          <cell r="AD456">
            <v>0</v>
          </cell>
          <cell r="AF456">
            <v>19</v>
          </cell>
          <cell r="AH456">
            <v>0</v>
          </cell>
          <cell r="AJ456">
            <v>0</v>
          </cell>
          <cell r="AM456">
            <v>0</v>
          </cell>
        </row>
        <row r="457">
          <cell r="D457" t="str">
            <v>4-Belirli bir mala tahsis edilmiş mağazalarda tıbbi ve ortopedik ürünlerin perakende ticareti</v>
          </cell>
          <cell r="E457" t="str">
            <v>G4774</v>
          </cell>
          <cell r="F457">
            <v>0</v>
          </cell>
          <cell r="J457">
            <v>4</v>
          </cell>
          <cell r="K457">
            <v>385</v>
          </cell>
          <cell r="M457">
            <v>0</v>
          </cell>
          <cell r="R457">
            <v>8</v>
          </cell>
          <cell r="AA457">
            <v>0</v>
          </cell>
          <cell r="AE457">
            <v>0</v>
          </cell>
          <cell r="AF457">
            <v>3</v>
          </cell>
          <cell r="AH457">
            <v>0</v>
          </cell>
          <cell r="AM457">
            <v>0</v>
          </cell>
        </row>
        <row r="458">
          <cell r="D458" t="str">
            <v>5-Belirli bir mala tahsis edilmiş mağazalarda kozmetik ve kişisel bakım malzemelerinin perakende ticareti</v>
          </cell>
          <cell r="E458" t="str">
            <v>G4775</v>
          </cell>
          <cell r="F458">
            <v>0</v>
          </cell>
          <cell r="G458">
            <v>1</v>
          </cell>
          <cell r="H458">
            <v>2</v>
          </cell>
          <cell r="I458">
            <v>3</v>
          </cell>
          <cell r="K458">
            <v>561</v>
          </cell>
          <cell r="M458">
            <v>0</v>
          </cell>
          <cell r="N458">
            <v>1</v>
          </cell>
          <cell r="O458">
            <v>4</v>
          </cell>
          <cell r="P458">
            <v>9</v>
          </cell>
          <cell r="Q458">
            <v>4</v>
          </cell>
          <cell r="R458">
            <v>477</v>
          </cell>
          <cell r="AA458">
            <v>0</v>
          </cell>
          <cell r="AB458">
            <v>0</v>
          </cell>
          <cell r="AC458">
            <v>0</v>
          </cell>
          <cell r="AD458">
            <v>0</v>
          </cell>
          <cell r="AF458">
            <v>25</v>
          </cell>
          <cell r="AH458">
            <v>0</v>
          </cell>
          <cell r="AI458">
            <v>0</v>
          </cell>
          <cell r="AJ458">
            <v>0</v>
          </cell>
          <cell r="AK458">
            <v>0</v>
          </cell>
          <cell r="AL458">
            <v>0</v>
          </cell>
          <cell r="AM458">
            <v>10</v>
          </cell>
        </row>
        <row r="459">
          <cell r="D459" t="str">
            <v>6-Belirli bir mala tahsis edilmiş mağazalarda çiçek. bitki. tohum. gübre. ev hayvanları ve ev hayvanları yemleri perakende ticareti</v>
          </cell>
          <cell r="E459" t="str">
            <v>G4776</v>
          </cell>
          <cell r="F459">
            <v>0</v>
          </cell>
          <cell r="I459">
            <v>3</v>
          </cell>
          <cell r="J459">
            <v>4</v>
          </cell>
          <cell r="K459">
            <v>496</v>
          </cell>
          <cell r="R459">
            <v>11</v>
          </cell>
          <cell r="AA459">
            <v>0</v>
          </cell>
          <cell r="AD459">
            <v>0</v>
          </cell>
          <cell r="AE459">
            <v>0</v>
          </cell>
          <cell r="AF459">
            <v>5</v>
          </cell>
          <cell r="AM459">
            <v>1</v>
          </cell>
        </row>
        <row r="460">
          <cell r="D460" t="str">
            <v>7-Belirli bir mala tahsis edilmiş mağazalarda saat ve mücevher perakende ticareti</v>
          </cell>
          <cell r="E460" t="str">
            <v>G4777</v>
          </cell>
          <cell r="F460">
            <v>0</v>
          </cell>
          <cell r="K460">
            <v>164</v>
          </cell>
          <cell r="M460">
            <v>0</v>
          </cell>
          <cell r="R460">
            <v>12</v>
          </cell>
          <cell r="AA460">
            <v>0</v>
          </cell>
          <cell r="AF460">
            <v>12</v>
          </cell>
          <cell r="AH460">
            <v>0</v>
          </cell>
          <cell r="AM460">
            <v>0</v>
          </cell>
        </row>
        <row r="461">
          <cell r="D461" t="str">
            <v>8-Belirli bir mala tahsis edilmiş mağazalarda diğer yeni malların perakende ticareti</v>
          </cell>
          <cell r="E461" t="str">
            <v>G4778</v>
          </cell>
          <cell r="F461">
            <v>0</v>
          </cell>
          <cell r="G461">
            <v>2</v>
          </cell>
          <cell r="H461">
            <v>6</v>
          </cell>
          <cell r="I461">
            <v>3</v>
          </cell>
          <cell r="J461">
            <v>4</v>
          </cell>
          <cell r="K461">
            <v>2472</v>
          </cell>
          <cell r="M461">
            <v>0</v>
          </cell>
          <cell r="N461">
            <v>3</v>
          </cell>
          <cell r="P461">
            <v>6</v>
          </cell>
          <cell r="R461">
            <v>84</v>
          </cell>
          <cell r="AA461">
            <v>0</v>
          </cell>
          <cell r="AB461">
            <v>0</v>
          </cell>
          <cell r="AC461">
            <v>0</v>
          </cell>
          <cell r="AD461">
            <v>0</v>
          </cell>
          <cell r="AE461">
            <v>0</v>
          </cell>
          <cell r="AF461">
            <v>82</v>
          </cell>
          <cell r="AH461">
            <v>0</v>
          </cell>
          <cell r="AI461">
            <v>0</v>
          </cell>
          <cell r="AK461">
            <v>0</v>
          </cell>
          <cell r="AM461">
            <v>0</v>
          </cell>
        </row>
        <row r="462">
          <cell r="D462" t="str">
            <v>9-Kullanılmış malların satıldığı mağazalardaki perakende ticaret</v>
          </cell>
          <cell r="E462" t="str">
            <v>G4779</v>
          </cell>
          <cell r="F462">
            <v>0</v>
          </cell>
          <cell r="K462">
            <v>76</v>
          </cell>
          <cell r="AA462">
            <v>0</v>
          </cell>
          <cell r="AF462">
            <v>24</v>
          </cell>
        </row>
        <row r="463">
          <cell r="D463" t="str">
            <v>1-Tezgahlar ve pazar yerleri vasıtasıyla gıda. içecek ve tütün ürünleri perakende ticareti</v>
          </cell>
          <cell r="E463" t="str">
            <v>G4781</v>
          </cell>
          <cell r="F463">
            <v>0</v>
          </cell>
          <cell r="K463">
            <v>224</v>
          </cell>
          <cell r="M463">
            <v>0</v>
          </cell>
          <cell r="P463">
            <v>3</v>
          </cell>
          <cell r="R463">
            <v>28</v>
          </cell>
          <cell r="AA463">
            <v>0</v>
          </cell>
          <cell r="AF463">
            <v>8</v>
          </cell>
          <cell r="AH463">
            <v>0</v>
          </cell>
          <cell r="AK463">
            <v>0</v>
          </cell>
          <cell r="AM463">
            <v>0</v>
          </cell>
        </row>
        <row r="464">
          <cell r="D464" t="str">
            <v>2-Tezgahlar ve pazar yerleri vasıtasıyla tekstil. giyim eşyası ve ayakkabı perakende ticareti</v>
          </cell>
          <cell r="E464" t="str">
            <v>G4782</v>
          </cell>
          <cell r="F464">
            <v>0</v>
          </cell>
          <cell r="K464">
            <v>9</v>
          </cell>
          <cell r="R464">
            <v>5</v>
          </cell>
          <cell r="AA464">
            <v>0</v>
          </cell>
          <cell r="AF464">
            <v>0</v>
          </cell>
          <cell r="AM464">
            <v>0</v>
          </cell>
        </row>
        <row r="465">
          <cell r="D465" t="str">
            <v>9-Tezgahlar ve pazar yerleri vasıtasıyla diğer malların perakende ticareti</v>
          </cell>
          <cell r="E465" t="str">
            <v>G4789</v>
          </cell>
          <cell r="F465">
            <v>0</v>
          </cell>
          <cell r="K465">
            <v>108</v>
          </cell>
          <cell r="AA465">
            <v>0</v>
          </cell>
          <cell r="AF465">
            <v>3</v>
          </cell>
        </row>
        <row r="466">
          <cell r="D466" t="str">
            <v>1-Posta yoluyla veya internet üzerinden yapılan perakende ticaret</v>
          </cell>
          <cell r="E466" t="str">
            <v>G4791</v>
          </cell>
          <cell r="F466">
            <v>0</v>
          </cell>
          <cell r="H466">
            <v>4</v>
          </cell>
          <cell r="I466">
            <v>6</v>
          </cell>
          <cell r="K466">
            <v>648</v>
          </cell>
          <cell r="M466">
            <v>0</v>
          </cell>
          <cell r="O466">
            <v>2</v>
          </cell>
          <cell r="R466">
            <v>15</v>
          </cell>
          <cell r="AA466">
            <v>0</v>
          </cell>
          <cell r="AC466">
            <v>0</v>
          </cell>
          <cell r="AD466">
            <v>0</v>
          </cell>
          <cell r="AF466">
            <v>45</v>
          </cell>
          <cell r="AH466">
            <v>0</v>
          </cell>
          <cell r="AJ466">
            <v>0</v>
          </cell>
          <cell r="AM466">
            <v>0</v>
          </cell>
        </row>
        <row r="467">
          <cell r="D467" t="str">
            <v>9-Mağazalar. tezgahlar ve pazar yerleri dışında yapılan diğer perakende ticaret</v>
          </cell>
          <cell r="E467" t="str">
            <v>G4799</v>
          </cell>
          <cell r="F467">
            <v>0</v>
          </cell>
          <cell r="H467">
            <v>2</v>
          </cell>
          <cell r="I467">
            <v>3</v>
          </cell>
          <cell r="K467">
            <v>57</v>
          </cell>
          <cell r="R467">
            <v>31</v>
          </cell>
          <cell r="AA467">
            <v>0</v>
          </cell>
          <cell r="AC467">
            <v>0</v>
          </cell>
          <cell r="AD467">
            <v>0</v>
          </cell>
          <cell r="AF467">
            <v>2</v>
          </cell>
          <cell r="AM467">
            <v>0</v>
          </cell>
        </row>
        <row r="468">
          <cell r="D468" t="str">
            <v>0-Demiryolu ile şehirlerarası yolcu taşımacılığı</v>
          </cell>
          <cell r="E468" t="str">
            <v>H4910</v>
          </cell>
          <cell r="F468">
            <v>0</v>
          </cell>
          <cell r="H468">
            <v>4</v>
          </cell>
          <cell r="K468">
            <v>413</v>
          </cell>
          <cell r="R468">
            <v>32</v>
          </cell>
          <cell r="AA468">
            <v>0</v>
          </cell>
          <cell r="AC468">
            <v>0</v>
          </cell>
          <cell r="AF468">
            <v>6</v>
          </cell>
          <cell r="AM468">
            <v>0</v>
          </cell>
        </row>
        <row r="469">
          <cell r="D469" t="str">
            <v>0-Demiryolu ile yük taşımacılığı</v>
          </cell>
          <cell r="E469" t="str">
            <v>H4920</v>
          </cell>
          <cell r="F469">
            <v>0</v>
          </cell>
          <cell r="K469">
            <v>5</v>
          </cell>
          <cell r="AA469">
            <v>0</v>
          </cell>
          <cell r="AF469">
            <v>0</v>
          </cell>
        </row>
        <row r="470">
          <cell r="D470" t="str">
            <v>1-Kara taşımacılığı ile yapılan ve banliyö yolcu taşımacılığı</v>
          </cell>
          <cell r="E470" t="str">
            <v>H4931</v>
          </cell>
          <cell r="F470">
            <v>0</v>
          </cell>
          <cell r="G470">
            <v>10</v>
          </cell>
          <cell r="H470">
            <v>26</v>
          </cell>
          <cell r="I470">
            <v>117</v>
          </cell>
          <cell r="J470">
            <v>52</v>
          </cell>
          <cell r="K470">
            <v>8993</v>
          </cell>
          <cell r="M470">
            <v>0</v>
          </cell>
          <cell r="R470">
            <v>10</v>
          </cell>
          <cell r="AA470">
            <v>0</v>
          </cell>
          <cell r="AB470">
            <v>0</v>
          </cell>
          <cell r="AC470">
            <v>0</v>
          </cell>
          <cell r="AD470">
            <v>0</v>
          </cell>
          <cell r="AE470">
            <v>0</v>
          </cell>
          <cell r="AF470">
            <v>292</v>
          </cell>
          <cell r="AH470">
            <v>0</v>
          </cell>
          <cell r="AM470">
            <v>0</v>
          </cell>
        </row>
        <row r="471">
          <cell r="D471" t="str">
            <v>2-Taksi taşımacılığı</v>
          </cell>
          <cell r="E471" t="str">
            <v>H4932</v>
          </cell>
          <cell r="F471">
            <v>0</v>
          </cell>
          <cell r="G471">
            <v>2</v>
          </cell>
          <cell r="H471">
            <v>4</v>
          </cell>
          <cell r="K471">
            <v>1060</v>
          </cell>
          <cell r="M471">
            <v>0</v>
          </cell>
          <cell r="R471">
            <v>5</v>
          </cell>
          <cell r="AA471">
            <v>0</v>
          </cell>
          <cell r="AB471">
            <v>0</v>
          </cell>
          <cell r="AC471">
            <v>0</v>
          </cell>
          <cell r="AF471">
            <v>79</v>
          </cell>
          <cell r="AH471">
            <v>0</v>
          </cell>
          <cell r="AM471">
            <v>0</v>
          </cell>
        </row>
        <row r="472">
          <cell r="D472" t="str">
            <v>3-Tünel işletmesi</v>
          </cell>
          <cell r="E472" t="str">
            <v>H4933</v>
          </cell>
        </row>
        <row r="473">
          <cell r="D473" t="str">
            <v>4-Hayvan arabaları ve hayvanlarla yapılan yük nakliyatı</v>
          </cell>
          <cell r="E473" t="str">
            <v>H4934</v>
          </cell>
        </row>
        <row r="474">
          <cell r="D474" t="str">
            <v>5-Teleferik işletmesi</v>
          </cell>
          <cell r="E474" t="str">
            <v>H4935</v>
          </cell>
        </row>
        <row r="475">
          <cell r="D475" t="str">
            <v>6-Şehir içi otobüs ve dolmuş taşımacışığı</v>
          </cell>
          <cell r="E475" t="str">
            <v>H4936</v>
          </cell>
        </row>
        <row r="476">
          <cell r="D476" t="str">
            <v>9-Başka yerde sınıflandırılmamış kara taşımacılığı ile yapılan diğer yolcu taşımacılığı</v>
          </cell>
          <cell r="E476" t="str">
            <v>H4939</v>
          </cell>
          <cell r="F476">
            <v>0</v>
          </cell>
          <cell r="G476">
            <v>8</v>
          </cell>
          <cell r="H476">
            <v>18</v>
          </cell>
          <cell r="I476">
            <v>78</v>
          </cell>
          <cell r="J476">
            <v>10</v>
          </cell>
          <cell r="K476">
            <v>4849</v>
          </cell>
          <cell r="M476">
            <v>0</v>
          </cell>
          <cell r="Q476">
            <v>4</v>
          </cell>
          <cell r="R476">
            <v>170</v>
          </cell>
          <cell r="AA476">
            <v>0</v>
          </cell>
          <cell r="AB476">
            <v>0</v>
          </cell>
          <cell r="AC476">
            <v>0</v>
          </cell>
          <cell r="AD476">
            <v>0</v>
          </cell>
          <cell r="AE476">
            <v>2</v>
          </cell>
          <cell r="AF476">
            <v>136</v>
          </cell>
          <cell r="AH476">
            <v>0</v>
          </cell>
          <cell r="AL476">
            <v>0</v>
          </cell>
          <cell r="AM476">
            <v>0</v>
          </cell>
        </row>
        <row r="477">
          <cell r="D477" t="str">
            <v>1-Karayolu ile yük taşımacılığı</v>
          </cell>
          <cell r="E477" t="str">
            <v>H4941</v>
          </cell>
          <cell r="F477">
            <v>0</v>
          </cell>
          <cell r="G477">
            <v>54</v>
          </cell>
          <cell r="H477">
            <v>270</v>
          </cell>
          <cell r="I477">
            <v>563</v>
          </cell>
          <cell r="J477">
            <v>280</v>
          </cell>
          <cell r="K477">
            <v>72304</v>
          </cell>
          <cell r="M477">
            <v>0</v>
          </cell>
          <cell r="O477">
            <v>14</v>
          </cell>
          <cell r="P477">
            <v>21</v>
          </cell>
          <cell r="Q477">
            <v>8</v>
          </cell>
          <cell r="R477">
            <v>708</v>
          </cell>
          <cell r="AA477">
            <v>0</v>
          </cell>
          <cell r="AB477">
            <v>0</v>
          </cell>
          <cell r="AC477">
            <v>0</v>
          </cell>
          <cell r="AD477">
            <v>1</v>
          </cell>
          <cell r="AE477">
            <v>4</v>
          </cell>
          <cell r="AF477">
            <v>3315</v>
          </cell>
          <cell r="AH477">
            <v>0</v>
          </cell>
          <cell r="AJ477">
            <v>0</v>
          </cell>
          <cell r="AK477">
            <v>0</v>
          </cell>
          <cell r="AL477">
            <v>0</v>
          </cell>
          <cell r="AM477">
            <v>26</v>
          </cell>
        </row>
        <row r="478">
          <cell r="D478" t="str">
            <v>2-Ev ve iş yerlerine verilen taşımacılık hizmetleri</v>
          </cell>
          <cell r="E478" t="str">
            <v>H4942</v>
          </cell>
          <cell r="F478">
            <v>0</v>
          </cell>
          <cell r="G478">
            <v>17</v>
          </cell>
          <cell r="H478">
            <v>70</v>
          </cell>
          <cell r="I478">
            <v>186</v>
          </cell>
          <cell r="J478">
            <v>84</v>
          </cell>
          <cell r="K478">
            <v>25467</v>
          </cell>
          <cell r="M478">
            <v>0</v>
          </cell>
          <cell r="N478">
            <v>1</v>
          </cell>
          <cell r="O478">
            <v>6</v>
          </cell>
          <cell r="P478">
            <v>15</v>
          </cell>
          <cell r="Q478">
            <v>8</v>
          </cell>
          <cell r="R478">
            <v>702</v>
          </cell>
          <cell r="AA478">
            <v>0</v>
          </cell>
          <cell r="AB478">
            <v>0</v>
          </cell>
          <cell r="AC478">
            <v>0</v>
          </cell>
          <cell r="AD478">
            <v>0</v>
          </cell>
          <cell r="AE478">
            <v>0</v>
          </cell>
          <cell r="AF478">
            <v>1338</v>
          </cell>
          <cell r="AH478">
            <v>0</v>
          </cell>
          <cell r="AI478">
            <v>0</v>
          </cell>
          <cell r="AJ478">
            <v>0</v>
          </cell>
          <cell r="AK478">
            <v>0</v>
          </cell>
          <cell r="AL478">
            <v>0</v>
          </cell>
          <cell r="AM478">
            <v>17</v>
          </cell>
        </row>
        <row r="479">
          <cell r="D479" t="str">
            <v>0-Boru hattı taşımacılığı</v>
          </cell>
          <cell r="E479" t="str">
            <v>H4950</v>
          </cell>
          <cell r="F479">
            <v>0</v>
          </cell>
          <cell r="I479">
            <v>6</v>
          </cell>
          <cell r="J479">
            <v>4</v>
          </cell>
          <cell r="K479">
            <v>299</v>
          </cell>
          <cell r="R479">
            <v>60</v>
          </cell>
          <cell r="AA479">
            <v>0</v>
          </cell>
          <cell r="AD479">
            <v>0</v>
          </cell>
          <cell r="AE479">
            <v>0</v>
          </cell>
          <cell r="AF479">
            <v>6</v>
          </cell>
          <cell r="AM479">
            <v>0</v>
          </cell>
        </row>
        <row r="480">
          <cell r="D480" t="str">
            <v>0-Deniz ve kıyı sularında yolcu taşımacılığı</v>
          </cell>
          <cell r="E480" t="str">
            <v>H5010</v>
          </cell>
          <cell r="F480">
            <v>0</v>
          </cell>
          <cell r="H480">
            <v>2</v>
          </cell>
          <cell r="I480">
            <v>6</v>
          </cell>
          <cell r="K480">
            <v>1201</v>
          </cell>
          <cell r="M480">
            <v>0</v>
          </cell>
          <cell r="AA480">
            <v>0</v>
          </cell>
          <cell r="AC480">
            <v>0</v>
          </cell>
          <cell r="AD480">
            <v>0</v>
          </cell>
          <cell r="AF480">
            <v>56</v>
          </cell>
          <cell r="AH480">
            <v>0</v>
          </cell>
        </row>
        <row r="481">
          <cell r="D481" t="str">
            <v>1-Gemi tahmil ve tahliye işleri (su üzerinde. iskele veya rıhtımda)</v>
          </cell>
          <cell r="E481" t="str">
            <v>H5011</v>
          </cell>
        </row>
        <row r="482">
          <cell r="D482" t="str">
            <v>2-Kurtarma gemilerinde yapılan bütün işler.</v>
          </cell>
          <cell r="E482" t="str">
            <v>H5012</v>
          </cell>
        </row>
        <row r="483">
          <cell r="D483" t="str">
            <v>3-Dalgıç gemilerinde yapılan bütün işler.</v>
          </cell>
          <cell r="E483" t="str">
            <v>H5013</v>
          </cell>
        </row>
        <row r="484">
          <cell r="D484" t="str">
            <v>9-Motorlu ve motorsuz küçük deniz vasıtaları ile yüzer vinçlerde yapılan diğer bütün işler</v>
          </cell>
          <cell r="E484" t="str">
            <v>H5019</v>
          </cell>
        </row>
        <row r="485">
          <cell r="D485" t="str">
            <v>0-Deniz ve kıyı sularında yük taşımacılığı</v>
          </cell>
          <cell r="E485" t="str">
            <v>H5020</v>
          </cell>
          <cell r="F485">
            <v>0</v>
          </cell>
          <cell r="H485">
            <v>1</v>
          </cell>
          <cell r="I485">
            <v>12</v>
          </cell>
          <cell r="J485">
            <v>12</v>
          </cell>
          <cell r="K485">
            <v>2674</v>
          </cell>
          <cell r="M485">
            <v>0</v>
          </cell>
          <cell r="R485">
            <v>26</v>
          </cell>
          <cell r="AA485">
            <v>0</v>
          </cell>
          <cell r="AC485">
            <v>1</v>
          </cell>
          <cell r="AD485">
            <v>0</v>
          </cell>
          <cell r="AE485">
            <v>0</v>
          </cell>
          <cell r="AF485">
            <v>76</v>
          </cell>
          <cell r="AH485">
            <v>0</v>
          </cell>
          <cell r="AM485">
            <v>0</v>
          </cell>
        </row>
        <row r="486">
          <cell r="D486" t="str">
            <v>0-İç sularda yolcu taşımacılığı</v>
          </cell>
          <cell r="E486" t="str">
            <v>H5030</v>
          </cell>
          <cell r="F486">
            <v>0</v>
          </cell>
          <cell r="AA486">
            <v>0</v>
          </cell>
        </row>
        <row r="487">
          <cell r="D487" t="str">
            <v>0-İç sularda yük taşımacılığı</v>
          </cell>
          <cell r="E487" t="str">
            <v>H5040</v>
          </cell>
          <cell r="F487">
            <v>0</v>
          </cell>
          <cell r="G487">
            <v>1</v>
          </cell>
          <cell r="AA487">
            <v>0</v>
          </cell>
          <cell r="AB487">
            <v>0</v>
          </cell>
        </row>
        <row r="488">
          <cell r="D488" t="str">
            <v>0-Havayolu ile yolcu taşımacılığı</v>
          </cell>
          <cell r="E488" t="str">
            <v>H5110</v>
          </cell>
          <cell r="F488">
            <v>0</v>
          </cell>
          <cell r="G488">
            <v>17</v>
          </cell>
          <cell r="H488">
            <v>44</v>
          </cell>
          <cell r="I488">
            <v>36</v>
          </cell>
          <cell r="J488">
            <v>48</v>
          </cell>
          <cell r="K488">
            <v>3494</v>
          </cell>
          <cell r="M488">
            <v>0</v>
          </cell>
          <cell r="N488">
            <v>57</v>
          </cell>
          <cell r="O488">
            <v>134</v>
          </cell>
          <cell r="P488">
            <v>114</v>
          </cell>
          <cell r="Q488">
            <v>92</v>
          </cell>
          <cell r="R488">
            <v>3752</v>
          </cell>
          <cell r="AA488">
            <v>0</v>
          </cell>
          <cell r="AB488">
            <v>0</v>
          </cell>
          <cell r="AC488">
            <v>0</v>
          </cell>
          <cell r="AD488">
            <v>0</v>
          </cell>
          <cell r="AE488">
            <v>0</v>
          </cell>
          <cell r="AF488">
            <v>48</v>
          </cell>
          <cell r="AH488">
            <v>0</v>
          </cell>
          <cell r="AI488">
            <v>0</v>
          </cell>
          <cell r="AJ488">
            <v>0</v>
          </cell>
          <cell r="AK488">
            <v>0</v>
          </cell>
          <cell r="AL488">
            <v>0</v>
          </cell>
          <cell r="AM488">
            <v>9</v>
          </cell>
        </row>
        <row r="489">
          <cell r="D489" t="str">
            <v>1-Hava yolu ile yük taşımacılığı</v>
          </cell>
          <cell r="E489" t="str">
            <v>H5121</v>
          </cell>
          <cell r="K489">
            <v>70</v>
          </cell>
          <cell r="AF489">
            <v>0</v>
          </cell>
        </row>
        <row r="490">
          <cell r="D490" t="str">
            <v>2-Uzay taşımacılığı</v>
          </cell>
          <cell r="E490" t="str">
            <v>H5122</v>
          </cell>
        </row>
        <row r="491">
          <cell r="D491" t="str">
            <v>0-Depolama ve ambarlama</v>
          </cell>
          <cell r="E491" t="str">
            <v>H5210</v>
          </cell>
          <cell r="F491">
            <v>0</v>
          </cell>
          <cell r="G491">
            <v>71</v>
          </cell>
          <cell r="H491">
            <v>321</v>
          </cell>
          <cell r="I491">
            <v>510</v>
          </cell>
          <cell r="J491">
            <v>148</v>
          </cell>
          <cell r="K491">
            <v>23804</v>
          </cell>
          <cell r="M491">
            <v>0</v>
          </cell>
          <cell r="N491">
            <v>13</v>
          </cell>
          <cell r="O491">
            <v>58</v>
          </cell>
          <cell r="P491">
            <v>57</v>
          </cell>
          <cell r="Q491">
            <v>48</v>
          </cell>
          <cell r="R491">
            <v>2709</v>
          </cell>
          <cell r="AA491">
            <v>0</v>
          </cell>
          <cell r="AB491">
            <v>0</v>
          </cell>
          <cell r="AC491">
            <v>1</v>
          </cell>
          <cell r="AD491">
            <v>0</v>
          </cell>
          <cell r="AE491">
            <v>0</v>
          </cell>
          <cell r="AF491">
            <v>477</v>
          </cell>
          <cell r="AH491">
            <v>0</v>
          </cell>
          <cell r="AI491">
            <v>0</v>
          </cell>
          <cell r="AJ491">
            <v>0</v>
          </cell>
          <cell r="AK491">
            <v>0</v>
          </cell>
          <cell r="AL491">
            <v>0</v>
          </cell>
          <cell r="AM491">
            <v>68</v>
          </cell>
        </row>
        <row r="492">
          <cell r="D492" t="str">
            <v>1-Uçaklarda yapılan bütün işler ( Havacılık kulüpleri dahil)</v>
          </cell>
          <cell r="E492" t="str">
            <v>H5211</v>
          </cell>
        </row>
        <row r="493">
          <cell r="D493" t="str">
            <v>1-Kara taşımacılığını destekleyici hizmet faaliyetleri</v>
          </cell>
          <cell r="E493" t="str">
            <v>H5221</v>
          </cell>
          <cell r="F493">
            <v>0</v>
          </cell>
          <cell r="G493">
            <v>6</v>
          </cell>
          <cell r="H493">
            <v>18</v>
          </cell>
          <cell r="I493">
            <v>39</v>
          </cell>
          <cell r="J493">
            <v>20</v>
          </cell>
          <cell r="K493">
            <v>3346</v>
          </cell>
          <cell r="M493">
            <v>0</v>
          </cell>
          <cell r="N493">
            <v>1</v>
          </cell>
          <cell r="R493">
            <v>22</v>
          </cell>
          <cell r="AA493">
            <v>0</v>
          </cell>
          <cell r="AB493">
            <v>0</v>
          </cell>
          <cell r="AC493">
            <v>0</v>
          </cell>
          <cell r="AD493">
            <v>0</v>
          </cell>
          <cell r="AE493">
            <v>0</v>
          </cell>
          <cell r="AF493">
            <v>245</v>
          </cell>
          <cell r="AH493">
            <v>0</v>
          </cell>
          <cell r="AI493">
            <v>0</v>
          </cell>
          <cell r="AM493">
            <v>0</v>
          </cell>
        </row>
        <row r="494">
          <cell r="D494" t="str">
            <v>2-Suyolu taşımacılığını destekleyici hizmet faaliyetleri</v>
          </cell>
          <cell r="E494" t="str">
            <v>H5222</v>
          </cell>
          <cell r="F494">
            <v>0</v>
          </cell>
          <cell r="G494">
            <v>8</v>
          </cell>
          <cell r="H494">
            <v>38</v>
          </cell>
          <cell r="I494">
            <v>60</v>
          </cell>
          <cell r="J494">
            <v>8</v>
          </cell>
          <cell r="K494">
            <v>3594</v>
          </cell>
          <cell r="M494">
            <v>0</v>
          </cell>
          <cell r="O494">
            <v>2</v>
          </cell>
          <cell r="Q494">
            <v>4</v>
          </cell>
          <cell r="R494">
            <v>113</v>
          </cell>
          <cell r="AA494">
            <v>0</v>
          </cell>
          <cell r="AB494">
            <v>0</v>
          </cell>
          <cell r="AC494">
            <v>0</v>
          </cell>
          <cell r="AD494">
            <v>0</v>
          </cell>
          <cell r="AE494">
            <v>0</v>
          </cell>
          <cell r="AF494">
            <v>119</v>
          </cell>
          <cell r="AH494">
            <v>0</v>
          </cell>
          <cell r="AJ494">
            <v>0</v>
          </cell>
          <cell r="AL494">
            <v>0</v>
          </cell>
          <cell r="AM494">
            <v>0</v>
          </cell>
        </row>
        <row r="495">
          <cell r="D495" t="str">
            <v>3-Havayolu taşımacılığını destekleyici hizmet faaliyetleri</v>
          </cell>
          <cell r="E495" t="str">
            <v>H5223</v>
          </cell>
          <cell r="F495">
            <v>0</v>
          </cell>
          <cell r="G495">
            <v>40</v>
          </cell>
          <cell r="H495">
            <v>190</v>
          </cell>
          <cell r="I495">
            <v>234</v>
          </cell>
          <cell r="J495">
            <v>60</v>
          </cell>
          <cell r="K495">
            <v>9891</v>
          </cell>
          <cell r="M495">
            <v>0</v>
          </cell>
          <cell r="N495">
            <v>4</v>
          </cell>
          <cell r="O495">
            <v>20</v>
          </cell>
          <cell r="P495">
            <v>27</v>
          </cell>
          <cell r="Q495">
            <v>20</v>
          </cell>
          <cell r="R495">
            <v>1081</v>
          </cell>
          <cell r="AA495">
            <v>0</v>
          </cell>
          <cell r="AB495">
            <v>0</v>
          </cell>
          <cell r="AC495">
            <v>0</v>
          </cell>
          <cell r="AD495">
            <v>0</v>
          </cell>
          <cell r="AE495">
            <v>0</v>
          </cell>
          <cell r="AF495">
            <v>269</v>
          </cell>
          <cell r="AH495">
            <v>0</v>
          </cell>
          <cell r="AI495">
            <v>0</v>
          </cell>
          <cell r="AJ495">
            <v>0</v>
          </cell>
          <cell r="AK495">
            <v>0</v>
          </cell>
          <cell r="AL495">
            <v>0</v>
          </cell>
          <cell r="AM495">
            <v>32</v>
          </cell>
        </row>
        <row r="496">
          <cell r="D496" t="str">
            <v>4-Kargo yükleme boşaltma hizmetleri</v>
          </cell>
          <cell r="E496" t="str">
            <v>H5224</v>
          </cell>
          <cell r="F496">
            <v>0</v>
          </cell>
          <cell r="G496">
            <v>45</v>
          </cell>
          <cell r="H496">
            <v>164</v>
          </cell>
          <cell r="I496">
            <v>435</v>
          </cell>
          <cell r="J496">
            <v>156</v>
          </cell>
          <cell r="K496">
            <v>25018</v>
          </cell>
          <cell r="M496">
            <v>0</v>
          </cell>
          <cell r="N496">
            <v>7</v>
          </cell>
          <cell r="O496">
            <v>26</v>
          </cell>
          <cell r="P496">
            <v>30</v>
          </cell>
          <cell r="Q496">
            <v>8</v>
          </cell>
          <cell r="R496">
            <v>1568</v>
          </cell>
          <cell r="AA496">
            <v>0</v>
          </cell>
          <cell r="AB496">
            <v>0</v>
          </cell>
          <cell r="AC496">
            <v>0</v>
          </cell>
          <cell r="AD496">
            <v>0</v>
          </cell>
          <cell r="AE496">
            <v>0</v>
          </cell>
          <cell r="AF496">
            <v>752</v>
          </cell>
          <cell r="AH496">
            <v>0</v>
          </cell>
          <cell r="AI496">
            <v>0</v>
          </cell>
          <cell r="AJ496">
            <v>0</v>
          </cell>
          <cell r="AK496">
            <v>0</v>
          </cell>
          <cell r="AL496">
            <v>0</v>
          </cell>
          <cell r="AM496">
            <v>7</v>
          </cell>
        </row>
        <row r="497">
          <cell r="D497" t="str">
            <v>9-Taşımacılığı destekleyici diğer faaliyetler</v>
          </cell>
          <cell r="E497" t="str">
            <v>H5229</v>
          </cell>
          <cell r="F497">
            <v>0</v>
          </cell>
          <cell r="G497">
            <v>6</v>
          </cell>
          <cell r="H497">
            <v>32</v>
          </cell>
          <cell r="I497">
            <v>69</v>
          </cell>
          <cell r="J497">
            <v>20</v>
          </cell>
          <cell r="K497">
            <v>4539</v>
          </cell>
          <cell r="M497">
            <v>0</v>
          </cell>
          <cell r="O497">
            <v>2</v>
          </cell>
          <cell r="P497">
            <v>6</v>
          </cell>
          <cell r="R497">
            <v>159</v>
          </cell>
          <cell r="AA497">
            <v>0</v>
          </cell>
          <cell r="AB497">
            <v>0</v>
          </cell>
          <cell r="AC497">
            <v>0</v>
          </cell>
          <cell r="AD497">
            <v>0</v>
          </cell>
          <cell r="AE497">
            <v>0</v>
          </cell>
          <cell r="AF497">
            <v>208</v>
          </cell>
          <cell r="AH497">
            <v>0</v>
          </cell>
          <cell r="AJ497">
            <v>0</v>
          </cell>
          <cell r="AK497">
            <v>0</v>
          </cell>
          <cell r="AM497">
            <v>4</v>
          </cell>
        </row>
        <row r="498">
          <cell r="D498" t="str">
            <v>0-Evrensel hizmet yükümlülüğü altında postacılık faaliyetleri</v>
          </cell>
          <cell r="E498" t="str">
            <v>H5310</v>
          </cell>
          <cell r="F498">
            <v>0</v>
          </cell>
          <cell r="H498">
            <v>4</v>
          </cell>
          <cell r="I498">
            <v>9</v>
          </cell>
          <cell r="J498">
            <v>4</v>
          </cell>
          <cell r="K498">
            <v>817</v>
          </cell>
          <cell r="M498">
            <v>0</v>
          </cell>
          <cell r="R498">
            <v>285</v>
          </cell>
          <cell r="AA498">
            <v>0</v>
          </cell>
          <cell r="AC498">
            <v>0</v>
          </cell>
          <cell r="AD498">
            <v>0</v>
          </cell>
          <cell r="AE498">
            <v>0</v>
          </cell>
          <cell r="AF498">
            <v>27</v>
          </cell>
          <cell r="AH498">
            <v>0</v>
          </cell>
          <cell r="AM498">
            <v>0</v>
          </cell>
        </row>
        <row r="499">
          <cell r="D499" t="str">
            <v>0-Diğer posta ve kurye faaliyetleri</v>
          </cell>
          <cell r="E499" t="str">
            <v>H5320</v>
          </cell>
          <cell r="F499">
            <v>0</v>
          </cell>
          <cell r="G499">
            <v>7</v>
          </cell>
          <cell r="H499">
            <v>34</v>
          </cell>
          <cell r="I499">
            <v>84</v>
          </cell>
          <cell r="J499">
            <v>28</v>
          </cell>
          <cell r="K499">
            <v>6406</v>
          </cell>
          <cell r="M499">
            <v>0</v>
          </cell>
          <cell r="O499">
            <v>4</v>
          </cell>
          <cell r="P499">
            <v>6</v>
          </cell>
          <cell r="R499">
            <v>222</v>
          </cell>
          <cell r="AA499">
            <v>0</v>
          </cell>
          <cell r="AB499">
            <v>0</v>
          </cell>
          <cell r="AC499">
            <v>0</v>
          </cell>
          <cell r="AD499">
            <v>0</v>
          </cell>
          <cell r="AE499">
            <v>0</v>
          </cell>
          <cell r="AF499">
            <v>289</v>
          </cell>
          <cell r="AH499">
            <v>0</v>
          </cell>
          <cell r="AJ499">
            <v>0</v>
          </cell>
          <cell r="AK499">
            <v>0</v>
          </cell>
          <cell r="AM499">
            <v>0</v>
          </cell>
        </row>
        <row r="500">
          <cell r="D500" t="str">
            <v>0-Oteller ve benzer konaklama yerleri</v>
          </cell>
          <cell r="E500" t="str">
            <v>I5510</v>
          </cell>
          <cell r="F500">
            <v>0</v>
          </cell>
          <cell r="G500">
            <v>60</v>
          </cell>
          <cell r="H500">
            <v>354</v>
          </cell>
          <cell r="I500">
            <v>698</v>
          </cell>
          <cell r="J500">
            <v>176</v>
          </cell>
          <cell r="K500">
            <v>17380</v>
          </cell>
          <cell r="M500">
            <v>0</v>
          </cell>
          <cell r="N500">
            <v>51</v>
          </cell>
          <cell r="O500">
            <v>185</v>
          </cell>
          <cell r="P500">
            <v>314</v>
          </cell>
          <cell r="Q500">
            <v>42</v>
          </cell>
          <cell r="R500">
            <v>9872</v>
          </cell>
          <cell r="AA500">
            <v>0</v>
          </cell>
          <cell r="AB500">
            <v>0</v>
          </cell>
          <cell r="AC500">
            <v>0</v>
          </cell>
          <cell r="AD500">
            <v>1</v>
          </cell>
          <cell r="AE500">
            <v>4</v>
          </cell>
          <cell r="AF500">
            <v>561</v>
          </cell>
          <cell r="AH500">
            <v>0</v>
          </cell>
          <cell r="AI500">
            <v>0</v>
          </cell>
          <cell r="AJ500">
            <v>5</v>
          </cell>
          <cell r="AK500">
            <v>1</v>
          </cell>
          <cell r="AL500">
            <v>2</v>
          </cell>
          <cell r="AM500">
            <v>256</v>
          </cell>
        </row>
        <row r="501">
          <cell r="D501" t="str">
            <v>0-Tatil ve diğer kısa süreli konaklama yerleri</v>
          </cell>
          <cell r="E501" t="str">
            <v>I5520</v>
          </cell>
          <cell r="F501">
            <v>0</v>
          </cell>
          <cell r="H501">
            <v>2</v>
          </cell>
          <cell r="I501">
            <v>9</v>
          </cell>
          <cell r="K501">
            <v>171</v>
          </cell>
          <cell r="M501">
            <v>0</v>
          </cell>
          <cell r="O501">
            <v>4</v>
          </cell>
          <cell r="Q501">
            <v>4</v>
          </cell>
          <cell r="R501">
            <v>142</v>
          </cell>
          <cell r="AA501">
            <v>0</v>
          </cell>
          <cell r="AC501">
            <v>0</v>
          </cell>
          <cell r="AD501">
            <v>0</v>
          </cell>
          <cell r="AF501">
            <v>12</v>
          </cell>
          <cell r="AH501">
            <v>0</v>
          </cell>
          <cell r="AJ501">
            <v>0</v>
          </cell>
          <cell r="AL501">
            <v>0</v>
          </cell>
          <cell r="AM501">
            <v>8</v>
          </cell>
        </row>
        <row r="502">
          <cell r="D502" t="str">
            <v>0-Kamp alanları. motorlu karavan ve karavan tipi treyler park hizmetleri</v>
          </cell>
          <cell r="E502" t="str">
            <v>I5530</v>
          </cell>
          <cell r="I502">
            <v>3</v>
          </cell>
          <cell r="K502">
            <v>119</v>
          </cell>
          <cell r="R502">
            <v>5</v>
          </cell>
          <cell r="AD502">
            <v>0</v>
          </cell>
          <cell r="AF502">
            <v>11</v>
          </cell>
          <cell r="AM502">
            <v>0</v>
          </cell>
        </row>
        <row r="503">
          <cell r="D503" t="str">
            <v>0-Diğer konaklama yerleri</v>
          </cell>
          <cell r="E503" t="str">
            <v>I5590</v>
          </cell>
          <cell r="F503">
            <v>0</v>
          </cell>
          <cell r="K503">
            <v>326</v>
          </cell>
          <cell r="M503">
            <v>0</v>
          </cell>
          <cell r="N503">
            <v>1</v>
          </cell>
          <cell r="Q503">
            <v>4</v>
          </cell>
          <cell r="R503">
            <v>1140</v>
          </cell>
          <cell r="AA503">
            <v>0</v>
          </cell>
          <cell r="AF503">
            <v>4</v>
          </cell>
          <cell r="AH503">
            <v>0</v>
          </cell>
          <cell r="AI503">
            <v>0</v>
          </cell>
          <cell r="AL503">
            <v>0</v>
          </cell>
          <cell r="AM503">
            <v>19</v>
          </cell>
        </row>
        <row r="504">
          <cell r="D504" t="str">
            <v>0-Lokantalar ve seyyar yemek hizmeti faaliyetleri</v>
          </cell>
          <cell r="E504" t="str">
            <v>I5610</v>
          </cell>
          <cell r="F504">
            <v>0</v>
          </cell>
          <cell r="G504">
            <v>73</v>
          </cell>
          <cell r="H504">
            <v>380</v>
          </cell>
          <cell r="I504">
            <v>1011</v>
          </cell>
          <cell r="J504">
            <v>288</v>
          </cell>
          <cell r="K504">
            <v>48570</v>
          </cell>
          <cell r="M504">
            <v>0</v>
          </cell>
          <cell r="N504">
            <v>34</v>
          </cell>
          <cell r="O504">
            <v>120</v>
          </cell>
          <cell r="P504">
            <v>288</v>
          </cell>
          <cell r="Q504">
            <v>98</v>
          </cell>
          <cell r="R504">
            <v>9173</v>
          </cell>
          <cell r="AA504">
            <v>0</v>
          </cell>
          <cell r="AB504">
            <v>0</v>
          </cell>
          <cell r="AC504">
            <v>0</v>
          </cell>
          <cell r="AD504">
            <v>0</v>
          </cell>
          <cell r="AE504">
            <v>0</v>
          </cell>
          <cell r="AF504">
            <v>1884</v>
          </cell>
          <cell r="AH504">
            <v>0</v>
          </cell>
          <cell r="AI504">
            <v>0</v>
          </cell>
          <cell r="AJ504">
            <v>0</v>
          </cell>
          <cell r="AK504">
            <v>0</v>
          </cell>
          <cell r="AL504">
            <v>2</v>
          </cell>
          <cell r="AM504">
            <v>204</v>
          </cell>
        </row>
        <row r="505">
          <cell r="D505" t="str">
            <v>1-Özel günlerde dışarıya yemek hizmeti sunan işletmelerin faaliyetleri</v>
          </cell>
          <cell r="E505" t="str">
            <v>I5621</v>
          </cell>
          <cell r="F505">
            <v>0</v>
          </cell>
          <cell r="G505">
            <v>2</v>
          </cell>
          <cell r="H505">
            <v>8</v>
          </cell>
          <cell r="I505">
            <v>21</v>
          </cell>
          <cell r="K505">
            <v>410</v>
          </cell>
          <cell r="M505">
            <v>0</v>
          </cell>
          <cell r="N505">
            <v>3</v>
          </cell>
          <cell r="O505">
            <v>14</v>
          </cell>
          <cell r="P505">
            <v>33</v>
          </cell>
          <cell r="R505">
            <v>869</v>
          </cell>
          <cell r="AA505">
            <v>0</v>
          </cell>
          <cell r="AB505">
            <v>0</v>
          </cell>
          <cell r="AC505">
            <v>0</v>
          </cell>
          <cell r="AD505">
            <v>0</v>
          </cell>
          <cell r="AF505">
            <v>9</v>
          </cell>
          <cell r="AH505">
            <v>0</v>
          </cell>
          <cell r="AI505">
            <v>0</v>
          </cell>
          <cell r="AJ505">
            <v>0</v>
          </cell>
          <cell r="AK505">
            <v>0</v>
          </cell>
          <cell r="AM505">
            <v>6</v>
          </cell>
        </row>
        <row r="506">
          <cell r="D506" t="str">
            <v>9-Diğer yiyecek hizmeti faaliyetleri</v>
          </cell>
          <cell r="E506" t="str">
            <v>I5629</v>
          </cell>
          <cell r="F506">
            <v>0</v>
          </cell>
          <cell r="G506">
            <v>34</v>
          </cell>
          <cell r="H506">
            <v>118</v>
          </cell>
          <cell r="I506">
            <v>319</v>
          </cell>
          <cell r="J506">
            <v>144</v>
          </cell>
          <cell r="K506">
            <v>13390</v>
          </cell>
          <cell r="M506">
            <v>0</v>
          </cell>
          <cell r="N506">
            <v>26</v>
          </cell>
          <cell r="O506">
            <v>114</v>
          </cell>
          <cell r="P506">
            <v>306</v>
          </cell>
          <cell r="Q506">
            <v>122</v>
          </cell>
          <cell r="R506">
            <v>10554</v>
          </cell>
          <cell r="AA506">
            <v>0</v>
          </cell>
          <cell r="AB506">
            <v>0</v>
          </cell>
          <cell r="AC506">
            <v>0</v>
          </cell>
          <cell r="AD506">
            <v>2</v>
          </cell>
          <cell r="AE506">
            <v>0</v>
          </cell>
          <cell r="AF506">
            <v>369</v>
          </cell>
          <cell r="AH506">
            <v>0</v>
          </cell>
          <cell r="AI506">
            <v>0</v>
          </cell>
          <cell r="AJ506">
            <v>0</v>
          </cell>
          <cell r="AK506">
            <v>0</v>
          </cell>
          <cell r="AL506">
            <v>2</v>
          </cell>
          <cell r="AM506">
            <v>128</v>
          </cell>
        </row>
        <row r="507">
          <cell r="D507" t="str">
            <v>0-İçecek sunum hizmetleri ve bilardo. bezik salonu işletenler</v>
          </cell>
          <cell r="E507" t="str">
            <v>I5630</v>
          </cell>
          <cell r="F507">
            <v>0</v>
          </cell>
          <cell r="G507">
            <v>1</v>
          </cell>
          <cell r="H507">
            <v>14</v>
          </cell>
          <cell r="I507">
            <v>27</v>
          </cell>
          <cell r="J507">
            <v>12</v>
          </cell>
          <cell r="K507">
            <v>1237</v>
          </cell>
          <cell r="M507">
            <v>0</v>
          </cell>
          <cell r="N507">
            <v>1</v>
          </cell>
          <cell r="O507">
            <v>2</v>
          </cell>
          <cell r="P507">
            <v>8</v>
          </cell>
          <cell r="Q507">
            <v>12</v>
          </cell>
          <cell r="R507">
            <v>690</v>
          </cell>
          <cell r="AA507">
            <v>0</v>
          </cell>
          <cell r="AB507">
            <v>0</v>
          </cell>
          <cell r="AC507">
            <v>0</v>
          </cell>
          <cell r="AD507">
            <v>0</v>
          </cell>
          <cell r="AE507">
            <v>0</v>
          </cell>
          <cell r="AF507">
            <v>26</v>
          </cell>
          <cell r="AH507">
            <v>0</v>
          </cell>
          <cell r="AI507">
            <v>0</v>
          </cell>
          <cell r="AJ507">
            <v>0</v>
          </cell>
          <cell r="AK507">
            <v>1</v>
          </cell>
          <cell r="AL507">
            <v>0</v>
          </cell>
          <cell r="AM507">
            <v>43</v>
          </cell>
        </row>
        <row r="508">
          <cell r="D508" t="str">
            <v>1-Kitap yayımı</v>
          </cell>
          <cell r="E508" t="str">
            <v>J5811</v>
          </cell>
          <cell r="F508">
            <v>0</v>
          </cell>
          <cell r="I508">
            <v>3</v>
          </cell>
          <cell r="K508">
            <v>46</v>
          </cell>
          <cell r="Q508">
            <v>4</v>
          </cell>
          <cell r="AA508">
            <v>0</v>
          </cell>
          <cell r="AD508">
            <v>0</v>
          </cell>
          <cell r="AF508">
            <v>0</v>
          </cell>
          <cell r="AL508">
            <v>0</v>
          </cell>
        </row>
        <row r="509">
          <cell r="D509" t="str">
            <v>2-Rehberlerin ve posta adres listelerinin yayımlanması</v>
          </cell>
          <cell r="E509" t="str">
            <v>J5812</v>
          </cell>
          <cell r="F509">
            <v>0</v>
          </cell>
          <cell r="AA509">
            <v>0</v>
          </cell>
        </row>
        <row r="510">
          <cell r="D510" t="str">
            <v>3-Gazetelerin yayımlanması</v>
          </cell>
          <cell r="E510" t="str">
            <v>J5813</v>
          </cell>
          <cell r="F510">
            <v>0</v>
          </cell>
          <cell r="I510">
            <v>6</v>
          </cell>
          <cell r="K510">
            <v>152</v>
          </cell>
          <cell r="M510">
            <v>0</v>
          </cell>
          <cell r="AA510">
            <v>0</v>
          </cell>
          <cell r="AD510">
            <v>0</v>
          </cell>
          <cell r="AF510">
            <v>1</v>
          </cell>
          <cell r="AH510">
            <v>0</v>
          </cell>
        </row>
        <row r="511">
          <cell r="D511" t="str">
            <v>4-Dergi ve süreli yayınların yayımlanması</v>
          </cell>
          <cell r="E511" t="str">
            <v>J5814</v>
          </cell>
          <cell r="F511">
            <v>0</v>
          </cell>
          <cell r="K511">
            <v>10</v>
          </cell>
          <cell r="M511">
            <v>0</v>
          </cell>
          <cell r="AA511">
            <v>0</v>
          </cell>
          <cell r="AF511">
            <v>0</v>
          </cell>
          <cell r="AH511">
            <v>0</v>
          </cell>
        </row>
        <row r="512">
          <cell r="D512" t="str">
            <v>9-Diğer yayıncılık faaliyetleri</v>
          </cell>
          <cell r="E512" t="str">
            <v>J5819</v>
          </cell>
          <cell r="K512">
            <v>287</v>
          </cell>
          <cell r="AF512">
            <v>4</v>
          </cell>
        </row>
        <row r="513">
          <cell r="D513" t="str">
            <v>1-Bilgisayar oyunlarının yayımlanması</v>
          </cell>
          <cell r="E513" t="str">
            <v>J5821</v>
          </cell>
        </row>
        <row r="514">
          <cell r="D514" t="str">
            <v>9-Diğer yazılım programlarının yayımlanması</v>
          </cell>
          <cell r="E514" t="str">
            <v>J5829</v>
          </cell>
          <cell r="M514">
            <v>0</v>
          </cell>
          <cell r="R514">
            <v>12</v>
          </cell>
          <cell r="AH514">
            <v>0</v>
          </cell>
          <cell r="AM514">
            <v>0</v>
          </cell>
        </row>
        <row r="515">
          <cell r="D515" t="str">
            <v>1-Sinema filmi. video ve televizyon programları yapım faaliyetleri</v>
          </cell>
          <cell r="E515" t="str">
            <v>J5911</v>
          </cell>
          <cell r="F515">
            <v>0</v>
          </cell>
          <cell r="K515">
            <v>491</v>
          </cell>
          <cell r="M515">
            <v>0</v>
          </cell>
          <cell r="P515">
            <v>3</v>
          </cell>
          <cell r="AA515">
            <v>0</v>
          </cell>
          <cell r="AF515">
            <v>0</v>
          </cell>
          <cell r="AH515">
            <v>0</v>
          </cell>
          <cell r="AK515">
            <v>0</v>
          </cell>
        </row>
        <row r="516">
          <cell r="D516" t="str">
            <v>2-Sinema filmi. video ve televizyon programları çekim sonrası faaliyetleri</v>
          </cell>
          <cell r="E516" t="str">
            <v>J5912</v>
          </cell>
          <cell r="F516">
            <v>0</v>
          </cell>
          <cell r="K516">
            <v>26</v>
          </cell>
          <cell r="M516">
            <v>0</v>
          </cell>
          <cell r="R516">
            <v>82</v>
          </cell>
          <cell r="AA516">
            <v>0</v>
          </cell>
          <cell r="AF516">
            <v>0</v>
          </cell>
          <cell r="AH516">
            <v>0</v>
          </cell>
          <cell r="AM516">
            <v>4</v>
          </cell>
        </row>
        <row r="517">
          <cell r="D517" t="str">
            <v>3-Sinema filmi. video ve televizyon programları dağıtım faaliyetleri</v>
          </cell>
          <cell r="E517" t="str">
            <v>J5913</v>
          </cell>
          <cell r="R517">
            <v>30</v>
          </cell>
          <cell r="AM517">
            <v>0</v>
          </cell>
        </row>
        <row r="518">
          <cell r="D518" t="str">
            <v>4-Sinema filmi gösterim faaliyetleri</v>
          </cell>
          <cell r="E518" t="str">
            <v>J5914</v>
          </cell>
          <cell r="F518">
            <v>0</v>
          </cell>
          <cell r="H518">
            <v>2</v>
          </cell>
          <cell r="I518">
            <v>2</v>
          </cell>
          <cell r="K518">
            <v>23</v>
          </cell>
          <cell r="N518">
            <v>1</v>
          </cell>
          <cell r="O518">
            <v>2</v>
          </cell>
          <cell r="R518">
            <v>10</v>
          </cell>
          <cell r="AA518">
            <v>0</v>
          </cell>
          <cell r="AC518">
            <v>0</v>
          </cell>
          <cell r="AD518">
            <v>1</v>
          </cell>
          <cell r="AF518">
            <v>0</v>
          </cell>
          <cell r="AI518">
            <v>0</v>
          </cell>
          <cell r="AJ518">
            <v>0</v>
          </cell>
          <cell r="AM518">
            <v>0</v>
          </cell>
        </row>
        <row r="519">
          <cell r="D519" t="str">
            <v>0-Ses kaydı ve müzik yayıncılığı faaliyetleri</v>
          </cell>
          <cell r="E519" t="str">
            <v>J5920</v>
          </cell>
          <cell r="I519">
            <v>3</v>
          </cell>
          <cell r="K519">
            <v>84</v>
          </cell>
          <cell r="R519">
            <v>25</v>
          </cell>
          <cell r="AD519">
            <v>0</v>
          </cell>
          <cell r="AF519">
            <v>0</v>
          </cell>
          <cell r="AM519">
            <v>0</v>
          </cell>
        </row>
        <row r="520">
          <cell r="D520" t="str">
            <v>0-Radyo yayıncılığı</v>
          </cell>
          <cell r="E520" t="str">
            <v>J6010</v>
          </cell>
        </row>
        <row r="521">
          <cell r="D521" t="str">
            <v>0-Televizyon programcılığı ve yayıncılığı faaliyetleri</v>
          </cell>
          <cell r="E521" t="str">
            <v>J6020</v>
          </cell>
          <cell r="F521">
            <v>0</v>
          </cell>
          <cell r="K521">
            <v>36</v>
          </cell>
          <cell r="M521">
            <v>0</v>
          </cell>
          <cell r="N521">
            <v>1</v>
          </cell>
          <cell r="AA521">
            <v>0</v>
          </cell>
          <cell r="AF521">
            <v>0</v>
          </cell>
          <cell r="AH521">
            <v>0</v>
          </cell>
          <cell r="AI521">
            <v>0</v>
          </cell>
        </row>
        <row r="522">
          <cell r="D522" t="str">
            <v>0-Kablolu telekomünikasyon faaliyetleri</v>
          </cell>
          <cell r="E522" t="str">
            <v>J6110</v>
          </cell>
          <cell r="F522">
            <v>0</v>
          </cell>
          <cell r="I522">
            <v>3</v>
          </cell>
          <cell r="K522">
            <v>761</v>
          </cell>
          <cell r="M522">
            <v>0</v>
          </cell>
          <cell r="R522">
            <v>251</v>
          </cell>
          <cell r="AA522">
            <v>0</v>
          </cell>
          <cell r="AD522">
            <v>0</v>
          </cell>
          <cell r="AF522">
            <v>5</v>
          </cell>
          <cell r="AH522">
            <v>0</v>
          </cell>
          <cell r="AM522">
            <v>3</v>
          </cell>
        </row>
        <row r="523">
          <cell r="D523" t="str">
            <v>0-Kablosuz (telsiz) telekomünikasyon faaliyetleri</v>
          </cell>
          <cell r="E523" t="str">
            <v>J6120</v>
          </cell>
          <cell r="F523">
            <v>0</v>
          </cell>
          <cell r="K523">
            <v>59</v>
          </cell>
          <cell r="M523">
            <v>0</v>
          </cell>
          <cell r="AA523">
            <v>0</v>
          </cell>
          <cell r="AF523">
            <v>0</v>
          </cell>
          <cell r="AH523">
            <v>0</v>
          </cell>
        </row>
        <row r="524">
          <cell r="D524" t="str">
            <v>0-Uydu üzerinden telekomünikasyon faaliyetleri</v>
          </cell>
          <cell r="E524" t="str">
            <v>J6130</v>
          </cell>
          <cell r="F524">
            <v>0</v>
          </cell>
          <cell r="K524">
            <v>117</v>
          </cell>
          <cell r="AA524">
            <v>0</v>
          </cell>
          <cell r="AF524">
            <v>3</v>
          </cell>
        </row>
        <row r="525">
          <cell r="D525" t="str">
            <v>0-Diğer telekomünikasyon faaliyetleri</v>
          </cell>
          <cell r="E525" t="str">
            <v>J6190</v>
          </cell>
          <cell r="F525">
            <v>0</v>
          </cell>
          <cell r="G525">
            <v>1</v>
          </cell>
          <cell r="I525">
            <v>3</v>
          </cell>
          <cell r="K525">
            <v>200</v>
          </cell>
          <cell r="M525">
            <v>0</v>
          </cell>
          <cell r="O525">
            <v>2</v>
          </cell>
          <cell r="P525">
            <v>3</v>
          </cell>
          <cell r="AA525">
            <v>0</v>
          </cell>
          <cell r="AB525">
            <v>0</v>
          </cell>
          <cell r="AD525">
            <v>0</v>
          </cell>
          <cell r="AF525">
            <v>3</v>
          </cell>
          <cell r="AH525">
            <v>0</v>
          </cell>
          <cell r="AJ525">
            <v>0</v>
          </cell>
          <cell r="AK525">
            <v>0</v>
          </cell>
        </row>
        <row r="526">
          <cell r="D526" t="str">
            <v>1-Bilgisayar programlama faaliyetleri</v>
          </cell>
          <cell r="E526" t="str">
            <v>J6201</v>
          </cell>
          <cell r="F526">
            <v>0</v>
          </cell>
          <cell r="G526">
            <v>1</v>
          </cell>
          <cell r="H526">
            <v>2</v>
          </cell>
          <cell r="I526">
            <v>6</v>
          </cell>
          <cell r="K526">
            <v>365</v>
          </cell>
          <cell r="M526">
            <v>0</v>
          </cell>
          <cell r="P526">
            <v>3</v>
          </cell>
          <cell r="R526">
            <v>7</v>
          </cell>
          <cell r="AA526">
            <v>0</v>
          </cell>
          <cell r="AB526">
            <v>0</v>
          </cell>
          <cell r="AC526">
            <v>0</v>
          </cell>
          <cell r="AD526">
            <v>0</v>
          </cell>
          <cell r="AF526">
            <v>2</v>
          </cell>
          <cell r="AH526">
            <v>0</v>
          </cell>
          <cell r="AK526">
            <v>0</v>
          </cell>
          <cell r="AM526">
            <v>0</v>
          </cell>
        </row>
        <row r="527">
          <cell r="D527" t="str">
            <v>2-Bilgisayar danışmanlık faaliyetleri</v>
          </cell>
          <cell r="E527" t="str">
            <v>J6202</v>
          </cell>
          <cell r="F527">
            <v>0</v>
          </cell>
          <cell r="K527">
            <v>106</v>
          </cell>
          <cell r="AA527">
            <v>0</v>
          </cell>
          <cell r="AF527">
            <v>1</v>
          </cell>
        </row>
        <row r="528">
          <cell r="D528" t="str">
            <v>3-Bilgisayar tesisleri yönetim faaliyetleri</v>
          </cell>
          <cell r="E528" t="str">
            <v>J6203</v>
          </cell>
          <cell r="F528">
            <v>0</v>
          </cell>
          <cell r="K528">
            <v>32</v>
          </cell>
          <cell r="M528">
            <v>0</v>
          </cell>
          <cell r="AA528">
            <v>0</v>
          </cell>
          <cell r="AF528">
            <v>0</v>
          </cell>
          <cell r="AH528">
            <v>0</v>
          </cell>
        </row>
        <row r="529">
          <cell r="D529" t="str">
            <v>9-Diğer bilgi teknolojisi ve bilgisayar hizmet faaliyetleri</v>
          </cell>
          <cell r="E529" t="str">
            <v>J6209</v>
          </cell>
          <cell r="F529">
            <v>0</v>
          </cell>
          <cell r="H529">
            <v>2</v>
          </cell>
          <cell r="K529">
            <v>20</v>
          </cell>
          <cell r="M529">
            <v>0</v>
          </cell>
          <cell r="N529">
            <v>1</v>
          </cell>
          <cell r="O529">
            <v>2</v>
          </cell>
          <cell r="P529">
            <v>3</v>
          </cell>
          <cell r="R529">
            <v>106</v>
          </cell>
          <cell r="AA529">
            <v>0</v>
          </cell>
          <cell r="AC529">
            <v>0</v>
          </cell>
          <cell r="AF529">
            <v>0</v>
          </cell>
          <cell r="AH529">
            <v>0</v>
          </cell>
          <cell r="AI529">
            <v>0</v>
          </cell>
          <cell r="AJ529">
            <v>0</v>
          </cell>
          <cell r="AK529">
            <v>0</v>
          </cell>
          <cell r="AM529">
            <v>0</v>
          </cell>
        </row>
        <row r="530">
          <cell r="D530" t="str">
            <v>1-Veri işleme. barındırma (hosting) ve ilgili faaliyetler</v>
          </cell>
          <cell r="E530" t="str">
            <v>J6311</v>
          </cell>
          <cell r="F530">
            <v>0</v>
          </cell>
          <cell r="H530">
            <v>6</v>
          </cell>
          <cell r="I530">
            <v>3</v>
          </cell>
          <cell r="J530">
            <v>4</v>
          </cell>
          <cell r="K530">
            <v>119</v>
          </cell>
          <cell r="M530">
            <v>0</v>
          </cell>
          <cell r="N530">
            <v>2</v>
          </cell>
          <cell r="O530">
            <v>6</v>
          </cell>
          <cell r="P530">
            <v>12</v>
          </cell>
          <cell r="R530">
            <v>629</v>
          </cell>
          <cell r="AA530">
            <v>0</v>
          </cell>
          <cell r="AC530">
            <v>0</v>
          </cell>
          <cell r="AD530">
            <v>0</v>
          </cell>
          <cell r="AE530">
            <v>0</v>
          </cell>
          <cell r="AF530">
            <v>0</v>
          </cell>
          <cell r="AH530">
            <v>0</v>
          </cell>
          <cell r="AI530">
            <v>0</v>
          </cell>
          <cell r="AJ530">
            <v>0</v>
          </cell>
          <cell r="AK530">
            <v>0</v>
          </cell>
          <cell r="AM530">
            <v>10</v>
          </cell>
        </row>
        <row r="531">
          <cell r="D531" t="str">
            <v>2-Web portalları</v>
          </cell>
          <cell r="E531" t="str">
            <v>J6312</v>
          </cell>
        </row>
        <row r="532">
          <cell r="D532" t="str">
            <v>1-Haber ajanslarının faaliyetleri</v>
          </cell>
          <cell r="E532" t="str">
            <v>J6391</v>
          </cell>
          <cell r="F532">
            <v>0</v>
          </cell>
          <cell r="K532">
            <v>101</v>
          </cell>
          <cell r="M532">
            <v>0</v>
          </cell>
          <cell r="AA532">
            <v>0</v>
          </cell>
          <cell r="AF532">
            <v>3</v>
          </cell>
          <cell r="AH532">
            <v>0</v>
          </cell>
        </row>
        <row r="533">
          <cell r="D533" t="str">
            <v>9-Başka yerde sınıflandırılmamış diğer bilgi hizmet faaliyetleri</v>
          </cell>
          <cell r="E533" t="str">
            <v>J6399</v>
          </cell>
          <cell r="F533">
            <v>0</v>
          </cell>
          <cell r="H533">
            <v>2</v>
          </cell>
          <cell r="I533">
            <v>3</v>
          </cell>
          <cell r="K533">
            <v>290</v>
          </cell>
          <cell r="R533">
            <v>5</v>
          </cell>
          <cell r="AA533">
            <v>0</v>
          </cell>
          <cell r="AC533">
            <v>0</v>
          </cell>
          <cell r="AD533">
            <v>0</v>
          </cell>
          <cell r="AF533">
            <v>17</v>
          </cell>
          <cell r="AM533">
            <v>0</v>
          </cell>
        </row>
        <row r="534">
          <cell r="D534" t="str">
            <v>1-Merkez bankası faaliyetleri</v>
          </cell>
          <cell r="E534" t="str">
            <v>K6411</v>
          </cell>
          <cell r="F534">
            <v>0</v>
          </cell>
          <cell r="AA534">
            <v>0</v>
          </cell>
        </row>
        <row r="535">
          <cell r="D535" t="str">
            <v>9-Diğer parasal aracılık faaliyetleri</v>
          </cell>
          <cell r="E535" t="str">
            <v>K6419</v>
          </cell>
          <cell r="F535">
            <v>0</v>
          </cell>
          <cell r="K535">
            <v>289</v>
          </cell>
          <cell r="M535">
            <v>0</v>
          </cell>
          <cell r="P535">
            <v>3</v>
          </cell>
          <cell r="R535">
            <v>186</v>
          </cell>
          <cell r="AA535">
            <v>0</v>
          </cell>
          <cell r="AF535">
            <v>0</v>
          </cell>
          <cell r="AH535">
            <v>0</v>
          </cell>
          <cell r="AK535">
            <v>0</v>
          </cell>
          <cell r="AM535">
            <v>1</v>
          </cell>
        </row>
        <row r="536">
          <cell r="D536" t="str">
            <v>0-Holding şirketlerinin faaliyetleri</v>
          </cell>
          <cell r="E536" t="str">
            <v>K6420</v>
          </cell>
          <cell r="F536">
            <v>0</v>
          </cell>
          <cell r="K536">
            <v>136</v>
          </cell>
          <cell r="M536">
            <v>0</v>
          </cell>
          <cell r="O536">
            <v>2</v>
          </cell>
          <cell r="R536">
            <v>27</v>
          </cell>
          <cell r="AA536">
            <v>0</v>
          </cell>
          <cell r="AF536">
            <v>4</v>
          </cell>
          <cell r="AH536">
            <v>0</v>
          </cell>
          <cell r="AJ536">
            <v>0</v>
          </cell>
          <cell r="AM536">
            <v>0</v>
          </cell>
        </row>
        <row r="537">
          <cell r="D537" t="str">
            <v>0-Tröstler. fonlar ve diğer mali varlıklar</v>
          </cell>
          <cell r="E537" t="str">
            <v>K6430</v>
          </cell>
          <cell r="K537">
            <v>15</v>
          </cell>
          <cell r="AF537">
            <v>0</v>
          </cell>
        </row>
        <row r="538">
          <cell r="D538" t="str">
            <v>1-Finansal kiralama</v>
          </cell>
          <cell r="E538" t="str">
            <v>K6491</v>
          </cell>
          <cell r="F538">
            <v>0</v>
          </cell>
          <cell r="M538">
            <v>0</v>
          </cell>
          <cell r="AA538">
            <v>0</v>
          </cell>
          <cell r="AH538">
            <v>0</v>
          </cell>
        </row>
        <row r="539">
          <cell r="D539" t="str">
            <v>2-Diğer kredi verme faaliyetleri</v>
          </cell>
          <cell r="E539" t="str">
            <v>K6492</v>
          </cell>
          <cell r="F539">
            <v>0</v>
          </cell>
          <cell r="H539">
            <v>2</v>
          </cell>
          <cell r="K539">
            <v>177</v>
          </cell>
          <cell r="M539">
            <v>0</v>
          </cell>
          <cell r="P539">
            <v>3</v>
          </cell>
          <cell r="R539">
            <v>30</v>
          </cell>
          <cell r="AA539">
            <v>0</v>
          </cell>
          <cell r="AC539">
            <v>0</v>
          </cell>
          <cell r="AF539">
            <v>8</v>
          </cell>
          <cell r="AH539">
            <v>0</v>
          </cell>
          <cell r="AK539">
            <v>0</v>
          </cell>
          <cell r="AM539">
            <v>0</v>
          </cell>
        </row>
        <row r="540">
          <cell r="D540" t="str">
            <v>9-Sigorta ve emeklilik fonları hariç başka yerde sınıflandırılmamış diğer finansal hizmet faaliyetleri</v>
          </cell>
          <cell r="E540" t="str">
            <v>K6499</v>
          </cell>
          <cell r="F540">
            <v>0</v>
          </cell>
          <cell r="M540">
            <v>0</v>
          </cell>
          <cell r="AA540">
            <v>0</v>
          </cell>
          <cell r="AH540">
            <v>0</v>
          </cell>
        </row>
        <row r="541">
          <cell r="D541" t="str">
            <v>1-Hayat sigortası</v>
          </cell>
          <cell r="E541" t="str">
            <v>K6511</v>
          </cell>
          <cell r="F541">
            <v>0</v>
          </cell>
          <cell r="M541">
            <v>0</v>
          </cell>
          <cell r="R541">
            <v>20</v>
          </cell>
          <cell r="AA541">
            <v>0</v>
          </cell>
          <cell r="AH541">
            <v>0</v>
          </cell>
          <cell r="AM541">
            <v>0</v>
          </cell>
        </row>
        <row r="542">
          <cell r="D542" t="str">
            <v>2-Hayat sigortası dışındaki sigortalar</v>
          </cell>
          <cell r="E542" t="str">
            <v>K6512</v>
          </cell>
          <cell r="F542">
            <v>0</v>
          </cell>
          <cell r="M542">
            <v>0</v>
          </cell>
          <cell r="AA542">
            <v>0</v>
          </cell>
          <cell r="AH542">
            <v>0</v>
          </cell>
        </row>
        <row r="543">
          <cell r="D543" t="str">
            <v>0-Reasürans</v>
          </cell>
          <cell r="E543" t="str">
            <v>K6520</v>
          </cell>
        </row>
        <row r="544">
          <cell r="D544" t="str">
            <v>0-Emeklilik fonları</v>
          </cell>
          <cell r="E544" t="str">
            <v>K6530</v>
          </cell>
          <cell r="M544">
            <v>0</v>
          </cell>
          <cell r="R544">
            <v>20</v>
          </cell>
          <cell r="AH544">
            <v>0</v>
          </cell>
          <cell r="AM544">
            <v>0</v>
          </cell>
        </row>
        <row r="545">
          <cell r="D545" t="str">
            <v>1-Finansal piyasaların yönetimi</v>
          </cell>
          <cell r="E545" t="str">
            <v>K6611</v>
          </cell>
          <cell r="M545">
            <v>0</v>
          </cell>
          <cell r="AH545">
            <v>0</v>
          </cell>
        </row>
        <row r="546">
          <cell r="D546" t="str">
            <v>2-Menkul kıymetler ve emtia sözleşmeleri simsarlığı</v>
          </cell>
          <cell r="E546" t="str">
            <v>K6612</v>
          </cell>
          <cell r="F546">
            <v>0</v>
          </cell>
          <cell r="M546">
            <v>0</v>
          </cell>
          <cell r="R546">
            <v>10</v>
          </cell>
          <cell r="AA546">
            <v>0</v>
          </cell>
          <cell r="AH546">
            <v>0</v>
          </cell>
          <cell r="AM546">
            <v>0</v>
          </cell>
        </row>
        <row r="547">
          <cell r="D547" t="str">
            <v>9-Sigorta ve emeklilik fonları hariç. finansal hizmetler için yardımcı diğer faaliyetler</v>
          </cell>
          <cell r="E547" t="str">
            <v>K6619</v>
          </cell>
          <cell r="F547">
            <v>0</v>
          </cell>
          <cell r="K547">
            <v>10</v>
          </cell>
          <cell r="M547">
            <v>0</v>
          </cell>
          <cell r="R547">
            <v>121</v>
          </cell>
          <cell r="AA547">
            <v>0</v>
          </cell>
          <cell r="AF547">
            <v>0</v>
          </cell>
          <cell r="AH547">
            <v>0</v>
          </cell>
          <cell r="AM547">
            <v>4</v>
          </cell>
        </row>
        <row r="548">
          <cell r="D548" t="str">
            <v>1-Risk ve hasar değerlemesi</v>
          </cell>
          <cell r="E548" t="str">
            <v>K6621</v>
          </cell>
        </row>
        <row r="549">
          <cell r="D549" t="str">
            <v>2-Sigorta acentelerinin ve brokerların faaliyetleri</v>
          </cell>
          <cell r="E549" t="str">
            <v>K6622</v>
          </cell>
          <cell r="F549">
            <v>0</v>
          </cell>
          <cell r="K549">
            <v>58</v>
          </cell>
          <cell r="M549">
            <v>0</v>
          </cell>
          <cell r="AA549">
            <v>0</v>
          </cell>
          <cell r="AF549">
            <v>0</v>
          </cell>
          <cell r="AH549">
            <v>0</v>
          </cell>
        </row>
        <row r="550">
          <cell r="D550" t="str">
            <v>9-Sigorta ve emeklilik fonuna yardımcı diğer faaliyetler</v>
          </cell>
          <cell r="E550" t="str">
            <v>K6629</v>
          </cell>
        </row>
        <row r="551">
          <cell r="D551" t="str">
            <v>0-Fon yönetimi faaliyetleri</v>
          </cell>
          <cell r="E551" t="str">
            <v>K6630</v>
          </cell>
          <cell r="F551">
            <v>0</v>
          </cell>
          <cell r="K551">
            <v>7</v>
          </cell>
          <cell r="AA551">
            <v>0</v>
          </cell>
          <cell r="AF551">
            <v>2</v>
          </cell>
        </row>
        <row r="552">
          <cell r="D552" t="str">
            <v>0-Kendine ait gayrimenkulün alınıp satılması</v>
          </cell>
          <cell r="E552" t="str">
            <v>L6810</v>
          </cell>
          <cell r="F552">
            <v>0</v>
          </cell>
          <cell r="K552">
            <v>66</v>
          </cell>
          <cell r="M552">
            <v>0</v>
          </cell>
          <cell r="R552">
            <v>5</v>
          </cell>
          <cell r="AA552">
            <v>0</v>
          </cell>
          <cell r="AF552">
            <v>3</v>
          </cell>
          <cell r="AH552">
            <v>0</v>
          </cell>
          <cell r="AM552">
            <v>0</v>
          </cell>
        </row>
        <row r="553">
          <cell r="D553" t="str">
            <v>0-Kendine ait veya kiralanan gayrimenkulün kiraya verilmesi veya işletilmesi</v>
          </cell>
          <cell r="E553" t="str">
            <v>L6820</v>
          </cell>
          <cell r="F553">
            <v>0</v>
          </cell>
          <cell r="K553">
            <v>255</v>
          </cell>
          <cell r="M553">
            <v>0</v>
          </cell>
          <cell r="AA553">
            <v>0</v>
          </cell>
          <cell r="AF553">
            <v>3</v>
          </cell>
          <cell r="AH553">
            <v>0</v>
          </cell>
        </row>
        <row r="554">
          <cell r="D554" t="str">
            <v>1-Gayrimenkul acenteleri</v>
          </cell>
          <cell r="E554" t="str">
            <v>L6831</v>
          </cell>
          <cell r="F554">
            <v>0</v>
          </cell>
          <cell r="I554">
            <v>3</v>
          </cell>
          <cell r="J554">
            <v>4</v>
          </cell>
          <cell r="K554">
            <v>318</v>
          </cell>
          <cell r="M554">
            <v>0</v>
          </cell>
          <cell r="N554">
            <v>1</v>
          </cell>
          <cell r="P554">
            <v>3</v>
          </cell>
          <cell r="R554">
            <v>247</v>
          </cell>
          <cell r="AA554">
            <v>0</v>
          </cell>
          <cell r="AD554">
            <v>0</v>
          </cell>
          <cell r="AE554">
            <v>0</v>
          </cell>
          <cell r="AF554">
            <v>7</v>
          </cell>
          <cell r="AH554">
            <v>0</v>
          </cell>
          <cell r="AI554">
            <v>0</v>
          </cell>
          <cell r="AK554">
            <v>0</v>
          </cell>
          <cell r="AM554">
            <v>6</v>
          </cell>
        </row>
        <row r="555">
          <cell r="D555" t="str">
            <v>2-Bir ücret veya sözleşme temeline dayalı olarak gayrimenkulün yönetilmesi</v>
          </cell>
          <cell r="E555" t="str">
            <v>L6832</v>
          </cell>
          <cell r="F555">
            <v>0</v>
          </cell>
          <cell r="G555">
            <v>4</v>
          </cell>
          <cell r="H555">
            <v>26</v>
          </cell>
          <cell r="I555">
            <v>33</v>
          </cell>
          <cell r="J555">
            <v>28</v>
          </cell>
          <cell r="K555">
            <v>4975</v>
          </cell>
          <cell r="M555">
            <v>0</v>
          </cell>
          <cell r="N555">
            <v>1</v>
          </cell>
          <cell r="O555">
            <v>2</v>
          </cell>
          <cell r="P555">
            <v>12</v>
          </cell>
          <cell r="R555">
            <v>364</v>
          </cell>
          <cell r="AA555">
            <v>0</v>
          </cell>
          <cell r="AB555">
            <v>0</v>
          </cell>
          <cell r="AC555">
            <v>0</v>
          </cell>
          <cell r="AD555">
            <v>0</v>
          </cell>
          <cell r="AE555">
            <v>0</v>
          </cell>
          <cell r="AF555">
            <v>241</v>
          </cell>
          <cell r="AH555">
            <v>0</v>
          </cell>
          <cell r="AI555">
            <v>0</v>
          </cell>
          <cell r="AJ555">
            <v>0</v>
          </cell>
          <cell r="AK555">
            <v>0</v>
          </cell>
          <cell r="AM555">
            <v>11</v>
          </cell>
        </row>
        <row r="556">
          <cell r="D556" t="str">
            <v>0-Hukuk faaliyetleri</v>
          </cell>
          <cell r="E556" t="str">
            <v>M6910</v>
          </cell>
          <cell r="F556">
            <v>0</v>
          </cell>
          <cell r="K556">
            <v>27</v>
          </cell>
          <cell r="M556">
            <v>0</v>
          </cell>
          <cell r="P556">
            <v>3</v>
          </cell>
          <cell r="R556">
            <v>230</v>
          </cell>
          <cell r="AA556">
            <v>0</v>
          </cell>
          <cell r="AF556">
            <v>0</v>
          </cell>
          <cell r="AH556">
            <v>0</v>
          </cell>
          <cell r="AK556">
            <v>0</v>
          </cell>
          <cell r="AM556">
            <v>0</v>
          </cell>
        </row>
        <row r="557">
          <cell r="D557" t="str">
            <v>1-Noterler</v>
          </cell>
          <cell r="E557" t="str">
            <v>M6911</v>
          </cell>
        </row>
        <row r="558">
          <cell r="D558" t="str">
            <v>0-Muhasebe. defter tutma ve denetim faaliyetleri, vergi müşavirliği</v>
          </cell>
          <cell r="E558" t="str">
            <v>M6920</v>
          </cell>
          <cell r="F558">
            <v>0</v>
          </cell>
          <cell r="K558">
            <v>125</v>
          </cell>
          <cell r="M558">
            <v>0</v>
          </cell>
          <cell r="P558">
            <v>3</v>
          </cell>
          <cell r="R558">
            <v>12</v>
          </cell>
          <cell r="AA558">
            <v>0</v>
          </cell>
          <cell r="AF558">
            <v>0</v>
          </cell>
          <cell r="AH558">
            <v>0</v>
          </cell>
          <cell r="AK558">
            <v>0</v>
          </cell>
          <cell r="AM558">
            <v>0</v>
          </cell>
        </row>
        <row r="559">
          <cell r="D559" t="str">
            <v>0-İdare merkezi faaliyetleri</v>
          </cell>
          <cell r="E559" t="str">
            <v>M7010</v>
          </cell>
          <cell r="F559">
            <v>0</v>
          </cell>
          <cell r="G559">
            <v>2</v>
          </cell>
          <cell r="H559">
            <v>24</v>
          </cell>
          <cell r="I559">
            <v>39</v>
          </cell>
          <cell r="J559">
            <v>12</v>
          </cell>
          <cell r="K559">
            <v>2373</v>
          </cell>
          <cell r="M559">
            <v>0</v>
          </cell>
          <cell r="O559">
            <v>2</v>
          </cell>
          <cell r="P559">
            <v>3</v>
          </cell>
          <cell r="Q559">
            <v>8</v>
          </cell>
          <cell r="R559">
            <v>269</v>
          </cell>
          <cell r="AA559">
            <v>0</v>
          </cell>
          <cell r="AB559">
            <v>0</v>
          </cell>
          <cell r="AC559">
            <v>0</v>
          </cell>
          <cell r="AD559">
            <v>0</v>
          </cell>
          <cell r="AE559">
            <v>0</v>
          </cell>
          <cell r="AF559">
            <v>192</v>
          </cell>
          <cell r="AH559">
            <v>0</v>
          </cell>
          <cell r="AJ559">
            <v>0</v>
          </cell>
          <cell r="AK559">
            <v>0</v>
          </cell>
          <cell r="AL559">
            <v>0</v>
          </cell>
          <cell r="AM559">
            <v>2</v>
          </cell>
        </row>
        <row r="560">
          <cell r="D560" t="str">
            <v>1-Halkla ilişkiler ve iletişim faaliyetleri</v>
          </cell>
          <cell r="E560" t="str">
            <v>M7021</v>
          </cell>
          <cell r="F560">
            <v>0</v>
          </cell>
          <cell r="G560">
            <v>1</v>
          </cell>
          <cell r="H560">
            <v>4</v>
          </cell>
          <cell r="I560">
            <v>3</v>
          </cell>
          <cell r="J560">
            <v>4</v>
          </cell>
          <cell r="K560">
            <v>355</v>
          </cell>
          <cell r="M560">
            <v>0</v>
          </cell>
          <cell r="O560">
            <v>6</v>
          </cell>
          <cell r="R560">
            <v>40</v>
          </cell>
          <cell r="AA560">
            <v>0</v>
          </cell>
          <cell r="AB560">
            <v>0</v>
          </cell>
          <cell r="AC560">
            <v>0</v>
          </cell>
          <cell r="AD560">
            <v>0</v>
          </cell>
          <cell r="AE560">
            <v>0</v>
          </cell>
          <cell r="AF560">
            <v>7</v>
          </cell>
          <cell r="AH560">
            <v>0</v>
          </cell>
          <cell r="AJ560">
            <v>0</v>
          </cell>
          <cell r="AM560">
            <v>0</v>
          </cell>
        </row>
        <row r="561">
          <cell r="D561" t="str">
            <v>2-İşletme ve diğer idari danışmanlık faaliyetleri</v>
          </cell>
          <cell r="E561" t="str">
            <v>M7022</v>
          </cell>
          <cell r="F561">
            <v>0</v>
          </cell>
          <cell r="G561">
            <v>5</v>
          </cell>
          <cell r="H561">
            <v>28</v>
          </cell>
          <cell r="I561">
            <v>87</v>
          </cell>
          <cell r="J561">
            <v>12</v>
          </cell>
          <cell r="K561">
            <v>6489</v>
          </cell>
          <cell r="M561">
            <v>0</v>
          </cell>
          <cell r="N561">
            <v>1</v>
          </cell>
          <cell r="O561">
            <v>10</v>
          </cell>
          <cell r="P561">
            <v>30</v>
          </cell>
          <cell r="Q561">
            <v>12</v>
          </cell>
          <cell r="R561">
            <v>913</v>
          </cell>
          <cell r="AA561">
            <v>0</v>
          </cell>
          <cell r="AB561">
            <v>0</v>
          </cell>
          <cell r="AC561">
            <v>0</v>
          </cell>
          <cell r="AD561">
            <v>0</v>
          </cell>
          <cell r="AE561">
            <v>0</v>
          </cell>
          <cell r="AF561">
            <v>172</v>
          </cell>
          <cell r="AH561">
            <v>0</v>
          </cell>
          <cell r="AI561">
            <v>0</v>
          </cell>
          <cell r="AJ561">
            <v>0</v>
          </cell>
          <cell r="AK561">
            <v>0</v>
          </cell>
          <cell r="AL561">
            <v>0</v>
          </cell>
          <cell r="AM561">
            <v>7</v>
          </cell>
        </row>
        <row r="562">
          <cell r="D562" t="str">
            <v>1-Mimarlık faaliyetleri</v>
          </cell>
          <cell r="E562" t="str">
            <v>M7111</v>
          </cell>
          <cell r="F562">
            <v>0</v>
          </cell>
          <cell r="G562">
            <v>1</v>
          </cell>
          <cell r="I562">
            <v>6</v>
          </cell>
          <cell r="J562">
            <v>4</v>
          </cell>
          <cell r="K562">
            <v>1950</v>
          </cell>
          <cell r="M562">
            <v>0</v>
          </cell>
          <cell r="N562">
            <v>1</v>
          </cell>
          <cell r="R562">
            <v>5</v>
          </cell>
          <cell r="AA562">
            <v>0</v>
          </cell>
          <cell r="AB562">
            <v>0</v>
          </cell>
          <cell r="AD562">
            <v>0</v>
          </cell>
          <cell r="AE562">
            <v>0</v>
          </cell>
          <cell r="AF562">
            <v>46</v>
          </cell>
          <cell r="AH562">
            <v>0</v>
          </cell>
          <cell r="AI562">
            <v>0</v>
          </cell>
          <cell r="AM562">
            <v>0</v>
          </cell>
        </row>
        <row r="563">
          <cell r="D563" t="str">
            <v>2-Mühendislik faaliyetleri ve ilgili teknik danışmanlık</v>
          </cell>
          <cell r="E563" t="str">
            <v>M7112</v>
          </cell>
          <cell r="F563">
            <v>0</v>
          </cell>
          <cell r="G563">
            <v>7</v>
          </cell>
          <cell r="H563">
            <v>28</v>
          </cell>
          <cell r="I563">
            <v>84</v>
          </cell>
          <cell r="J563">
            <v>27</v>
          </cell>
          <cell r="K563">
            <v>8533</v>
          </cell>
          <cell r="M563">
            <v>0</v>
          </cell>
          <cell r="O563">
            <v>2</v>
          </cell>
          <cell r="P563">
            <v>3</v>
          </cell>
          <cell r="R563">
            <v>189</v>
          </cell>
          <cell r="AA563">
            <v>0</v>
          </cell>
          <cell r="AB563">
            <v>0</v>
          </cell>
          <cell r="AC563">
            <v>2</v>
          </cell>
          <cell r="AD563">
            <v>0</v>
          </cell>
          <cell r="AE563">
            <v>1</v>
          </cell>
          <cell r="AF563">
            <v>468</v>
          </cell>
          <cell r="AH563">
            <v>0</v>
          </cell>
          <cell r="AJ563">
            <v>0</v>
          </cell>
          <cell r="AK563">
            <v>0</v>
          </cell>
          <cell r="AM563">
            <v>13</v>
          </cell>
        </row>
        <row r="564">
          <cell r="D564" t="str">
            <v>0-Teknik test ve analiz faaliyetleri</v>
          </cell>
          <cell r="E564" t="str">
            <v>M7120</v>
          </cell>
          <cell r="F564">
            <v>0</v>
          </cell>
          <cell r="G564">
            <v>5</v>
          </cell>
          <cell r="H564">
            <v>14</v>
          </cell>
          <cell r="I564">
            <v>45</v>
          </cell>
          <cell r="J564">
            <v>4</v>
          </cell>
          <cell r="K564">
            <v>1283</v>
          </cell>
          <cell r="M564">
            <v>0</v>
          </cell>
          <cell r="N564">
            <v>2</v>
          </cell>
          <cell r="O564">
            <v>2</v>
          </cell>
          <cell r="P564">
            <v>9</v>
          </cell>
          <cell r="Q564">
            <v>4</v>
          </cell>
          <cell r="R564">
            <v>67</v>
          </cell>
          <cell r="AA564">
            <v>0</v>
          </cell>
          <cell r="AB564">
            <v>0</v>
          </cell>
          <cell r="AC564">
            <v>0</v>
          </cell>
          <cell r="AD564">
            <v>0</v>
          </cell>
          <cell r="AE564">
            <v>0</v>
          </cell>
          <cell r="AF564">
            <v>118</v>
          </cell>
          <cell r="AH564">
            <v>0</v>
          </cell>
          <cell r="AI564">
            <v>0</v>
          </cell>
          <cell r="AJ564">
            <v>0</v>
          </cell>
          <cell r="AK564">
            <v>0</v>
          </cell>
          <cell r="AL564">
            <v>0</v>
          </cell>
          <cell r="AM564">
            <v>1</v>
          </cell>
        </row>
        <row r="565">
          <cell r="D565" t="str">
            <v>1-Biyoteknolojiyle ilgili araştırma ve deneysel geliştirme faaliyetleri</v>
          </cell>
          <cell r="E565" t="str">
            <v>M7211</v>
          </cell>
          <cell r="F565">
            <v>0</v>
          </cell>
          <cell r="G565">
            <v>1</v>
          </cell>
          <cell r="M565">
            <v>0</v>
          </cell>
          <cell r="R565">
            <v>17</v>
          </cell>
          <cell r="AA565">
            <v>0</v>
          </cell>
          <cell r="AB565">
            <v>0</v>
          </cell>
          <cell r="AH565">
            <v>0</v>
          </cell>
          <cell r="AM565">
            <v>0</v>
          </cell>
        </row>
        <row r="566">
          <cell r="D566" t="str">
            <v>9-Doğal bilimlerle ve mühendislikle ilgili diğer araştırma ve deneysel geliştirme faaliyetleri</v>
          </cell>
          <cell r="E566" t="str">
            <v>M7219</v>
          </cell>
          <cell r="F566">
            <v>0</v>
          </cell>
          <cell r="H566">
            <v>6</v>
          </cell>
          <cell r="I566">
            <v>12</v>
          </cell>
          <cell r="J566">
            <v>4</v>
          </cell>
          <cell r="K566">
            <v>303</v>
          </cell>
          <cell r="M566">
            <v>0</v>
          </cell>
          <cell r="O566">
            <v>2</v>
          </cell>
          <cell r="P566">
            <v>3</v>
          </cell>
          <cell r="Q566">
            <v>4</v>
          </cell>
          <cell r="R566">
            <v>28</v>
          </cell>
          <cell r="AA566">
            <v>0</v>
          </cell>
          <cell r="AC566">
            <v>0</v>
          </cell>
          <cell r="AD566">
            <v>0</v>
          </cell>
          <cell r="AE566">
            <v>0</v>
          </cell>
          <cell r="AF566">
            <v>0</v>
          </cell>
          <cell r="AH566">
            <v>0</v>
          </cell>
          <cell r="AJ566">
            <v>0</v>
          </cell>
          <cell r="AK566">
            <v>0</v>
          </cell>
          <cell r="AL566">
            <v>0</v>
          </cell>
          <cell r="AM566">
            <v>0</v>
          </cell>
        </row>
        <row r="567">
          <cell r="D567" t="str">
            <v>0-Sosyal bilimlerle ve beşeri bilimlerle ilgili araştırma ve deneysel geliştirme faaliyetleri</v>
          </cell>
          <cell r="E567" t="str">
            <v>M7220</v>
          </cell>
          <cell r="F567">
            <v>0</v>
          </cell>
          <cell r="I567">
            <v>3</v>
          </cell>
          <cell r="K567">
            <v>185</v>
          </cell>
          <cell r="M567">
            <v>0</v>
          </cell>
          <cell r="AA567">
            <v>0</v>
          </cell>
          <cell r="AD567">
            <v>0</v>
          </cell>
          <cell r="AF567">
            <v>15</v>
          </cell>
          <cell r="AH567">
            <v>0</v>
          </cell>
        </row>
        <row r="568">
          <cell r="D568" t="str">
            <v>1-Reklam ajanslarının faaliyetleri</v>
          </cell>
          <cell r="E568" t="str">
            <v>M7311</v>
          </cell>
          <cell r="F568">
            <v>0</v>
          </cell>
          <cell r="G568">
            <v>4</v>
          </cell>
          <cell r="H568">
            <v>24</v>
          </cell>
          <cell r="I568">
            <v>36</v>
          </cell>
          <cell r="J568">
            <v>12</v>
          </cell>
          <cell r="K568">
            <v>3463</v>
          </cell>
          <cell r="M568">
            <v>0</v>
          </cell>
          <cell r="O568">
            <v>18</v>
          </cell>
          <cell r="P568">
            <v>18</v>
          </cell>
          <cell r="Q568">
            <v>8</v>
          </cell>
          <cell r="R568">
            <v>787</v>
          </cell>
          <cell r="AA568">
            <v>0</v>
          </cell>
          <cell r="AB568">
            <v>0</v>
          </cell>
          <cell r="AC568">
            <v>0</v>
          </cell>
          <cell r="AD568">
            <v>0</v>
          </cell>
          <cell r="AE568">
            <v>0</v>
          </cell>
          <cell r="AF568">
            <v>197</v>
          </cell>
          <cell r="AH568">
            <v>0</v>
          </cell>
          <cell r="AJ568">
            <v>0</v>
          </cell>
          <cell r="AK568">
            <v>0</v>
          </cell>
          <cell r="AL568">
            <v>0</v>
          </cell>
          <cell r="AM568">
            <v>12</v>
          </cell>
        </row>
        <row r="569">
          <cell r="D569" t="str">
            <v>2-Çeşitli medya reklamları için alan ve zamanın bir ücret veya sözleşmeye dayalı olarak satışı</v>
          </cell>
          <cell r="E569" t="str">
            <v>M7312</v>
          </cell>
          <cell r="F569">
            <v>0</v>
          </cell>
          <cell r="G569">
            <v>2</v>
          </cell>
          <cell r="I569">
            <v>6</v>
          </cell>
          <cell r="K569">
            <v>152</v>
          </cell>
          <cell r="M569">
            <v>0</v>
          </cell>
          <cell r="P569">
            <v>3</v>
          </cell>
          <cell r="R569">
            <v>316</v>
          </cell>
          <cell r="AA569">
            <v>0</v>
          </cell>
          <cell r="AB569">
            <v>0</v>
          </cell>
          <cell r="AD569">
            <v>0</v>
          </cell>
          <cell r="AF569">
            <v>72</v>
          </cell>
          <cell r="AH569">
            <v>0</v>
          </cell>
          <cell r="AK569">
            <v>0</v>
          </cell>
          <cell r="AM569">
            <v>3</v>
          </cell>
        </row>
        <row r="570">
          <cell r="D570" t="str">
            <v>0-Piyasa ve kamuoyu araştırma faaliyetleri</v>
          </cell>
          <cell r="E570" t="str">
            <v>M7320</v>
          </cell>
          <cell r="M570">
            <v>0</v>
          </cell>
          <cell r="P570">
            <v>3</v>
          </cell>
          <cell r="AH570">
            <v>0</v>
          </cell>
          <cell r="AK570">
            <v>0</v>
          </cell>
        </row>
        <row r="571">
          <cell r="D571" t="str">
            <v>0-Uzmanlaşmış tasarım faaliyetleri</v>
          </cell>
          <cell r="E571" t="str">
            <v>M7410</v>
          </cell>
          <cell r="F571">
            <v>0</v>
          </cell>
          <cell r="K571">
            <v>148</v>
          </cell>
          <cell r="M571">
            <v>0</v>
          </cell>
          <cell r="O571">
            <v>2</v>
          </cell>
          <cell r="R571">
            <v>27</v>
          </cell>
          <cell r="AA571">
            <v>0</v>
          </cell>
          <cell r="AF571">
            <v>3</v>
          </cell>
          <cell r="AH571">
            <v>0</v>
          </cell>
          <cell r="AJ571">
            <v>0</v>
          </cell>
          <cell r="AM571">
            <v>0</v>
          </cell>
        </row>
        <row r="572">
          <cell r="D572" t="str">
            <v>0-Fotoğrafçılık faaliyetleri</v>
          </cell>
          <cell r="E572" t="str">
            <v>M7420</v>
          </cell>
          <cell r="F572">
            <v>0</v>
          </cell>
          <cell r="H572">
            <v>2</v>
          </cell>
          <cell r="K572">
            <v>55</v>
          </cell>
          <cell r="M572">
            <v>0</v>
          </cell>
          <cell r="P572">
            <v>3</v>
          </cell>
          <cell r="AA572">
            <v>0</v>
          </cell>
          <cell r="AC572">
            <v>0</v>
          </cell>
          <cell r="AF572">
            <v>0</v>
          </cell>
          <cell r="AH572">
            <v>0</v>
          </cell>
          <cell r="AK572">
            <v>0</v>
          </cell>
        </row>
        <row r="573">
          <cell r="D573" t="str">
            <v>0-Tercüme ve sözlü tercüme faaliyetleri</v>
          </cell>
          <cell r="E573" t="str">
            <v>M7430</v>
          </cell>
        </row>
        <row r="574">
          <cell r="D574" t="str">
            <v>0-Başka yerde sınıflandırılmamış diğer mesleki. bilimsel ve teknik faaliyetler</v>
          </cell>
          <cell r="E574" t="str">
            <v>M7490</v>
          </cell>
          <cell r="F574">
            <v>0</v>
          </cell>
          <cell r="H574">
            <v>4</v>
          </cell>
          <cell r="I574">
            <v>3</v>
          </cell>
          <cell r="J574">
            <v>4</v>
          </cell>
          <cell r="K574">
            <v>355</v>
          </cell>
          <cell r="M574">
            <v>0</v>
          </cell>
          <cell r="N574">
            <v>1</v>
          </cell>
          <cell r="O574">
            <v>2</v>
          </cell>
          <cell r="R574">
            <v>5</v>
          </cell>
          <cell r="AA574">
            <v>0</v>
          </cell>
          <cell r="AC574">
            <v>0</v>
          </cell>
          <cell r="AD574">
            <v>0</v>
          </cell>
          <cell r="AE574">
            <v>0</v>
          </cell>
          <cell r="AF574">
            <v>4</v>
          </cell>
          <cell r="AH574">
            <v>0</v>
          </cell>
          <cell r="AI574">
            <v>0</v>
          </cell>
          <cell r="AJ574">
            <v>0</v>
          </cell>
          <cell r="AM574">
            <v>0</v>
          </cell>
        </row>
        <row r="575">
          <cell r="D575" t="str">
            <v>0-Veterinerlik hizmetleri</v>
          </cell>
          <cell r="E575" t="str">
            <v>M7500</v>
          </cell>
          <cell r="F575">
            <v>0</v>
          </cell>
          <cell r="G575">
            <v>4</v>
          </cell>
          <cell r="H575">
            <v>4</v>
          </cell>
          <cell r="I575">
            <v>12</v>
          </cell>
          <cell r="K575">
            <v>503</v>
          </cell>
          <cell r="M575">
            <v>0</v>
          </cell>
          <cell r="O575">
            <v>2</v>
          </cell>
          <cell r="R575">
            <v>164</v>
          </cell>
          <cell r="AA575">
            <v>0</v>
          </cell>
          <cell r="AB575">
            <v>0</v>
          </cell>
          <cell r="AC575">
            <v>0</v>
          </cell>
          <cell r="AD575">
            <v>0</v>
          </cell>
          <cell r="AF575">
            <v>8</v>
          </cell>
          <cell r="AH575">
            <v>0</v>
          </cell>
          <cell r="AJ575">
            <v>0</v>
          </cell>
          <cell r="AM575">
            <v>18</v>
          </cell>
        </row>
        <row r="576">
          <cell r="D576" t="str">
            <v>1-Hafif motorlu taşıtların ve arabaların kiralanması ve leasingi</v>
          </cell>
          <cell r="E576" t="str">
            <v>N7711</v>
          </cell>
          <cell r="F576">
            <v>0</v>
          </cell>
          <cell r="G576">
            <v>1</v>
          </cell>
          <cell r="H576">
            <v>4</v>
          </cell>
          <cell r="I576">
            <v>12</v>
          </cell>
          <cell r="K576">
            <v>1065</v>
          </cell>
          <cell r="M576">
            <v>0</v>
          </cell>
          <cell r="O576">
            <v>8</v>
          </cell>
          <cell r="R576">
            <v>7</v>
          </cell>
          <cell r="AA576">
            <v>0</v>
          </cell>
          <cell r="AB576">
            <v>0</v>
          </cell>
          <cell r="AC576">
            <v>0</v>
          </cell>
          <cell r="AD576">
            <v>0</v>
          </cell>
          <cell r="AF576">
            <v>24</v>
          </cell>
          <cell r="AH576">
            <v>0</v>
          </cell>
          <cell r="AJ576">
            <v>0</v>
          </cell>
          <cell r="AM576">
            <v>0</v>
          </cell>
        </row>
        <row r="577">
          <cell r="D577" t="str">
            <v>2-Kamyonların kiralanması ve leasingi</v>
          </cell>
          <cell r="E577" t="str">
            <v>N7712</v>
          </cell>
          <cell r="F577">
            <v>0</v>
          </cell>
          <cell r="G577">
            <v>2</v>
          </cell>
          <cell r="H577">
            <v>2</v>
          </cell>
          <cell r="I577">
            <v>6</v>
          </cell>
          <cell r="K577">
            <v>728</v>
          </cell>
          <cell r="M577">
            <v>0</v>
          </cell>
          <cell r="R577">
            <v>48</v>
          </cell>
          <cell r="AA577">
            <v>0</v>
          </cell>
          <cell r="AB577">
            <v>0</v>
          </cell>
          <cell r="AC577">
            <v>0</v>
          </cell>
          <cell r="AD577">
            <v>0</v>
          </cell>
          <cell r="AF577">
            <v>43</v>
          </cell>
          <cell r="AH577">
            <v>0</v>
          </cell>
          <cell r="AM577">
            <v>0</v>
          </cell>
        </row>
        <row r="578">
          <cell r="D578" t="str">
            <v>1-Eğlence ve spor eşyalarının kiralanması ve leasingi</v>
          </cell>
          <cell r="E578" t="str">
            <v>N7721</v>
          </cell>
          <cell r="K578">
            <v>33</v>
          </cell>
          <cell r="AF578">
            <v>2</v>
          </cell>
        </row>
        <row r="579">
          <cell r="D579" t="str">
            <v>2-Video kasetlerin ve disklerin kiralanması</v>
          </cell>
          <cell r="E579" t="str">
            <v>N7722</v>
          </cell>
        </row>
        <row r="580">
          <cell r="D580" t="str">
            <v>9-Başka yerde sınıflandırılmamış diğer kişisel ve ev eşyalarının kiralanması ve leasingi</v>
          </cell>
          <cell r="E580" t="str">
            <v>N7729</v>
          </cell>
        </row>
        <row r="581">
          <cell r="D581" t="str">
            <v>1-Tarımsal makine ve ekipmanların kiralanması ve leasingi</v>
          </cell>
          <cell r="E581" t="str">
            <v>N7731</v>
          </cell>
          <cell r="F581">
            <v>0</v>
          </cell>
          <cell r="G581">
            <v>1</v>
          </cell>
          <cell r="H581">
            <v>6</v>
          </cell>
          <cell r="I581">
            <v>12</v>
          </cell>
          <cell r="K581">
            <v>22</v>
          </cell>
          <cell r="M581">
            <v>0</v>
          </cell>
          <cell r="AA581">
            <v>0</v>
          </cell>
          <cell r="AB581">
            <v>0</v>
          </cell>
          <cell r="AC581">
            <v>0</v>
          </cell>
          <cell r="AD581">
            <v>0</v>
          </cell>
          <cell r="AF581">
            <v>0</v>
          </cell>
          <cell r="AH581">
            <v>0</v>
          </cell>
        </row>
        <row r="582">
          <cell r="D582" t="str">
            <v>2-Bina ve bina dışı inşaatlarda kullanılan makine ve teçhizatın kiralanması ve leasingi</v>
          </cell>
          <cell r="E582" t="str">
            <v>N7732</v>
          </cell>
          <cell r="F582">
            <v>0</v>
          </cell>
          <cell r="H582">
            <v>2</v>
          </cell>
          <cell r="K582">
            <v>351</v>
          </cell>
          <cell r="AA582">
            <v>0</v>
          </cell>
          <cell r="AC582">
            <v>0</v>
          </cell>
          <cell r="AF582">
            <v>10</v>
          </cell>
        </row>
        <row r="583">
          <cell r="D583" t="str">
            <v>3-Büro makine ve ekipmanın (bilgisayarlar dahil) kiralanması ve leasingi</v>
          </cell>
          <cell r="E583" t="str">
            <v>N7733</v>
          </cell>
        </row>
        <row r="584">
          <cell r="D584" t="str">
            <v>4-Su taşımacılığı ekipmanının kiralanması ve leasingi</v>
          </cell>
          <cell r="E584" t="str">
            <v>N7734</v>
          </cell>
          <cell r="F584">
            <v>0</v>
          </cell>
          <cell r="M584">
            <v>0</v>
          </cell>
          <cell r="AA584">
            <v>0</v>
          </cell>
          <cell r="AH584">
            <v>0</v>
          </cell>
        </row>
        <row r="585">
          <cell r="D585" t="str">
            <v>5-Hava taşımacığı araçlarının kiralanması ve leasingi</v>
          </cell>
          <cell r="E585" t="str">
            <v>N7735</v>
          </cell>
          <cell r="F585">
            <v>0</v>
          </cell>
          <cell r="AA585">
            <v>0</v>
          </cell>
        </row>
        <row r="586">
          <cell r="D586" t="str">
            <v>9-Başka yerde sınıflandırılmamış diğer makine. teçhizat ve eşyaların kiralanması ve leasingi</v>
          </cell>
          <cell r="E586" t="str">
            <v>N7739</v>
          </cell>
          <cell r="I586">
            <v>3</v>
          </cell>
          <cell r="AD586">
            <v>0</v>
          </cell>
        </row>
        <row r="587">
          <cell r="D587" t="str">
            <v>0-Telif hakkı alınmış olan çalışmalar dışında. fikri mülkiyet haklarının ve benzer ürünlerin leasingi</v>
          </cell>
          <cell r="E587" t="str">
            <v>N7740</v>
          </cell>
        </row>
        <row r="588">
          <cell r="D588" t="str">
            <v>0-İş bulma acentelerinin faaliyetleri</v>
          </cell>
          <cell r="E588" t="str">
            <v>N7810</v>
          </cell>
          <cell r="F588">
            <v>0</v>
          </cell>
          <cell r="G588">
            <v>7</v>
          </cell>
          <cell r="H588">
            <v>16</v>
          </cell>
          <cell r="I588">
            <v>24</v>
          </cell>
          <cell r="J588">
            <v>12</v>
          </cell>
          <cell r="K588">
            <v>822</v>
          </cell>
          <cell r="M588">
            <v>0</v>
          </cell>
          <cell r="N588">
            <v>1</v>
          </cell>
          <cell r="O588">
            <v>11</v>
          </cell>
          <cell r="P588">
            <v>6</v>
          </cell>
          <cell r="Q588">
            <v>4</v>
          </cell>
          <cell r="R588">
            <v>633</v>
          </cell>
          <cell r="AA588">
            <v>0</v>
          </cell>
          <cell r="AB588">
            <v>0</v>
          </cell>
          <cell r="AC588">
            <v>0</v>
          </cell>
          <cell r="AD588">
            <v>0</v>
          </cell>
          <cell r="AE588">
            <v>0</v>
          </cell>
          <cell r="AF588">
            <v>11</v>
          </cell>
          <cell r="AH588">
            <v>0</v>
          </cell>
          <cell r="AI588">
            <v>0</v>
          </cell>
          <cell r="AJ588">
            <v>1</v>
          </cell>
          <cell r="AK588">
            <v>0</v>
          </cell>
          <cell r="AL588">
            <v>0</v>
          </cell>
          <cell r="AM588">
            <v>0</v>
          </cell>
        </row>
        <row r="589">
          <cell r="D589" t="str">
            <v>0-Geçici iş bulma acentelerinin faaliyetleri</v>
          </cell>
          <cell r="E589" t="str">
            <v>N7820</v>
          </cell>
          <cell r="F589">
            <v>0</v>
          </cell>
          <cell r="H589">
            <v>6</v>
          </cell>
          <cell r="I589">
            <v>9</v>
          </cell>
          <cell r="K589">
            <v>261</v>
          </cell>
          <cell r="M589">
            <v>0</v>
          </cell>
          <cell r="O589">
            <v>2</v>
          </cell>
          <cell r="P589">
            <v>3</v>
          </cell>
          <cell r="R589">
            <v>297</v>
          </cell>
          <cell r="AA589">
            <v>0</v>
          </cell>
          <cell r="AC589">
            <v>0</v>
          </cell>
          <cell r="AD589">
            <v>0</v>
          </cell>
          <cell r="AF589">
            <v>1</v>
          </cell>
          <cell r="AH589">
            <v>0</v>
          </cell>
          <cell r="AJ589">
            <v>0</v>
          </cell>
          <cell r="AK589">
            <v>0</v>
          </cell>
          <cell r="AM589">
            <v>4</v>
          </cell>
        </row>
        <row r="590">
          <cell r="D590" t="str">
            <v>0-Diğer insan kaynaklarının sağlanması</v>
          </cell>
          <cell r="E590" t="str">
            <v>N7830</v>
          </cell>
          <cell r="F590">
            <v>0</v>
          </cell>
          <cell r="G590">
            <v>14</v>
          </cell>
          <cell r="H590">
            <v>62</v>
          </cell>
          <cell r="I590">
            <v>96</v>
          </cell>
          <cell r="J590">
            <v>28</v>
          </cell>
          <cell r="K590">
            <v>5155</v>
          </cell>
          <cell r="M590">
            <v>0</v>
          </cell>
          <cell r="N590">
            <v>7</v>
          </cell>
          <cell r="O590">
            <v>22</v>
          </cell>
          <cell r="P590">
            <v>48</v>
          </cell>
          <cell r="Q590">
            <v>16</v>
          </cell>
          <cell r="R590">
            <v>1451</v>
          </cell>
          <cell r="AA590">
            <v>0</v>
          </cell>
          <cell r="AB590">
            <v>0</v>
          </cell>
          <cell r="AC590">
            <v>0</v>
          </cell>
          <cell r="AD590">
            <v>0</v>
          </cell>
          <cell r="AE590">
            <v>0</v>
          </cell>
          <cell r="AF590">
            <v>172</v>
          </cell>
          <cell r="AH590">
            <v>0</v>
          </cell>
          <cell r="AI590">
            <v>0</v>
          </cell>
          <cell r="AJ590">
            <v>0</v>
          </cell>
          <cell r="AK590">
            <v>0</v>
          </cell>
          <cell r="AL590">
            <v>0</v>
          </cell>
          <cell r="AM590">
            <v>8</v>
          </cell>
        </row>
        <row r="591">
          <cell r="D591" t="str">
            <v>1-Seyahat acentesi faaliyetleri</v>
          </cell>
          <cell r="E591" t="str">
            <v>N7911</v>
          </cell>
          <cell r="F591">
            <v>0</v>
          </cell>
          <cell r="H591">
            <v>2</v>
          </cell>
          <cell r="I591">
            <v>3</v>
          </cell>
          <cell r="K591">
            <v>581</v>
          </cell>
          <cell r="M591">
            <v>0</v>
          </cell>
          <cell r="N591">
            <v>1</v>
          </cell>
          <cell r="O591">
            <v>4</v>
          </cell>
          <cell r="P591">
            <v>3</v>
          </cell>
          <cell r="R591">
            <v>101</v>
          </cell>
          <cell r="AA591">
            <v>0</v>
          </cell>
          <cell r="AC591">
            <v>0</v>
          </cell>
          <cell r="AD591">
            <v>0</v>
          </cell>
          <cell r="AF591">
            <v>8</v>
          </cell>
          <cell r="AH591">
            <v>0</v>
          </cell>
          <cell r="AI591">
            <v>0</v>
          </cell>
          <cell r="AJ591">
            <v>0</v>
          </cell>
          <cell r="AK591">
            <v>0</v>
          </cell>
          <cell r="AM591">
            <v>0</v>
          </cell>
        </row>
        <row r="592">
          <cell r="D592" t="str">
            <v>2-Tur operatörü faaliyetleri</v>
          </cell>
          <cell r="E592" t="str">
            <v>N7912</v>
          </cell>
          <cell r="F592">
            <v>0</v>
          </cell>
          <cell r="H592">
            <v>4</v>
          </cell>
          <cell r="I592">
            <v>6</v>
          </cell>
          <cell r="K592">
            <v>37</v>
          </cell>
          <cell r="M592">
            <v>0</v>
          </cell>
          <cell r="R592">
            <v>25</v>
          </cell>
          <cell r="AA592">
            <v>0</v>
          </cell>
          <cell r="AC592">
            <v>0</v>
          </cell>
          <cell r="AD592">
            <v>0</v>
          </cell>
          <cell r="AF592">
            <v>0</v>
          </cell>
          <cell r="AH592">
            <v>0</v>
          </cell>
          <cell r="AM592">
            <v>8</v>
          </cell>
        </row>
        <row r="593">
          <cell r="D593" t="str">
            <v>0-Diğer rezervasyon hizmetleri ve ilgili faaliyetler</v>
          </cell>
          <cell r="E593" t="str">
            <v>N7990</v>
          </cell>
          <cell r="F593">
            <v>0</v>
          </cell>
          <cell r="I593">
            <v>3</v>
          </cell>
          <cell r="K593">
            <v>797</v>
          </cell>
          <cell r="M593">
            <v>0</v>
          </cell>
          <cell r="P593">
            <v>3</v>
          </cell>
          <cell r="R593">
            <v>81</v>
          </cell>
          <cell r="AA593">
            <v>0</v>
          </cell>
          <cell r="AD593">
            <v>0</v>
          </cell>
          <cell r="AF593">
            <v>10</v>
          </cell>
          <cell r="AH593">
            <v>0</v>
          </cell>
          <cell r="AK593">
            <v>0</v>
          </cell>
          <cell r="AM593">
            <v>4</v>
          </cell>
        </row>
        <row r="594">
          <cell r="D594" t="str">
            <v>0-Özel güvenlik faaliyetleri</v>
          </cell>
          <cell r="E594" t="str">
            <v>N8010</v>
          </cell>
          <cell r="F594">
            <v>0</v>
          </cell>
          <cell r="G594">
            <v>19</v>
          </cell>
          <cell r="H594">
            <v>78</v>
          </cell>
          <cell r="I594">
            <v>180</v>
          </cell>
          <cell r="J594">
            <v>84</v>
          </cell>
          <cell r="K594">
            <v>17250</v>
          </cell>
          <cell r="M594">
            <v>0</v>
          </cell>
          <cell r="N594">
            <v>6</v>
          </cell>
          <cell r="O594">
            <v>26</v>
          </cell>
          <cell r="P594">
            <v>27</v>
          </cell>
          <cell r="Q594">
            <v>12</v>
          </cell>
          <cell r="R594">
            <v>1375</v>
          </cell>
          <cell r="AA594">
            <v>0</v>
          </cell>
          <cell r="AB594">
            <v>0</v>
          </cell>
          <cell r="AC594">
            <v>0</v>
          </cell>
          <cell r="AD594">
            <v>0</v>
          </cell>
          <cell r="AE594">
            <v>0</v>
          </cell>
          <cell r="AF594">
            <v>596</v>
          </cell>
          <cell r="AH594">
            <v>0</v>
          </cell>
          <cell r="AI594">
            <v>0</v>
          </cell>
          <cell r="AJ594">
            <v>0</v>
          </cell>
          <cell r="AK594">
            <v>0</v>
          </cell>
          <cell r="AL594">
            <v>0</v>
          </cell>
          <cell r="AM594">
            <v>39</v>
          </cell>
        </row>
        <row r="595">
          <cell r="D595" t="str">
            <v>0-Güvenlik sistemleri hizmet faaliyetleri</v>
          </cell>
          <cell r="E595" t="str">
            <v>N8020</v>
          </cell>
          <cell r="F595">
            <v>0</v>
          </cell>
          <cell r="H595">
            <v>2</v>
          </cell>
          <cell r="I595">
            <v>3</v>
          </cell>
          <cell r="K595">
            <v>777</v>
          </cell>
          <cell r="M595">
            <v>0</v>
          </cell>
          <cell r="P595">
            <v>3</v>
          </cell>
          <cell r="R595">
            <v>38</v>
          </cell>
          <cell r="AA595">
            <v>0</v>
          </cell>
          <cell r="AC595">
            <v>0</v>
          </cell>
          <cell r="AD595">
            <v>0</v>
          </cell>
          <cell r="AF595">
            <v>119</v>
          </cell>
          <cell r="AH595">
            <v>0</v>
          </cell>
          <cell r="AK595">
            <v>0</v>
          </cell>
          <cell r="AM595">
            <v>0</v>
          </cell>
        </row>
        <row r="596">
          <cell r="D596" t="str">
            <v>0-Soruşturma faaliyetleri</v>
          </cell>
          <cell r="E596" t="str">
            <v>N8030</v>
          </cell>
        </row>
        <row r="597">
          <cell r="D597" t="str">
            <v>0-Tesis bünyesindeki ortak destek hizmetleri</v>
          </cell>
          <cell r="E597" t="str">
            <v>N8110</v>
          </cell>
          <cell r="F597">
            <v>0</v>
          </cell>
          <cell r="G597">
            <v>15</v>
          </cell>
          <cell r="H597">
            <v>70</v>
          </cell>
          <cell r="I597">
            <v>147</v>
          </cell>
          <cell r="J597">
            <v>76</v>
          </cell>
          <cell r="K597">
            <v>7841</v>
          </cell>
          <cell r="M597">
            <v>0</v>
          </cell>
          <cell r="N597">
            <v>11</v>
          </cell>
          <cell r="O597">
            <v>26</v>
          </cell>
          <cell r="P597">
            <v>27</v>
          </cell>
          <cell r="Q597">
            <v>20</v>
          </cell>
          <cell r="R597">
            <v>2179</v>
          </cell>
          <cell r="AA597">
            <v>0</v>
          </cell>
          <cell r="AB597">
            <v>0</v>
          </cell>
          <cell r="AC597">
            <v>0</v>
          </cell>
          <cell r="AD597">
            <v>0</v>
          </cell>
          <cell r="AE597">
            <v>0</v>
          </cell>
          <cell r="AF597">
            <v>221</v>
          </cell>
          <cell r="AH597">
            <v>0</v>
          </cell>
          <cell r="AI597">
            <v>0</v>
          </cell>
          <cell r="AJ597">
            <v>0</v>
          </cell>
          <cell r="AK597">
            <v>0</v>
          </cell>
          <cell r="AL597">
            <v>0</v>
          </cell>
          <cell r="AM597">
            <v>24</v>
          </cell>
        </row>
        <row r="598">
          <cell r="D598" t="str">
            <v>1-Binaların genel temizliği</v>
          </cell>
          <cell r="E598" t="str">
            <v>N8121</v>
          </cell>
          <cell r="F598">
            <v>0</v>
          </cell>
          <cell r="G598">
            <v>79</v>
          </cell>
          <cell r="H598">
            <v>322</v>
          </cell>
          <cell r="I598">
            <v>745</v>
          </cell>
          <cell r="J598">
            <v>262</v>
          </cell>
          <cell r="K598">
            <v>36914</v>
          </cell>
          <cell r="M598">
            <v>0</v>
          </cell>
          <cell r="N598">
            <v>41</v>
          </cell>
          <cell r="O598">
            <v>160</v>
          </cell>
          <cell r="P598">
            <v>377</v>
          </cell>
          <cell r="Q598">
            <v>114</v>
          </cell>
          <cell r="R598">
            <v>16054</v>
          </cell>
          <cell r="AA598">
            <v>0</v>
          </cell>
          <cell r="AB598">
            <v>0</v>
          </cell>
          <cell r="AC598">
            <v>0</v>
          </cell>
          <cell r="AD598">
            <v>20</v>
          </cell>
          <cell r="AE598">
            <v>2</v>
          </cell>
          <cell r="AF598">
            <v>1403</v>
          </cell>
          <cell r="AH598">
            <v>0</v>
          </cell>
          <cell r="AI598">
            <v>0</v>
          </cell>
          <cell r="AJ598">
            <v>0</v>
          </cell>
          <cell r="AK598">
            <v>4</v>
          </cell>
          <cell r="AL598">
            <v>2</v>
          </cell>
          <cell r="AM598">
            <v>342</v>
          </cell>
        </row>
        <row r="599">
          <cell r="D599" t="str">
            <v>2-Diğer bina ve endüstriyel temizlik faaliyetleri</v>
          </cell>
          <cell r="E599" t="str">
            <v>N8122</v>
          </cell>
          <cell r="F599">
            <v>0</v>
          </cell>
          <cell r="G599">
            <v>5</v>
          </cell>
          <cell r="H599">
            <v>22</v>
          </cell>
          <cell r="I599">
            <v>39</v>
          </cell>
          <cell r="J599">
            <v>8</v>
          </cell>
          <cell r="K599">
            <v>2542</v>
          </cell>
          <cell r="M599">
            <v>0</v>
          </cell>
          <cell r="N599">
            <v>2</v>
          </cell>
          <cell r="O599">
            <v>6</v>
          </cell>
          <cell r="P599">
            <v>9</v>
          </cell>
          <cell r="R599">
            <v>485</v>
          </cell>
          <cell r="AA599">
            <v>0</v>
          </cell>
          <cell r="AB599">
            <v>0</v>
          </cell>
          <cell r="AC599">
            <v>0</v>
          </cell>
          <cell r="AD599">
            <v>0</v>
          </cell>
          <cell r="AE599">
            <v>0</v>
          </cell>
          <cell r="AF599">
            <v>159</v>
          </cell>
          <cell r="AH599">
            <v>0</v>
          </cell>
          <cell r="AI599">
            <v>0</v>
          </cell>
          <cell r="AJ599">
            <v>0</v>
          </cell>
          <cell r="AK599">
            <v>0</v>
          </cell>
          <cell r="AM599">
            <v>0</v>
          </cell>
        </row>
        <row r="600">
          <cell r="D600" t="str">
            <v>9-Diğer temizlik faaliyetleri</v>
          </cell>
          <cell r="E600" t="str">
            <v>N8129</v>
          </cell>
          <cell r="F600">
            <v>0</v>
          </cell>
          <cell r="G600">
            <v>15</v>
          </cell>
          <cell r="H600">
            <v>78</v>
          </cell>
          <cell r="I600">
            <v>180</v>
          </cell>
          <cell r="J600">
            <v>76</v>
          </cell>
          <cell r="K600">
            <v>10744</v>
          </cell>
          <cell r="M600">
            <v>0</v>
          </cell>
          <cell r="N600">
            <v>1</v>
          </cell>
          <cell r="O600">
            <v>2</v>
          </cell>
          <cell r="P600">
            <v>12</v>
          </cell>
          <cell r="R600">
            <v>716</v>
          </cell>
          <cell r="AA600">
            <v>0</v>
          </cell>
          <cell r="AB600">
            <v>0</v>
          </cell>
          <cell r="AC600">
            <v>0</v>
          </cell>
          <cell r="AD600">
            <v>0</v>
          </cell>
          <cell r="AE600">
            <v>0</v>
          </cell>
          <cell r="AF600">
            <v>277</v>
          </cell>
          <cell r="AH600">
            <v>0</v>
          </cell>
          <cell r="AI600">
            <v>0</v>
          </cell>
          <cell r="AJ600">
            <v>0</v>
          </cell>
          <cell r="AK600">
            <v>0</v>
          </cell>
          <cell r="AM600">
            <v>22</v>
          </cell>
        </row>
        <row r="601">
          <cell r="D601" t="str">
            <v>0-Çevre düzenlemesi ve bakım faaliyetleri</v>
          </cell>
          <cell r="E601" t="str">
            <v>N8130</v>
          </cell>
          <cell r="F601">
            <v>0</v>
          </cell>
          <cell r="G601">
            <v>16</v>
          </cell>
          <cell r="H601">
            <v>110</v>
          </cell>
          <cell r="I601">
            <v>177</v>
          </cell>
          <cell r="J601">
            <v>48</v>
          </cell>
          <cell r="K601">
            <v>14843</v>
          </cell>
          <cell r="M601">
            <v>0</v>
          </cell>
          <cell r="O601">
            <v>2</v>
          </cell>
          <cell r="P601">
            <v>12</v>
          </cell>
          <cell r="Q601">
            <v>4</v>
          </cell>
          <cell r="R601">
            <v>742</v>
          </cell>
          <cell r="AA601">
            <v>0</v>
          </cell>
          <cell r="AB601">
            <v>0</v>
          </cell>
          <cell r="AC601">
            <v>0</v>
          </cell>
          <cell r="AD601">
            <v>0</v>
          </cell>
          <cell r="AE601">
            <v>0</v>
          </cell>
          <cell r="AF601">
            <v>554</v>
          </cell>
          <cell r="AH601">
            <v>0</v>
          </cell>
          <cell r="AJ601">
            <v>0</v>
          </cell>
          <cell r="AK601">
            <v>0</v>
          </cell>
          <cell r="AL601">
            <v>0</v>
          </cell>
          <cell r="AM601">
            <v>28</v>
          </cell>
        </row>
        <row r="602">
          <cell r="D602" t="str">
            <v>1-Ortak büro yönetim hizmeti faaliyetleri</v>
          </cell>
          <cell r="E602" t="str">
            <v>N8211</v>
          </cell>
          <cell r="F602">
            <v>0</v>
          </cell>
          <cell r="G602">
            <v>11</v>
          </cell>
          <cell r="H602">
            <v>62</v>
          </cell>
          <cell r="I602">
            <v>150</v>
          </cell>
          <cell r="J602">
            <v>24</v>
          </cell>
          <cell r="K602">
            <v>10881</v>
          </cell>
          <cell r="M602">
            <v>0</v>
          </cell>
          <cell r="N602">
            <v>5</v>
          </cell>
          <cell r="O602">
            <v>22</v>
          </cell>
          <cell r="P602">
            <v>27</v>
          </cell>
          <cell r="Q602">
            <v>8</v>
          </cell>
          <cell r="R602">
            <v>1935</v>
          </cell>
          <cell r="AA602">
            <v>0</v>
          </cell>
          <cell r="AB602">
            <v>1</v>
          </cell>
          <cell r="AC602">
            <v>0</v>
          </cell>
          <cell r="AD602">
            <v>0</v>
          </cell>
          <cell r="AE602">
            <v>4</v>
          </cell>
          <cell r="AF602">
            <v>596</v>
          </cell>
          <cell r="AH602">
            <v>0</v>
          </cell>
          <cell r="AI602">
            <v>0</v>
          </cell>
          <cell r="AJ602">
            <v>0</v>
          </cell>
          <cell r="AK602">
            <v>0</v>
          </cell>
          <cell r="AL602">
            <v>0</v>
          </cell>
          <cell r="AM602">
            <v>35</v>
          </cell>
        </row>
        <row r="603">
          <cell r="D603" t="str">
            <v>9-Fotokopi. doküman hazırlama ve diğer özel büro destek hizmetleri</v>
          </cell>
          <cell r="E603" t="str">
            <v>N8219</v>
          </cell>
          <cell r="F603">
            <v>0</v>
          </cell>
          <cell r="G603">
            <v>2</v>
          </cell>
          <cell r="H603">
            <v>4</v>
          </cell>
          <cell r="I603">
            <v>24</v>
          </cell>
          <cell r="J603">
            <v>4</v>
          </cell>
          <cell r="K603">
            <v>1335</v>
          </cell>
          <cell r="M603">
            <v>0</v>
          </cell>
          <cell r="N603">
            <v>7</v>
          </cell>
          <cell r="O603">
            <v>10</v>
          </cell>
          <cell r="P603">
            <v>9</v>
          </cell>
          <cell r="Q603">
            <v>4</v>
          </cell>
          <cell r="R603">
            <v>418</v>
          </cell>
          <cell r="AA603">
            <v>0</v>
          </cell>
          <cell r="AB603">
            <v>0</v>
          </cell>
          <cell r="AC603">
            <v>0</v>
          </cell>
          <cell r="AD603">
            <v>0</v>
          </cell>
          <cell r="AE603">
            <v>0</v>
          </cell>
          <cell r="AF603">
            <v>217</v>
          </cell>
          <cell r="AH603">
            <v>0</v>
          </cell>
          <cell r="AI603">
            <v>0</v>
          </cell>
          <cell r="AJ603">
            <v>0</v>
          </cell>
          <cell r="AK603">
            <v>0</v>
          </cell>
          <cell r="AL603">
            <v>0</v>
          </cell>
          <cell r="AM603">
            <v>20</v>
          </cell>
        </row>
        <row r="604">
          <cell r="D604" t="str">
            <v>0-Çağrı merkezlerinin faaliyetleri</v>
          </cell>
          <cell r="E604" t="str">
            <v>N8220</v>
          </cell>
          <cell r="F604">
            <v>0</v>
          </cell>
          <cell r="G604">
            <v>1</v>
          </cell>
          <cell r="H604">
            <v>4</v>
          </cell>
          <cell r="I604">
            <v>9</v>
          </cell>
          <cell r="J604">
            <v>4</v>
          </cell>
          <cell r="K604">
            <v>299</v>
          </cell>
          <cell r="M604">
            <v>0</v>
          </cell>
          <cell r="N604">
            <v>7</v>
          </cell>
          <cell r="O604">
            <v>10</v>
          </cell>
          <cell r="P604">
            <v>15</v>
          </cell>
          <cell r="Q604">
            <v>8</v>
          </cell>
          <cell r="R604">
            <v>685</v>
          </cell>
          <cell r="AA604">
            <v>0</v>
          </cell>
          <cell r="AB604">
            <v>0</v>
          </cell>
          <cell r="AC604">
            <v>0</v>
          </cell>
          <cell r="AD604">
            <v>0</v>
          </cell>
          <cell r="AE604">
            <v>0</v>
          </cell>
          <cell r="AF604">
            <v>0</v>
          </cell>
          <cell r="AH604">
            <v>0</v>
          </cell>
          <cell r="AI604">
            <v>0</v>
          </cell>
          <cell r="AJ604">
            <v>0</v>
          </cell>
          <cell r="AK604">
            <v>0</v>
          </cell>
          <cell r="AL604">
            <v>0</v>
          </cell>
          <cell r="AM604">
            <v>18</v>
          </cell>
        </row>
        <row r="605">
          <cell r="D605" t="str">
            <v>0-Kongre ve ticari fuar organizasyonu</v>
          </cell>
          <cell r="E605" t="str">
            <v>N8230</v>
          </cell>
          <cell r="F605">
            <v>0</v>
          </cell>
          <cell r="H605">
            <v>2</v>
          </cell>
          <cell r="I605">
            <v>6</v>
          </cell>
          <cell r="J605">
            <v>8</v>
          </cell>
          <cell r="K605">
            <v>193</v>
          </cell>
          <cell r="M605">
            <v>0</v>
          </cell>
          <cell r="O605">
            <v>4</v>
          </cell>
          <cell r="P605">
            <v>3</v>
          </cell>
          <cell r="Q605">
            <v>4</v>
          </cell>
          <cell r="R605">
            <v>167</v>
          </cell>
          <cell r="AA605">
            <v>0</v>
          </cell>
          <cell r="AC605">
            <v>0</v>
          </cell>
          <cell r="AD605">
            <v>0</v>
          </cell>
          <cell r="AE605">
            <v>0</v>
          </cell>
          <cell r="AF605">
            <v>0</v>
          </cell>
          <cell r="AH605">
            <v>0</v>
          </cell>
          <cell r="AJ605">
            <v>0</v>
          </cell>
          <cell r="AK605">
            <v>0</v>
          </cell>
          <cell r="AL605">
            <v>0</v>
          </cell>
          <cell r="AM605">
            <v>27</v>
          </cell>
        </row>
        <row r="606">
          <cell r="D606" t="str">
            <v>1-Tahsilat daireleri ve kredi kayıt bürolarının faaliyetleri</v>
          </cell>
          <cell r="E606" t="str">
            <v>N8291</v>
          </cell>
          <cell r="F606">
            <v>0</v>
          </cell>
          <cell r="H606">
            <v>4</v>
          </cell>
          <cell r="I606">
            <v>3</v>
          </cell>
          <cell r="K606">
            <v>80</v>
          </cell>
          <cell r="AA606">
            <v>0</v>
          </cell>
          <cell r="AC606">
            <v>0</v>
          </cell>
          <cell r="AD606">
            <v>0</v>
          </cell>
          <cell r="AF606">
            <v>43</v>
          </cell>
        </row>
        <row r="607">
          <cell r="D607" t="str">
            <v>2-Paketleme faaliyetleri</v>
          </cell>
          <cell r="E607" t="str">
            <v>N8292</v>
          </cell>
          <cell r="F607">
            <v>0</v>
          </cell>
          <cell r="G607">
            <v>13</v>
          </cell>
          <cell r="H607">
            <v>36</v>
          </cell>
          <cell r="I607">
            <v>109</v>
          </cell>
          <cell r="J607">
            <v>12</v>
          </cell>
          <cell r="K607">
            <v>4288</v>
          </cell>
          <cell r="M607">
            <v>0</v>
          </cell>
          <cell r="N607">
            <v>11</v>
          </cell>
          <cell r="O607">
            <v>26</v>
          </cell>
          <cell r="P607">
            <v>42</v>
          </cell>
          <cell r="Q607">
            <v>12</v>
          </cell>
          <cell r="R607">
            <v>2723</v>
          </cell>
          <cell r="AA607">
            <v>0</v>
          </cell>
          <cell r="AB607">
            <v>0</v>
          </cell>
          <cell r="AC607">
            <v>2</v>
          </cell>
          <cell r="AD607">
            <v>2</v>
          </cell>
          <cell r="AE607">
            <v>0</v>
          </cell>
          <cell r="AF607">
            <v>140</v>
          </cell>
          <cell r="AH607">
            <v>0</v>
          </cell>
          <cell r="AI607">
            <v>0</v>
          </cell>
          <cell r="AJ607">
            <v>0</v>
          </cell>
          <cell r="AK607">
            <v>0</v>
          </cell>
          <cell r="AL607">
            <v>0</v>
          </cell>
          <cell r="AM607">
            <v>12</v>
          </cell>
        </row>
        <row r="608">
          <cell r="D608" t="str">
            <v>9-Başka yerde sınıflandırılmamış diğer şirket destek hizmet faaliyetleri</v>
          </cell>
          <cell r="E608" t="str">
            <v>N8299</v>
          </cell>
          <cell r="F608">
            <v>0</v>
          </cell>
          <cell r="G608">
            <v>6</v>
          </cell>
          <cell r="H608">
            <v>24</v>
          </cell>
          <cell r="I608">
            <v>60</v>
          </cell>
          <cell r="J608">
            <v>12</v>
          </cell>
          <cell r="K608">
            <v>3375</v>
          </cell>
          <cell r="M608">
            <v>0</v>
          </cell>
          <cell r="N608">
            <v>1</v>
          </cell>
          <cell r="R608">
            <v>91</v>
          </cell>
          <cell r="AA608">
            <v>0</v>
          </cell>
          <cell r="AB608">
            <v>0</v>
          </cell>
          <cell r="AC608">
            <v>0</v>
          </cell>
          <cell r="AD608">
            <v>0</v>
          </cell>
          <cell r="AE608">
            <v>0</v>
          </cell>
          <cell r="AF608">
            <v>181</v>
          </cell>
          <cell r="AH608">
            <v>0</v>
          </cell>
          <cell r="AI608">
            <v>0</v>
          </cell>
          <cell r="AM608">
            <v>0</v>
          </cell>
        </row>
        <row r="609">
          <cell r="D609" t="str">
            <v>1-İtfaiye Hizmetleri</v>
          </cell>
          <cell r="E609" t="str">
            <v>U8411</v>
          </cell>
          <cell r="F609">
            <v>0</v>
          </cell>
          <cell r="G609">
            <v>4</v>
          </cell>
          <cell r="H609">
            <v>16</v>
          </cell>
          <cell r="I609">
            <v>21</v>
          </cell>
          <cell r="J609">
            <v>16</v>
          </cell>
          <cell r="K609">
            <v>1906</v>
          </cell>
          <cell r="M609">
            <v>0</v>
          </cell>
          <cell r="N609">
            <v>1</v>
          </cell>
          <cell r="O609">
            <v>2</v>
          </cell>
          <cell r="P609">
            <v>3</v>
          </cell>
          <cell r="R609">
            <v>78</v>
          </cell>
          <cell r="AA609">
            <v>0</v>
          </cell>
          <cell r="AB609">
            <v>1</v>
          </cell>
          <cell r="AC609">
            <v>0</v>
          </cell>
          <cell r="AD609">
            <v>0</v>
          </cell>
          <cell r="AE609">
            <v>0</v>
          </cell>
          <cell r="AF609">
            <v>169</v>
          </cell>
          <cell r="AH609">
            <v>0</v>
          </cell>
          <cell r="AI609">
            <v>0</v>
          </cell>
          <cell r="AJ609">
            <v>0</v>
          </cell>
          <cell r="AK609">
            <v>0</v>
          </cell>
          <cell r="AM609">
            <v>0</v>
          </cell>
        </row>
        <row r="610">
          <cell r="D610" t="str">
            <v>2-Trafik Kontrolu ile ilgili işler</v>
          </cell>
          <cell r="E610" t="str">
            <v>U8412</v>
          </cell>
          <cell r="F610">
            <v>0</v>
          </cell>
          <cell r="K610">
            <v>198</v>
          </cell>
          <cell r="M610">
            <v>0</v>
          </cell>
          <cell r="N610">
            <v>1</v>
          </cell>
          <cell r="R610">
            <v>219</v>
          </cell>
          <cell r="AA610">
            <v>0</v>
          </cell>
          <cell r="AF610">
            <v>0</v>
          </cell>
          <cell r="AH610">
            <v>0</v>
          </cell>
          <cell r="AI610">
            <v>0</v>
          </cell>
          <cell r="AM610">
            <v>0</v>
          </cell>
        </row>
        <row r="611">
          <cell r="D611" t="str">
            <v>5-İTFAİYE HİZMETLERİ</v>
          </cell>
          <cell r="E611" t="str">
            <v>U8425</v>
          </cell>
          <cell r="F611">
            <v>0</v>
          </cell>
          <cell r="G611">
            <v>3</v>
          </cell>
          <cell r="H611">
            <v>10</v>
          </cell>
          <cell r="I611">
            <v>9</v>
          </cell>
          <cell r="J611">
            <v>12</v>
          </cell>
          <cell r="K611">
            <v>2119</v>
          </cell>
          <cell r="AA611">
            <v>0</v>
          </cell>
          <cell r="AB611">
            <v>0</v>
          </cell>
          <cell r="AC611">
            <v>0</v>
          </cell>
          <cell r="AD611">
            <v>0</v>
          </cell>
          <cell r="AE611">
            <v>0</v>
          </cell>
          <cell r="AF611">
            <v>79</v>
          </cell>
        </row>
        <row r="612">
          <cell r="D612" t="str">
            <v>0-Okul öncesi eğitim</v>
          </cell>
          <cell r="E612" t="str">
            <v>O8510</v>
          </cell>
          <cell r="F612">
            <v>0</v>
          </cell>
          <cell r="I612">
            <v>3</v>
          </cell>
          <cell r="K612">
            <v>196</v>
          </cell>
          <cell r="M612">
            <v>0</v>
          </cell>
          <cell r="Q612">
            <v>8</v>
          </cell>
          <cell r="R612">
            <v>638</v>
          </cell>
          <cell r="AA612">
            <v>0</v>
          </cell>
          <cell r="AD612">
            <v>0</v>
          </cell>
          <cell r="AF612">
            <v>0</v>
          </cell>
          <cell r="AH612">
            <v>0</v>
          </cell>
          <cell r="AL612">
            <v>0</v>
          </cell>
          <cell r="AM612">
            <v>2</v>
          </cell>
        </row>
        <row r="613">
          <cell r="D613" t="str">
            <v>0-İlköğretim</v>
          </cell>
          <cell r="E613" t="str">
            <v>O8520</v>
          </cell>
          <cell r="F613">
            <v>0</v>
          </cell>
          <cell r="H613">
            <v>4</v>
          </cell>
          <cell r="I613">
            <v>3</v>
          </cell>
          <cell r="J613">
            <v>4</v>
          </cell>
          <cell r="K613">
            <v>327</v>
          </cell>
          <cell r="M613">
            <v>0</v>
          </cell>
          <cell r="N613">
            <v>1</v>
          </cell>
          <cell r="P613">
            <v>9</v>
          </cell>
          <cell r="R613">
            <v>453</v>
          </cell>
          <cell r="AA613">
            <v>0</v>
          </cell>
          <cell r="AC613">
            <v>0</v>
          </cell>
          <cell r="AD613">
            <v>0</v>
          </cell>
          <cell r="AE613">
            <v>0</v>
          </cell>
          <cell r="AF613">
            <v>15</v>
          </cell>
          <cell r="AH613">
            <v>0</v>
          </cell>
          <cell r="AI613">
            <v>0</v>
          </cell>
          <cell r="AK613">
            <v>0</v>
          </cell>
          <cell r="AM613">
            <v>6</v>
          </cell>
        </row>
        <row r="614">
          <cell r="D614" t="str">
            <v>1-Genel ortaöğretim</v>
          </cell>
          <cell r="E614" t="str">
            <v>O8531</v>
          </cell>
          <cell r="F614">
            <v>0</v>
          </cell>
          <cell r="G614">
            <v>3</v>
          </cell>
          <cell r="H614">
            <v>20</v>
          </cell>
          <cell r="I614">
            <v>33</v>
          </cell>
          <cell r="K614">
            <v>996</v>
          </cell>
          <cell r="M614">
            <v>0</v>
          </cell>
          <cell r="N614">
            <v>6</v>
          </cell>
          <cell r="O614">
            <v>10</v>
          </cell>
          <cell r="P614">
            <v>27</v>
          </cell>
          <cell r="R614">
            <v>741</v>
          </cell>
          <cell r="AA614">
            <v>0</v>
          </cell>
          <cell r="AB614">
            <v>0</v>
          </cell>
          <cell r="AC614">
            <v>0</v>
          </cell>
          <cell r="AD614">
            <v>0</v>
          </cell>
          <cell r="AF614">
            <v>36</v>
          </cell>
          <cell r="AH614">
            <v>0</v>
          </cell>
          <cell r="AI614">
            <v>0</v>
          </cell>
          <cell r="AJ614">
            <v>0</v>
          </cell>
          <cell r="AK614">
            <v>0</v>
          </cell>
          <cell r="AM614">
            <v>35</v>
          </cell>
        </row>
        <row r="615">
          <cell r="D615" t="str">
            <v>2-Teknik ve mesleki orta öğretim</v>
          </cell>
          <cell r="E615" t="str">
            <v>O8532</v>
          </cell>
          <cell r="F615">
            <v>0</v>
          </cell>
          <cell r="G615">
            <v>5</v>
          </cell>
          <cell r="H615">
            <v>34</v>
          </cell>
          <cell r="I615">
            <v>91</v>
          </cell>
          <cell r="J615">
            <v>13</v>
          </cell>
          <cell r="K615">
            <v>1728</v>
          </cell>
          <cell r="M615">
            <v>0</v>
          </cell>
          <cell r="N615">
            <v>7</v>
          </cell>
          <cell r="O615">
            <v>22</v>
          </cell>
          <cell r="P615">
            <v>18</v>
          </cell>
          <cell r="Q615">
            <v>4</v>
          </cell>
          <cell r="R615">
            <v>203</v>
          </cell>
          <cell r="AA615">
            <v>0</v>
          </cell>
          <cell r="AB615">
            <v>0</v>
          </cell>
          <cell r="AC615">
            <v>0</v>
          </cell>
          <cell r="AD615">
            <v>2</v>
          </cell>
          <cell r="AE615">
            <v>3</v>
          </cell>
          <cell r="AF615">
            <v>105</v>
          </cell>
          <cell r="AH615">
            <v>0</v>
          </cell>
          <cell r="AI615">
            <v>0</v>
          </cell>
          <cell r="AJ615">
            <v>0</v>
          </cell>
          <cell r="AK615">
            <v>0</v>
          </cell>
          <cell r="AL615">
            <v>0</v>
          </cell>
          <cell r="AM615">
            <v>4</v>
          </cell>
        </row>
        <row r="616">
          <cell r="D616" t="str">
            <v>1-Ortaöğretim sonrası üniversite derecesinde olmayan eğitim</v>
          </cell>
          <cell r="E616" t="str">
            <v>O8541</v>
          </cell>
          <cell r="F616">
            <v>0</v>
          </cell>
          <cell r="M616">
            <v>0</v>
          </cell>
          <cell r="AA616">
            <v>0</v>
          </cell>
          <cell r="AH616">
            <v>0</v>
          </cell>
        </row>
        <row r="617">
          <cell r="D617" t="str">
            <v>2-Yükseköğretim</v>
          </cell>
          <cell r="E617" t="str">
            <v>O8542</v>
          </cell>
          <cell r="F617">
            <v>0</v>
          </cell>
          <cell r="H617">
            <v>6</v>
          </cell>
          <cell r="I617">
            <v>12</v>
          </cell>
          <cell r="K617">
            <v>484</v>
          </cell>
          <cell r="M617">
            <v>0</v>
          </cell>
          <cell r="N617">
            <v>3</v>
          </cell>
          <cell r="O617">
            <v>6</v>
          </cell>
          <cell r="P617">
            <v>12</v>
          </cell>
          <cell r="Q617">
            <v>4</v>
          </cell>
          <cell r="R617">
            <v>352</v>
          </cell>
          <cell r="AA617">
            <v>0</v>
          </cell>
          <cell r="AC617">
            <v>0</v>
          </cell>
          <cell r="AD617">
            <v>0</v>
          </cell>
          <cell r="AF617">
            <v>5</v>
          </cell>
          <cell r="AH617">
            <v>0</v>
          </cell>
          <cell r="AI617">
            <v>0</v>
          </cell>
          <cell r="AJ617">
            <v>0</v>
          </cell>
          <cell r="AK617">
            <v>0</v>
          </cell>
          <cell r="AL617">
            <v>0</v>
          </cell>
          <cell r="AM617">
            <v>8</v>
          </cell>
        </row>
        <row r="618">
          <cell r="D618" t="str">
            <v>1-Sporlar ve eğlence eğitimi</v>
          </cell>
          <cell r="E618" t="str">
            <v>O8551</v>
          </cell>
          <cell r="F618">
            <v>0</v>
          </cell>
          <cell r="K618">
            <v>221</v>
          </cell>
          <cell r="M618">
            <v>0</v>
          </cell>
          <cell r="AA618">
            <v>0</v>
          </cell>
          <cell r="AF618">
            <v>7</v>
          </cell>
          <cell r="AH618">
            <v>0</v>
          </cell>
        </row>
        <row r="619">
          <cell r="D619" t="str">
            <v>2-Kültürel eğitim</v>
          </cell>
          <cell r="E619" t="str">
            <v>O8552</v>
          </cell>
          <cell r="F619">
            <v>0</v>
          </cell>
          <cell r="K619">
            <v>56</v>
          </cell>
          <cell r="M619">
            <v>0</v>
          </cell>
          <cell r="R619">
            <v>64</v>
          </cell>
          <cell r="AA619">
            <v>0</v>
          </cell>
          <cell r="AF619">
            <v>2</v>
          </cell>
          <cell r="AH619">
            <v>0</v>
          </cell>
          <cell r="AM619">
            <v>0</v>
          </cell>
        </row>
        <row r="620">
          <cell r="D620" t="str">
            <v>3-Sürücü kursu faaliyetleri</v>
          </cell>
          <cell r="E620" t="str">
            <v>O8553</v>
          </cell>
          <cell r="F620">
            <v>0</v>
          </cell>
          <cell r="K620">
            <v>31</v>
          </cell>
          <cell r="M620">
            <v>0</v>
          </cell>
          <cell r="R620">
            <v>70</v>
          </cell>
          <cell r="AA620">
            <v>0</v>
          </cell>
          <cell r="AF620">
            <v>9</v>
          </cell>
          <cell r="AH620">
            <v>0</v>
          </cell>
          <cell r="AM620">
            <v>0</v>
          </cell>
        </row>
        <row r="621">
          <cell r="D621" t="str">
            <v>9-Başka yerde sınıflandırılmamış diğer eğitim</v>
          </cell>
          <cell r="E621" t="str">
            <v>O8559</v>
          </cell>
          <cell r="F621">
            <v>0</v>
          </cell>
          <cell r="G621">
            <v>4</v>
          </cell>
          <cell r="H621">
            <v>12</v>
          </cell>
          <cell r="I621">
            <v>24</v>
          </cell>
          <cell r="K621">
            <v>878</v>
          </cell>
          <cell r="M621">
            <v>0</v>
          </cell>
          <cell r="O621">
            <v>2</v>
          </cell>
          <cell r="Q621">
            <v>4</v>
          </cell>
          <cell r="R621">
            <v>152</v>
          </cell>
          <cell r="AA621">
            <v>0</v>
          </cell>
          <cell r="AB621">
            <v>0</v>
          </cell>
          <cell r="AC621">
            <v>0</v>
          </cell>
          <cell r="AD621">
            <v>0</v>
          </cell>
          <cell r="AF621">
            <v>20</v>
          </cell>
          <cell r="AH621">
            <v>0</v>
          </cell>
          <cell r="AJ621">
            <v>0</v>
          </cell>
          <cell r="AL621">
            <v>0</v>
          </cell>
          <cell r="AM621">
            <v>7</v>
          </cell>
        </row>
        <row r="622">
          <cell r="D622" t="str">
            <v>0-Eğitimi destekleyici faaliyetler</v>
          </cell>
          <cell r="E622" t="str">
            <v>O8560</v>
          </cell>
          <cell r="F622">
            <v>0</v>
          </cell>
          <cell r="G622">
            <v>4</v>
          </cell>
          <cell r="H622">
            <v>22</v>
          </cell>
          <cell r="I622">
            <v>33</v>
          </cell>
          <cell r="J622">
            <v>8</v>
          </cell>
          <cell r="K622">
            <v>2764</v>
          </cell>
          <cell r="M622">
            <v>0</v>
          </cell>
          <cell r="N622">
            <v>1</v>
          </cell>
          <cell r="O622">
            <v>4</v>
          </cell>
          <cell r="P622">
            <v>12</v>
          </cell>
          <cell r="R622">
            <v>1475</v>
          </cell>
          <cell r="AA622">
            <v>0</v>
          </cell>
          <cell r="AB622">
            <v>0</v>
          </cell>
          <cell r="AC622">
            <v>0</v>
          </cell>
          <cell r="AD622">
            <v>0</v>
          </cell>
          <cell r="AE622">
            <v>0</v>
          </cell>
          <cell r="AF622">
            <v>101</v>
          </cell>
          <cell r="AH622">
            <v>0</v>
          </cell>
          <cell r="AI622">
            <v>0</v>
          </cell>
          <cell r="AJ622">
            <v>0</v>
          </cell>
          <cell r="AK622">
            <v>0</v>
          </cell>
          <cell r="AM622">
            <v>37</v>
          </cell>
        </row>
        <row r="623">
          <cell r="D623" t="str">
            <v>0-Hastahane hizmetleri</v>
          </cell>
          <cell r="E623" t="str">
            <v>P8610</v>
          </cell>
          <cell r="F623">
            <v>0</v>
          </cell>
          <cell r="G623">
            <v>6</v>
          </cell>
          <cell r="H623">
            <v>52</v>
          </cell>
          <cell r="I623">
            <v>66</v>
          </cell>
          <cell r="J623">
            <v>27</v>
          </cell>
          <cell r="K623">
            <v>3218</v>
          </cell>
          <cell r="M623">
            <v>0</v>
          </cell>
          <cell r="N623">
            <v>14</v>
          </cell>
          <cell r="O623">
            <v>70</v>
          </cell>
          <cell r="P623">
            <v>126</v>
          </cell>
          <cell r="Q623">
            <v>44</v>
          </cell>
          <cell r="R623">
            <v>5837</v>
          </cell>
          <cell r="AA623">
            <v>0</v>
          </cell>
          <cell r="AB623">
            <v>0</v>
          </cell>
          <cell r="AC623">
            <v>2</v>
          </cell>
          <cell r="AD623">
            <v>0</v>
          </cell>
          <cell r="AE623">
            <v>1</v>
          </cell>
          <cell r="AF623">
            <v>106</v>
          </cell>
          <cell r="AH623">
            <v>0</v>
          </cell>
          <cell r="AI623">
            <v>0</v>
          </cell>
          <cell r="AJ623">
            <v>0</v>
          </cell>
          <cell r="AK623">
            <v>0</v>
          </cell>
          <cell r="AL623">
            <v>0</v>
          </cell>
          <cell r="AM623">
            <v>70</v>
          </cell>
        </row>
        <row r="624">
          <cell r="D624" t="str">
            <v>1-Genel hekimlik uygulama faaliyetleri</v>
          </cell>
          <cell r="E624" t="str">
            <v>P8621</v>
          </cell>
          <cell r="F624">
            <v>0</v>
          </cell>
          <cell r="K624">
            <v>17</v>
          </cell>
          <cell r="M624">
            <v>0</v>
          </cell>
          <cell r="R624">
            <v>160</v>
          </cell>
          <cell r="AA624">
            <v>0</v>
          </cell>
          <cell r="AF624">
            <v>0</v>
          </cell>
          <cell r="AH624">
            <v>0</v>
          </cell>
          <cell r="AM624">
            <v>11</v>
          </cell>
        </row>
        <row r="625">
          <cell r="D625" t="str">
            <v>2-Uzman hekimlik ile ilgili uygulama faaliyetleri</v>
          </cell>
          <cell r="E625" t="str">
            <v>P8622</v>
          </cell>
          <cell r="F625">
            <v>0</v>
          </cell>
          <cell r="H625">
            <v>2</v>
          </cell>
          <cell r="I625">
            <v>3</v>
          </cell>
          <cell r="K625">
            <v>297</v>
          </cell>
          <cell r="M625">
            <v>0</v>
          </cell>
          <cell r="R625">
            <v>311</v>
          </cell>
          <cell r="AA625">
            <v>0</v>
          </cell>
          <cell r="AC625">
            <v>0</v>
          </cell>
          <cell r="AD625">
            <v>0</v>
          </cell>
          <cell r="AF625">
            <v>14</v>
          </cell>
          <cell r="AH625">
            <v>0</v>
          </cell>
          <cell r="AM625">
            <v>6</v>
          </cell>
        </row>
        <row r="626">
          <cell r="D626" t="str">
            <v>3-Dişçilik ile ilgili uygulama faaliyetleri</v>
          </cell>
          <cell r="E626" t="str">
            <v>P8623</v>
          </cell>
          <cell r="F626">
            <v>0</v>
          </cell>
          <cell r="G626">
            <v>1</v>
          </cell>
          <cell r="I626">
            <v>3</v>
          </cell>
          <cell r="K626">
            <v>10</v>
          </cell>
          <cell r="M626">
            <v>0</v>
          </cell>
          <cell r="O626">
            <v>2</v>
          </cell>
          <cell r="P626">
            <v>6</v>
          </cell>
          <cell r="R626">
            <v>264</v>
          </cell>
          <cell r="AA626">
            <v>0</v>
          </cell>
          <cell r="AB626">
            <v>0</v>
          </cell>
          <cell r="AD626">
            <v>0</v>
          </cell>
          <cell r="AF626">
            <v>0</v>
          </cell>
          <cell r="AH626">
            <v>0</v>
          </cell>
          <cell r="AJ626">
            <v>0</v>
          </cell>
          <cell r="AK626">
            <v>0</v>
          </cell>
          <cell r="AM626">
            <v>0</v>
          </cell>
        </row>
        <row r="627">
          <cell r="D627" t="str">
            <v>0-İnsan sağlığı ile ilgili diğer hizmetler</v>
          </cell>
          <cell r="E627" t="str">
            <v>P8690</v>
          </cell>
          <cell r="F627">
            <v>0</v>
          </cell>
          <cell r="G627">
            <v>5</v>
          </cell>
          <cell r="H627">
            <v>8</v>
          </cell>
          <cell r="I627">
            <v>30</v>
          </cell>
          <cell r="J627">
            <v>8</v>
          </cell>
          <cell r="K627">
            <v>1598</v>
          </cell>
          <cell r="M627">
            <v>0</v>
          </cell>
          <cell r="N627">
            <v>1</v>
          </cell>
          <cell r="O627">
            <v>10</v>
          </cell>
          <cell r="P627">
            <v>9</v>
          </cell>
          <cell r="Q627">
            <v>4</v>
          </cell>
          <cell r="R627">
            <v>313</v>
          </cell>
          <cell r="AA627">
            <v>0</v>
          </cell>
          <cell r="AB627">
            <v>0</v>
          </cell>
          <cell r="AC627">
            <v>0</v>
          </cell>
          <cell r="AD627">
            <v>0</v>
          </cell>
          <cell r="AE627">
            <v>0</v>
          </cell>
          <cell r="AF627">
            <v>32</v>
          </cell>
          <cell r="AH627">
            <v>0</v>
          </cell>
          <cell r="AI627">
            <v>0</v>
          </cell>
          <cell r="AJ627">
            <v>0</v>
          </cell>
          <cell r="AK627">
            <v>0</v>
          </cell>
          <cell r="AL627">
            <v>0</v>
          </cell>
          <cell r="AM627">
            <v>15</v>
          </cell>
        </row>
        <row r="628">
          <cell r="D628" t="str">
            <v>0-Hemşireli yatılı bakım faaliyetleri</v>
          </cell>
          <cell r="E628" t="str">
            <v>P8710</v>
          </cell>
          <cell r="F628">
            <v>0</v>
          </cell>
          <cell r="H628">
            <v>4</v>
          </cell>
          <cell r="I628">
            <v>3</v>
          </cell>
          <cell r="K628">
            <v>57</v>
          </cell>
          <cell r="M628">
            <v>0</v>
          </cell>
          <cell r="P628">
            <v>3</v>
          </cell>
          <cell r="R628">
            <v>161</v>
          </cell>
          <cell r="AA628">
            <v>0</v>
          </cell>
          <cell r="AC628">
            <v>0</v>
          </cell>
          <cell r="AD628">
            <v>0</v>
          </cell>
          <cell r="AF628">
            <v>0</v>
          </cell>
          <cell r="AH628">
            <v>0</v>
          </cell>
          <cell r="AK628">
            <v>0</v>
          </cell>
          <cell r="AM628">
            <v>6</v>
          </cell>
        </row>
        <row r="629">
          <cell r="D629" t="str">
            <v>0-Zihinsel engellilere. ruh hastalarına ve madde bağımlılarına yönelik yatılı bakım faaliyetleri</v>
          </cell>
          <cell r="E629" t="str">
            <v>P8720</v>
          </cell>
          <cell r="F629">
            <v>0</v>
          </cell>
          <cell r="I629">
            <v>3</v>
          </cell>
          <cell r="K629">
            <v>360</v>
          </cell>
          <cell r="M629">
            <v>0</v>
          </cell>
          <cell r="O629">
            <v>2</v>
          </cell>
          <cell r="P629">
            <v>3</v>
          </cell>
          <cell r="R629">
            <v>219</v>
          </cell>
          <cell r="AA629">
            <v>0</v>
          </cell>
          <cell r="AD629">
            <v>0</v>
          </cell>
          <cell r="AF629">
            <v>11</v>
          </cell>
          <cell r="AH629">
            <v>0</v>
          </cell>
          <cell r="AJ629">
            <v>0</v>
          </cell>
          <cell r="AK629">
            <v>0</v>
          </cell>
          <cell r="AM629">
            <v>11</v>
          </cell>
        </row>
        <row r="630">
          <cell r="D630" t="str">
            <v>0-Yaşlılar ve bedensel engellilere yönelik yatılı bakım faaliyetleri</v>
          </cell>
          <cell r="E630" t="str">
            <v>P8730</v>
          </cell>
          <cell r="F630">
            <v>0</v>
          </cell>
          <cell r="G630">
            <v>1</v>
          </cell>
          <cell r="H630">
            <v>4</v>
          </cell>
          <cell r="I630">
            <v>3</v>
          </cell>
          <cell r="K630">
            <v>394</v>
          </cell>
          <cell r="M630">
            <v>0</v>
          </cell>
          <cell r="N630">
            <v>1</v>
          </cell>
          <cell r="O630">
            <v>4</v>
          </cell>
          <cell r="P630">
            <v>9</v>
          </cell>
          <cell r="Q630">
            <v>12</v>
          </cell>
          <cell r="R630">
            <v>1008</v>
          </cell>
          <cell r="AA630">
            <v>0</v>
          </cell>
          <cell r="AB630">
            <v>0</v>
          </cell>
          <cell r="AC630">
            <v>0</v>
          </cell>
          <cell r="AD630">
            <v>0</v>
          </cell>
          <cell r="AF630">
            <v>6</v>
          </cell>
          <cell r="AH630">
            <v>0</v>
          </cell>
          <cell r="AI630">
            <v>0</v>
          </cell>
          <cell r="AJ630">
            <v>0</v>
          </cell>
          <cell r="AK630">
            <v>0</v>
          </cell>
          <cell r="AL630">
            <v>0</v>
          </cell>
          <cell r="AM630">
            <v>43</v>
          </cell>
        </row>
        <row r="631">
          <cell r="D631" t="str">
            <v>0-Diğer yatılı bakım faaliyetleri</v>
          </cell>
          <cell r="E631" t="str">
            <v>P8790</v>
          </cell>
          <cell r="F631">
            <v>0</v>
          </cell>
          <cell r="K631">
            <v>179</v>
          </cell>
          <cell r="M631">
            <v>0</v>
          </cell>
          <cell r="N631">
            <v>1</v>
          </cell>
          <cell r="P631">
            <v>3</v>
          </cell>
          <cell r="R631">
            <v>214</v>
          </cell>
          <cell r="AA631">
            <v>0</v>
          </cell>
          <cell r="AF631">
            <v>11</v>
          </cell>
          <cell r="AH631">
            <v>0</v>
          </cell>
          <cell r="AI631">
            <v>0</v>
          </cell>
          <cell r="AK631">
            <v>0</v>
          </cell>
          <cell r="AM631">
            <v>8</v>
          </cell>
        </row>
        <row r="632">
          <cell r="D632" t="str">
            <v>0-Yaşlılar ve bedensel engelliler için barınacak yer sağlanmaksızın verilen sosyal hizmetler</v>
          </cell>
          <cell r="E632" t="str">
            <v>P8810</v>
          </cell>
          <cell r="F632">
            <v>0</v>
          </cell>
          <cell r="I632">
            <v>3</v>
          </cell>
          <cell r="K632">
            <v>7</v>
          </cell>
          <cell r="M632">
            <v>0</v>
          </cell>
          <cell r="P632">
            <v>6</v>
          </cell>
          <cell r="R632">
            <v>136</v>
          </cell>
          <cell r="AA632">
            <v>0</v>
          </cell>
          <cell r="AD632">
            <v>0</v>
          </cell>
          <cell r="AF632">
            <v>0</v>
          </cell>
          <cell r="AH632">
            <v>0</v>
          </cell>
          <cell r="AK632">
            <v>0</v>
          </cell>
          <cell r="AM632">
            <v>1</v>
          </cell>
        </row>
        <row r="633">
          <cell r="D633" t="str">
            <v>1-Çocuk bakım (kreş. vb.) faaliyetleri</v>
          </cell>
          <cell r="E633" t="str">
            <v>P8891</v>
          </cell>
          <cell r="M633">
            <v>0</v>
          </cell>
          <cell r="O633">
            <v>2</v>
          </cell>
          <cell r="R633">
            <v>271</v>
          </cell>
          <cell r="AH633">
            <v>0</v>
          </cell>
          <cell r="AJ633">
            <v>0</v>
          </cell>
          <cell r="AM633">
            <v>92</v>
          </cell>
        </row>
        <row r="634">
          <cell r="D634" t="str">
            <v>9-Başka yerde sınıflandırılmamış barınacak yer sağlanmaksızın verilen diğer sosyal yardım hizmetleri</v>
          </cell>
          <cell r="E634" t="str">
            <v>P8899</v>
          </cell>
          <cell r="F634">
            <v>0</v>
          </cell>
          <cell r="G634">
            <v>1</v>
          </cell>
          <cell r="I634">
            <v>3</v>
          </cell>
          <cell r="K634">
            <v>75</v>
          </cell>
          <cell r="M634">
            <v>0</v>
          </cell>
          <cell r="O634">
            <v>2</v>
          </cell>
          <cell r="P634">
            <v>6</v>
          </cell>
          <cell r="R634">
            <v>38</v>
          </cell>
          <cell r="AA634">
            <v>0</v>
          </cell>
          <cell r="AB634">
            <v>0</v>
          </cell>
          <cell r="AD634">
            <v>0</v>
          </cell>
          <cell r="AF634">
            <v>1</v>
          </cell>
          <cell r="AH634">
            <v>0</v>
          </cell>
          <cell r="AJ634">
            <v>0</v>
          </cell>
          <cell r="AK634">
            <v>0</v>
          </cell>
          <cell r="AM634">
            <v>0</v>
          </cell>
        </row>
        <row r="635">
          <cell r="D635" t="str">
            <v>1-Gösteri sanatları ( Tiyatro. opera gösterimi ve konserler)</v>
          </cell>
          <cell r="E635" t="str">
            <v>Q9001</v>
          </cell>
          <cell r="F635">
            <v>0</v>
          </cell>
          <cell r="J635">
            <v>4</v>
          </cell>
          <cell r="K635">
            <v>77</v>
          </cell>
          <cell r="M635">
            <v>0</v>
          </cell>
          <cell r="R635">
            <v>219</v>
          </cell>
          <cell r="AA635">
            <v>0</v>
          </cell>
          <cell r="AE635">
            <v>0</v>
          </cell>
          <cell r="AF635">
            <v>2</v>
          </cell>
          <cell r="AH635">
            <v>0</v>
          </cell>
          <cell r="AM635">
            <v>6</v>
          </cell>
        </row>
        <row r="636">
          <cell r="D636" t="str">
            <v>2-Gösteri sanatlarını destekleyici faaliyetler</v>
          </cell>
          <cell r="E636" t="str">
            <v>Q9002</v>
          </cell>
          <cell r="F636">
            <v>0</v>
          </cell>
          <cell r="J636">
            <v>4</v>
          </cell>
          <cell r="K636">
            <v>298</v>
          </cell>
          <cell r="M636">
            <v>0</v>
          </cell>
          <cell r="P636">
            <v>3</v>
          </cell>
          <cell r="R636">
            <v>7</v>
          </cell>
          <cell r="AA636">
            <v>0</v>
          </cell>
          <cell r="AE636">
            <v>0</v>
          </cell>
          <cell r="AF636">
            <v>52</v>
          </cell>
          <cell r="AH636">
            <v>0</v>
          </cell>
          <cell r="AK636">
            <v>0</v>
          </cell>
          <cell r="AM636">
            <v>0</v>
          </cell>
        </row>
        <row r="637">
          <cell r="D637" t="str">
            <v>3-Sanatsal yaratıcılık faaliyetleri</v>
          </cell>
          <cell r="E637" t="str">
            <v>Q9003</v>
          </cell>
          <cell r="F637">
            <v>0</v>
          </cell>
          <cell r="M637">
            <v>0</v>
          </cell>
          <cell r="R637">
            <v>20</v>
          </cell>
          <cell r="AA637">
            <v>0</v>
          </cell>
          <cell r="AH637">
            <v>0</v>
          </cell>
          <cell r="AM637">
            <v>0</v>
          </cell>
        </row>
        <row r="638">
          <cell r="D638" t="str">
            <v>4-Sanat tesislerinin işletilmesi</v>
          </cell>
          <cell r="E638" t="str">
            <v>Q9004</v>
          </cell>
          <cell r="F638">
            <v>0</v>
          </cell>
          <cell r="K638">
            <v>20</v>
          </cell>
          <cell r="AA638">
            <v>0</v>
          </cell>
          <cell r="AF638">
            <v>0</v>
          </cell>
        </row>
        <row r="639">
          <cell r="D639" t="str">
            <v>1-Kütüphane ve arşivlerin faaliyetleri</v>
          </cell>
          <cell r="E639" t="str">
            <v>Q9101</v>
          </cell>
          <cell r="F639">
            <v>0</v>
          </cell>
          <cell r="G639">
            <v>1</v>
          </cell>
          <cell r="K639">
            <v>92</v>
          </cell>
          <cell r="M639">
            <v>0</v>
          </cell>
          <cell r="AA639">
            <v>0</v>
          </cell>
          <cell r="AB639">
            <v>0</v>
          </cell>
          <cell r="AF639">
            <v>0</v>
          </cell>
          <cell r="AH639">
            <v>0</v>
          </cell>
        </row>
        <row r="640">
          <cell r="D640" t="str">
            <v>2-Müzelerin faaliyetleri</v>
          </cell>
          <cell r="E640" t="str">
            <v>Q9102</v>
          </cell>
          <cell r="F640">
            <v>0</v>
          </cell>
          <cell r="K640">
            <v>62</v>
          </cell>
          <cell r="AA640">
            <v>0</v>
          </cell>
          <cell r="AF640">
            <v>0</v>
          </cell>
        </row>
        <row r="641">
          <cell r="D641" t="str">
            <v>3-Tarihi alanlar ve yapılar ile turistik yerlerin işletilmesi</v>
          </cell>
          <cell r="E641" t="str">
            <v>Q9103</v>
          </cell>
        </row>
        <row r="642">
          <cell r="D642" t="str">
            <v>4-Botanik ve hayvanat bahçeleri ile koruma altındaki alanlarla ilgili faaliyetler</v>
          </cell>
          <cell r="E642" t="str">
            <v>Q9104</v>
          </cell>
          <cell r="F642">
            <v>0</v>
          </cell>
          <cell r="G642">
            <v>1</v>
          </cell>
          <cell r="I642">
            <v>9</v>
          </cell>
          <cell r="K642">
            <v>52</v>
          </cell>
          <cell r="AA642">
            <v>0</v>
          </cell>
          <cell r="AB642">
            <v>0</v>
          </cell>
          <cell r="AD642">
            <v>0</v>
          </cell>
          <cell r="AF642">
            <v>6</v>
          </cell>
        </row>
        <row r="643">
          <cell r="D643" t="str">
            <v>0-Kumar ve müşterek bahis faaliyetleri</v>
          </cell>
          <cell r="E643" t="str">
            <v>Q9200</v>
          </cell>
          <cell r="F643">
            <v>0</v>
          </cell>
          <cell r="K643">
            <v>715</v>
          </cell>
          <cell r="M643">
            <v>0</v>
          </cell>
          <cell r="R643">
            <v>20</v>
          </cell>
          <cell r="AA643">
            <v>0</v>
          </cell>
          <cell r="AF643">
            <v>77</v>
          </cell>
          <cell r="AH643">
            <v>0</v>
          </cell>
          <cell r="AM643">
            <v>0</v>
          </cell>
        </row>
        <row r="644">
          <cell r="D644" t="str">
            <v>1-Spor tesislerinin işletilmesi</v>
          </cell>
          <cell r="E644" t="str">
            <v>Q9311</v>
          </cell>
          <cell r="F644">
            <v>0</v>
          </cell>
          <cell r="G644">
            <v>2</v>
          </cell>
          <cell r="H644">
            <v>10</v>
          </cell>
          <cell r="I644">
            <v>9</v>
          </cell>
          <cell r="J644">
            <v>4</v>
          </cell>
          <cell r="K644">
            <v>419</v>
          </cell>
          <cell r="M644">
            <v>0</v>
          </cell>
          <cell r="P644">
            <v>3</v>
          </cell>
          <cell r="Q644">
            <v>8</v>
          </cell>
          <cell r="R644">
            <v>399</v>
          </cell>
          <cell r="AA644">
            <v>0</v>
          </cell>
          <cell r="AB644">
            <v>0</v>
          </cell>
          <cell r="AC644">
            <v>0</v>
          </cell>
          <cell r="AD644">
            <v>0</v>
          </cell>
          <cell r="AE644">
            <v>0</v>
          </cell>
          <cell r="AF644">
            <v>0</v>
          </cell>
          <cell r="AH644">
            <v>0</v>
          </cell>
          <cell r="AK644">
            <v>0</v>
          </cell>
          <cell r="AL644">
            <v>0</v>
          </cell>
          <cell r="AM644">
            <v>2</v>
          </cell>
        </row>
        <row r="645">
          <cell r="D645" t="str">
            <v>2-Spor klüplerinin faaliyetleri</v>
          </cell>
          <cell r="E645" t="str">
            <v>Q9312</v>
          </cell>
          <cell r="F645">
            <v>0</v>
          </cell>
          <cell r="H645">
            <v>2</v>
          </cell>
          <cell r="I645">
            <v>15</v>
          </cell>
          <cell r="K645">
            <v>822</v>
          </cell>
          <cell r="M645">
            <v>0</v>
          </cell>
          <cell r="P645">
            <v>3</v>
          </cell>
          <cell r="R645">
            <v>67</v>
          </cell>
          <cell r="AA645">
            <v>0</v>
          </cell>
          <cell r="AC645">
            <v>0</v>
          </cell>
          <cell r="AD645">
            <v>0</v>
          </cell>
          <cell r="AF645">
            <v>22</v>
          </cell>
          <cell r="AH645">
            <v>0</v>
          </cell>
          <cell r="AK645">
            <v>0</v>
          </cell>
          <cell r="AM645">
            <v>0</v>
          </cell>
        </row>
        <row r="646">
          <cell r="D646" t="str">
            <v>3-Form tutma salonları ile vücut geliştirme salonları</v>
          </cell>
          <cell r="E646" t="str">
            <v>Q9313</v>
          </cell>
          <cell r="K646">
            <v>15</v>
          </cell>
          <cell r="M646">
            <v>0</v>
          </cell>
          <cell r="N646">
            <v>1</v>
          </cell>
          <cell r="R646">
            <v>33</v>
          </cell>
          <cell r="AF646">
            <v>0</v>
          </cell>
          <cell r="AH646">
            <v>0</v>
          </cell>
          <cell r="AI646">
            <v>0</v>
          </cell>
          <cell r="AM646">
            <v>0</v>
          </cell>
        </row>
        <row r="647">
          <cell r="D647" t="str">
            <v>9-Diğer spor faaliyetleri</v>
          </cell>
          <cell r="E647" t="str">
            <v>Q9319</v>
          </cell>
          <cell r="F647">
            <v>0</v>
          </cell>
          <cell r="G647">
            <v>2</v>
          </cell>
          <cell r="H647">
            <v>2</v>
          </cell>
          <cell r="I647">
            <v>12</v>
          </cell>
          <cell r="K647">
            <v>1404</v>
          </cell>
          <cell r="M647">
            <v>0</v>
          </cell>
          <cell r="AA647">
            <v>0</v>
          </cell>
          <cell r="AB647">
            <v>0</v>
          </cell>
          <cell r="AC647">
            <v>0</v>
          </cell>
          <cell r="AD647">
            <v>0</v>
          </cell>
          <cell r="AF647">
            <v>57</v>
          </cell>
          <cell r="AH647">
            <v>0</v>
          </cell>
        </row>
        <row r="648">
          <cell r="D648" t="str">
            <v>1-Eğlence parkları ve lunaparkların faaliyetleri</v>
          </cell>
          <cell r="E648" t="str">
            <v>Q9321</v>
          </cell>
          <cell r="F648">
            <v>0</v>
          </cell>
          <cell r="H648">
            <v>2</v>
          </cell>
          <cell r="I648">
            <v>3</v>
          </cell>
          <cell r="K648">
            <v>162</v>
          </cell>
          <cell r="M648">
            <v>0</v>
          </cell>
          <cell r="O648">
            <v>2</v>
          </cell>
          <cell r="R648">
            <v>38</v>
          </cell>
          <cell r="AA648">
            <v>0</v>
          </cell>
          <cell r="AC648">
            <v>0</v>
          </cell>
          <cell r="AD648">
            <v>0</v>
          </cell>
          <cell r="AF648">
            <v>2</v>
          </cell>
          <cell r="AH648">
            <v>0</v>
          </cell>
          <cell r="AJ648">
            <v>0</v>
          </cell>
          <cell r="AM648">
            <v>11</v>
          </cell>
        </row>
        <row r="649">
          <cell r="D649" t="str">
            <v>2-Pavyon. bar. gazino. dansing. diskotek. kulüp. çay bahçesi işletme faaliyetleri</v>
          </cell>
          <cell r="E649" t="str">
            <v>Q9322</v>
          </cell>
        </row>
        <row r="650">
          <cell r="D650" t="str">
            <v>9-Diğer eğlence ve dinlence faaliyetleri</v>
          </cell>
          <cell r="E650" t="str">
            <v>Q9329</v>
          </cell>
          <cell r="F650">
            <v>0</v>
          </cell>
          <cell r="G650">
            <v>4</v>
          </cell>
          <cell r="H650">
            <v>2</v>
          </cell>
          <cell r="I650">
            <v>12</v>
          </cell>
          <cell r="J650">
            <v>8</v>
          </cell>
          <cell r="K650">
            <v>686</v>
          </cell>
          <cell r="M650">
            <v>0</v>
          </cell>
          <cell r="N650">
            <v>1</v>
          </cell>
          <cell r="P650">
            <v>3</v>
          </cell>
          <cell r="R650">
            <v>12</v>
          </cell>
          <cell r="AA650">
            <v>0</v>
          </cell>
          <cell r="AB650">
            <v>0</v>
          </cell>
          <cell r="AC650">
            <v>0</v>
          </cell>
          <cell r="AD650">
            <v>0</v>
          </cell>
          <cell r="AE650">
            <v>0</v>
          </cell>
          <cell r="AF650">
            <v>8</v>
          </cell>
          <cell r="AH650">
            <v>0</v>
          </cell>
          <cell r="AI650">
            <v>0</v>
          </cell>
          <cell r="AK650">
            <v>0</v>
          </cell>
          <cell r="AM650">
            <v>0</v>
          </cell>
        </row>
        <row r="651">
          <cell r="D651" t="str">
            <v>1-İş ve işveren kuruluşlarının faaliyetleri</v>
          </cell>
          <cell r="E651" t="str">
            <v>R9411</v>
          </cell>
          <cell r="F651">
            <v>0</v>
          </cell>
          <cell r="H651">
            <v>2</v>
          </cell>
          <cell r="K651">
            <v>81</v>
          </cell>
          <cell r="M651">
            <v>0</v>
          </cell>
          <cell r="AA651">
            <v>0</v>
          </cell>
          <cell r="AC651">
            <v>0</v>
          </cell>
          <cell r="AF651">
            <v>9</v>
          </cell>
          <cell r="AH651">
            <v>0</v>
          </cell>
        </row>
        <row r="652">
          <cell r="D652" t="str">
            <v>2-Profesyonel meslek kuruluşlarının faaliyetleri</v>
          </cell>
          <cell r="E652" t="str">
            <v>R9412</v>
          </cell>
          <cell r="F652">
            <v>0</v>
          </cell>
          <cell r="G652">
            <v>1</v>
          </cell>
          <cell r="K652">
            <v>9</v>
          </cell>
          <cell r="AA652">
            <v>0</v>
          </cell>
          <cell r="AB652">
            <v>0</v>
          </cell>
          <cell r="AF652">
            <v>0</v>
          </cell>
        </row>
        <row r="653">
          <cell r="D653" t="str">
            <v>0-Sendika faaliyetleri</v>
          </cell>
          <cell r="E653" t="str">
            <v>R9420</v>
          </cell>
          <cell r="F653">
            <v>0</v>
          </cell>
          <cell r="I653">
            <v>3</v>
          </cell>
          <cell r="K653">
            <v>113</v>
          </cell>
          <cell r="M653">
            <v>0</v>
          </cell>
          <cell r="AA653">
            <v>0</v>
          </cell>
          <cell r="AD653">
            <v>0</v>
          </cell>
          <cell r="AF653">
            <v>17</v>
          </cell>
          <cell r="AH653">
            <v>0</v>
          </cell>
        </row>
        <row r="654">
          <cell r="D654" t="str">
            <v>1-Dini kuruluşların faaliyetleri</v>
          </cell>
          <cell r="E654" t="str">
            <v>R9491</v>
          </cell>
          <cell r="F654">
            <v>0</v>
          </cell>
          <cell r="H654">
            <v>2</v>
          </cell>
          <cell r="M654">
            <v>0</v>
          </cell>
          <cell r="R654">
            <v>15</v>
          </cell>
          <cell r="AA654">
            <v>0</v>
          </cell>
          <cell r="AC654">
            <v>0</v>
          </cell>
          <cell r="AH654">
            <v>0</v>
          </cell>
          <cell r="AM654">
            <v>0</v>
          </cell>
        </row>
        <row r="655">
          <cell r="D655" t="str">
            <v>2-Siyasi kuruluşların faaliyetleri</v>
          </cell>
          <cell r="E655" t="str">
            <v>R9492</v>
          </cell>
          <cell r="F655">
            <v>0</v>
          </cell>
          <cell r="K655">
            <v>121</v>
          </cell>
          <cell r="AA655">
            <v>0</v>
          </cell>
          <cell r="AF655">
            <v>2</v>
          </cell>
        </row>
        <row r="656">
          <cell r="D656" t="str">
            <v>9-Başka yerde sınıflandırılmamış diğer üye olunan kuruluşların faaliyetleri</v>
          </cell>
          <cell r="E656" t="str">
            <v>R9499</v>
          </cell>
          <cell r="F656">
            <v>0</v>
          </cell>
          <cell r="H656">
            <v>4</v>
          </cell>
          <cell r="K656">
            <v>197</v>
          </cell>
          <cell r="M656">
            <v>0</v>
          </cell>
          <cell r="N656">
            <v>1</v>
          </cell>
          <cell r="R656">
            <v>42</v>
          </cell>
          <cell r="AA656">
            <v>0</v>
          </cell>
          <cell r="AC656">
            <v>0</v>
          </cell>
          <cell r="AF656">
            <v>0</v>
          </cell>
          <cell r="AH656">
            <v>0</v>
          </cell>
          <cell r="AI656">
            <v>0</v>
          </cell>
          <cell r="AM656">
            <v>0</v>
          </cell>
        </row>
        <row r="657">
          <cell r="D657" t="str">
            <v>1-Bilgisayarların ve bilgisayar çevre birimlerinin onarımı</v>
          </cell>
          <cell r="E657" t="str">
            <v>R9511</v>
          </cell>
          <cell r="F657">
            <v>0</v>
          </cell>
          <cell r="H657">
            <v>2</v>
          </cell>
          <cell r="K657">
            <v>163</v>
          </cell>
          <cell r="M657">
            <v>0</v>
          </cell>
          <cell r="AA657">
            <v>0</v>
          </cell>
          <cell r="AC657">
            <v>0</v>
          </cell>
          <cell r="AF657">
            <v>2</v>
          </cell>
          <cell r="AH657">
            <v>0</v>
          </cell>
        </row>
        <row r="658">
          <cell r="D658" t="str">
            <v>2-İletişim araç ve gereçlerinin onarımı</v>
          </cell>
          <cell r="E658" t="str">
            <v>R9512</v>
          </cell>
          <cell r="F658">
            <v>0</v>
          </cell>
          <cell r="K658">
            <v>41</v>
          </cell>
          <cell r="M658">
            <v>0</v>
          </cell>
          <cell r="AA658">
            <v>0</v>
          </cell>
          <cell r="AF658">
            <v>0</v>
          </cell>
          <cell r="AH658">
            <v>0</v>
          </cell>
        </row>
        <row r="659">
          <cell r="D659" t="str">
            <v>1-Tüketici elektronik eşyalarının onarımı</v>
          </cell>
          <cell r="E659" t="str">
            <v>R9521</v>
          </cell>
          <cell r="F659">
            <v>0</v>
          </cell>
          <cell r="H659">
            <v>14</v>
          </cell>
          <cell r="I659">
            <v>36</v>
          </cell>
          <cell r="J659">
            <v>12</v>
          </cell>
          <cell r="K659">
            <v>2195</v>
          </cell>
          <cell r="M659">
            <v>0</v>
          </cell>
          <cell r="N659">
            <v>1</v>
          </cell>
          <cell r="O659">
            <v>6</v>
          </cell>
          <cell r="P659">
            <v>9</v>
          </cell>
          <cell r="Q659">
            <v>12</v>
          </cell>
          <cell r="R659">
            <v>165</v>
          </cell>
          <cell r="AA659">
            <v>0</v>
          </cell>
          <cell r="AC659">
            <v>0</v>
          </cell>
          <cell r="AD659">
            <v>0</v>
          </cell>
          <cell r="AE659">
            <v>0</v>
          </cell>
          <cell r="AF659">
            <v>110</v>
          </cell>
          <cell r="AH659">
            <v>0</v>
          </cell>
          <cell r="AI659">
            <v>0</v>
          </cell>
          <cell r="AJ659">
            <v>0</v>
          </cell>
          <cell r="AK659">
            <v>0</v>
          </cell>
          <cell r="AL659">
            <v>0</v>
          </cell>
          <cell r="AM659">
            <v>4</v>
          </cell>
        </row>
        <row r="660">
          <cell r="D660" t="str">
            <v>2-Evde kullanılan cihazlar ile ev ve bahçe gereçlerinin onarımı</v>
          </cell>
          <cell r="E660" t="str">
            <v>R9522</v>
          </cell>
          <cell r="F660">
            <v>0</v>
          </cell>
          <cell r="G660">
            <v>4</v>
          </cell>
          <cell r="H660">
            <v>14</v>
          </cell>
          <cell r="I660">
            <v>36</v>
          </cell>
          <cell r="J660">
            <v>16</v>
          </cell>
          <cell r="K660">
            <v>1710</v>
          </cell>
          <cell r="M660">
            <v>0</v>
          </cell>
          <cell r="R660">
            <v>110</v>
          </cell>
          <cell r="AA660">
            <v>0</v>
          </cell>
          <cell r="AB660">
            <v>0</v>
          </cell>
          <cell r="AC660">
            <v>0</v>
          </cell>
          <cell r="AD660">
            <v>0</v>
          </cell>
          <cell r="AE660">
            <v>0</v>
          </cell>
          <cell r="AF660">
            <v>104</v>
          </cell>
          <cell r="AH660">
            <v>0</v>
          </cell>
          <cell r="AM660">
            <v>0</v>
          </cell>
        </row>
        <row r="661">
          <cell r="D661" t="str">
            <v>3-Ayakkabı ve deri eşyaların onarımı</v>
          </cell>
          <cell r="E661" t="str">
            <v>R9523</v>
          </cell>
          <cell r="H661">
            <v>2</v>
          </cell>
          <cell r="AC661">
            <v>0</v>
          </cell>
        </row>
        <row r="662">
          <cell r="D662" t="str">
            <v>4-Mobilyaların ve ev döşemelerinin onarımı</v>
          </cell>
          <cell r="E662" t="str">
            <v>R9524</v>
          </cell>
          <cell r="F662">
            <v>0</v>
          </cell>
          <cell r="G662">
            <v>12</v>
          </cell>
          <cell r="H662">
            <v>38</v>
          </cell>
          <cell r="I662">
            <v>75</v>
          </cell>
          <cell r="J662">
            <v>32</v>
          </cell>
          <cell r="K662">
            <v>4153</v>
          </cell>
          <cell r="M662">
            <v>0</v>
          </cell>
          <cell r="N662">
            <v>1</v>
          </cell>
          <cell r="R662">
            <v>8</v>
          </cell>
          <cell r="AA662">
            <v>0</v>
          </cell>
          <cell r="AB662">
            <v>0</v>
          </cell>
          <cell r="AC662">
            <v>0</v>
          </cell>
          <cell r="AD662">
            <v>0</v>
          </cell>
          <cell r="AE662">
            <v>0</v>
          </cell>
          <cell r="AF662">
            <v>155</v>
          </cell>
          <cell r="AH662">
            <v>0</v>
          </cell>
          <cell r="AI662">
            <v>0</v>
          </cell>
          <cell r="AM662">
            <v>0</v>
          </cell>
        </row>
        <row r="663">
          <cell r="D663" t="str">
            <v>5-Saatlerin ve mücevherlerin onarımı</v>
          </cell>
          <cell r="E663" t="str">
            <v>R9525</v>
          </cell>
          <cell r="K663">
            <v>9</v>
          </cell>
          <cell r="AF663">
            <v>0</v>
          </cell>
        </row>
        <row r="664">
          <cell r="D664" t="str">
            <v>9-Başka yerde sınıflandırılmamış diğer kişisel ve ev eşyalarının onarımı</v>
          </cell>
          <cell r="E664" t="str">
            <v>R9529</v>
          </cell>
          <cell r="F664">
            <v>0</v>
          </cell>
          <cell r="K664">
            <v>94</v>
          </cell>
          <cell r="M664">
            <v>0</v>
          </cell>
          <cell r="AA664">
            <v>0</v>
          </cell>
          <cell r="AF664">
            <v>0</v>
          </cell>
          <cell r="AH664">
            <v>0</v>
          </cell>
        </row>
        <row r="665">
          <cell r="D665" t="str">
            <v>1-Tekstil ve kürk ürünlerinin yıkanması.kuru temizlenmesi</v>
          </cell>
          <cell r="E665" t="str">
            <v>R9601</v>
          </cell>
          <cell r="F665">
            <v>0</v>
          </cell>
          <cell r="G665">
            <v>4</v>
          </cell>
          <cell r="H665">
            <v>14</v>
          </cell>
          <cell r="I665">
            <v>18</v>
          </cell>
          <cell r="K665">
            <v>1286</v>
          </cell>
          <cell r="M665">
            <v>0</v>
          </cell>
          <cell r="N665">
            <v>2</v>
          </cell>
          <cell r="O665">
            <v>4</v>
          </cell>
          <cell r="P665">
            <v>18</v>
          </cell>
          <cell r="R665">
            <v>773</v>
          </cell>
          <cell r="AA665">
            <v>0</v>
          </cell>
          <cell r="AB665">
            <v>0</v>
          </cell>
          <cell r="AC665">
            <v>0</v>
          </cell>
          <cell r="AD665">
            <v>0</v>
          </cell>
          <cell r="AF665">
            <v>35</v>
          </cell>
          <cell r="AH665">
            <v>0</v>
          </cell>
          <cell r="AI665">
            <v>0</v>
          </cell>
          <cell r="AJ665">
            <v>0</v>
          </cell>
          <cell r="AK665">
            <v>0</v>
          </cell>
          <cell r="AM665">
            <v>6</v>
          </cell>
        </row>
        <row r="666">
          <cell r="D666" t="str">
            <v>2-Kuaförlük ve diğer güzellik salonlarının faaliyetleri</v>
          </cell>
          <cell r="E666" t="str">
            <v>R9602</v>
          </cell>
          <cell r="F666">
            <v>0</v>
          </cell>
          <cell r="H666">
            <v>2</v>
          </cell>
          <cell r="I666">
            <v>3</v>
          </cell>
          <cell r="K666">
            <v>524</v>
          </cell>
          <cell r="M666">
            <v>0</v>
          </cell>
          <cell r="P666">
            <v>3</v>
          </cell>
          <cell r="R666">
            <v>112</v>
          </cell>
          <cell r="AA666">
            <v>0</v>
          </cell>
          <cell r="AC666">
            <v>0</v>
          </cell>
          <cell r="AD666">
            <v>0</v>
          </cell>
          <cell r="AF666">
            <v>43</v>
          </cell>
          <cell r="AH666">
            <v>0</v>
          </cell>
          <cell r="AK666">
            <v>0</v>
          </cell>
          <cell r="AM666">
            <v>0</v>
          </cell>
        </row>
        <row r="667">
          <cell r="D667" t="str">
            <v>3-Cenaze işleri ile ilgili faaliyetler</v>
          </cell>
          <cell r="E667" t="str">
            <v>R9603</v>
          </cell>
          <cell r="F667">
            <v>0</v>
          </cell>
          <cell r="G667">
            <v>2</v>
          </cell>
          <cell r="H667">
            <v>10</v>
          </cell>
          <cell r="I667">
            <v>9</v>
          </cell>
          <cell r="J667">
            <v>12</v>
          </cell>
          <cell r="K667">
            <v>1052</v>
          </cell>
          <cell r="M667">
            <v>0</v>
          </cell>
          <cell r="AA667">
            <v>0</v>
          </cell>
          <cell r="AB667">
            <v>0</v>
          </cell>
          <cell r="AC667">
            <v>0</v>
          </cell>
          <cell r="AD667">
            <v>0</v>
          </cell>
          <cell r="AE667">
            <v>0</v>
          </cell>
          <cell r="AF667">
            <v>54</v>
          </cell>
          <cell r="AH667">
            <v>0</v>
          </cell>
        </row>
        <row r="668">
          <cell r="D668" t="str">
            <v>4-Hamam. sauna. solaryum salonu. masaj salonu ve benzeri yerlerin faaliyetleri</v>
          </cell>
          <cell r="E668" t="str">
            <v>R9604</v>
          </cell>
          <cell r="F668">
            <v>0</v>
          </cell>
          <cell r="K668">
            <v>163</v>
          </cell>
          <cell r="M668">
            <v>0</v>
          </cell>
          <cell r="O668">
            <v>2</v>
          </cell>
          <cell r="P668">
            <v>12</v>
          </cell>
          <cell r="R668">
            <v>425</v>
          </cell>
          <cell r="AA668">
            <v>0</v>
          </cell>
          <cell r="AF668">
            <v>2</v>
          </cell>
          <cell r="AH668">
            <v>0</v>
          </cell>
          <cell r="AJ668">
            <v>0</v>
          </cell>
          <cell r="AK668">
            <v>0</v>
          </cell>
          <cell r="AM668">
            <v>9</v>
          </cell>
        </row>
        <row r="669">
          <cell r="D669" t="str">
            <v>5-Baca ve cam temizleyicileri. haşerat. itlaf ve dezenfeksiyon işleri )</v>
          </cell>
          <cell r="E669" t="str">
            <v>R9605</v>
          </cell>
        </row>
        <row r="670">
          <cell r="D670" t="str">
            <v>6-Halı yıkama ve temizleme işleri</v>
          </cell>
          <cell r="E670" t="str">
            <v>R9606</v>
          </cell>
        </row>
        <row r="671">
          <cell r="D671" t="str">
            <v>9-Başka yerde sınıflandırılmamış diğer hizmet faaliyetleri</v>
          </cell>
          <cell r="E671" t="str">
            <v>R9609</v>
          </cell>
          <cell r="F671">
            <v>0</v>
          </cell>
          <cell r="G671">
            <v>16</v>
          </cell>
          <cell r="H671">
            <v>58</v>
          </cell>
          <cell r="I671">
            <v>66</v>
          </cell>
          <cell r="J671">
            <v>36</v>
          </cell>
          <cell r="K671">
            <v>5571</v>
          </cell>
          <cell r="M671">
            <v>0</v>
          </cell>
          <cell r="O671">
            <v>16</v>
          </cell>
          <cell r="P671">
            <v>36</v>
          </cell>
          <cell r="Q671">
            <v>12</v>
          </cell>
          <cell r="R671">
            <v>910</v>
          </cell>
          <cell r="AA671">
            <v>0</v>
          </cell>
          <cell r="AB671">
            <v>0</v>
          </cell>
          <cell r="AC671">
            <v>0</v>
          </cell>
          <cell r="AD671">
            <v>0</v>
          </cell>
          <cell r="AE671">
            <v>0</v>
          </cell>
          <cell r="AF671">
            <v>82</v>
          </cell>
          <cell r="AH671">
            <v>0</v>
          </cell>
          <cell r="AJ671">
            <v>0</v>
          </cell>
          <cell r="AK671">
            <v>0</v>
          </cell>
          <cell r="AL671">
            <v>0</v>
          </cell>
          <cell r="AM671">
            <v>24</v>
          </cell>
        </row>
        <row r="672">
          <cell r="D672" t="str">
            <v>0-Ev içi çalışan personelin işverenleri olarak hanehalklarının faaliyetleri</v>
          </cell>
          <cell r="E672" t="str">
            <v>S9700</v>
          </cell>
          <cell r="F672">
            <v>0</v>
          </cell>
          <cell r="K672">
            <v>435</v>
          </cell>
          <cell r="M672">
            <v>0</v>
          </cell>
          <cell r="N672">
            <v>1</v>
          </cell>
          <cell r="R672">
            <v>37</v>
          </cell>
          <cell r="AA672">
            <v>0</v>
          </cell>
          <cell r="AF672">
            <v>28</v>
          </cell>
          <cell r="AH672">
            <v>0</v>
          </cell>
          <cell r="AI672">
            <v>0</v>
          </cell>
          <cell r="AM672">
            <v>0</v>
          </cell>
        </row>
        <row r="673">
          <cell r="D673" t="str">
            <v>0-Hanehalkları tarafından kendi kullanımlarına yönelik olarak üretilen ayrım yapılmamış mallar ( Yurt dışında çalışanların eşleri)</v>
          </cell>
          <cell r="E673" t="str">
            <v>S9810</v>
          </cell>
          <cell r="F673">
            <v>0</v>
          </cell>
          <cell r="K673">
            <v>291</v>
          </cell>
          <cell r="M673">
            <v>0</v>
          </cell>
          <cell r="N673">
            <v>2</v>
          </cell>
          <cell r="O673">
            <v>6</v>
          </cell>
          <cell r="P673">
            <v>3</v>
          </cell>
          <cell r="R673">
            <v>224</v>
          </cell>
          <cell r="AA673">
            <v>0</v>
          </cell>
          <cell r="AF673">
            <v>0</v>
          </cell>
          <cell r="AH673">
            <v>0</v>
          </cell>
          <cell r="AI673">
            <v>0</v>
          </cell>
          <cell r="AJ673">
            <v>0</v>
          </cell>
          <cell r="AK673">
            <v>0</v>
          </cell>
          <cell r="AM673">
            <v>0</v>
          </cell>
        </row>
        <row r="674">
          <cell r="D674" t="str">
            <v>0-Hanehalkları tarafından kendi kullanımlarına yönelik olarak üretilen ayrım yapılmamış hizmetler</v>
          </cell>
          <cell r="E674" t="str">
            <v>S9820</v>
          </cell>
          <cell r="F674">
            <v>0</v>
          </cell>
          <cell r="M674">
            <v>0</v>
          </cell>
          <cell r="O674">
            <v>2</v>
          </cell>
          <cell r="AA674">
            <v>0</v>
          </cell>
          <cell r="AH674">
            <v>0</v>
          </cell>
          <cell r="AJ674">
            <v>0</v>
          </cell>
        </row>
        <row r="675">
          <cell r="D675" t="str">
            <v>0-Uluslararası örgütler ve temsilciliklerinin faaliyetleri</v>
          </cell>
          <cell r="E675" t="str">
            <v>T9900</v>
          </cell>
          <cell r="F675">
            <v>0</v>
          </cell>
          <cell r="K675">
            <v>10</v>
          </cell>
          <cell r="M675">
            <v>0</v>
          </cell>
          <cell r="R675">
            <v>10</v>
          </cell>
          <cell r="AA675">
            <v>0</v>
          </cell>
          <cell r="AF675">
            <v>0</v>
          </cell>
          <cell r="AH675">
            <v>0</v>
          </cell>
          <cell r="AM675">
            <v>0</v>
          </cell>
        </row>
      </sheetData>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sgk.gov.tr/wps/portal/sgk/tr/kurumsal/istatistik/sgk_istatistik_yilliklari"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gk.gov.tr/wps/portal/sgk/tr/kurumsal/istatistik/sgk_istatistik_yilliklari" TargetMode="External"/><Relationship Id="rId1" Type="http://schemas.openxmlformats.org/officeDocument/2006/relationships/hyperlink" Target="http://www.hsa.ie/eng/Topics/Statistics/ESAW_Methodology.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sgk.gov.tr/wps/portal/sgk/tr/kurumsal/istatistik/sgk_istatistik_yilliklari"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I60"/>
  <sheetViews>
    <sheetView showGridLines="0" tabSelected="1" workbookViewId="0">
      <selection activeCell="J24" sqref="J24"/>
    </sheetView>
  </sheetViews>
  <sheetFormatPr defaultColWidth="9.140625" defaultRowHeight="12.75"/>
  <cols>
    <col min="1" max="16384" width="9.140625" style="647"/>
  </cols>
  <sheetData>
    <row r="1" spans="1:9" ht="12.75" customHeight="1">
      <c r="A1" s="646"/>
      <c r="B1" s="646"/>
      <c r="C1" s="646"/>
      <c r="D1" s="646"/>
      <c r="E1" s="646"/>
      <c r="F1" s="646"/>
      <c r="G1" s="646"/>
      <c r="H1" s="646"/>
      <c r="I1" s="646"/>
    </row>
    <row r="2" spans="1:9" ht="12.75" customHeight="1">
      <c r="A2" s="646"/>
      <c r="B2" s="646"/>
      <c r="C2" s="646"/>
      <c r="D2" s="646"/>
      <c r="E2" s="646"/>
      <c r="F2" s="646"/>
      <c r="G2" s="646"/>
      <c r="H2" s="646"/>
      <c r="I2" s="646"/>
    </row>
    <row r="3" spans="1:9" ht="12.75" customHeight="1">
      <c r="A3" s="646"/>
      <c r="B3" s="646"/>
      <c r="C3" s="646"/>
      <c r="D3" s="646"/>
      <c r="E3" s="646"/>
      <c r="F3" s="646"/>
      <c r="G3" s="646"/>
      <c r="H3" s="646"/>
      <c r="I3" s="646"/>
    </row>
    <row r="4" spans="1:9" ht="12.75" customHeight="1">
      <c r="A4" s="646"/>
      <c r="B4" s="646"/>
      <c r="C4" s="646"/>
      <c r="D4" s="646"/>
      <c r="E4" s="646"/>
      <c r="F4" s="646"/>
      <c r="G4" s="646"/>
      <c r="H4" s="646"/>
      <c r="I4" s="646"/>
    </row>
    <row r="5" spans="1:9" ht="12.75" customHeight="1">
      <c r="A5" s="646"/>
      <c r="B5" s="646"/>
      <c r="C5" s="646"/>
      <c r="D5" s="646"/>
      <c r="E5" s="646"/>
      <c r="F5" s="646"/>
      <c r="G5" s="646"/>
      <c r="H5" s="646"/>
      <c r="I5" s="646"/>
    </row>
    <row r="6" spans="1:9" ht="12.75" customHeight="1">
      <c r="A6" s="646"/>
      <c r="B6" s="646"/>
      <c r="C6" s="646"/>
      <c r="D6" s="646"/>
      <c r="E6" s="646"/>
      <c r="F6" s="646"/>
      <c r="G6" s="646"/>
      <c r="H6" s="646"/>
      <c r="I6" s="646"/>
    </row>
    <row r="7" spans="1:9" ht="12.75" customHeight="1">
      <c r="A7" s="646"/>
      <c r="B7" s="646"/>
      <c r="C7" s="646"/>
      <c r="D7" s="646"/>
      <c r="E7" s="646"/>
      <c r="F7" s="646"/>
      <c r="G7" s="646"/>
      <c r="H7" s="646"/>
      <c r="I7" s="646"/>
    </row>
    <row r="8" spans="1:9" ht="12.75" customHeight="1">
      <c r="A8" s="646"/>
      <c r="B8" s="1258" t="s">
        <v>3320</v>
      </c>
      <c r="C8" s="646"/>
      <c r="D8" s="646"/>
      <c r="E8" s="646"/>
      <c r="F8" s="646"/>
      <c r="G8" s="646"/>
      <c r="H8" s="646"/>
      <c r="I8" s="646"/>
    </row>
    <row r="9" spans="1:9" ht="12.75" customHeight="1">
      <c r="A9" s="646"/>
      <c r="B9" s="1257" t="s">
        <v>3321</v>
      </c>
      <c r="C9" s="646"/>
      <c r="D9" s="646"/>
      <c r="E9" s="646"/>
      <c r="F9" s="646"/>
      <c r="G9" s="646"/>
      <c r="H9" s="646"/>
      <c r="I9" s="646"/>
    </row>
    <row r="10" spans="1:9" ht="12.75" customHeight="1">
      <c r="A10" s="646"/>
      <c r="B10" s="646"/>
      <c r="C10" s="646"/>
      <c r="D10" s="646"/>
      <c r="E10" s="646"/>
      <c r="F10" s="646"/>
      <c r="G10" s="646"/>
      <c r="H10" s="646"/>
      <c r="I10" s="646"/>
    </row>
    <row r="11" spans="1:9" ht="12.75" customHeight="1">
      <c r="A11" s="646"/>
      <c r="B11" s="646"/>
      <c r="C11" s="646"/>
      <c r="D11" s="646"/>
      <c r="E11" s="646"/>
      <c r="F11" s="646"/>
      <c r="G11" s="646"/>
      <c r="H11" s="646"/>
      <c r="I11" s="646"/>
    </row>
    <row r="12" spans="1:9" ht="12.75" customHeight="1">
      <c r="A12" s="646"/>
      <c r="B12" s="646"/>
      <c r="C12" s="646"/>
      <c r="D12" s="646"/>
      <c r="E12" s="646"/>
      <c r="F12" s="646"/>
      <c r="G12" s="646"/>
      <c r="H12" s="646"/>
      <c r="I12" s="646"/>
    </row>
    <row r="13" spans="1:9" ht="12.75" customHeight="1" thickBot="1">
      <c r="A13" s="648"/>
      <c r="B13" s="648"/>
      <c r="C13" s="648"/>
      <c r="D13" s="648"/>
      <c r="E13" s="648"/>
      <c r="F13" s="648"/>
      <c r="G13" s="648"/>
      <c r="H13" s="648"/>
      <c r="I13" s="648"/>
    </row>
    <row r="14" spans="1:9" ht="12.75" customHeight="1" thickTop="1">
      <c r="A14" s="646"/>
      <c r="B14" s="646"/>
      <c r="C14" s="646"/>
      <c r="D14" s="646"/>
      <c r="E14" s="646"/>
      <c r="F14" s="646"/>
      <c r="G14" s="646"/>
      <c r="H14" s="646"/>
      <c r="I14" s="646"/>
    </row>
    <row r="15" spans="1:9" ht="12.75" customHeight="1">
      <c r="A15" s="646"/>
      <c r="B15" s="646"/>
      <c r="C15" s="646"/>
      <c r="D15" s="646"/>
      <c r="E15" s="646"/>
      <c r="F15" s="646"/>
      <c r="G15" s="646"/>
      <c r="H15" s="646"/>
      <c r="I15" s="646"/>
    </row>
    <row r="16" spans="1:9" ht="12.75" customHeight="1">
      <c r="A16" s="709" t="s">
        <v>3148</v>
      </c>
      <c r="B16" s="709"/>
      <c r="C16" s="709"/>
      <c r="D16" s="709"/>
      <c r="E16" s="709"/>
      <c r="F16" s="709"/>
      <c r="G16" s="709"/>
      <c r="H16" s="709"/>
      <c r="I16" s="709"/>
    </row>
    <row r="17" spans="1:9" ht="12.75" customHeight="1">
      <c r="A17" s="709"/>
      <c r="B17" s="709"/>
      <c r="C17" s="709"/>
      <c r="D17" s="709"/>
      <c r="E17" s="709"/>
      <c r="F17" s="709"/>
      <c r="G17" s="709"/>
      <c r="H17" s="709"/>
      <c r="I17" s="709"/>
    </row>
    <row r="18" spans="1:9" ht="12.75" customHeight="1">
      <c r="A18" s="649"/>
      <c r="B18" s="649"/>
      <c r="C18" s="649"/>
      <c r="D18" s="649"/>
      <c r="E18" s="649"/>
      <c r="F18" s="649"/>
      <c r="G18" s="649"/>
      <c r="H18" s="649"/>
      <c r="I18" s="649"/>
    </row>
    <row r="19" spans="1:9" ht="12.75" customHeight="1">
      <c r="A19" s="709" t="s">
        <v>3149</v>
      </c>
      <c r="B19" s="709"/>
      <c r="C19" s="709"/>
      <c r="D19" s="709"/>
      <c r="E19" s="709"/>
      <c r="F19" s="709"/>
      <c r="G19" s="709"/>
      <c r="H19" s="709"/>
      <c r="I19" s="709"/>
    </row>
    <row r="20" spans="1:9" ht="12.75" customHeight="1">
      <c r="A20" s="709"/>
      <c r="B20" s="709"/>
      <c r="C20" s="709"/>
      <c r="D20" s="709"/>
      <c r="E20" s="709"/>
      <c r="F20" s="709"/>
      <c r="G20" s="709"/>
      <c r="H20" s="709"/>
      <c r="I20" s="709"/>
    </row>
    <row r="21" spans="1:9" ht="12.75" customHeight="1">
      <c r="A21" s="646"/>
      <c r="B21" s="646"/>
      <c r="C21" s="646"/>
      <c r="D21" s="646"/>
      <c r="E21" s="646"/>
      <c r="F21" s="646"/>
      <c r="G21" s="646"/>
      <c r="H21" s="646"/>
      <c r="I21" s="646"/>
    </row>
    <row r="22" spans="1:9" ht="12.75" customHeight="1">
      <c r="A22" s="646"/>
      <c r="B22" s="646"/>
      <c r="C22" s="646"/>
      <c r="D22" s="646"/>
      <c r="E22" s="646"/>
      <c r="F22" s="646"/>
      <c r="G22" s="646"/>
      <c r="H22" s="646"/>
      <c r="I22" s="646"/>
    </row>
    <row r="23" spans="1:9" ht="12.75" customHeight="1">
      <c r="A23" s="646"/>
      <c r="B23" s="646"/>
      <c r="C23" s="646"/>
      <c r="D23" s="646"/>
      <c r="E23" s="646"/>
      <c r="F23" s="646"/>
      <c r="G23" s="646"/>
      <c r="H23" s="646"/>
      <c r="I23" s="646"/>
    </row>
    <row r="24" spans="1:9" ht="12.75" customHeight="1">
      <c r="A24" s="709" t="s">
        <v>3150</v>
      </c>
      <c r="B24" s="709"/>
      <c r="C24" s="709"/>
      <c r="D24" s="709"/>
      <c r="E24" s="709"/>
      <c r="F24" s="709"/>
      <c r="G24" s="709"/>
      <c r="H24" s="709"/>
      <c r="I24" s="709"/>
    </row>
    <row r="25" spans="1:9" ht="12.75" customHeight="1">
      <c r="A25" s="709"/>
      <c r="B25" s="709"/>
      <c r="C25" s="709"/>
      <c r="D25" s="709"/>
      <c r="E25" s="709"/>
      <c r="F25" s="709"/>
      <c r="G25" s="709"/>
      <c r="H25" s="709"/>
      <c r="I25" s="709"/>
    </row>
    <row r="26" spans="1:9" ht="12.75" customHeight="1">
      <c r="A26" s="709"/>
      <c r="B26" s="709"/>
      <c r="C26" s="709"/>
      <c r="D26" s="709"/>
      <c r="E26" s="709"/>
      <c r="F26" s="709"/>
      <c r="G26" s="709"/>
      <c r="H26" s="709"/>
      <c r="I26" s="709"/>
    </row>
    <row r="27" spans="1:9" ht="12.75" customHeight="1">
      <c r="A27" s="709"/>
      <c r="B27" s="709"/>
      <c r="C27" s="709"/>
      <c r="D27" s="709"/>
      <c r="E27" s="709"/>
      <c r="F27" s="709"/>
      <c r="G27" s="709"/>
      <c r="H27" s="709"/>
      <c r="I27" s="709"/>
    </row>
    <row r="28" spans="1:9" ht="12.75" customHeight="1">
      <c r="A28" s="649"/>
      <c r="B28" s="649"/>
      <c r="C28" s="649"/>
      <c r="D28" s="649"/>
      <c r="E28" s="649"/>
      <c r="F28" s="649"/>
      <c r="G28" s="649"/>
      <c r="H28" s="649"/>
      <c r="I28" s="649"/>
    </row>
    <row r="29" spans="1:9" ht="12.75" customHeight="1">
      <c r="A29" s="646"/>
      <c r="B29" s="646"/>
      <c r="C29" s="646"/>
      <c r="D29" s="646"/>
      <c r="E29" s="646"/>
      <c r="F29" s="646"/>
      <c r="G29" s="646"/>
      <c r="H29" s="646"/>
      <c r="I29" s="646"/>
    </row>
    <row r="30" spans="1:9" ht="12.75" customHeight="1">
      <c r="A30" s="709" t="s">
        <v>3151</v>
      </c>
      <c r="B30" s="709"/>
      <c r="C30" s="709"/>
      <c r="D30" s="709"/>
      <c r="E30" s="709"/>
      <c r="F30" s="709"/>
      <c r="G30" s="709"/>
      <c r="H30" s="709"/>
      <c r="I30" s="709"/>
    </row>
    <row r="31" spans="1:9" ht="12.75" customHeight="1">
      <c r="A31" s="709"/>
      <c r="B31" s="709"/>
      <c r="C31" s="709"/>
      <c r="D31" s="709"/>
      <c r="E31" s="709"/>
      <c r="F31" s="709"/>
      <c r="G31" s="709"/>
      <c r="H31" s="709"/>
      <c r="I31" s="709"/>
    </row>
    <row r="32" spans="1:9" ht="12.75" customHeight="1">
      <c r="A32" s="709"/>
      <c r="B32" s="709"/>
      <c r="C32" s="709"/>
      <c r="D32" s="709"/>
      <c r="E32" s="709"/>
      <c r="F32" s="709"/>
      <c r="G32" s="709"/>
      <c r="H32" s="709"/>
      <c r="I32" s="709"/>
    </row>
    <row r="33" spans="1:9" ht="12.75" customHeight="1">
      <c r="A33" s="709"/>
      <c r="B33" s="709"/>
      <c r="C33" s="709"/>
      <c r="D33" s="709"/>
      <c r="E33" s="709"/>
      <c r="F33" s="709"/>
      <c r="G33" s="709"/>
      <c r="H33" s="709"/>
      <c r="I33" s="709"/>
    </row>
    <row r="34" spans="1:9" ht="12.75" customHeight="1">
      <c r="A34" s="646"/>
      <c r="B34" s="646"/>
      <c r="C34" s="646"/>
      <c r="D34" s="646"/>
      <c r="E34" s="646"/>
      <c r="F34" s="646"/>
      <c r="G34" s="646"/>
      <c r="H34" s="646"/>
      <c r="I34" s="646"/>
    </row>
    <row r="35" spans="1:9" ht="12.75" customHeight="1" thickBot="1">
      <c r="A35" s="646"/>
      <c r="B35" s="646"/>
      <c r="C35" s="646"/>
      <c r="D35" s="646"/>
      <c r="E35" s="646"/>
      <c r="F35" s="646"/>
      <c r="G35" s="646"/>
      <c r="H35" s="646"/>
      <c r="I35" s="646"/>
    </row>
    <row r="36" spans="1:9" ht="12.75" customHeight="1" thickTop="1">
      <c r="A36" s="650"/>
      <c r="B36" s="650"/>
      <c r="C36" s="650"/>
      <c r="D36" s="650"/>
      <c r="E36" s="650"/>
      <c r="F36" s="650"/>
      <c r="G36" s="650"/>
      <c r="H36" s="650"/>
      <c r="I36" s="650"/>
    </row>
    <row r="37" spans="1:9" ht="12.75" customHeight="1">
      <c r="A37" s="646"/>
      <c r="B37" s="646"/>
      <c r="C37" s="646"/>
      <c r="D37" s="646"/>
      <c r="E37" s="646"/>
      <c r="F37" s="646"/>
      <c r="G37" s="646"/>
      <c r="H37" s="646"/>
      <c r="I37" s="646"/>
    </row>
    <row r="38" spans="1:9" ht="12.75" customHeight="1">
      <c r="A38" s="646"/>
      <c r="B38" s="646"/>
      <c r="C38" s="646"/>
      <c r="D38" s="646"/>
      <c r="E38" s="646"/>
      <c r="F38" s="646"/>
      <c r="G38" s="646"/>
      <c r="H38" s="646"/>
      <c r="I38" s="646"/>
    </row>
    <row r="39" spans="1:9" ht="12.75" customHeight="1">
      <c r="A39" s="646"/>
      <c r="B39" s="646"/>
      <c r="C39" s="646"/>
      <c r="D39" s="646"/>
      <c r="E39" s="646"/>
      <c r="F39" s="646"/>
      <c r="G39" s="646"/>
      <c r="H39" s="646"/>
      <c r="I39" s="646"/>
    </row>
    <row r="40" spans="1:9" ht="12.75" customHeight="1">
      <c r="A40" s="646"/>
      <c r="B40" s="646"/>
      <c r="C40" s="646"/>
      <c r="D40" s="646"/>
      <c r="E40" s="646"/>
      <c r="F40" s="646"/>
      <c r="G40" s="646"/>
      <c r="H40" s="646"/>
      <c r="I40" s="646"/>
    </row>
    <row r="41" spans="1:9" ht="12.75" customHeight="1">
      <c r="A41" s="646"/>
      <c r="B41" s="646"/>
      <c r="C41" s="646"/>
      <c r="D41" s="646"/>
      <c r="E41" s="646"/>
      <c r="F41" s="646"/>
      <c r="G41" s="646"/>
      <c r="H41" s="646"/>
      <c r="I41" s="646"/>
    </row>
    <row r="42" spans="1:9" ht="12.75" customHeight="1">
      <c r="A42" s="646"/>
      <c r="B42" s="646"/>
      <c r="C42" s="646"/>
      <c r="D42" s="646"/>
      <c r="E42" s="646"/>
      <c r="F42" s="646"/>
      <c r="G42" s="646"/>
      <c r="H42" s="646"/>
      <c r="I42" s="646"/>
    </row>
    <row r="43" spans="1:9" ht="12.75" customHeight="1">
      <c r="A43" s="646"/>
      <c r="B43" s="646"/>
      <c r="C43" s="646"/>
      <c r="D43" s="646"/>
      <c r="E43" s="646"/>
      <c r="F43" s="646"/>
      <c r="G43" s="646"/>
      <c r="H43" s="646"/>
      <c r="I43" s="646"/>
    </row>
    <row r="44" spans="1:9" ht="12.75" customHeight="1">
      <c r="A44" s="646"/>
      <c r="B44" s="646"/>
      <c r="C44" s="646"/>
      <c r="D44" s="646"/>
      <c r="E44" s="646"/>
      <c r="F44" s="646"/>
      <c r="G44" s="646"/>
      <c r="H44" s="646"/>
      <c r="I44" s="646"/>
    </row>
    <row r="45" spans="1:9" ht="12.75" customHeight="1">
      <c r="A45" s="646"/>
      <c r="B45" s="646"/>
      <c r="C45" s="646"/>
      <c r="D45" s="646"/>
      <c r="E45" s="646"/>
      <c r="F45" s="646"/>
      <c r="G45" s="646"/>
      <c r="H45" s="646"/>
      <c r="I45" s="646"/>
    </row>
    <row r="46" spans="1:9" ht="12.75" customHeight="1">
      <c r="A46" s="646"/>
      <c r="B46" s="646"/>
      <c r="C46" s="646"/>
      <c r="D46" s="646"/>
      <c r="E46" s="646"/>
      <c r="F46" s="646"/>
      <c r="G46" s="646"/>
      <c r="H46" s="646"/>
      <c r="I46" s="646"/>
    </row>
    <row r="47" spans="1:9" ht="12.75" customHeight="1">
      <c r="A47" s="646"/>
      <c r="B47" s="646"/>
      <c r="C47" s="646"/>
      <c r="D47" s="646"/>
      <c r="E47" s="646"/>
      <c r="F47" s="646"/>
      <c r="G47" s="646"/>
      <c r="H47" s="646"/>
      <c r="I47" s="646"/>
    </row>
    <row r="48" spans="1:9" ht="12.75" customHeight="1">
      <c r="A48" s="646"/>
      <c r="B48" s="646"/>
      <c r="C48" s="646"/>
      <c r="D48" s="646"/>
      <c r="E48" s="646"/>
      <c r="F48" s="646"/>
      <c r="G48" s="646"/>
      <c r="H48" s="646"/>
      <c r="I48" s="646"/>
    </row>
    <row r="49" spans="1:9" ht="12.75" customHeight="1">
      <c r="A49" s="646"/>
      <c r="B49" s="646"/>
      <c r="C49" s="646"/>
      <c r="D49" s="646"/>
      <c r="E49" s="646"/>
      <c r="F49" s="646"/>
      <c r="G49" s="646"/>
      <c r="H49" s="646"/>
      <c r="I49" s="646"/>
    </row>
    <row r="50" spans="1:9" ht="12.75" customHeight="1">
      <c r="A50" s="646"/>
      <c r="B50" s="646"/>
      <c r="C50" s="646"/>
      <c r="D50" s="646"/>
      <c r="E50" s="646"/>
      <c r="F50" s="646"/>
      <c r="G50" s="646"/>
      <c r="H50" s="646"/>
      <c r="I50" s="646"/>
    </row>
    <row r="51" spans="1:9" ht="12.75" customHeight="1">
      <c r="A51" s="646"/>
      <c r="B51" s="646"/>
      <c r="C51" s="646"/>
      <c r="D51" s="646"/>
      <c r="E51" s="646"/>
      <c r="F51" s="646"/>
      <c r="G51" s="646"/>
      <c r="H51" s="646"/>
      <c r="I51" s="646"/>
    </row>
    <row r="52" spans="1:9" ht="12.75" customHeight="1">
      <c r="A52" s="646"/>
      <c r="B52" s="646"/>
      <c r="C52" s="646"/>
      <c r="D52" s="646"/>
      <c r="E52" s="646"/>
      <c r="F52" s="646"/>
      <c r="G52" s="646"/>
      <c r="H52" s="646"/>
      <c r="I52" s="646"/>
    </row>
    <row r="53" spans="1:9" ht="12.75" customHeight="1">
      <c r="A53" s="646"/>
      <c r="B53" s="646"/>
      <c r="C53" s="646"/>
      <c r="D53" s="646"/>
      <c r="E53" s="646"/>
      <c r="F53" s="646"/>
      <c r="G53" s="646"/>
      <c r="H53" s="646"/>
      <c r="I53" s="646"/>
    </row>
    <row r="54" spans="1:9" ht="12.75" customHeight="1">
      <c r="A54" s="646"/>
      <c r="B54" s="646"/>
      <c r="C54" s="646"/>
      <c r="D54" s="646"/>
      <c r="E54" s="646"/>
      <c r="F54" s="646"/>
      <c r="G54" s="646"/>
      <c r="H54" s="646"/>
      <c r="I54" s="646"/>
    </row>
    <row r="55" spans="1:9" ht="12.75" customHeight="1">
      <c r="A55" s="646"/>
      <c r="B55" s="646"/>
      <c r="C55" s="646"/>
      <c r="D55" s="646"/>
      <c r="E55" s="646"/>
      <c r="F55" s="646"/>
      <c r="G55" s="646"/>
      <c r="H55" s="646"/>
      <c r="I55" s="646"/>
    </row>
    <row r="56" spans="1:9" ht="12.75" customHeight="1">
      <c r="A56" s="646"/>
      <c r="B56" s="646"/>
      <c r="C56" s="646"/>
      <c r="D56" s="646"/>
      <c r="E56" s="646"/>
      <c r="F56" s="646"/>
      <c r="G56" s="646"/>
      <c r="H56" s="646"/>
      <c r="I56" s="646"/>
    </row>
    <row r="57" spans="1:9" ht="12.75" customHeight="1">
      <c r="A57" s="646"/>
      <c r="B57" s="646"/>
      <c r="C57" s="646"/>
      <c r="D57" s="646"/>
      <c r="E57" s="646"/>
      <c r="F57" s="646"/>
      <c r="G57" s="646"/>
      <c r="H57" s="646"/>
      <c r="I57" s="646"/>
    </row>
    <row r="58" spans="1:9" ht="12.75" customHeight="1">
      <c r="A58" s="646"/>
      <c r="B58" s="646"/>
      <c r="C58" s="646"/>
      <c r="D58" s="646"/>
      <c r="E58" s="646"/>
      <c r="F58" s="646"/>
      <c r="G58" s="646"/>
      <c r="H58" s="646"/>
      <c r="I58" s="646"/>
    </row>
    <row r="59" spans="1:9" ht="12.75" customHeight="1">
      <c r="A59" s="646"/>
      <c r="B59" s="646"/>
      <c r="C59" s="646"/>
      <c r="D59" s="646"/>
      <c r="E59" s="646"/>
      <c r="F59" s="646"/>
      <c r="G59" s="646"/>
      <c r="H59" s="646"/>
      <c r="I59" s="646"/>
    </row>
    <row r="60" spans="1:9" ht="12.75" customHeight="1">
      <c r="A60" s="646"/>
      <c r="B60" s="646"/>
      <c r="C60" s="646"/>
      <c r="D60" s="646"/>
      <c r="E60" s="646"/>
      <c r="F60" s="646"/>
      <c r="G60" s="646"/>
      <c r="H60" s="646"/>
      <c r="I60" s="646"/>
    </row>
  </sheetData>
  <mergeCells count="4">
    <mergeCell ref="A16:I17"/>
    <mergeCell ref="A19:I20"/>
    <mergeCell ref="A24:I27"/>
    <mergeCell ref="A30:I33"/>
  </mergeCells>
  <hyperlinks>
    <hyperlink ref="B8" r:id="rId1"/>
  </hyperlinks>
  <pageMargins left="0.75" right="0.75" top="1" bottom="1" header="0.5" footer="0.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sheetPr>
    <tabColor theme="0" tint="-4.9989318521683403E-2"/>
  </sheetPr>
  <dimension ref="A1:I87"/>
  <sheetViews>
    <sheetView showGridLines="0" zoomScaleNormal="100" workbookViewId="0">
      <pane xSplit="2" ySplit="5" topLeftCell="C57" activePane="bottomRight" state="frozen"/>
      <selection activeCell="J27" sqref="J27"/>
      <selection pane="topRight" activeCell="J27" sqref="J27"/>
      <selection pane="bottomLeft" activeCell="J27" sqref="J27"/>
      <selection pane="bottomRight" sqref="A1:I1"/>
    </sheetView>
  </sheetViews>
  <sheetFormatPr defaultRowHeight="12.75"/>
  <cols>
    <col min="1" max="1" width="4.5703125" style="33" customWidth="1"/>
    <col min="2" max="2" width="17.28515625" style="33" customWidth="1"/>
    <col min="3" max="9" width="12.28515625" style="33" customWidth="1"/>
    <col min="10" max="217" width="9.140625" style="33"/>
    <col min="218" max="218" width="4.5703125" style="33" customWidth="1"/>
    <col min="219" max="219" width="65" style="33" customWidth="1"/>
    <col min="220" max="473" width="9.140625" style="33"/>
    <col min="474" max="474" width="4.5703125" style="33" customWidth="1"/>
    <col min="475" max="475" width="65" style="33" customWidth="1"/>
    <col min="476" max="729" width="9.140625" style="33"/>
    <col min="730" max="730" width="4.5703125" style="33" customWidth="1"/>
    <col min="731" max="731" width="65" style="33" customWidth="1"/>
    <col min="732" max="985" width="9.140625" style="33"/>
    <col min="986" max="986" width="4.5703125" style="33" customWidth="1"/>
    <col min="987" max="987" width="65" style="33" customWidth="1"/>
    <col min="988" max="1241" width="9.140625" style="33"/>
    <col min="1242" max="1242" width="4.5703125" style="33" customWidth="1"/>
    <col min="1243" max="1243" width="65" style="33" customWidth="1"/>
    <col min="1244" max="1497" width="9.140625" style="33"/>
    <col min="1498" max="1498" width="4.5703125" style="33" customWidth="1"/>
    <col min="1499" max="1499" width="65" style="33" customWidth="1"/>
    <col min="1500" max="1753" width="9.140625" style="33"/>
    <col min="1754" max="1754" width="4.5703125" style="33" customWidth="1"/>
    <col min="1755" max="1755" width="65" style="33" customWidth="1"/>
    <col min="1756" max="2009" width="9.140625" style="33"/>
    <col min="2010" max="2010" width="4.5703125" style="33" customWidth="1"/>
    <col min="2011" max="2011" width="65" style="33" customWidth="1"/>
    <col min="2012" max="2265" width="9.140625" style="33"/>
    <col min="2266" max="2266" width="4.5703125" style="33" customWidth="1"/>
    <col min="2267" max="2267" width="65" style="33" customWidth="1"/>
    <col min="2268" max="2521" width="9.140625" style="33"/>
    <col min="2522" max="2522" width="4.5703125" style="33" customWidth="1"/>
    <col min="2523" max="2523" width="65" style="33" customWidth="1"/>
    <col min="2524" max="2777" width="9.140625" style="33"/>
    <col min="2778" max="2778" width="4.5703125" style="33" customWidth="1"/>
    <col min="2779" max="2779" width="65" style="33" customWidth="1"/>
    <col min="2780" max="3033" width="9.140625" style="33"/>
    <col min="3034" max="3034" width="4.5703125" style="33" customWidth="1"/>
    <col min="3035" max="3035" width="65" style="33" customWidth="1"/>
    <col min="3036" max="3289" width="9.140625" style="33"/>
    <col min="3290" max="3290" width="4.5703125" style="33" customWidth="1"/>
    <col min="3291" max="3291" width="65" style="33" customWidth="1"/>
    <col min="3292" max="3545" width="9.140625" style="33"/>
    <col min="3546" max="3546" width="4.5703125" style="33" customWidth="1"/>
    <col min="3547" max="3547" width="65" style="33" customWidth="1"/>
    <col min="3548" max="3801" width="9.140625" style="33"/>
    <col min="3802" max="3802" width="4.5703125" style="33" customWidth="1"/>
    <col min="3803" max="3803" width="65" style="33" customWidth="1"/>
    <col min="3804" max="4057" width="9.140625" style="33"/>
    <col min="4058" max="4058" width="4.5703125" style="33" customWidth="1"/>
    <col min="4059" max="4059" width="65" style="33" customWidth="1"/>
    <col min="4060" max="4313" width="9.140625" style="33"/>
    <col min="4314" max="4314" width="4.5703125" style="33" customWidth="1"/>
    <col min="4315" max="4315" width="65" style="33" customWidth="1"/>
    <col min="4316" max="4569" width="9.140625" style="33"/>
    <col min="4570" max="4570" width="4.5703125" style="33" customWidth="1"/>
    <col min="4571" max="4571" width="65" style="33" customWidth="1"/>
    <col min="4572" max="4825" width="9.140625" style="33"/>
    <col min="4826" max="4826" width="4.5703125" style="33" customWidth="1"/>
    <col min="4827" max="4827" width="65" style="33" customWidth="1"/>
    <col min="4828" max="5081" width="9.140625" style="33"/>
    <col min="5082" max="5082" width="4.5703125" style="33" customWidth="1"/>
    <col min="5083" max="5083" width="65" style="33" customWidth="1"/>
    <col min="5084" max="5337" width="9.140625" style="33"/>
    <col min="5338" max="5338" width="4.5703125" style="33" customWidth="1"/>
    <col min="5339" max="5339" width="65" style="33" customWidth="1"/>
    <col min="5340" max="5593" width="9.140625" style="33"/>
    <col min="5594" max="5594" width="4.5703125" style="33" customWidth="1"/>
    <col min="5595" max="5595" width="65" style="33" customWidth="1"/>
    <col min="5596" max="5849" width="9.140625" style="33"/>
    <col min="5850" max="5850" width="4.5703125" style="33" customWidth="1"/>
    <col min="5851" max="5851" width="65" style="33" customWidth="1"/>
    <col min="5852" max="6105" width="9.140625" style="33"/>
    <col min="6106" max="6106" width="4.5703125" style="33" customWidth="1"/>
    <col min="6107" max="6107" width="65" style="33" customWidth="1"/>
    <col min="6108" max="6361" width="9.140625" style="33"/>
    <col min="6362" max="6362" width="4.5703125" style="33" customWidth="1"/>
    <col min="6363" max="6363" width="65" style="33" customWidth="1"/>
    <col min="6364" max="6617" width="9.140625" style="33"/>
    <col min="6618" max="6618" width="4.5703125" style="33" customWidth="1"/>
    <col min="6619" max="6619" width="65" style="33" customWidth="1"/>
    <col min="6620" max="6873" width="9.140625" style="33"/>
    <col min="6874" max="6874" width="4.5703125" style="33" customWidth="1"/>
    <col min="6875" max="6875" width="65" style="33" customWidth="1"/>
    <col min="6876" max="7129" width="9.140625" style="33"/>
    <col min="7130" max="7130" width="4.5703125" style="33" customWidth="1"/>
    <col min="7131" max="7131" width="65" style="33" customWidth="1"/>
    <col min="7132" max="7385" width="9.140625" style="33"/>
    <col min="7386" max="7386" width="4.5703125" style="33" customWidth="1"/>
    <col min="7387" max="7387" width="65" style="33" customWidth="1"/>
    <col min="7388" max="7641" width="9.140625" style="33"/>
    <col min="7642" max="7642" width="4.5703125" style="33" customWidth="1"/>
    <col min="7643" max="7643" width="65" style="33" customWidth="1"/>
    <col min="7644" max="7897" width="9.140625" style="33"/>
    <col min="7898" max="7898" width="4.5703125" style="33" customWidth="1"/>
    <col min="7899" max="7899" width="65" style="33" customWidth="1"/>
    <col min="7900" max="8153" width="9.140625" style="33"/>
    <col min="8154" max="8154" width="4.5703125" style="33" customWidth="1"/>
    <col min="8155" max="8155" width="65" style="33" customWidth="1"/>
    <col min="8156" max="8409" width="9.140625" style="33"/>
    <col min="8410" max="8410" width="4.5703125" style="33" customWidth="1"/>
    <col min="8411" max="8411" width="65" style="33" customWidth="1"/>
    <col min="8412" max="8665" width="9.140625" style="33"/>
    <col min="8666" max="8666" width="4.5703125" style="33" customWidth="1"/>
    <col min="8667" max="8667" width="65" style="33" customWidth="1"/>
    <col min="8668" max="8921" width="9.140625" style="33"/>
    <col min="8922" max="8922" width="4.5703125" style="33" customWidth="1"/>
    <col min="8923" max="8923" width="65" style="33" customWidth="1"/>
    <col min="8924" max="9177" width="9.140625" style="33"/>
    <col min="9178" max="9178" width="4.5703125" style="33" customWidth="1"/>
    <col min="9179" max="9179" width="65" style="33" customWidth="1"/>
    <col min="9180" max="9433" width="9.140625" style="33"/>
    <col min="9434" max="9434" width="4.5703125" style="33" customWidth="1"/>
    <col min="9435" max="9435" width="65" style="33" customWidth="1"/>
    <col min="9436" max="9689" width="9.140625" style="33"/>
    <col min="9690" max="9690" width="4.5703125" style="33" customWidth="1"/>
    <col min="9691" max="9691" width="65" style="33" customWidth="1"/>
    <col min="9692" max="9945" width="9.140625" style="33"/>
    <col min="9946" max="9946" width="4.5703125" style="33" customWidth="1"/>
    <col min="9947" max="9947" width="65" style="33" customWidth="1"/>
    <col min="9948" max="10201" width="9.140625" style="33"/>
    <col min="10202" max="10202" width="4.5703125" style="33" customWidth="1"/>
    <col min="10203" max="10203" width="65" style="33" customWidth="1"/>
    <col min="10204" max="10457" width="9.140625" style="33"/>
    <col min="10458" max="10458" width="4.5703125" style="33" customWidth="1"/>
    <col min="10459" max="10459" width="65" style="33" customWidth="1"/>
    <col min="10460" max="10713" width="9.140625" style="33"/>
    <col min="10714" max="10714" width="4.5703125" style="33" customWidth="1"/>
    <col min="10715" max="10715" width="65" style="33" customWidth="1"/>
    <col min="10716" max="10969" width="9.140625" style="33"/>
    <col min="10970" max="10970" width="4.5703125" style="33" customWidth="1"/>
    <col min="10971" max="10971" width="65" style="33" customWidth="1"/>
    <col min="10972" max="11225" width="9.140625" style="33"/>
    <col min="11226" max="11226" width="4.5703125" style="33" customWidth="1"/>
    <col min="11227" max="11227" width="65" style="33" customWidth="1"/>
    <col min="11228" max="11481" width="9.140625" style="33"/>
    <col min="11482" max="11482" width="4.5703125" style="33" customWidth="1"/>
    <col min="11483" max="11483" width="65" style="33" customWidth="1"/>
    <col min="11484" max="11737" width="9.140625" style="33"/>
    <col min="11738" max="11738" width="4.5703125" style="33" customWidth="1"/>
    <col min="11739" max="11739" width="65" style="33" customWidth="1"/>
    <col min="11740" max="11993" width="9.140625" style="33"/>
    <col min="11994" max="11994" width="4.5703125" style="33" customWidth="1"/>
    <col min="11995" max="11995" width="65" style="33" customWidth="1"/>
    <col min="11996" max="12249" width="9.140625" style="33"/>
    <col min="12250" max="12250" width="4.5703125" style="33" customWidth="1"/>
    <col min="12251" max="12251" width="65" style="33" customWidth="1"/>
    <col min="12252" max="12505" width="9.140625" style="33"/>
    <col min="12506" max="12506" width="4.5703125" style="33" customWidth="1"/>
    <col min="12507" max="12507" width="65" style="33" customWidth="1"/>
    <col min="12508" max="12761" width="9.140625" style="33"/>
    <col min="12762" max="12762" width="4.5703125" style="33" customWidth="1"/>
    <col min="12763" max="12763" width="65" style="33" customWidth="1"/>
    <col min="12764" max="13017" width="9.140625" style="33"/>
    <col min="13018" max="13018" width="4.5703125" style="33" customWidth="1"/>
    <col min="13019" max="13019" width="65" style="33" customWidth="1"/>
    <col min="13020" max="13273" width="9.140625" style="33"/>
    <col min="13274" max="13274" width="4.5703125" style="33" customWidth="1"/>
    <col min="13275" max="13275" width="65" style="33" customWidth="1"/>
    <col min="13276" max="13529" width="9.140625" style="33"/>
    <col min="13530" max="13530" width="4.5703125" style="33" customWidth="1"/>
    <col min="13531" max="13531" width="65" style="33" customWidth="1"/>
    <col min="13532" max="13785" width="9.140625" style="33"/>
    <col min="13786" max="13786" width="4.5703125" style="33" customWidth="1"/>
    <col min="13787" max="13787" width="65" style="33" customWidth="1"/>
    <col min="13788" max="14041" width="9.140625" style="33"/>
    <col min="14042" max="14042" width="4.5703125" style="33" customWidth="1"/>
    <col min="14043" max="14043" width="65" style="33" customWidth="1"/>
    <col min="14044" max="14297" width="9.140625" style="33"/>
    <col min="14298" max="14298" width="4.5703125" style="33" customWidth="1"/>
    <col min="14299" max="14299" width="65" style="33" customWidth="1"/>
    <col min="14300" max="14553" width="9.140625" style="33"/>
    <col min="14554" max="14554" width="4.5703125" style="33" customWidth="1"/>
    <col min="14555" max="14555" width="65" style="33" customWidth="1"/>
    <col min="14556" max="14809" width="9.140625" style="33"/>
    <col min="14810" max="14810" width="4.5703125" style="33" customWidth="1"/>
    <col min="14811" max="14811" width="65" style="33" customWidth="1"/>
    <col min="14812" max="15065" width="9.140625" style="33"/>
    <col min="15066" max="15066" width="4.5703125" style="33" customWidth="1"/>
    <col min="15067" max="15067" width="65" style="33" customWidth="1"/>
    <col min="15068" max="15321" width="9.140625" style="33"/>
    <col min="15322" max="15322" width="4.5703125" style="33" customWidth="1"/>
    <col min="15323" max="15323" width="65" style="33" customWidth="1"/>
    <col min="15324" max="15577" width="9.140625" style="33"/>
    <col min="15578" max="15578" width="4.5703125" style="33" customWidth="1"/>
    <col min="15579" max="15579" width="65" style="33" customWidth="1"/>
    <col min="15580" max="15833" width="9.140625" style="33"/>
    <col min="15834" max="15834" width="4.5703125" style="33" customWidth="1"/>
    <col min="15835" max="15835" width="65" style="33" customWidth="1"/>
    <col min="15836" max="16089" width="9.140625" style="33"/>
    <col min="16090" max="16090" width="4.5703125" style="33" customWidth="1"/>
    <col min="16091" max="16091" width="65" style="33" customWidth="1"/>
    <col min="16092" max="16384" width="9.140625" style="33"/>
  </cols>
  <sheetData>
    <row r="1" spans="1:9" s="30" customFormat="1" ht="24.75" customHeight="1">
      <c r="A1" s="892" t="s">
        <v>3034</v>
      </c>
      <c r="B1" s="892"/>
      <c r="C1" s="892"/>
      <c r="D1" s="892"/>
      <c r="E1" s="892"/>
      <c r="F1" s="892"/>
      <c r="G1" s="892"/>
      <c r="H1" s="892"/>
      <c r="I1" s="892"/>
    </row>
    <row r="2" spans="1:9" s="30" customFormat="1" ht="28.5" customHeight="1">
      <c r="A2" s="893" t="s">
        <v>3035</v>
      </c>
      <c r="B2" s="893"/>
      <c r="C2" s="893"/>
      <c r="D2" s="893"/>
      <c r="E2" s="893"/>
      <c r="F2" s="893"/>
      <c r="G2" s="893"/>
      <c r="H2" s="893"/>
      <c r="I2" s="893"/>
    </row>
    <row r="3" spans="1:9" ht="18" customHeight="1">
      <c r="A3" s="970" t="s">
        <v>1169</v>
      </c>
      <c r="B3" s="973" t="s">
        <v>1170</v>
      </c>
      <c r="C3" s="943" t="s">
        <v>1161</v>
      </c>
      <c r="D3" s="943"/>
      <c r="E3" s="943" t="s">
        <v>1162</v>
      </c>
      <c r="F3" s="943"/>
      <c r="G3" s="944" t="s">
        <v>1163</v>
      </c>
      <c r="H3" s="944"/>
      <c r="I3" s="944"/>
    </row>
    <row r="4" spans="1:9" ht="32.25" customHeight="1">
      <c r="A4" s="971"/>
      <c r="B4" s="973"/>
      <c r="C4" s="943"/>
      <c r="D4" s="943"/>
      <c r="E4" s="943"/>
      <c r="F4" s="943"/>
      <c r="G4" s="945"/>
      <c r="H4" s="945"/>
      <c r="I4" s="945"/>
    </row>
    <row r="5" spans="1:9" ht="15.75" customHeight="1">
      <c r="A5" s="972"/>
      <c r="B5" s="973"/>
      <c r="C5" s="107" t="s">
        <v>1345</v>
      </c>
      <c r="D5" s="107" t="s">
        <v>1346</v>
      </c>
      <c r="E5" s="107" t="s">
        <v>1345</v>
      </c>
      <c r="F5" s="107" t="s">
        <v>1346</v>
      </c>
      <c r="G5" s="107" t="s">
        <v>1345</v>
      </c>
      <c r="H5" s="107" t="s">
        <v>1346</v>
      </c>
      <c r="I5" s="108" t="s">
        <v>1165</v>
      </c>
    </row>
    <row r="6" spans="1:9" ht="11.85" customHeight="1">
      <c r="A6" s="128" t="s">
        <v>1027</v>
      </c>
      <c r="B6" s="36" t="s">
        <v>1028</v>
      </c>
      <c r="C6" s="602">
        <v>0</v>
      </c>
      <c r="D6" s="602">
        <v>0</v>
      </c>
      <c r="E6" s="602">
        <v>0</v>
      </c>
      <c r="F6" s="602">
        <v>0</v>
      </c>
      <c r="G6" s="603">
        <f t="shared" ref="G6:H37" si="0">C6+E6</f>
        <v>0</v>
      </c>
      <c r="H6" s="603">
        <f t="shared" si="0"/>
        <v>0</v>
      </c>
      <c r="I6" s="603">
        <f>G6+H6</f>
        <v>0</v>
      </c>
    </row>
    <row r="7" spans="1:9" ht="11.85" customHeight="1">
      <c r="A7" s="128" t="s">
        <v>1029</v>
      </c>
      <c r="B7" s="36" t="s">
        <v>1030</v>
      </c>
      <c r="C7" s="602">
        <v>0</v>
      </c>
      <c r="D7" s="602">
        <v>0</v>
      </c>
      <c r="E7" s="602">
        <v>0</v>
      </c>
      <c r="F7" s="602">
        <v>0</v>
      </c>
      <c r="G7" s="603">
        <f t="shared" si="0"/>
        <v>0</v>
      </c>
      <c r="H7" s="603">
        <f t="shared" si="0"/>
        <v>0</v>
      </c>
      <c r="I7" s="603">
        <f t="shared" ref="I7:I70" si="1">G7+H7</f>
        <v>0</v>
      </c>
    </row>
    <row r="8" spans="1:9" ht="11.85" customHeight="1">
      <c r="A8" s="128" t="s">
        <v>1031</v>
      </c>
      <c r="B8" s="36" t="s">
        <v>1032</v>
      </c>
      <c r="C8" s="602">
        <v>0</v>
      </c>
      <c r="D8" s="602">
        <v>0</v>
      </c>
      <c r="E8" s="602">
        <v>0</v>
      </c>
      <c r="F8" s="602">
        <v>0</v>
      </c>
      <c r="G8" s="603">
        <f t="shared" si="0"/>
        <v>0</v>
      </c>
      <c r="H8" s="603">
        <f t="shared" si="0"/>
        <v>0</v>
      </c>
      <c r="I8" s="603">
        <f t="shared" si="1"/>
        <v>0</v>
      </c>
    </row>
    <row r="9" spans="1:9" ht="11.85" customHeight="1">
      <c r="A9" s="128" t="s">
        <v>1033</v>
      </c>
      <c r="B9" s="36" t="s">
        <v>1034</v>
      </c>
      <c r="C9" s="602">
        <v>0</v>
      </c>
      <c r="D9" s="602">
        <v>0</v>
      </c>
      <c r="E9" s="602">
        <v>0</v>
      </c>
      <c r="F9" s="602">
        <v>0</v>
      </c>
      <c r="G9" s="603">
        <f t="shared" si="0"/>
        <v>0</v>
      </c>
      <c r="H9" s="603">
        <f t="shared" si="0"/>
        <v>0</v>
      </c>
      <c r="I9" s="603">
        <f t="shared" si="1"/>
        <v>0</v>
      </c>
    </row>
    <row r="10" spans="1:9" ht="11.85" customHeight="1">
      <c r="A10" s="128" t="s">
        <v>1035</v>
      </c>
      <c r="B10" s="36" t="s">
        <v>1036</v>
      </c>
      <c r="C10" s="602">
        <v>0</v>
      </c>
      <c r="D10" s="602">
        <v>0</v>
      </c>
      <c r="E10" s="602">
        <v>0</v>
      </c>
      <c r="F10" s="602">
        <v>0</v>
      </c>
      <c r="G10" s="603">
        <f t="shared" si="0"/>
        <v>0</v>
      </c>
      <c r="H10" s="603">
        <f t="shared" si="0"/>
        <v>0</v>
      </c>
      <c r="I10" s="603">
        <f t="shared" si="1"/>
        <v>0</v>
      </c>
    </row>
    <row r="11" spans="1:9" ht="11.85" customHeight="1">
      <c r="A11" s="128" t="s">
        <v>1037</v>
      </c>
      <c r="B11" s="36" t="s">
        <v>1038</v>
      </c>
      <c r="C11" s="602">
        <v>27</v>
      </c>
      <c r="D11" s="602">
        <v>0</v>
      </c>
      <c r="E11" s="602">
        <v>9</v>
      </c>
      <c r="F11" s="602">
        <v>0</v>
      </c>
      <c r="G11" s="603">
        <f t="shared" si="0"/>
        <v>36</v>
      </c>
      <c r="H11" s="603">
        <f t="shared" si="0"/>
        <v>0</v>
      </c>
      <c r="I11" s="603">
        <f t="shared" si="1"/>
        <v>36</v>
      </c>
    </row>
    <row r="12" spans="1:9" ht="11.85" customHeight="1">
      <c r="A12" s="128" t="s">
        <v>1039</v>
      </c>
      <c r="B12" s="36" t="s">
        <v>1040</v>
      </c>
      <c r="C12" s="602">
        <v>0</v>
      </c>
      <c r="D12" s="602">
        <v>0</v>
      </c>
      <c r="E12" s="602">
        <v>0</v>
      </c>
      <c r="F12" s="602">
        <v>0</v>
      </c>
      <c r="G12" s="603">
        <f t="shared" si="0"/>
        <v>0</v>
      </c>
      <c r="H12" s="603">
        <f t="shared" si="0"/>
        <v>0</v>
      </c>
      <c r="I12" s="603">
        <f t="shared" si="1"/>
        <v>0</v>
      </c>
    </row>
    <row r="13" spans="1:9" ht="11.85" customHeight="1">
      <c r="A13" s="128" t="s">
        <v>1041</v>
      </c>
      <c r="B13" s="36" t="s">
        <v>1042</v>
      </c>
      <c r="C13" s="602">
        <v>0</v>
      </c>
      <c r="D13" s="602">
        <v>0</v>
      </c>
      <c r="E13" s="602">
        <v>0</v>
      </c>
      <c r="F13" s="602">
        <v>0</v>
      </c>
      <c r="G13" s="603">
        <f t="shared" si="0"/>
        <v>0</v>
      </c>
      <c r="H13" s="603">
        <f t="shared" si="0"/>
        <v>0</v>
      </c>
      <c r="I13" s="603">
        <f t="shared" si="1"/>
        <v>0</v>
      </c>
    </row>
    <row r="14" spans="1:9" ht="11.85" customHeight="1">
      <c r="A14" s="128" t="s">
        <v>1043</v>
      </c>
      <c r="B14" s="36" t="s">
        <v>1044</v>
      </c>
      <c r="C14" s="602">
        <v>0</v>
      </c>
      <c r="D14" s="602">
        <v>0</v>
      </c>
      <c r="E14" s="602">
        <v>0</v>
      </c>
      <c r="F14" s="602">
        <v>0</v>
      </c>
      <c r="G14" s="603">
        <f t="shared" si="0"/>
        <v>0</v>
      </c>
      <c r="H14" s="603">
        <f t="shared" si="0"/>
        <v>0</v>
      </c>
      <c r="I14" s="603">
        <f t="shared" si="1"/>
        <v>0</v>
      </c>
    </row>
    <row r="15" spans="1:9" ht="11.85" customHeight="1">
      <c r="A15" s="130">
        <f t="shared" ref="A15:A45" si="2">+A14+1</f>
        <v>10</v>
      </c>
      <c r="B15" s="36" t="s">
        <v>1045</v>
      </c>
      <c r="C15" s="602">
        <v>0</v>
      </c>
      <c r="D15" s="602">
        <v>0</v>
      </c>
      <c r="E15" s="602">
        <v>0</v>
      </c>
      <c r="F15" s="602">
        <v>0</v>
      </c>
      <c r="G15" s="603">
        <f t="shared" si="0"/>
        <v>0</v>
      </c>
      <c r="H15" s="603">
        <f t="shared" si="0"/>
        <v>0</v>
      </c>
      <c r="I15" s="603">
        <f t="shared" si="1"/>
        <v>0</v>
      </c>
    </row>
    <row r="16" spans="1:9" ht="11.85" customHeight="1">
      <c r="A16" s="130">
        <f t="shared" si="2"/>
        <v>11</v>
      </c>
      <c r="B16" s="36" t="s">
        <v>1046</v>
      </c>
      <c r="C16" s="602">
        <v>0</v>
      </c>
      <c r="D16" s="602">
        <v>0</v>
      </c>
      <c r="E16" s="602">
        <v>0</v>
      </c>
      <c r="F16" s="602">
        <v>0</v>
      </c>
      <c r="G16" s="603">
        <f t="shared" si="0"/>
        <v>0</v>
      </c>
      <c r="H16" s="603">
        <f t="shared" si="0"/>
        <v>0</v>
      </c>
      <c r="I16" s="603">
        <f t="shared" si="1"/>
        <v>0</v>
      </c>
    </row>
    <row r="17" spans="1:9" ht="11.85" customHeight="1">
      <c r="A17" s="130">
        <f t="shared" si="2"/>
        <v>12</v>
      </c>
      <c r="B17" s="36" t="s">
        <v>1047</v>
      </c>
      <c r="C17" s="602">
        <v>0</v>
      </c>
      <c r="D17" s="602">
        <v>0</v>
      </c>
      <c r="E17" s="602">
        <v>0</v>
      </c>
      <c r="F17" s="602">
        <v>0</v>
      </c>
      <c r="G17" s="603">
        <f t="shared" si="0"/>
        <v>0</v>
      </c>
      <c r="H17" s="603">
        <f t="shared" si="0"/>
        <v>0</v>
      </c>
      <c r="I17" s="603">
        <f t="shared" si="1"/>
        <v>0</v>
      </c>
    </row>
    <row r="18" spans="1:9" ht="11.85" customHeight="1">
      <c r="A18" s="130">
        <f t="shared" si="2"/>
        <v>13</v>
      </c>
      <c r="B18" s="36" t="s">
        <v>1048</v>
      </c>
      <c r="C18" s="602">
        <v>0</v>
      </c>
      <c r="D18" s="602">
        <v>0</v>
      </c>
      <c r="E18" s="602">
        <v>0</v>
      </c>
      <c r="F18" s="602">
        <v>0</v>
      </c>
      <c r="G18" s="603">
        <f t="shared" si="0"/>
        <v>0</v>
      </c>
      <c r="H18" s="603">
        <f t="shared" si="0"/>
        <v>0</v>
      </c>
      <c r="I18" s="603">
        <f t="shared" si="1"/>
        <v>0</v>
      </c>
    </row>
    <row r="19" spans="1:9" ht="11.85" customHeight="1">
      <c r="A19" s="130">
        <f t="shared" si="2"/>
        <v>14</v>
      </c>
      <c r="B19" s="36" t="s">
        <v>1049</v>
      </c>
      <c r="C19" s="602">
        <v>0</v>
      </c>
      <c r="D19" s="602">
        <v>0</v>
      </c>
      <c r="E19" s="602">
        <v>0</v>
      </c>
      <c r="F19" s="602">
        <v>0</v>
      </c>
      <c r="G19" s="603">
        <f t="shared" si="0"/>
        <v>0</v>
      </c>
      <c r="H19" s="603">
        <f t="shared" si="0"/>
        <v>0</v>
      </c>
      <c r="I19" s="603">
        <f t="shared" si="1"/>
        <v>0</v>
      </c>
    </row>
    <row r="20" spans="1:9" ht="11.85" customHeight="1">
      <c r="A20" s="130">
        <f t="shared" si="2"/>
        <v>15</v>
      </c>
      <c r="B20" s="36" t="s">
        <v>1050</v>
      </c>
      <c r="C20" s="602">
        <v>0</v>
      </c>
      <c r="D20" s="602">
        <v>0</v>
      </c>
      <c r="E20" s="602">
        <v>0</v>
      </c>
      <c r="F20" s="602">
        <v>0</v>
      </c>
      <c r="G20" s="603">
        <f t="shared" si="0"/>
        <v>0</v>
      </c>
      <c r="H20" s="603">
        <f t="shared" si="0"/>
        <v>0</v>
      </c>
      <c r="I20" s="603">
        <f t="shared" si="1"/>
        <v>0</v>
      </c>
    </row>
    <row r="21" spans="1:9" ht="11.85" customHeight="1">
      <c r="A21" s="130">
        <f t="shared" si="2"/>
        <v>16</v>
      </c>
      <c r="B21" s="36" t="s">
        <v>1051</v>
      </c>
      <c r="C21" s="602">
        <v>0</v>
      </c>
      <c r="D21" s="602">
        <v>0</v>
      </c>
      <c r="E21" s="602">
        <v>0</v>
      </c>
      <c r="F21" s="602">
        <v>0</v>
      </c>
      <c r="G21" s="603">
        <f t="shared" si="0"/>
        <v>0</v>
      </c>
      <c r="H21" s="603">
        <f t="shared" si="0"/>
        <v>0</v>
      </c>
      <c r="I21" s="603">
        <f t="shared" si="1"/>
        <v>0</v>
      </c>
    </row>
    <row r="22" spans="1:9" ht="11.85" customHeight="1">
      <c r="A22" s="130">
        <f t="shared" si="2"/>
        <v>17</v>
      </c>
      <c r="B22" s="36" t="s">
        <v>1052</v>
      </c>
      <c r="C22" s="602">
        <v>0</v>
      </c>
      <c r="D22" s="602">
        <v>0</v>
      </c>
      <c r="E22" s="602">
        <v>0</v>
      </c>
      <c r="F22" s="602">
        <v>0</v>
      </c>
      <c r="G22" s="603">
        <f t="shared" si="0"/>
        <v>0</v>
      </c>
      <c r="H22" s="603">
        <f t="shared" si="0"/>
        <v>0</v>
      </c>
      <c r="I22" s="603">
        <f t="shared" si="1"/>
        <v>0</v>
      </c>
    </row>
    <row r="23" spans="1:9" ht="11.85" customHeight="1">
      <c r="A23" s="130">
        <f t="shared" si="2"/>
        <v>18</v>
      </c>
      <c r="B23" s="36" t="s">
        <v>1053</v>
      </c>
      <c r="C23" s="602">
        <v>0</v>
      </c>
      <c r="D23" s="602">
        <v>0</v>
      </c>
      <c r="E23" s="602">
        <v>0</v>
      </c>
      <c r="F23" s="602">
        <v>0</v>
      </c>
      <c r="G23" s="603">
        <f t="shared" si="0"/>
        <v>0</v>
      </c>
      <c r="H23" s="603">
        <f t="shared" si="0"/>
        <v>0</v>
      </c>
      <c r="I23" s="603">
        <f t="shared" si="1"/>
        <v>0</v>
      </c>
    </row>
    <row r="24" spans="1:9" ht="11.85" customHeight="1">
      <c r="A24" s="130">
        <f t="shared" si="2"/>
        <v>19</v>
      </c>
      <c r="B24" s="36" t="s">
        <v>1054</v>
      </c>
      <c r="C24" s="602">
        <v>0</v>
      </c>
      <c r="D24" s="602">
        <v>0</v>
      </c>
      <c r="E24" s="602">
        <v>0</v>
      </c>
      <c r="F24" s="602">
        <v>0</v>
      </c>
      <c r="G24" s="603">
        <f t="shared" si="0"/>
        <v>0</v>
      </c>
      <c r="H24" s="603">
        <f t="shared" si="0"/>
        <v>0</v>
      </c>
      <c r="I24" s="603">
        <f t="shared" si="1"/>
        <v>0</v>
      </c>
    </row>
    <row r="25" spans="1:9" ht="11.85" customHeight="1">
      <c r="A25" s="130">
        <f t="shared" si="2"/>
        <v>20</v>
      </c>
      <c r="B25" s="36" t="s">
        <v>1055</v>
      </c>
      <c r="C25" s="602">
        <v>20</v>
      </c>
      <c r="D25" s="602">
        <v>0</v>
      </c>
      <c r="E25" s="602">
        <v>30</v>
      </c>
      <c r="F25" s="602">
        <v>0</v>
      </c>
      <c r="G25" s="603">
        <f t="shared" si="0"/>
        <v>50</v>
      </c>
      <c r="H25" s="603">
        <f t="shared" si="0"/>
        <v>0</v>
      </c>
      <c r="I25" s="603">
        <f t="shared" si="1"/>
        <v>50</v>
      </c>
    </row>
    <row r="26" spans="1:9" ht="11.85" customHeight="1">
      <c r="A26" s="130">
        <f t="shared" si="2"/>
        <v>21</v>
      </c>
      <c r="B26" s="36" t="s">
        <v>1056</v>
      </c>
      <c r="C26" s="602">
        <v>0</v>
      </c>
      <c r="D26" s="602">
        <v>0</v>
      </c>
      <c r="E26" s="602">
        <v>0</v>
      </c>
      <c r="F26" s="602">
        <v>0</v>
      </c>
      <c r="G26" s="603">
        <f t="shared" si="0"/>
        <v>0</v>
      </c>
      <c r="H26" s="603">
        <f t="shared" si="0"/>
        <v>0</v>
      </c>
      <c r="I26" s="603">
        <f t="shared" si="1"/>
        <v>0</v>
      </c>
    </row>
    <row r="27" spans="1:9" ht="11.85" customHeight="1">
      <c r="A27" s="130">
        <f t="shared" si="2"/>
        <v>22</v>
      </c>
      <c r="B27" s="36" t="s">
        <v>1057</v>
      </c>
      <c r="C27" s="602">
        <v>0</v>
      </c>
      <c r="D27" s="602">
        <v>0</v>
      </c>
      <c r="E27" s="602">
        <v>0</v>
      </c>
      <c r="F27" s="602">
        <v>0</v>
      </c>
      <c r="G27" s="603">
        <f t="shared" si="0"/>
        <v>0</v>
      </c>
      <c r="H27" s="603">
        <f t="shared" si="0"/>
        <v>0</v>
      </c>
      <c r="I27" s="603">
        <f t="shared" si="1"/>
        <v>0</v>
      </c>
    </row>
    <row r="28" spans="1:9" ht="11.85" customHeight="1">
      <c r="A28" s="130">
        <f t="shared" si="2"/>
        <v>23</v>
      </c>
      <c r="B28" s="36" t="s">
        <v>1058</v>
      </c>
      <c r="C28" s="602">
        <v>0</v>
      </c>
      <c r="D28" s="602">
        <v>0</v>
      </c>
      <c r="E28" s="602">
        <v>0</v>
      </c>
      <c r="F28" s="602">
        <v>0</v>
      </c>
      <c r="G28" s="603">
        <f t="shared" si="0"/>
        <v>0</v>
      </c>
      <c r="H28" s="603">
        <f t="shared" si="0"/>
        <v>0</v>
      </c>
      <c r="I28" s="603">
        <f t="shared" si="1"/>
        <v>0</v>
      </c>
    </row>
    <row r="29" spans="1:9" ht="11.85" customHeight="1">
      <c r="A29" s="130">
        <f t="shared" si="2"/>
        <v>24</v>
      </c>
      <c r="B29" s="36" t="s">
        <v>1059</v>
      </c>
      <c r="C29" s="602">
        <v>0</v>
      </c>
      <c r="D29" s="602">
        <v>0</v>
      </c>
      <c r="E29" s="602">
        <v>0</v>
      </c>
      <c r="F29" s="602">
        <v>0</v>
      </c>
      <c r="G29" s="603">
        <f t="shared" si="0"/>
        <v>0</v>
      </c>
      <c r="H29" s="603">
        <f t="shared" si="0"/>
        <v>0</v>
      </c>
      <c r="I29" s="603">
        <f t="shared" si="1"/>
        <v>0</v>
      </c>
    </row>
    <row r="30" spans="1:9" ht="11.85" customHeight="1">
      <c r="A30" s="130">
        <f t="shared" si="2"/>
        <v>25</v>
      </c>
      <c r="B30" s="36" t="s">
        <v>1060</v>
      </c>
      <c r="C30" s="602">
        <v>0</v>
      </c>
      <c r="D30" s="602">
        <v>0</v>
      </c>
      <c r="E30" s="602">
        <v>0</v>
      </c>
      <c r="F30" s="602">
        <v>0</v>
      </c>
      <c r="G30" s="603">
        <f t="shared" si="0"/>
        <v>0</v>
      </c>
      <c r="H30" s="603">
        <f t="shared" si="0"/>
        <v>0</v>
      </c>
      <c r="I30" s="603">
        <f t="shared" si="1"/>
        <v>0</v>
      </c>
    </row>
    <row r="31" spans="1:9" ht="11.85" customHeight="1">
      <c r="A31" s="130">
        <f t="shared" si="2"/>
        <v>26</v>
      </c>
      <c r="B31" s="36" t="s">
        <v>1061</v>
      </c>
      <c r="C31" s="602">
        <v>0</v>
      </c>
      <c r="D31" s="602">
        <v>0</v>
      </c>
      <c r="E31" s="602">
        <v>0</v>
      </c>
      <c r="F31" s="602">
        <v>0</v>
      </c>
      <c r="G31" s="603">
        <f t="shared" si="0"/>
        <v>0</v>
      </c>
      <c r="H31" s="603">
        <f t="shared" si="0"/>
        <v>0</v>
      </c>
      <c r="I31" s="603">
        <f t="shared" si="1"/>
        <v>0</v>
      </c>
    </row>
    <row r="32" spans="1:9" ht="11.85" customHeight="1">
      <c r="A32" s="130">
        <f t="shared" si="2"/>
        <v>27</v>
      </c>
      <c r="B32" s="36" t="s">
        <v>1062</v>
      </c>
      <c r="C32" s="602">
        <v>0</v>
      </c>
      <c r="D32" s="602">
        <v>0</v>
      </c>
      <c r="E32" s="602">
        <v>0</v>
      </c>
      <c r="F32" s="602">
        <v>0</v>
      </c>
      <c r="G32" s="603">
        <f t="shared" si="0"/>
        <v>0</v>
      </c>
      <c r="H32" s="603">
        <f t="shared" si="0"/>
        <v>0</v>
      </c>
      <c r="I32" s="603">
        <f t="shared" si="1"/>
        <v>0</v>
      </c>
    </row>
    <row r="33" spans="1:9" ht="11.85" customHeight="1">
      <c r="A33" s="130">
        <f t="shared" si="2"/>
        <v>28</v>
      </c>
      <c r="B33" s="36" t="s">
        <v>1063</v>
      </c>
      <c r="C33" s="602">
        <v>0</v>
      </c>
      <c r="D33" s="602">
        <v>0</v>
      </c>
      <c r="E33" s="602">
        <v>0</v>
      </c>
      <c r="F33" s="602">
        <v>0</v>
      </c>
      <c r="G33" s="603">
        <f t="shared" si="0"/>
        <v>0</v>
      </c>
      <c r="H33" s="603">
        <f t="shared" si="0"/>
        <v>0</v>
      </c>
      <c r="I33" s="603">
        <f t="shared" si="1"/>
        <v>0</v>
      </c>
    </row>
    <row r="34" spans="1:9" ht="11.85" customHeight="1">
      <c r="A34" s="130">
        <f t="shared" si="2"/>
        <v>29</v>
      </c>
      <c r="B34" s="36" t="s">
        <v>1064</v>
      </c>
      <c r="C34" s="602">
        <v>0</v>
      </c>
      <c r="D34" s="602">
        <v>0</v>
      </c>
      <c r="E34" s="602">
        <v>6</v>
      </c>
      <c r="F34" s="602">
        <v>0</v>
      </c>
      <c r="G34" s="603">
        <f t="shared" si="0"/>
        <v>6</v>
      </c>
      <c r="H34" s="603">
        <f t="shared" si="0"/>
        <v>0</v>
      </c>
      <c r="I34" s="603">
        <f t="shared" si="1"/>
        <v>6</v>
      </c>
    </row>
    <row r="35" spans="1:9" ht="11.85" customHeight="1">
      <c r="A35" s="130">
        <f t="shared" si="2"/>
        <v>30</v>
      </c>
      <c r="B35" s="36" t="s">
        <v>1065</v>
      </c>
      <c r="C35" s="602">
        <v>0</v>
      </c>
      <c r="D35" s="602">
        <v>0</v>
      </c>
      <c r="E35" s="602">
        <v>0</v>
      </c>
      <c r="F35" s="602">
        <v>0</v>
      </c>
      <c r="G35" s="603">
        <f t="shared" si="0"/>
        <v>0</v>
      </c>
      <c r="H35" s="603">
        <f t="shared" si="0"/>
        <v>0</v>
      </c>
      <c r="I35" s="603">
        <f t="shared" si="1"/>
        <v>0</v>
      </c>
    </row>
    <row r="36" spans="1:9" ht="11.85" customHeight="1">
      <c r="A36" s="130">
        <f t="shared" si="2"/>
        <v>31</v>
      </c>
      <c r="B36" s="36" t="s">
        <v>1066</v>
      </c>
      <c r="C36" s="602">
        <v>0</v>
      </c>
      <c r="D36" s="602">
        <v>0</v>
      </c>
      <c r="E36" s="602">
        <v>0</v>
      </c>
      <c r="F36" s="602">
        <v>0</v>
      </c>
      <c r="G36" s="603">
        <f t="shared" si="0"/>
        <v>0</v>
      </c>
      <c r="H36" s="603">
        <f t="shared" si="0"/>
        <v>0</v>
      </c>
      <c r="I36" s="603">
        <f t="shared" si="1"/>
        <v>0</v>
      </c>
    </row>
    <row r="37" spans="1:9" ht="11.85" customHeight="1">
      <c r="A37" s="130">
        <f t="shared" si="2"/>
        <v>32</v>
      </c>
      <c r="B37" s="36" t="s">
        <v>1067</v>
      </c>
      <c r="C37" s="602">
        <v>0</v>
      </c>
      <c r="D37" s="602">
        <v>0</v>
      </c>
      <c r="E37" s="602">
        <v>0</v>
      </c>
      <c r="F37" s="602">
        <v>0</v>
      </c>
      <c r="G37" s="603">
        <f t="shared" si="0"/>
        <v>0</v>
      </c>
      <c r="H37" s="603">
        <f t="shared" si="0"/>
        <v>0</v>
      </c>
      <c r="I37" s="603">
        <f t="shared" si="1"/>
        <v>0</v>
      </c>
    </row>
    <row r="38" spans="1:9" ht="11.85" customHeight="1">
      <c r="A38" s="130">
        <f t="shared" si="2"/>
        <v>33</v>
      </c>
      <c r="B38" s="36" t="s">
        <v>1068</v>
      </c>
      <c r="C38" s="602">
        <v>0</v>
      </c>
      <c r="D38" s="602">
        <v>0</v>
      </c>
      <c r="E38" s="602">
        <v>0</v>
      </c>
      <c r="F38" s="602">
        <v>0</v>
      </c>
      <c r="G38" s="603">
        <f t="shared" ref="G38:H69" si="3">C38+E38</f>
        <v>0</v>
      </c>
      <c r="H38" s="603">
        <f t="shared" si="3"/>
        <v>0</v>
      </c>
      <c r="I38" s="603">
        <f t="shared" si="1"/>
        <v>0</v>
      </c>
    </row>
    <row r="39" spans="1:9" ht="11.85" customHeight="1">
      <c r="A39" s="130">
        <f t="shared" si="2"/>
        <v>34</v>
      </c>
      <c r="B39" s="36" t="s">
        <v>1069</v>
      </c>
      <c r="C39" s="602">
        <v>10</v>
      </c>
      <c r="D39" s="602">
        <v>0</v>
      </c>
      <c r="E39" s="602">
        <v>13</v>
      </c>
      <c r="F39" s="602">
        <v>0</v>
      </c>
      <c r="G39" s="603">
        <f t="shared" si="3"/>
        <v>23</v>
      </c>
      <c r="H39" s="603">
        <f t="shared" si="3"/>
        <v>0</v>
      </c>
      <c r="I39" s="603">
        <f t="shared" si="1"/>
        <v>23</v>
      </c>
    </row>
    <row r="40" spans="1:9" ht="11.85" customHeight="1">
      <c r="A40" s="130">
        <f t="shared" si="2"/>
        <v>35</v>
      </c>
      <c r="B40" s="36" t="s">
        <v>1070</v>
      </c>
      <c r="C40" s="602">
        <v>0</v>
      </c>
      <c r="D40" s="602">
        <v>0</v>
      </c>
      <c r="E40" s="602">
        <v>0</v>
      </c>
      <c r="F40" s="602">
        <v>0</v>
      </c>
      <c r="G40" s="603">
        <f t="shared" si="3"/>
        <v>0</v>
      </c>
      <c r="H40" s="603">
        <f t="shared" si="3"/>
        <v>0</v>
      </c>
      <c r="I40" s="603">
        <f t="shared" si="1"/>
        <v>0</v>
      </c>
    </row>
    <row r="41" spans="1:9" ht="11.85" customHeight="1">
      <c r="A41" s="130">
        <f t="shared" si="2"/>
        <v>36</v>
      </c>
      <c r="B41" s="36" t="s">
        <v>1071</v>
      </c>
      <c r="C41" s="602">
        <v>0</v>
      </c>
      <c r="D41" s="602">
        <v>0</v>
      </c>
      <c r="E41" s="602">
        <v>0</v>
      </c>
      <c r="F41" s="602">
        <v>0</v>
      </c>
      <c r="G41" s="603">
        <f t="shared" si="3"/>
        <v>0</v>
      </c>
      <c r="H41" s="603">
        <f t="shared" si="3"/>
        <v>0</v>
      </c>
      <c r="I41" s="603">
        <f t="shared" si="1"/>
        <v>0</v>
      </c>
    </row>
    <row r="42" spans="1:9" ht="11.85" customHeight="1">
      <c r="A42" s="130">
        <f t="shared" si="2"/>
        <v>37</v>
      </c>
      <c r="B42" s="36" t="s">
        <v>1072</v>
      </c>
      <c r="C42" s="602">
        <v>0</v>
      </c>
      <c r="D42" s="602">
        <v>0</v>
      </c>
      <c r="E42" s="602">
        <v>0</v>
      </c>
      <c r="F42" s="602">
        <v>0</v>
      </c>
      <c r="G42" s="603">
        <f t="shared" si="3"/>
        <v>0</v>
      </c>
      <c r="H42" s="603">
        <f t="shared" si="3"/>
        <v>0</v>
      </c>
      <c r="I42" s="603">
        <f t="shared" si="1"/>
        <v>0</v>
      </c>
    </row>
    <row r="43" spans="1:9" ht="11.85" customHeight="1">
      <c r="A43" s="130">
        <f t="shared" si="2"/>
        <v>38</v>
      </c>
      <c r="B43" s="36" t="s">
        <v>1073</v>
      </c>
      <c r="C43" s="602">
        <v>0</v>
      </c>
      <c r="D43" s="602">
        <v>0</v>
      </c>
      <c r="E43" s="602">
        <v>0</v>
      </c>
      <c r="F43" s="602">
        <v>0</v>
      </c>
      <c r="G43" s="603">
        <f t="shared" si="3"/>
        <v>0</v>
      </c>
      <c r="H43" s="603">
        <f t="shared" si="3"/>
        <v>0</v>
      </c>
      <c r="I43" s="603">
        <f t="shared" si="1"/>
        <v>0</v>
      </c>
    </row>
    <row r="44" spans="1:9" ht="11.85" customHeight="1">
      <c r="A44" s="130">
        <f t="shared" si="2"/>
        <v>39</v>
      </c>
      <c r="B44" s="36" t="s">
        <v>1074</v>
      </c>
      <c r="C44" s="602">
        <v>10</v>
      </c>
      <c r="D44" s="602">
        <v>0</v>
      </c>
      <c r="E44" s="602">
        <v>10</v>
      </c>
      <c r="F44" s="602">
        <v>0</v>
      </c>
      <c r="G44" s="603">
        <f t="shared" si="3"/>
        <v>20</v>
      </c>
      <c r="H44" s="603">
        <f t="shared" si="3"/>
        <v>0</v>
      </c>
      <c r="I44" s="603">
        <f t="shared" si="1"/>
        <v>20</v>
      </c>
    </row>
    <row r="45" spans="1:9" ht="11.85" customHeight="1">
      <c r="A45" s="130">
        <f t="shared" si="2"/>
        <v>40</v>
      </c>
      <c r="B45" s="36" t="s">
        <v>1075</v>
      </c>
      <c r="C45" s="602">
        <v>0</v>
      </c>
      <c r="D45" s="602">
        <v>0</v>
      </c>
      <c r="E45" s="602">
        <v>0</v>
      </c>
      <c r="F45" s="602">
        <v>0</v>
      </c>
      <c r="G45" s="603">
        <f t="shared" si="3"/>
        <v>0</v>
      </c>
      <c r="H45" s="603">
        <f t="shared" si="3"/>
        <v>0</v>
      </c>
      <c r="I45" s="603">
        <f t="shared" si="1"/>
        <v>0</v>
      </c>
    </row>
    <row r="46" spans="1:9" ht="11.85" customHeight="1">
      <c r="A46" s="130">
        <v>41</v>
      </c>
      <c r="B46" s="36" t="s">
        <v>1077</v>
      </c>
      <c r="C46" s="602">
        <v>5</v>
      </c>
      <c r="D46" s="602">
        <v>0</v>
      </c>
      <c r="E46" s="602">
        <v>11</v>
      </c>
      <c r="F46" s="602">
        <v>0</v>
      </c>
      <c r="G46" s="603">
        <f t="shared" si="3"/>
        <v>16</v>
      </c>
      <c r="H46" s="603">
        <f t="shared" si="3"/>
        <v>0</v>
      </c>
      <c r="I46" s="603">
        <f t="shared" si="1"/>
        <v>16</v>
      </c>
    </row>
    <row r="47" spans="1:9" ht="11.85" customHeight="1">
      <c r="A47" s="130">
        <v>42</v>
      </c>
      <c r="B47" s="36" t="s">
        <v>1078</v>
      </c>
      <c r="C47" s="602">
        <v>0</v>
      </c>
      <c r="D47" s="602">
        <v>0</v>
      </c>
      <c r="E47" s="602">
        <v>0</v>
      </c>
      <c r="F47" s="602">
        <v>0</v>
      </c>
      <c r="G47" s="603">
        <f t="shared" si="3"/>
        <v>0</v>
      </c>
      <c r="H47" s="603">
        <f t="shared" si="3"/>
        <v>0</v>
      </c>
      <c r="I47" s="603">
        <f t="shared" si="1"/>
        <v>0</v>
      </c>
    </row>
    <row r="48" spans="1:9" ht="11.85" customHeight="1">
      <c r="A48" s="130">
        <v>43</v>
      </c>
      <c r="B48" s="36" t="s">
        <v>1079</v>
      </c>
      <c r="C48" s="602">
        <v>0</v>
      </c>
      <c r="D48" s="602">
        <v>0</v>
      </c>
      <c r="E48" s="602">
        <v>0</v>
      </c>
      <c r="F48" s="602">
        <v>0</v>
      </c>
      <c r="G48" s="603">
        <f t="shared" si="3"/>
        <v>0</v>
      </c>
      <c r="H48" s="603">
        <f t="shared" si="3"/>
        <v>0</v>
      </c>
      <c r="I48" s="603">
        <f t="shared" si="1"/>
        <v>0</v>
      </c>
    </row>
    <row r="49" spans="1:9" ht="11.85" customHeight="1">
      <c r="A49" s="130">
        <v>44</v>
      </c>
      <c r="B49" s="36" t="s">
        <v>1080</v>
      </c>
      <c r="C49" s="602">
        <v>0</v>
      </c>
      <c r="D49" s="602">
        <v>0</v>
      </c>
      <c r="E49" s="602">
        <v>0</v>
      </c>
      <c r="F49" s="602">
        <v>0</v>
      </c>
      <c r="G49" s="603">
        <f t="shared" si="3"/>
        <v>0</v>
      </c>
      <c r="H49" s="603">
        <f t="shared" si="3"/>
        <v>0</v>
      </c>
      <c r="I49" s="603">
        <f t="shared" si="1"/>
        <v>0</v>
      </c>
    </row>
    <row r="50" spans="1:9" ht="11.85" customHeight="1">
      <c r="A50" s="130">
        <v>45</v>
      </c>
      <c r="B50" s="36" t="s">
        <v>1081</v>
      </c>
      <c r="C50" s="602">
        <v>0</v>
      </c>
      <c r="D50" s="602">
        <v>0</v>
      </c>
      <c r="E50" s="602">
        <v>0</v>
      </c>
      <c r="F50" s="602">
        <v>0</v>
      </c>
      <c r="G50" s="603">
        <f t="shared" si="3"/>
        <v>0</v>
      </c>
      <c r="H50" s="603">
        <f t="shared" si="3"/>
        <v>0</v>
      </c>
      <c r="I50" s="603">
        <f t="shared" si="1"/>
        <v>0</v>
      </c>
    </row>
    <row r="51" spans="1:9" ht="11.85" customHeight="1">
      <c r="A51" s="130">
        <v>46</v>
      </c>
      <c r="B51" s="36" t="s">
        <v>1082</v>
      </c>
      <c r="C51" s="602">
        <v>0</v>
      </c>
      <c r="D51" s="602">
        <v>0</v>
      </c>
      <c r="E51" s="602">
        <v>0</v>
      </c>
      <c r="F51" s="602">
        <v>0</v>
      </c>
      <c r="G51" s="603">
        <f t="shared" si="3"/>
        <v>0</v>
      </c>
      <c r="H51" s="603">
        <f t="shared" si="3"/>
        <v>0</v>
      </c>
      <c r="I51" s="603">
        <f t="shared" si="1"/>
        <v>0</v>
      </c>
    </row>
    <row r="52" spans="1:9" ht="11.85" customHeight="1">
      <c r="A52" s="130">
        <v>47</v>
      </c>
      <c r="B52" s="36" t="s">
        <v>1083</v>
      </c>
      <c r="C52" s="602">
        <v>0</v>
      </c>
      <c r="D52" s="602">
        <v>0</v>
      </c>
      <c r="E52" s="602">
        <v>0</v>
      </c>
      <c r="F52" s="602">
        <v>0</v>
      </c>
      <c r="G52" s="603">
        <f t="shared" si="3"/>
        <v>0</v>
      </c>
      <c r="H52" s="603">
        <f t="shared" si="3"/>
        <v>0</v>
      </c>
      <c r="I52" s="603">
        <f t="shared" si="1"/>
        <v>0</v>
      </c>
    </row>
    <row r="53" spans="1:9" ht="11.85" customHeight="1">
      <c r="A53" s="130">
        <v>48</v>
      </c>
      <c r="B53" s="36" t="s">
        <v>1084</v>
      </c>
      <c r="C53" s="602">
        <v>0</v>
      </c>
      <c r="D53" s="602">
        <v>0</v>
      </c>
      <c r="E53" s="602">
        <v>0</v>
      </c>
      <c r="F53" s="602">
        <v>0</v>
      </c>
      <c r="G53" s="603">
        <f t="shared" si="3"/>
        <v>0</v>
      </c>
      <c r="H53" s="603">
        <f t="shared" si="3"/>
        <v>0</v>
      </c>
      <c r="I53" s="603">
        <f t="shared" si="1"/>
        <v>0</v>
      </c>
    </row>
    <row r="54" spans="1:9" ht="11.85" customHeight="1">
      <c r="A54" s="130">
        <v>49</v>
      </c>
      <c r="B54" s="36" t="s">
        <v>1085</v>
      </c>
      <c r="C54" s="602">
        <v>0</v>
      </c>
      <c r="D54" s="602">
        <v>0</v>
      </c>
      <c r="E54" s="602">
        <v>0</v>
      </c>
      <c r="F54" s="602">
        <v>0</v>
      </c>
      <c r="G54" s="603">
        <f t="shared" si="3"/>
        <v>0</v>
      </c>
      <c r="H54" s="603">
        <f t="shared" si="3"/>
        <v>0</v>
      </c>
      <c r="I54" s="603">
        <f t="shared" si="1"/>
        <v>0</v>
      </c>
    </row>
    <row r="55" spans="1:9" ht="11.85" customHeight="1">
      <c r="A55" s="130">
        <v>50</v>
      </c>
      <c r="B55" s="36" t="s">
        <v>1086</v>
      </c>
      <c r="C55" s="602">
        <v>0</v>
      </c>
      <c r="D55" s="602">
        <v>0</v>
      </c>
      <c r="E55" s="602">
        <v>0</v>
      </c>
      <c r="F55" s="602">
        <v>0</v>
      </c>
      <c r="G55" s="603">
        <f t="shared" si="3"/>
        <v>0</v>
      </c>
      <c r="H55" s="603">
        <f t="shared" si="3"/>
        <v>0</v>
      </c>
      <c r="I55" s="603">
        <f t="shared" si="1"/>
        <v>0</v>
      </c>
    </row>
    <row r="56" spans="1:9" ht="11.85" customHeight="1">
      <c r="A56" s="130">
        <v>51</v>
      </c>
      <c r="B56" s="36" t="s">
        <v>1087</v>
      </c>
      <c r="C56" s="602">
        <v>0</v>
      </c>
      <c r="D56" s="602">
        <v>0</v>
      </c>
      <c r="E56" s="602">
        <v>0</v>
      </c>
      <c r="F56" s="602">
        <v>0</v>
      </c>
      <c r="G56" s="603">
        <f t="shared" si="3"/>
        <v>0</v>
      </c>
      <c r="H56" s="603">
        <f t="shared" si="3"/>
        <v>0</v>
      </c>
      <c r="I56" s="603">
        <f t="shared" si="1"/>
        <v>0</v>
      </c>
    </row>
    <row r="57" spans="1:9" ht="11.85" customHeight="1">
      <c r="A57" s="130">
        <v>52</v>
      </c>
      <c r="B57" s="36" t="s">
        <v>1088</v>
      </c>
      <c r="C57" s="602">
        <v>0</v>
      </c>
      <c r="D57" s="602">
        <v>0</v>
      </c>
      <c r="E57" s="602">
        <v>0</v>
      </c>
      <c r="F57" s="602">
        <v>0</v>
      </c>
      <c r="G57" s="603">
        <f t="shared" si="3"/>
        <v>0</v>
      </c>
      <c r="H57" s="603">
        <f t="shared" si="3"/>
        <v>0</v>
      </c>
      <c r="I57" s="603">
        <f t="shared" si="1"/>
        <v>0</v>
      </c>
    </row>
    <row r="58" spans="1:9" ht="11.85" customHeight="1">
      <c r="A58" s="130">
        <v>53</v>
      </c>
      <c r="B58" s="36" t="s">
        <v>1089</v>
      </c>
      <c r="C58" s="602">
        <v>0</v>
      </c>
      <c r="D58" s="602">
        <v>0</v>
      </c>
      <c r="E58" s="602">
        <v>0</v>
      </c>
      <c r="F58" s="602">
        <v>0</v>
      </c>
      <c r="G58" s="603">
        <f t="shared" si="3"/>
        <v>0</v>
      </c>
      <c r="H58" s="603">
        <f t="shared" si="3"/>
        <v>0</v>
      </c>
      <c r="I58" s="603">
        <f t="shared" si="1"/>
        <v>0</v>
      </c>
    </row>
    <row r="59" spans="1:9" ht="11.85" customHeight="1">
      <c r="A59" s="130">
        <v>54</v>
      </c>
      <c r="B59" s="36" t="s">
        <v>1090</v>
      </c>
      <c r="C59" s="602">
        <v>0</v>
      </c>
      <c r="D59" s="602">
        <v>0</v>
      </c>
      <c r="E59" s="602">
        <v>0</v>
      </c>
      <c r="F59" s="602">
        <v>0</v>
      </c>
      <c r="G59" s="603">
        <f t="shared" si="3"/>
        <v>0</v>
      </c>
      <c r="H59" s="603">
        <f t="shared" si="3"/>
        <v>0</v>
      </c>
      <c r="I59" s="603">
        <f t="shared" si="1"/>
        <v>0</v>
      </c>
    </row>
    <row r="60" spans="1:9" ht="11.85" customHeight="1">
      <c r="A60" s="130">
        <v>55</v>
      </c>
      <c r="B60" s="36" t="s">
        <v>1091</v>
      </c>
      <c r="C60" s="602">
        <v>0</v>
      </c>
      <c r="D60" s="602">
        <v>0</v>
      </c>
      <c r="E60" s="602">
        <v>0</v>
      </c>
      <c r="F60" s="602">
        <v>0</v>
      </c>
      <c r="G60" s="603">
        <f t="shared" si="3"/>
        <v>0</v>
      </c>
      <c r="H60" s="603">
        <f t="shared" si="3"/>
        <v>0</v>
      </c>
      <c r="I60" s="603">
        <f t="shared" si="1"/>
        <v>0</v>
      </c>
    </row>
    <row r="61" spans="1:9" ht="11.85" customHeight="1">
      <c r="A61" s="130">
        <v>56</v>
      </c>
      <c r="B61" s="36" t="s">
        <v>1092</v>
      </c>
      <c r="C61" s="602">
        <v>0</v>
      </c>
      <c r="D61" s="602">
        <v>0</v>
      </c>
      <c r="E61" s="602">
        <v>0</v>
      </c>
      <c r="F61" s="602">
        <v>0</v>
      </c>
      <c r="G61" s="603">
        <f t="shared" si="3"/>
        <v>0</v>
      </c>
      <c r="H61" s="603">
        <f t="shared" si="3"/>
        <v>0</v>
      </c>
      <c r="I61" s="603">
        <f t="shared" si="1"/>
        <v>0</v>
      </c>
    </row>
    <row r="62" spans="1:9" ht="11.85" customHeight="1">
      <c r="A62" s="130">
        <v>57</v>
      </c>
      <c r="B62" s="36" t="s">
        <v>1093</v>
      </c>
      <c r="C62" s="602">
        <v>0</v>
      </c>
      <c r="D62" s="602">
        <v>0</v>
      </c>
      <c r="E62" s="602">
        <v>0</v>
      </c>
      <c r="F62" s="602">
        <v>0</v>
      </c>
      <c r="G62" s="603">
        <f t="shared" si="3"/>
        <v>0</v>
      </c>
      <c r="H62" s="603">
        <f t="shared" si="3"/>
        <v>0</v>
      </c>
      <c r="I62" s="603">
        <f t="shared" si="1"/>
        <v>0</v>
      </c>
    </row>
    <row r="63" spans="1:9" ht="11.85" customHeight="1">
      <c r="A63" s="130">
        <v>58</v>
      </c>
      <c r="B63" s="36" t="s">
        <v>1094</v>
      </c>
      <c r="C63" s="602">
        <v>0</v>
      </c>
      <c r="D63" s="602">
        <v>0</v>
      </c>
      <c r="E63" s="602">
        <v>0</v>
      </c>
      <c r="F63" s="602">
        <v>0</v>
      </c>
      <c r="G63" s="603">
        <f t="shared" si="3"/>
        <v>0</v>
      </c>
      <c r="H63" s="603">
        <f t="shared" si="3"/>
        <v>0</v>
      </c>
      <c r="I63" s="603">
        <f t="shared" si="1"/>
        <v>0</v>
      </c>
    </row>
    <row r="64" spans="1:9" ht="11.85" customHeight="1">
      <c r="A64" s="130">
        <v>59</v>
      </c>
      <c r="B64" s="36" t="s">
        <v>1095</v>
      </c>
      <c r="C64" s="602">
        <v>0</v>
      </c>
      <c r="D64" s="602">
        <v>0</v>
      </c>
      <c r="E64" s="602">
        <v>0</v>
      </c>
      <c r="F64" s="602">
        <v>0</v>
      </c>
      <c r="G64" s="603">
        <f t="shared" si="3"/>
        <v>0</v>
      </c>
      <c r="H64" s="603">
        <f t="shared" si="3"/>
        <v>0</v>
      </c>
      <c r="I64" s="603">
        <f t="shared" si="1"/>
        <v>0</v>
      </c>
    </row>
    <row r="65" spans="1:9" ht="11.85" customHeight="1">
      <c r="A65" s="130">
        <v>60</v>
      </c>
      <c r="B65" s="36" t="s">
        <v>1096</v>
      </c>
      <c r="C65" s="602">
        <v>0</v>
      </c>
      <c r="D65" s="602">
        <v>0</v>
      </c>
      <c r="E65" s="602">
        <v>0</v>
      </c>
      <c r="F65" s="602">
        <v>0</v>
      </c>
      <c r="G65" s="603">
        <f t="shared" si="3"/>
        <v>0</v>
      </c>
      <c r="H65" s="603">
        <f t="shared" si="3"/>
        <v>0</v>
      </c>
      <c r="I65" s="603">
        <f t="shared" si="1"/>
        <v>0</v>
      </c>
    </row>
    <row r="66" spans="1:9" ht="11.85" customHeight="1">
      <c r="A66" s="130">
        <v>61</v>
      </c>
      <c r="B66" s="36" t="s">
        <v>1097</v>
      </c>
      <c r="C66" s="602">
        <v>0</v>
      </c>
      <c r="D66" s="602">
        <v>0</v>
      </c>
      <c r="E66" s="602">
        <v>0</v>
      </c>
      <c r="F66" s="602">
        <v>0</v>
      </c>
      <c r="G66" s="603">
        <f t="shared" si="3"/>
        <v>0</v>
      </c>
      <c r="H66" s="603">
        <f t="shared" si="3"/>
        <v>0</v>
      </c>
      <c r="I66" s="603">
        <f t="shared" si="1"/>
        <v>0</v>
      </c>
    </row>
    <row r="67" spans="1:9" ht="11.85" customHeight="1">
      <c r="A67" s="130">
        <v>62</v>
      </c>
      <c r="B67" s="36" t="s">
        <v>1098</v>
      </c>
      <c r="C67" s="602">
        <v>0</v>
      </c>
      <c r="D67" s="602">
        <v>0</v>
      </c>
      <c r="E67" s="602">
        <v>0</v>
      </c>
      <c r="F67" s="602">
        <v>0</v>
      </c>
      <c r="G67" s="603">
        <f t="shared" si="3"/>
        <v>0</v>
      </c>
      <c r="H67" s="603">
        <f t="shared" si="3"/>
        <v>0</v>
      </c>
      <c r="I67" s="603">
        <f t="shared" si="1"/>
        <v>0</v>
      </c>
    </row>
    <row r="68" spans="1:9" ht="11.85" customHeight="1">
      <c r="A68" s="130">
        <v>63</v>
      </c>
      <c r="B68" s="36" t="s">
        <v>1099</v>
      </c>
      <c r="C68" s="602">
        <v>0</v>
      </c>
      <c r="D68" s="602">
        <v>0</v>
      </c>
      <c r="E68" s="602">
        <v>0</v>
      </c>
      <c r="F68" s="602">
        <v>0</v>
      </c>
      <c r="G68" s="603">
        <f t="shared" si="3"/>
        <v>0</v>
      </c>
      <c r="H68" s="603">
        <f t="shared" si="3"/>
        <v>0</v>
      </c>
      <c r="I68" s="603">
        <f t="shared" si="1"/>
        <v>0</v>
      </c>
    </row>
    <row r="69" spans="1:9" ht="11.85" customHeight="1">
      <c r="A69" s="130">
        <v>64</v>
      </c>
      <c r="B69" s="36" t="s">
        <v>1100</v>
      </c>
      <c r="C69" s="602">
        <v>0</v>
      </c>
      <c r="D69" s="602">
        <v>0</v>
      </c>
      <c r="E69" s="602">
        <v>0</v>
      </c>
      <c r="F69" s="602">
        <v>0</v>
      </c>
      <c r="G69" s="603">
        <f t="shared" si="3"/>
        <v>0</v>
      </c>
      <c r="H69" s="603">
        <f t="shared" si="3"/>
        <v>0</v>
      </c>
      <c r="I69" s="603">
        <f t="shared" si="1"/>
        <v>0</v>
      </c>
    </row>
    <row r="70" spans="1:9" ht="11.85" customHeight="1">
      <c r="A70" s="130">
        <v>65</v>
      </c>
      <c r="B70" s="36" t="s">
        <v>1101</v>
      </c>
      <c r="C70" s="602">
        <v>0</v>
      </c>
      <c r="D70" s="602">
        <v>0</v>
      </c>
      <c r="E70" s="602">
        <v>0</v>
      </c>
      <c r="F70" s="602">
        <v>0</v>
      </c>
      <c r="G70" s="603">
        <f t="shared" ref="G70:H86" si="4">C70+E70</f>
        <v>0</v>
      </c>
      <c r="H70" s="603">
        <f t="shared" si="4"/>
        <v>0</v>
      </c>
      <c r="I70" s="603">
        <f t="shared" si="1"/>
        <v>0</v>
      </c>
    </row>
    <row r="71" spans="1:9" ht="11.85" customHeight="1">
      <c r="A71" s="130">
        <v>66</v>
      </c>
      <c r="B71" s="36" t="s">
        <v>1102</v>
      </c>
      <c r="C71" s="602">
        <v>0</v>
      </c>
      <c r="D71" s="602">
        <v>0</v>
      </c>
      <c r="E71" s="602">
        <v>0</v>
      </c>
      <c r="F71" s="602">
        <v>0</v>
      </c>
      <c r="G71" s="603">
        <f t="shared" si="4"/>
        <v>0</v>
      </c>
      <c r="H71" s="603">
        <f t="shared" si="4"/>
        <v>0</v>
      </c>
      <c r="I71" s="603">
        <f t="shared" ref="I71:I86" si="5">G71+H71</f>
        <v>0</v>
      </c>
    </row>
    <row r="72" spans="1:9" ht="11.85" customHeight="1">
      <c r="A72" s="130">
        <v>67</v>
      </c>
      <c r="B72" s="36" t="s">
        <v>1103</v>
      </c>
      <c r="C72" s="602">
        <v>0</v>
      </c>
      <c r="D72" s="602">
        <v>0</v>
      </c>
      <c r="E72" s="602">
        <v>0</v>
      </c>
      <c r="F72" s="602">
        <v>0</v>
      </c>
      <c r="G72" s="603">
        <f t="shared" si="4"/>
        <v>0</v>
      </c>
      <c r="H72" s="603">
        <f t="shared" si="4"/>
        <v>0</v>
      </c>
      <c r="I72" s="603">
        <f t="shared" si="5"/>
        <v>0</v>
      </c>
    </row>
    <row r="73" spans="1:9" ht="11.85" customHeight="1">
      <c r="A73" s="130">
        <v>68</v>
      </c>
      <c r="B73" s="36" t="s">
        <v>1104</v>
      </c>
      <c r="C73" s="602">
        <v>0</v>
      </c>
      <c r="D73" s="602">
        <v>0</v>
      </c>
      <c r="E73" s="602">
        <v>0</v>
      </c>
      <c r="F73" s="602">
        <v>0</v>
      </c>
      <c r="G73" s="603">
        <f t="shared" si="4"/>
        <v>0</v>
      </c>
      <c r="H73" s="603">
        <f t="shared" si="4"/>
        <v>0</v>
      </c>
      <c r="I73" s="603">
        <f t="shared" si="5"/>
        <v>0</v>
      </c>
    </row>
    <row r="74" spans="1:9" ht="11.85" customHeight="1">
      <c r="A74" s="130">
        <v>69</v>
      </c>
      <c r="B74" s="36" t="s">
        <v>1105</v>
      </c>
      <c r="C74" s="602">
        <v>0</v>
      </c>
      <c r="D74" s="602">
        <v>0</v>
      </c>
      <c r="E74" s="602">
        <v>0</v>
      </c>
      <c r="F74" s="602">
        <v>0</v>
      </c>
      <c r="G74" s="603">
        <f t="shared" si="4"/>
        <v>0</v>
      </c>
      <c r="H74" s="603">
        <f t="shared" si="4"/>
        <v>0</v>
      </c>
      <c r="I74" s="603">
        <f t="shared" si="5"/>
        <v>0</v>
      </c>
    </row>
    <row r="75" spans="1:9" ht="11.85" customHeight="1">
      <c r="A75" s="130">
        <v>70</v>
      </c>
      <c r="B75" s="36" t="s">
        <v>1106</v>
      </c>
      <c r="C75" s="602">
        <v>0</v>
      </c>
      <c r="D75" s="602">
        <v>0</v>
      </c>
      <c r="E75" s="602">
        <v>0</v>
      </c>
      <c r="F75" s="602">
        <v>0</v>
      </c>
      <c r="G75" s="603">
        <f t="shared" si="4"/>
        <v>0</v>
      </c>
      <c r="H75" s="603">
        <f t="shared" si="4"/>
        <v>0</v>
      </c>
      <c r="I75" s="603">
        <f t="shared" si="5"/>
        <v>0</v>
      </c>
    </row>
    <row r="76" spans="1:9" ht="11.85" customHeight="1">
      <c r="A76" s="130">
        <v>71</v>
      </c>
      <c r="B76" s="36" t="s">
        <v>1107</v>
      </c>
      <c r="C76" s="602">
        <v>0</v>
      </c>
      <c r="D76" s="602">
        <v>0</v>
      </c>
      <c r="E76" s="602">
        <v>0</v>
      </c>
      <c r="F76" s="602">
        <v>0</v>
      </c>
      <c r="G76" s="603">
        <f t="shared" si="4"/>
        <v>0</v>
      </c>
      <c r="H76" s="603">
        <f t="shared" si="4"/>
        <v>0</v>
      </c>
      <c r="I76" s="603">
        <f t="shared" si="5"/>
        <v>0</v>
      </c>
    </row>
    <row r="77" spans="1:9" ht="11.85" customHeight="1">
      <c r="A77" s="130">
        <v>72</v>
      </c>
      <c r="B77" s="36" t="s">
        <v>1108</v>
      </c>
      <c r="C77" s="602">
        <v>0</v>
      </c>
      <c r="D77" s="602">
        <v>0</v>
      </c>
      <c r="E77" s="602">
        <v>0</v>
      </c>
      <c r="F77" s="602">
        <v>0</v>
      </c>
      <c r="G77" s="603">
        <f t="shared" si="4"/>
        <v>0</v>
      </c>
      <c r="H77" s="603">
        <f t="shared" si="4"/>
        <v>0</v>
      </c>
      <c r="I77" s="603">
        <f t="shared" si="5"/>
        <v>0</v>
      </c>
    </row>
    <row r="78" spans="1:9" ht="11.85" customHeight="1">
      <c r="A78" s="130">
        <v>73</v>
      </c>
      <c r="B78" s="36" t="s">
        <v>1109</v>
      </c>
      <c r="C78" s="602">
        <v>0</v>
      </c>
      <c r="D78" s="602">
        <v>0</v>
      </c>
      <c r="E78" s="602">
        <v>0</v>
      </c>
      <c r="F78" s="602">
        <v>0</v>
      </c>
      <c r="G78" s="603">
        <f t="shared" si="4"/>
        <v>0</v>
      </c>
      <c r="H78" s="603">
        <f t="shared" si="4"/>
        <v>0</v>
      </c>
      <c r="I78" s="603">
        <f t="shared" si="5"/>
        <v>0</v>
      </c>
    </row>
    <row r="79" spans="1:9" ht="11.85" customHeight="1">
      <c r="A79" s="130">
        <v>74</v>
      </c>
      <c r="B79" s="36" t="s">
        <v>1110</v>
      </c>
      <c r="C79" s="602">
        <v>0</v>
      </c>
      <c r="D79" s="602">
        <v>0</v>
      </c>
      <c r="E79" s="602">
        <v>0</v>
      </c>
      <c r="F79" s="602">
        <v>0</v>
      </c>
      <c r="G79" s="603">
        <f t="shared" si="4"/>
        <v>0</v>
      </c>
      <c r="H79" s="603">
        <f t="shared" si="4"/>
        <v>0</v>
      </c>
      <c r="I79" s="603">
        <f t="shared" si="5"/>
        <v>0</v>
      </c>
    </row>
    <row r="80" spans="1:9" ht="11.85" customHeight="1">
      <c r="A80" s="130">
        <v>75</v>
      </c>
      <c r="B80" s="36" t="s">
        <v>1111</v>
      </c>
      <c r="C80" s="602">
        <v>0</v>
      </c>
      <c r="D80" s="602">
        <v>0</v>
      </c>
      <c r="E80" s="602">
        <v>0</v>
      </c>
      <c r="F80" s="602">
        <v>0</v>
      </c>
      <c r="G80" s="603">
        <f t="shared" si="4"/>
        <v>0</v>
      </c>
      <c r="H80" s="603">
        <f t="shared" si="4"/>
        <v>0</v>
      </c>
      <c r="I80" s="603">
        <f t="shared" si="5"/>
        <v>0</v>
      </c>
    </row>
    <row r="81" spans="1:9" ht="11.85" customHeight="1">
      <c r="A81" s="130">
        <v>76</v>
      </c>
      <c r="B81" s="36" t="s">
        <v>1112</v>
      </c>
      <c r="C81" s="602">
        <v>0</v>
      </c>
      <c r="D81" s="602">
        <v>0</v>
      </c>
      <c r="E81" s="602">
        <v>0</v>
      </c>
      <c r="F81" s="602">
        <v>0</v>
      </c>
      <c r="G81" s="603">
        <f t="shared" si="4"/>
        <v>0</v>
      </c>
      <c r="H81" s="603">
        <f t="shared" si="4"/>
        <v>0</v>
      </c>
      <c r="I81" s="603">
        <f t="shared" si="5"/>
        <v>0</v>
      </c>
    </row>
    <row r="82" spans="1:9" ht="11.85" customHeight="1">
      <c r="A82" s="130">
        <v>77</v>
      </c>
      <c r="B82" s="36" t="s">
        <v>1113</v>
      </c>
      <c r="C82" s="602">
        <v>0</v>
      </c>
      <c r="D82" s="602">
        <v>0</v>
      </c>
      <c r="E82" s="602">
        <v>0</v>
      </c>
      <c r="F82" s="602">
        <v>0</v>
      </c>
      <c r="G82" s="603">
        <f t="shared" si="4"/>
        <v>0</v>
      </c>
      <c r="H82" s="603">
        <f t="shared" si="4"/>
        <v>0</v>
      </c>
      <c r="I82" s="603">
        <f t="shared" si="5"/>
        <v>0</v>
      </c>
    </row>
    <row r="83" spans="1:9" ht="11.85" customHeight="1">
      <c r="A83" s="130">
        <v>78</v>
      </c>
      <c r="B83" s="36" t="s">
        <v>1114</v>
      </c>
      <c r="C83" s="602">
        <v>0</v>
      </c>
      <c r="D83" s="602">
        <v>0</v>
      </c>
      <c r="E83" s="602">
        <v>0</v>
      </c>
      <c r="F83" s="602">
        <v>0</v>
      </c>
      <c r="G83" s="603">
        <f t="shared" si="4"/>
        <v>0</v>
      </c>
      <c r="H83" s="603">
        <f t="shared" si="4"/>
        <v>0</v>
      </c>
      <c r="I83" s="603">
        <f t="shared" si="5"/>
        <v>0</v>
      </c>
    </row>
    <row r="84" spans="1:9" ht="11.85" customHeight="1">
      <c r="A84" s="130">
        <v>79</v>
      </c>
      <c r="B84" s="36" t="s">
        <v>1115</v>
      </c>
      <c r="C84" s="602">
        <v>0</v>
      </c>
      <c r="D84" s="602">
        <v>0</v>
      </c>
      <c r="E84" s="602">
        <v>0</v>
      </c>
      <c r="F84" s="602">
        <v>0</v>
      </c>
      <c r="G84" s="603">
        <f t="shared" si="4"/>
        <v>0</v>
      </c>
      <c r="H84" s="603">
        <f t="shared" si="4"/>
        <v>0</v>
      </c>
      <c r="I84" s="603">
        <f t="shared" si="5"/>
        <v>0</v>
      </c>
    </row>
    <row r="85" spans="1:9" ht="11.85" customHeight="1">
      <c r="A85" s="130">
        <v>80</v>
      </c>
      <c r="B85" s="36" t="s">
        <v>1116</v>
      </c>
      <c r="C85" s="602">
        <v>0</v>
      </c>
      <c r="D85" s="602">
        <v>0</v>
      </c>
      <c r="E85" s="602">
        <v>0</v>
      </c>
      <c r="F85" s="602">
        <v>0</v>
      </c>
      <c r="G85" s="603">
        <f t="shared" si="4"/>
        <v>0</v>
      </c>
      <c r="H85" s="603">
        <f t="shared" si="4"/>
        <v>0</v>
      </c>
      <c r="I85" s="603">
        <f t="shared" si="5"/>
        <v>0</v>
      </c>
    </row>
    <row r="86" spans="1:9" ht="11.85" customHeight="1">
      <c r="A86" s="130">
        <v>81</v>
      </c>
      <c r="B86" s="36" t="s">
        <v>1117</v>
      </c>
      <c r="C86" s="602">
        <v>0</v>
      </c>
      <c r="D86" s="602">
        <v>0</v>
      </c>
      <c r="E86" s="602">
        <v>0</v>
      </c>
      <c r="F86" s="602">
        <v>0</v>
      </c>
      <c r="G86" s="603">
        <f t="shared" si="4"/>
        <v>0</v>
      </c>
      <c r="H86" s="603">
        <f t="shared" si="4"/>
        <v>0</v>
      </c>
      <c r="I86" s="603">
        <f t="shared" si="5"/>
        <v>0</v>
      </c>
    </row>
    <row r="87" spans="1:9" ht="15" customHeight="1">
      <c r="A87" s="134"/>
      <c r="B87" s="135" t="s">
        <v>1119</v>
      </c>
      <c r="C87" s="604">
        <f>SUM(C6:C86)</f>
        <v>72</v>
      </c>
      <c r="D87" s="604">
        <f t="shared" ref="D87:I87" si="6">SUM(D6:D86)</f>
        <v>0</v>
      </c>
      <c r="E87" s="604">
        <f t="shared" si="6"/>
        <v>79</v>
      </c>
      <c r="F87" s="604">
        <f t="shared" si="6"/>
        <v>0</v>
      </c>
      <c r="G87" s="604">
        <f t="shared" si="6"/>
        <v>151</v>
      </c>
      <c r="H87" s="604">
        <f t="shared" si="6"/>
        <v>0</v>
      </c>
      <c r="I87" s="604">
        <f t="shared" si="6"/>
        <v>151</v>
      </c>
    </row>
  </sheetData>
  <mergeCells count="7">
    <mergeCell ref="A1:I1"/>
    <mergeCell ref="A2:I2"/>
    <mergeCell ref="A3:A5"/>
    <mergeCell ref="B3:B5"/>
    <mergeCell ref="C3:D4"/>
    <mergeCell ref="E3:F4"/>
    <mergeCell ref="G3:I4"/>
  </mergeCells>
  <printOptions horizontalCentered="1" verticalCentered="1"/>
  <pageMargins left="0.39370078740157483" right="0.39370078740157483" top="0" bottom="0" header="0.31496062992125984" footer="0.31496062992125984"/>
  <pageSetup paperSize="9" scale="72"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sheetPr>
    <tabColor theme="0" tint="-4.9989318521683403E-2"/>
  </sheetPr>
  <dimension ref="A1:T42"/>
  <sheetViews>
    <sheetView showGridLines="0" zoomScale="90" zoomScaleNormal="90" workbookViewId="0">
      <pane xSplit="2" ySplit="5" topLeftCell="C27" activePane="bottomRight" state="frozen"/>
      <selection activeCell="J27" sqref="J27"/>
      <selection pane="topRight" activeCell="J27" sqref="J27"/>
      <selection pane="bottomLeft" activeCell="J27" sqref="J27"/>
      <selection pane="bottomRight" sqref="A1:T1"/>
    </sheetView>
  </sheetViews>
  <sheetFormatPr defaultColWidth="9.140625" defaultRowHeight="12.75"/>
  <cols>
    <col min="1" max="1" width="5.5703125" style="339" customWidth="1"/>
    <col min="2" max="2" width="23.5703125" style="339" customWidth="1"/>
    <col min="3" max="3" width="9.28515625" style="339" customWidth="1"/>
    <col min="4" max="4" width="10" style="339" customWidth="1"/>
    <col min="5" max="6" width="6.42578125" style="339" bestFit="1" customWidth="1"/>
    <col min="7" max="7" width="6.42578125" style="339" customWidth="1"/>
    <col min="8" max="8" width="8.85546875" style="339" bestFit="1" customWidth="1"/>
    <col min="9" max="9" width="9.7109375" style="339" customWidth="1"/>
    <col min="10" max="10" width="10.140625" style="339" customWidth="1"/>
    <col min="11" max="13" width="5.42578125" style="339" bestFit="1" customWidth="1"/>
    <col min="14" max="14" width="7.42578125" style="339" bestFit="1" customWidth="1"/>
    <col min="15" max="15" width="8.85546875" style="339" bestFit="1" customWidth="1"/>
    <col min="16" max="16" width="7.42578125" style="339" bestFit="1" customWidth="1"/>
    <col min="17" max="17" width="8.85546875" style="339" bestFit="1" customWidth="1"/>
    <col min="18" max="18" width="6" style="339" bestFit="1" customWidth="1"/>
    <col min="19" max="19" width="6.28515625" style="339" bestFit="1" customWidth="1"/>
    <col min="20" max="20" width="8" style="339" customWidth="1"/>
    <col min="21" max="16384" width="9.140625" style="339"/>
  </cols>
  <sheetData>
    <row r="1" spans="1:20" s="332" customFormat="1">
      <c r="A1" s="898" t="s">
        <v>1389</v>
      </c>
      <c r="B1" s="898"/>
      <c r="C1" s="898"/>
      <c r="D1" s="898"/>
      <c r="E1" s="898"/>
      <c r="F1" s="898"/>
      <c r="G1" s="898"/>
      <c r="H1" s="898"/>
      <c r="I1" s="898"/>
      <c r="J1" s="898"/>
      <c r="K1" s="898"/>
      <c r="L1" s="898"/>
      <c r="M1" s="898"/>
      <c r="N1" s="898"/>
      <c r="O1" s="898"/>
      <c r="P1" s="898"/>
      <c r="Q1" s="898"/>
      <c r="R1" s="898"/>
      <c r="S1" s="898"/>
      <c r="T1" s="898"/>
    </row>
    <row r="2" spans="1:20" s="332" customFormat="1">
      <c r="A2" s="974" t="s">
        <v>1390</v>
      </c>
      <c r="B2" s="974"/>
      <c r="C2" s="974"/>
      <c r="D2" s="974"/>
      <c r="E2" s="974"/>
      <c r="F2" s="974"/>
      <c r="G2" s="974"/>
      <c r="H2" s="974"/>
      <c r="I2" s="974"/>
      <c r="J2" s="974"/>
      <c r="K2" s="974"/>
      <c r="L2" s="974"/>
      <c r="M2" s="974"/>
      <c r="N2" s="974"/>
      <c r="O2" s="974"/>
      <c r="P2" s="974"/>
      <c r="Q2" s="974"/>
      <c r="R2" s="974"/>
      <c r="S2" s="974"/>
      <c r="T2" s="974"/>
    </row>
    <row r="3" spans="1:20" s="60" customFormat="1" ht="27.75" customHeight="1">
      <c r="A3" s="958" t="s">
        <v>1291</v>
      </c>
      <c r="B3" s="975" t="s">
        <v>1391</v>
      </c>
      <c r="C3" s="976" t="s">
        <v>1131</v>
      </c>
      <c r="D3" s="977"/>
      <c r="E3" s="977"/>
      <c r="F3" s="977"/>
      <c r="G3" s="977"/>
      <c r="H3" s="977"/>
      <c r="I3" s="977"/>
      <c r="J3" s="977"/>
      <c r="K3" s="977"/>
      <c r="L3" s="977"/>
      <c r="M3" s="977"/>
      <c r="N3" s="977"/>
      <c r="O3" s="977"/>
      <c r="P3" s="977"/>
      <c r="Q3" s="978"/>
      <c r="R3" s="905" t="s">
        <v>5</v>
      </c>
      <c r="S3" s="866"/>
      <c r="T3" s="866"/>
    </row>
    <row r="4" spans="1:20" s="60" customFormat="1" ht="21" customHeight="1">
      <c r="A4" s="959"/>
      <c r="B4" s="975"/>
      <c r="C4" s="903" t="s">
        <v>1132</v>
      </c>
      <c r="D4" s="904"/>
      <c r="E4" s="904"/>
      <c r="F4" s="904"/>
      <c r="G4" s="904"/>
      <c r="H4" s="979"/>
      <c r="I4" s="903" t="s">
        <v>1133</v>
      </c>
      <c r="J4" s="904"/>
      <c r="K4" s="904"/>
      <c r="L4" s="904"/>
      <c r="M4" s="904"/>
      <c r="N4" s="979"/>
      <c r="O4" s="903" t="s">
        <v>1119</v>
      </c>
      <c r="P4" s="904"/>
      <c r="Q4" s="979"/>
      <c r="R4" s="906"/>
      <c r="S4" s="907"/>
      <c r="T4" s="907"/>
    </row>
    <row r="5" spans="1:20" s="60" customFormat="1" ht="46.5" customHeight="1">
      <c r="A5" s="960"/>
      <c r="B5" s="975"/>
      <c r="C5" s="3" t="s">
        <v>9</v>
      </c>
      <c r="D5" s="3" t="s">
        <v>1026</v>
      </c>
      <c r="E5" s="61" t="s">
        <v>11</v>
      </c>
      <c r="F5" s="61" t="s">
        <v>12</v>
      </c>
      <c r="G5" s="61" t="s">
        <v>13</v>
      </c>
      <c r="H5" s="3" t="s">
        <v>14</v>
      </c>
      <c r="I5" s="3" t="s">
        <v>9</v>
      </c>
      <c r="J5" s="3" t="s">
        <v>1026</v>
      </c>
      <c r="K5" s="61" t="s">
        <v>11</v>
      </c>
      <c r="L5" s="61" t="s">
        <v>12</v>
      </c>
      <c r="M5" s="61" t="s">
        <v>13</v>
      </c>
      <c r="N5" s="3" t="s">
        <v>14</v>
      </c>
      <c r="O5" s="62" t="s">
        <v>1134</v>
      </c>
      <c r="P5" s="63" t="s">
        <v>1135</v>
      </c>
      <c r="Q5" s="64" t="s">
        <v>1136</v>
      </c>
      <c r="R5" s="61" t="s">
        <v>1134</v>
      </c>
      <c r="S5" s="61" t="s">
        <v>1135</v>
      </c>
      <c r="T5" s="333" t="s">
        <v>1136</v>
      </c>
    </row>
    <row r="6" spans="1:20" ht="11.85" customHeight="1">
      <c r="A6" s="334" t="s">
        <v>1027</v>
      </c>
      <c r="B6" s="335" t="s">
        <v>1392</v>
      </c>
      <c r="C6" s="336">
        <v>7503</v>
      </c>
      <c r="D6" s="336">
        <v>307</v>
      </c>
      <c r="E6" s="336">
        <v>609</v>
      </c>
      <c r="F6" s="336">
        <v>967</v>
      </c>
      <c r="G6" s="337">
        <v>271</v>
      </c>
      <c r="H6" s="337">
        <v>6473</v>
      </c>
      <c r="I6" s="336">
        <v>2319</v>
      </c>
      <c r="J6" s="336">
        <v>51</v>
      </c>
      <c r="K6" s="336">
        <v>112</v>
      </c>
      <c r="L6" s="336">
        <v>158</v>
      </c>
      <c r="M6" s="337">
        <v>58</v>
      </c>
      <c r="N6" s="337">
        <v>808</v>
      </c>
      <c r="O6" s="73">
        <f t="shared" ref="O6:O17" si="0">SUM(C6:H6)</f>
        <v>16130</v>
      </c>
      <c r="P6" s="73">
        <f t="shared" ref="P6:P17" si="1">SUM(I6:N6)</f>
        <v>3506</v>
      </c>
      <c r="Q6" s="73">
        <f t="shared" ref="Q6:Q17" si="2">+P6+O6</f>
        <v>19636</v>
      </c>
      <c r="R6" s="69">
        <v>14</v>
      </c>
      <c r="S6" s="69">
        <v>4</v>
      </c>
      <c r="T6" s="338">
        <f t="shared" ref="T6:T17" si="3">+S6+R6</f>
        <v>18</v>
      </c>
    </row>
    <row r="7" spans="1:20" ht="11.85" customHeight="1">
      <c r="A7" s="334" t="s">
        <v>1029</v>
      </c>
      <c r="B7" s="335" t="s">
        <v>1393</v>
      </c>
      <c r="C7" s="336">
        <v>7707</v>
      </c>
      <c r="D7" s="336">
        <v>382</v>
      </c>
      <c r="E7" s="336">
        <v>765</v>
      </c>
      <c r="F7" s="336">
        <v>1078</v>
      </c>
      <c r="G7" s="337">
        <v>337</v>
      </c>
      <c r="H7" s="337">
        <v>7117</v>
      </c>
      <c r="I7" s="336">
        <v>1945</v>
      </c>
      <c r="J7" s="336">
        <v>78</v>
      </c>
      <c r="K7" s="336">
        <v>134</v>
      </c>
      <c r="L7" s="336">
        <v>175</v>
      </c>
      <c r="M7" s="337">
        <v>37</v>
      </c>
      <c r="N7" s="337">
        <v>797</v>
      </c>
      <c r="O7" s="73">
        <f t="shared" si="0"/>
        <v>17386</v>
      </c>
      <c r="P7" s="73">
        <f t="shared" si="1"/>
        <v>3166</v>
      </c>
      <c r="Q7" s="73">
        <f t="shared" si="2"/>
        <v>20552</v>
      </c>
      <c r="R7" s="69">
        <v>24</v>
      </c>
      <c r="S7" s="69">
        <v>1</v>
      </c>
      <c r="T7" s="338">
        <f t="shared" si="3"/>
        <v>25</v>
      </c>
    </row>
    <row r="8" spans="1:20" ht="11.85" customHeight="1">
      <c r="A8" s="334" t="s">
        <v>1031</v>
      </c>
      <c r="B8" s="335" t="s">
        <v>1394</v>
      </c>
      <c r="C8" s="336">
        <v>9035</v>
      </c>
      <c r="D8" s="336">
        <v>447</v>
      </c>
      <c r="E8" s="336">
        <v>922</v>
      </c>
      <c r="F8" s="336">
        <v>1285</v>
      </c>
      <c r="G8" s="337">
        <v>374</v>
      </c>
      <c r="H8" s="337">
        <v>8123</v>
      </c>
      <c r="I8" s="336">
        <v>2222</v>
      </c>
      <c r="J8" s="336">
        <v>102</v>
      </c>
      <c r="K8" s="336">
        <v>163</v>
      </c>
      <c r="L8" s="336">
        <v>207</v>
      </c>
      <c r="M8" s="337">
        <v>43</v>
      </c>
      <c r="N8" s="337">
        <v>876</v>
      </c>
      <c r="O8" s="73">
        <f t="shared" si="0"/>
        <v>20186</v>
      </c>
      <c r="P8" s="73">
        <f t="shared" si="1"/>
        <v>3613</v>
      </c>
      <c r="Q8" s="73">
        <f t="shared" si="2"/>
        <v>23799</v>
      </c>
      <c r="R8" s="69">
        <v>69</v>
      </c>
      <c r="S8" s="69">
        <v>1</v>
      </c>
      <c r="T8" s="338">
        <f t="shared" si="3"/>
        <v>70</v>
      </c>
    </row>
    <row r="9" spans="1:20" ht="11.85" customHeight="1">
      <c r="A9" s="334" t="s">
        <v>1033</v>
      </c>
      <c r="B9" s="335" t="s">
        <v>1395</v>
      </c>
      <c r="C9" s="336">
        <v>9691</v>
      </c>
      <c r="D9" s="336">
        <v>469</v>
      </c>
      <c r="E9" s="336">
        <v>924</v>
      </c>
      <c r="F9" s="336">
        <v>1289</v>
      </c>
      <c r="G9" s="337">
        <v>347</v>
      </c>
      <c r="H9" s="337">
        <v>8160</v>
      </c>
      <c r="I9" s="336">
        <v>2633</v>
      </c>
      <c r="J9" s="336">
        <v>99</v>
      </c>
      <c r="K9" s="336">
        <v>178</v>
      </c>
      <c r="L9" s="336">
        <v>201</v>
      </c>
      <c r="M9" s="337">
        <v>53</v>
      </c>
      <c r="N9" s="337">
        <v>870</v>
      </c>
      <c r="O9" s="73">
        <f t="shared" si="0"/>
        <v>20880</v>
      </c>
      <c r="P9" s="73">
        <f t="shared" si="1"/>
        <v>4034</v>
      </c>
      <c r="Q9" s="73">
        <f t="shared" si="2"/>
        <v>24914</v>
      </c>
      <c r="R9" s="69">
        <v>32</v>
      </c>
      <c r="S9" s="69">
        <v>2</v>
      </c>
      <c r="T9" s="338">
        <f t="shared" si="3"/>
        <v>34</v>
      </c>
    </row>
    <row r="10" spans="1:20" ht="11.85" customHeight="1">
      <c r="A10" s="334" t="s">
        <v>1035</v>
      </c>
      <c r="B10" s="335" t="s">
        <v>1396</v>
      </c>
      <c r="C10" s="336">
        <v>9840</v>
      </c>
      <c r="D10" s="336">
        <v>464</v>
      </c>
      <c r="E10" s="336">
        <v>945</v>
      </c>
      <c r="F10" s="336">
        <v>1426</v>
      </c>
      <c r="G10" s="337">
        <v>389</v>
      </c>
      <c r="H10" s="337">
        <v>8155</v>
      </c>
      <c r="I10" s="336">
        <v>2262</v>
      </c>
      <c r="J10" s="336">
        <v>96</v>
      </c>
      <c r="K10" s="336">
        <v>152</v>
      </c>
      <c r="L10" s="336">
        <v>203</v>
      </c>
      <c r="M10" s="337">
        <v>52</v>
      </c>
      <c r="N10" s="337">
        <v>923</v>
      </c>
      <c r="O10" s="73">
        <f t="shared" si="0"/>
        <v>21219</v>
      </c>
      <c r="P10" s="73">
        <f t="shared" si="1"/>
        <v>3688</v>
      </c>
      <c r="Q10" s="73">
        <f t="shared" si="2"/>
        <v>24907</v>
      </c>
      <c r="R10" s="69">
        <v>30</v>
      </c>
      <c r="S10" s="69">
        <v>3</v>
      </c>
      <c r="T10" s="338">
        <f t="shared" si="3"/>
        <v>33</v>
      </c>
    </row>
    <row r="11" spans="1:20" ht="11.85" customHeight="1">
      <c r="A11" s="334" t="s">
        <v>1037</v>
      </c>
      <c r="B11" s="335" t="s">
        <v>1397</v>
      </c>
      <c r="C11" s="336">
        <v>10187</v>
      </c>
      <c r="D11" s="336">
        <v>534</v>
      </c>
      <c r="E11" s="336">
        <v>1052</v>
      </c>
      <c r="F11" s="336">
        <v>1560</v>
      </c>
      <c r="G11" s="337">
        <v>410</v>
      </c>
      <c r="H11" s="337">
        <v>8302</v>
      </c>
      <c r="I11" s="336">
        <v>2179</v>
      </c>
      <c r="J11" s="336">
        <v>94</v>
      </c>
      <c r="K11" s="336">
        <v>164</v>
      </c>
      <c r="L11" s="336">
        <v>229</v>
      </c>
      <c r="M11" s="337">
        <v>69</v>
      </c>
      <c r="N11" s="337">
        <v>980</v>
      </c>
      <c r="O11" s="73">
        <f t="shared" si="0"/>
        <v>22045</v>
      </c>
      <c r="P11" s="73">
        <f t="shared" si="1"/>
        <v>3715</v>
      </c>
      <c r="Q11" s="73">
        <f t="shared" si="2"/>
        <v>25760</v>
      </c>
      <c r="R11" s="69">
        <v>64</v>
      </c>
      <c r="S11" s="69">
        <v>1</v>
      </c>
      <c r="T11" s="338">
        <f t="shared" si="3"/>
        <v>65</v>
      </c>
    </row>
    <row r="12" spans="1:20" ht="11.85" customHeight="1">
      <c r="A12" s="334" t="s">
        <v>1039</v>
      </c>
      <c r="B12" s="335" t="s">
        <v>1398</v>
      </c>
      <c r="C12" s="336">
        <v>9329</v>
      </c>
      <c r="D12" s="336">
        <v>345</v>
      </c>
      <c r="E12" s="336">
        <v>608</v>
      </c>
      <c r="F12" s="336">
        <v>925</v>
      </c>
      <c r="G12" s="337">
        <v>219</v>
      </c>
      <c r="H12" s="337">
        <v>5923</v>
      </c>
      <c r="I12" s="336">
        <v>2141</v>
      </c>
      <c r="J12" s="336">
        <v>70</v>
      </c>
      <c r="K12" s="336">
        <v>111</v>
      </c>
      <c r="L12" s="336">
        <v>156</v>
      </c>
      <c r="M12" s="337">
        <v>43</v>
      </c>
      <c r="N12" s="337">
        <v>778</v>
      </c>
      <c r="O12" s="73">
        <f t="shared" si="0"/>
        <v>17349</v>
      </c>
      <c r="P12" s="73">
        <f t="shared" si="1"/>
        <v>3299</v>
      </c>
      <c r="Q12" s="73">
        <f t="shared" si="2"/>
        <v>20648</v>
      </c>
      <c r="R12" s="69">
        <v>24</v>
      </c>
      <c r="S12" s="69">
        <v>1</v>
      </c>
      <c r="T12" s="338">
        <f t="shared" si="3"/>
        <v>25</v>
      </c>
    </row>
    <row r="13" spans="1:20" ht="11.85" customHeight="1">
      <c r="A13" s="334" t="s">
        <v>1041</v>
      </c>
      <c r="B13" s="335" t="s">
        <v>1399</v>
      </c>
      <c r="C13" s="336">
        <v>13375</v>
      </c>
      <c r="D13" s="336">
        <v>445</v>
      </c>
      <c r="E13" s="336">
        <v>759</v>
      </c>
      <c r="F13" s="336">
        <v>1230</v>
      </c>
      <c r="G13" s="337">
        <v>298</v>
      </c>
      <c r="H13" s="337">
        <v>8263</v>
      </c>
      <c r="I13" s="336">
        <v>2879</v>
      </c>
      <c r="J13" s="336">
        <v>80</v>
      </c>
      <c r="K13" s="336">
        <v>140</v>
      </c>
      <c r="L13" s="336">
        <v>178</v>
      </c>
      <c r="M13" s="337">
        <v>49</v>
      </c>
      <c r="N13" s="337">
        <v>927</v>
      </c>
      <c r="O13" s="73">
        <f t="shared" si="0"/>
        <v>24370</v>
      </c>
      <c r="P13" s="73">
        <f t="shared" si="1"/>
        <v>4253</v>
      </c>
      <c r="Q13" s="73">
        <f t="shared" si="2"/>
        <v>28623</v>
      </c>
      <c r="R13" s="69">
        <v>38</v>
      </c>
      <c r="S13" s="69">
        <v>3</v>
      </c>
      <c r="T13" s="338">
        <f t="shared" si="3"/>
        <v>41</v>
      </c>
    </row>
    <row r="14" spans="1:20" ht="11.85" customHeight="1">
      <c r="A14" s="334" t="s">
        <v>1043</v>
      </c>
      <c r="B14" s="335" t="s">
        <v>1400</v>
      </c>
      <c r="C14" s="336">
        <v>8789</v>
      </c>
      <c r="D14" s="336">
        <v>363</v>
      </c>
      <c r="E14" s="336">
        <v>735</v>
      </c>
      <c r="F14" s="336">
        <v>961</v>
      </c>
      <c r="G14" s="337">
        <v>280</v>
      </c>
      <c r="H14" s="337">
        <v>5823</v>
      </c>
      <c r="I14" s="336">
        <v>2156</v>
      </c>
      <c r="J14" s="336">
        <v>91</v>
      </c>
      <c r="K14" s="336">
        <v>127</v>
      </c>
      <c r="L14" s="336">
        <v>162</v>
      </c>
      <c r="M14" s="337">
        <v>34</v>
      </c>
      <c r="N14" s="337">
        <v>751</v>
      </c>
      <c r="O14" s="73">
        <f t="shared" si="0"/>
        <v>16951</v>
      </c>
      <c r="P14" s="73">
        <f t="shared" si="1"/>
        <v>3321</v>
      </c>
      <c r="Q14" s="73">
        <f t="shared" si="2"/>
        <v>20272</v>
      </c>
      <c r="R14" s="69">
        <v>12</v>
      </c>
      <c r="S14" s="69">
        <v>1</v>
      </c>
      <c r="T14" s="338">
        <f t="shared" si="3"/>
        <v>13</v>
      </c>
    </row>
    <row r="15" spans="1:20" ht="11.85" customHeight="1">
      <c r="A15" s="334" t="s">
        <v>1401</v>
      </c>
      <c r="B15" s="335" t="s">
        <v>1402</v>
      </c>
      <c r="C15" s="336">
        <v>10617</v>
      </c>
      <c r="D15" s="336">
        <v>504</v>
      </c>
      <c r="E15" s="336">
        <v>902</v>
      </c>
      <c r="F15" s="336">
        <v>1199</v>
      </c>
      <c r="G15" s="337">
        <v>316</v>
      </c>
      <c r="H15" s="337">
        <v>8130</v>
      </c>
      <c r="I15" s="336">
        <v>2497</v>
      </c>
      <c r="J15" s="336">
        <v>98</v>
      </c>
      <c r="K15" s="336">
        <v>154</v>
      </c>
      <c r="L15" s="336">
        <v>179</v>
      </c>
      <c r="M15" s="337">
        <v>59</v>
      </c>
      <c r="N15" s="337">
        <v>963</v>
      </c>
      <c r="O15" s="73">
        <f t="shared" si="0"/>
        <v>21668</v>
      </c>
      <c r="P15" s="73">
        <f t="shared" si="1"/>
        <v>3950</v>
      </c>
      <c r="Q15" s="73">
        <f t="shared" si="2"/>
        <v>25618</v>
      </c>
      <c r="R15" s="69">
        <v>50</v>
      </c>
      <c r="S15" s="69">
        <v>3</v>
      </c>
      <c r="T15" s="338">
        <f t="shared" si="3"/>
        <v>53</v>
      </c>
    </row>
    <row r="16" spans="1:20" ht="11.85" customHeight="1">
      <c r="A16" s="334" t="s">
        <v>1403</v>
      </c>
      <c r="B16" s="335" t="s">
        <v>1404</v>
      </c>
      <c r="C16" s="336">
        <v>11207</v>
      </c>
      <c r="D16" s="336">
        <v>508</v>
      </c>
      <c r="E16" s="336">
        <v>922</v>
      </c>
      <c r="F16" s="336">
        <v>1302</v>
      </c>
      <c r="G16" s="337">
        <v>343</v>
      </c>
      <c r="H16" s="337">
        <v>8178</v>
      </c>
      <c r="I16" s="336">
        <v>2713</v>
      </c>
      <c r="J16" s="336">
        <v>102</v>
      </c>
      <c r="K16" s="336">
        <v>149</v>
      </c>
      <c r="L16" s="336">
        <v>234</v>
      </c>
      <c r="M16" s="337">
        <v>65</v>
      </c>
      <c r="N16" s="337">
        <v>964</v>
      </c>
      <c r="O16" s="73">
        <f t="shared" si="0"/>
        <v>22460</v>
      </c>
      <c r="P16" s="73">
        <f t="shared" si="1"/>
        <v>4227</v>
      </c>
      <c r="Q16" s="73">
        <f t="shared" si="2"/>
        <v>26687</v>
      </c>
      <c r="R16" s="69">
        <v>19</v>
      </c>
      <c r="S16" s="69">
        <v>4</v>
      </c>
      <c r="T16" s="338">
        <f t="shared" si="3"/>
        <v>23</v>
      </c>
    </row>
    <row r="17" spans="1:20" ht="11.85" customHeight="1">
      <c r="A17" s="334" t="s">
        <v>1405</v>
      </c>
      <c r="B17" s="335" t="s">
        <v>1406</v>
      </c>
      <c r="C17" s="336">
        <v>10231</v>
      </c>
      <c r="D17" s="336">
        <v>536</v>
      </c>
      <c r="E17" s="336">
        <v>934</v>
      </c>
      <c r="F17" s="336">
        <v>1184</v>
      </c>
      <c r="G17" s="337">
        <v>309</v>
      </c>
      <c r="H17" s="337">
        <v>7277</v>
      </c>
      <c r="I17" s="336">
        <v>2663</v>
      </c>
      <c r="J17" s="336">
        <v>121</v>
      </c>
      <c r="K17" s="336">
        <v>177</v>
      </c>
      <c r="L17" s="336">
        <v>215</v>
      </c>
      <c r="M17" s="337">
        <v>47</v>
      </c>
      <c r="N17" s="337">
        <v>958</v>
      </c>
      <c r="O17" s="73">
        <f t="shared" si="0"/>
        <v>20471</v>
      </c>
      <c r="P17" s="73">
        <f t="shared" si="1"/>
        <v>4181</v>
      </c>
      <c r="Q17" s="73">
        <f t="shared" si="2"/>
        <v>24652</v>
      </c>
      <c r="R17" s="69">
        <v>21</v>
      </c>
      <c r="S17" s="69">
        <v>1</v>
      </c>
      <c r="T17" s="338">
        <f t="shared" si="3"/>
        <v>22</v>
      </c>
    </row>
    <row r="18" spans="1:20" ht="11.85" customHeight="1">
      <c r="A18" s="334" t="s">
        <v>1407</v>
      </c>
      <c r="B18" s="335" t="s">
        <v>1408</v>
      </c>
      <c r="C18" s="336">
        <v>0</v>
      </c>
      <c r="D18" s="336">
        <v>0</v>
      </c>
      <c r="E18" s="336">
        <v>0</v>
      </c>
      <c r="F18" s="336">
        <v>0</v>
      </c>
      <c r="G18" s="336">
        <v>0</v>
      </c>
      <c r="H18" s="336">
        <v>0</v>
      </c>
      <c r="I18" s="336">
        <v>0</v>
      </c>
      <c r="J18" s="336">
        <v>0</v>
      </c>
      <c r="K18" s="336">
        <v>0</v>
      </c>
      <c r="L18" s="336">
        <v>0</v>
      </c>
      <c r="M18" s="336">
        <v>0</v>
      </c>
      <c r="N18" s="336">
        <v>0</v>
      </c>
      <c r="O18" s="73">
        <f>SUM(C18:N18)</f>
        <v>0</v>
      </c>
      <c r="P18" s="73">
        <f>SUM(I18:N18)</f>
        <v>0</v>
      </c>
      <c r="Q18" s="73">
        <f>+P18+O18</f>
        <v>0</v>
      </c>
      <c r="R18" s="69">
        <v>171</v>
      </c>
      <c r="S18" s="69">
        <v>4</v>
      </c>
      <c r="T18" s="338">
        <f>+S18+R18</f>
        <v>175</v>
      </c>
    </row>
    <row r="19" spans="1:20" ht="18" customHeight="1">
      <c r="A19" s="340"/>
      <c r="B19" s="341" t="s">
        <v>1152</v>
      </c>
      <c r="C19" s="216">
        <f>SUM(C6:C18)</f>
        <v>117511</v>
      </c>
      <c r="D19" s="216">
        <f t="shared" ref="D19:T19" si="4">SUM(D6:D18)</f>
        <v>5304</v>
      </c>
      <c r="E19" s="216">
        <f t="shared" si="4"/>
        <v>10077</v>
      </c>
      <c r="F19" s="216">
        <f t="shared" si="4"/>
        <v>14406</v>
      </c>
      <c r="G19" s="216">
        <f t="shared" si="4"/>
        <v>3893</v>
      </c>
      <c r="H19" s="216">
        <f t="shared" si="4"/>
        <v>89924</v>
      </c>
      <c r="I19" s="216">
        <f t="shared" si="4"/>
        <v>28609</v>
      </c>
      <c r="J19" s="216">
        <f t="shared" si="4"/>
        <v>1082</v>
      </c>
      <c r="K19" s="216">
        <f t="shared" si="4"/>
        <v>1761</v>
      </c>
      <c r="L19" s="216">
        <f t="shared" si="4"/>
        <v>2297</v>
      </c>
      <c r="M19" s="216">
        <f t="shared" si="4"/>
        <v>609</v>
      </c>
      <c r="N19" s="216">
        <f t="shared" si="4"/>
        <v>10595</v>
      </c>
      <c r="O19" s="216">
        <f t="shared" si="4"/>
        <v>241115</v>
      </c>
      <c r="P19" s="216">
        <f t="shared" si="4"/>
        <v>44953</v>
      </c>
      <c r="Q19" s="216">
        <f t="shared" si="4"/>
        <v>286068</v>
      </c>
      <c r="R19" s="216">
        <f t="shared" si="4"/>
        <v>568</v>
      </c>
      <c r="S19" s="216">
        <f t="shared" si="4"/>
        <v>29</v>
      </c>
      <c r="T19" s="216">
        <f t="shared" si="4"/>
        <v>597</v>
      </c>
    </row>
    <row r="20" spans="1:20" ht="14.25">
      <c r="A20" s="981" t="s">
        <v>1409</v>
      </c>
      <c r="B20" s="981"/>
      <c r="C20" s="981"/>
      <c r="D20" s="981"/>
      <c r="E20" s="981"/>
      <c r="F20" s="981"/>
      <c r="G20" s="981"/>
      <c r="H20" s="981"/>
      <c r="I20" s="981"/>
      <c r="J20" s="981"/>
      <c r="K20" s="981"/>
      <c r="L20" s="981"/>
      <c r="M20" s="981"/>
      <c r="N20" s="981"/>
      <c r="O20" s="981"/>
      <c r="P20" s="981"/>
      <c r="Q20" s="981"/>
      <c r="R20" s="981"/>
      <c r="S20" s="981"/>
      <c r="T20" s="981"/>
    </row>
    <row r="21" spans="1:20" ht="14.25" customHeight="1">
      <c r="A21" s="342"/>
      <c r="B21" s="342"/>
      <c r="C21" s="342"/>
      <c r="D21" s="342"/>
      <c r="E21" s="342"/>
      <c r="F21" s="342"/>
      <c r="G21" s="342"/>
      <c r="H21" s="342"/>
      <c r="I21" s="342"/>
      <c r="J21" s="342"/>
      <c r="K21" s="342"/>
      <c r="L21" s="342"/>
      <c r="M21" s="342"/>
      <c r="N21" s="342"/>
      <c r="O21" s="342"/>
      <c r="P21" s="342"/>
      <c r="Q21" s="342"/>
      <c r="R21" s="342"/>
      <c r="S21" s="342"/>
      <c r="T21" s="342"/>
    </row>
    <row r="22" spans="1:20" ht="25.5" customHeight="1">
      <c r="A22" s="982" t="s">
        <v>1410</v>
      </c>
      <c r="B22" s="982"/>
      <c r="C22" s="982"/>
      <c r="D22" s="982"/>
      <c r="E22" s="982"/>
      <c r="F22" s="982"/>
      <c r="G22" s="982"/>
      <c r="H22" s="982"/>
      <c r="I22" s="982"/>
      <c r="J22" s="982"/>
      <c r="K22" s="982"/>
      <c r="L22" s="982"/>
      <c r="M22" s="982"/>
      <c r="N22" s="982"/>
      <c r="O22" s="982"/>
      <c r="P22" s="982"/>
      <c r="Q22" s="982"/>
      <c r="R22" s="982"/>
      <c r="S22" s="982"/>
      <c r="T22" s="982"/>
    </row>
    <row r="23" spans="1:20">
      <c r="A23" s="974" t="s">
        <v>1411</v>
      </c>
      <c r="B23" s="974"/>
      <c r="C23" s="974"/>
      <c r="D23" s="974"/>
      <c r="E23" s="974"/>
      <c r="F23" s="974"/>
      <c r="G23" s="974"/>
      <c r="H23" s="974"/>
      <c r="I23" s="974"/>
      <c r="J23" s="974"/>
      <c r="K23" s="974"/>
      <c r="L23" s="974"/>
      <c r="M23" s="974"/>
      <c r="N23" s="974"/>
      <c r="O23" s="974"/>
      <c r="P23" s="974"/>
      <c r="Q23" s="974"/>
      <c r="R23" s="974"/>
      <c r="S23" s="974"/>
      <c r="T23" s="974"/>
    </row>
    <row r="24" spans="1:20" s="60" customFormat="1" ht="16.5" customHeight="1">
      <c r="A24" s="958" t="s">
        <v>1291</v>
      </c>
      <c r="B24" s="975" t="s">
        <v>1391</v>
      </c>
      <c r="C24" s="983" t="s">
        <v>3285</v>
      </c>
      <c r="D24" s="980"/>
      <c r="E24" s="980"/>
      <c r="F24" s="980"/>
      <c r="G24" s="980"/>
      <c r="H24" s="980"/>
      <c r="I24" s="980"/>
      <c r="J24" s="980"/>
      <c r="K24" s="980"/>
      <c r="L24" s="980"/>
      <c r="M24" s="980"/>
      <c r="N24" s="980"/>
      <c r="O24" s="980"/>
      <c r="P24" s="980"/>
      <c r="Q24" s="980"/>
      <c r="R24" s="980"/>
      <c r="S24" s="980"/>
      <c r="T24" s="980"/>
    </row>
    <row r="25" spans="1:20" s="60" customFormat="1" ht="36.75" customHeight="1">
      <c r="A25" s="959"/>
      <c r="B25" s="975"/>
      <c r="C25" s="903" t="s">
        <v>1412</v>
      </c>
      <c r="D25" s="904"/>
      <c r="E25" s="904"/>
      <c r="F25" s="904"/>
      <c r="G25" s="904"/>
      <c r="H25" s="904"/>
      <c r="I25" s="904"/>
      <c r="J25" s="904"/>
      <c r="K25" s="904"/>
      <c r="L25" s="904"/>
      <c r="M25" s="904"/>
      <c r="N25" s="904"/>
      <c r="O25" s="904"/>
      <c r="P25" s="904"/>
      <c r="Q25" s="979"/>
      <c r="R25" s="905" t="s">
        <v>3286</v>
      </c>
      <c r="S25" s="866"/>
      <c r="T25" s="866"/>
    </row>
    <row r="26" spans="1:20" s="60" customFormat="1" ht="36.75" customHeight="1">
      <c r="A26" s="959"/>
      <c r="B26" s="975"/>
      <c r="C26" s="903" t="s">
        <v>1132</v>
      </c>
      <c r="D26" s="904"/>
      <c r="E26" s="904"/>
      <c r="F26" s="904"/>
      <c r="G26" s="904"/>
      <c r="H26" s="904"/>
      <c r="I26" s="903" t="s">
        <v>1133</v>
      </c>
      <c r="J26" s="904"/>
      <c r="K26" s="904"/>
      <c r="L26" s="904"/>
      <c r="M26" s="904"/>
      <c r="N26" s="904"/>
      <c r="O26" s="903" t="s">
        <v>1119</v>
      </c>
      <c r="P26" s="904"/>
      <c r="Q26" s="980"/>
      <c r="R26" s="906"/>
      <c r="S26" s="907"/>
      <c r="T26" s="907"/>
    </row>
    <row r="27" spans="1:20" s="60" customFormat="1" ht="42.75" customHeight="1">
      <c r="A27" s="960"/>
      <c r="B27" s="975"/>
      <c r="C27" s="3" t="s">
        <v>9</v>
      </c>
      <c r="D27" s="3" t="s">
        <v>1026</v>
      </c>
      <c r="E27" s="61" t="s">
        <v>11</v>
      </c>
      <c r="F27" s="61" t="s">
        <v>12</v>
      </c>
      <c r="G27" s="61" t="s">
        <v>13</v>
      </c>
      <c r="H27" s="3" t="s">
        <v>14</v>
      </c>
      <c r="I27" s="3" t="s">
        <v>9</v>
      </c>
      <c r="J27" s="3" t="s">
        <v>1026</v>
      </c>
      <c r="K27" s="61" t="s">
        <v>11</v>
      </c>
      <c r="L27" s="61" t="s">
        <v>12</v>
      </c>
      <c r="M27" s="61" t="s">
        <v>13</v>
      </c>
      <c r="N27" s="3" t="s">
        <v>14</v>
      </c>
      <c r="O27" s="62" t="s">
        <v>1134</v>
      </c>
      <c r="P27" s="63" t="s">
        <v>1135</v>
      </c>
      <c r="Q27" s="64" t="s">
        <v>1136</v>
      </c>
      <c r="R27" s="61" t="s">
        <v>1134</v>
      </c>
      <c r="S27" s="61" t="s">
        <v>1135</v>
      </c>
      <c r="T27" s="333" t="s">
        <v>1136</v>
      </c>
    </row>
    <row r="28" spans="1:20" ht="11.85" customHeight="1">
      <c r="A28" s="334" t="s">
        <v>1027</v>
      </c>
      <c r="B28" s="335" t="s">
        <v>1392</v>
      </c>
      <c r="C28" s="336">
        <v>0</v>
      </c>
      <c r="D28" s="336">
        <v>309</v>
      </c>
      <c r="E28" s="336">
        <v>1224</v>
      </c>
      <c r="F28" s="336">
        <v>2931</v>
      </c>
      <c r="G28" s="337">
        <v>1096</v>
      </c>
      <c r="H28" s="337">
        <v>233354</v>
      </c>
      <c r="I28" s="336">
        <v>0</v>
      </c>
      <c r="J28" s="336">
        <v>51</v>
      </c>
      <c r="K28" s="336">
        <v>224</v>
      </c>
      <c r="L28" s="336">
        <v>474</v>
      </c>
      <c r="M28" s="337">
        <v>236</v>
      </c>
      <c r="N28" s="337">
        <v>25684</v>
      </c>
      <c r="O28" s="73">
        <f t="shared" ref="O28:O39" si="5">SUM(C28:H28)</f>
        <v>238914</v>
      </c>
      <c r="P28" s="73">
        <f t="shared" ref="P28:P39" si="6">SUM(I28:N28)</f>
        <v>26669</v>
      </c>
      <c r="Q28" s="73">
        <f t="shared" ref="Q28:Q39" si="7">+P28+O28</f>
        <v>265583</v>
      </c>
      <c r="R28" s="69">
        <v>60</v>
      </c>
      <c r="S28" s="69">
        <v>0</v>
      </c>
      <c r="T28" s="338">
        <f>SUM(R28:S28)</f>
        <v>60</v>
      </c>
    </row>
    <row r="29" spans="1:20" ht="11.85" customHeight="1">
      <c r="A29" s="334" t="s">
        <v>1029</v>
      </c>
      <c r="B29" s="335" t="s">
        <v>1393</v>
      </c>
      <c r="C29" s="336">
        <v>0</v>
      </c>
      <c r="D29" s="336">
        <v>384</v>
      </c>
      <c r="E29" s="336">
        <v>1538</v>
      </c>
      <c r="F29" s="336">
        <v>3255</v>
      </c>
      <c r="G29" s="337">
        <v>1372</v>
      </c>
      <c r="H29" s="337">
        <v>253555</v>
      </c>
      <c r="I29" s="336">
        <v>0</v>
      </c>
      <c r="J29" s="336">
        <v>79</v>
      </c>
      <c r="K29" s="336">
        <v>274</v>
      </c>
      <c r="L29" s="336">
        <v>522</v>
      </c>
      <c r="M29" s="337">
        <v>152</v>
      </c>
      <c r="N29" s="337">
        <v>22399</v>
      </c>
      <c r="O29" s="73">
        <f t="shared" si="5"/>
        <v>260104</v>
      </c>
      <c r="P29" s="73">
        <f t="shared" si="6"/>
        <v>23426</v>
      </c>
      <c r="Q29" s="73">
        <f t="shared" si="7"/>
        <v>283530</v>
      </c>
      <c r="R29" s="69">
        <v>50</v>
      </c>
      <c r="S29" s="69">
        <v>0</v>
      </c>
      <c r="T29" s="338">
        <f t="shared" ref="T29:T40" si="8">SUM(R29:S29)</f>
        <v>50</v>
      </c>
    </row>
    <row r="30" spans="1:20" ht="11.85" customHeight="1">
      <c r="A30" s="334" t="s">
        <v>1031</v>
      </c>
      <c r="B30" s="335" t="s">
        <v>1394</v>
      </c>
      <c r="C30" s="336">
        <v>0</v>
      </c>
      <c r="D30" s="336">
        <v>445</v>
      </c>
      <c r="E30" s="336">
        <v>1858</v>
      </c>
      <c r="F30" s="336">
        <v>3873</v>
      </c>
      <c r="G30" s="337">
        <v>1500</v>
      </c>
      <c r="H30" s="337">
        <v>290097</v>
      </c>
      <c r="I30" s="336">
        <v>0</v>
      </c>
      <c r="J30" s="336">
        <v>102</v>
      </c>
      <c r="K30" s="336">
        <v>330</v>
      </c>
      <c r="L30" s="336">
        <v>624</v>
      </c>
      <c r="M30" s="337">
        <v>172</v>
      </c>
      <c r="N30" s="337">
        <v>22765</v>
      </c>
      <c r="O30" s="73">
        <f t="shared" si="5"/>
        <v>297773</v>
      </c>
      <c r="P30" s="73">
        <f t="shared" si="6"/>
        <v>23993</v>
      </c>
      <c r="Q30" s="73">
        <f t="shared" si="7"/>
        <v>321766</v>
      </c>
      <c r="R30" s="69">
        <v>21</v>
      </c>
      <c r="S30" s="69">
        <v>0</v>
      </c>
      <c r="T30" s="338">
        <f t="shared" si="8"/>
        <v>21</v>
      </c>
    </row>
    <row r="31" spans="1:20" ht="11.85" customHeight="1">
      <c r="A31" s="334" t="s">
        <v>1033</v>
      </c>
      <c r="B31" s="335" t="s">
        <v>1395</v>
      </c>
      <c r="C31" s="336">
        <v>0</v>
      </c>
      <c r="D31" s="336">
        <v>472</v>
      </c>
      <c r="E31" s="336">
        <v>1860</v>
      </c>
      <c r="F31" s="336">
        <v>3894</v>
      </c>
      <c r="G31" s="337">
        <v>1388</v>
      </c>
      <c r="H31" s="337">
        <v>287348</v>
      </c>
      <c r="I31" s="336">
        <v>0</v>
      </c>
      <c r="J31" s="336">
        <v>100</v>
      </c>
      <c r="K31" s="336">
        <v>360</v>
      </c>
      <c r="L31" s="336">
        <v>609</v>
      </c>
      <c r="M31" s="337">
        <v>216</v>
      </c>
      <c r="N31" s="337">
        <v>23553</v>
      </c>
      <c r="O31" s="73">
        <f t="shared" si="5"/>
        <v>294962</v>
      </c>
      <c r="P31" s="73">
        <f t="shared" si="6"/>
        <v>24838</v>
      </c>
      <c r="Q31" s="73">
        <f t="shared" si="7"/>
        <v>319800</v>
      </c>
      <c r="R31" s="69">
        <v>16</v>
      </c>
      <c r="S31" s="69">
        <v>0</v>
      </c>
      <c r="T31" s="338">
        <f t="shared" si="8"/>
        <v>16</v>
      </c>
    </row>
    <row r="32" spans="1:20" ht="11.85" customHeight="1">
      <c r="A32" s="334" t="s">
        <v>1035</v>
      </c>
      <c r="B32" s="335" t="s">
        <v>1396</v>
      </c>
      <c r="C32" s="336">
        <v>0</v>
      </c>
      <c r="D32" s="336">
        <v>466</v>
      </c>
      <c r="E32" s="336">
        <v>1900</v>
      </c>
      <c r="F32" s="336">
        <v>4305</v>
      </c>
      <c r="G32" s="337">
        <v>1560</v>
      </c>
      <c r="H32" s="337">
        <v>280482</v>
      </c>
      <c r="I32" s="336">
        <v>0</v>
      </c>
      <c r="J32" s="336">
        <v>98</v>
      </c>
      <c r="K32" s="336">
        <v>304</v>
      </c>
      <c r="L32" s="336">
        <v>612</v>
      </c>
      <c r="M32" s="337">
        <v>208</v>
      </c>
      <c r="N32" s="337">
        <v>26220</v>
      </c>
      <c r="O32" s="73">
        <f t="shared" si="5"/>
        <v>288713</v>
      </c>
      <c r="P32" s="73">
        <f t="shared" si="6"/>
        <v>27442</v>
      </c>
      <c r="Q32" s="73">
        <f t="shared" si="7"/>
        <v>316155</v>
      </c>
      <c r="R32" s="69">
        <v>1</v>
      </c>
      <c r="S32" s="69">
        <v>0</v>
      </c>
      <c r="T32" s="338">
        <f t="shared" si="8"/>
        <v>1</v>
      </c>
    </row>
    <row r="33" spans="1:20" ht="11.85" customHeight="1">
      <c r="A33" s="334" t="s">
        <v>1037</v>
      </c>
      <c r="B33" s="335" t="s">
        <v>1397</v>
      </c>
      <c r="C33" s="336">
        <v>0</v>
      </c>
      <c r="D33" s="336">
        <v>532</v>
      </c>
      <c r="E33" s="336">
        <v>2114</v>
      </c>
      <c r="F33" s="336">
        <v>4701</v>
      </c>
      <c r="G33" s="337">
        <v>1652</v>
      </c>
      <c r="H33" s="337">
        <v>282062</v>
      </c>
      <c r="I33" s="336">
        <v>0</v>
      </c>
      <c r="J33" s="336">
        <v>95</v>
      </c>
      <c r="K33" s="336">
        <v>326</v>
      </c>
      <c r="L33" s="336">
        <v>693</v>
      </c>
      <c r="M33" s="337">
        <v>280</v>
      </c>
      <c r="N33" s="337">
        <v>24967</v>
      </c>
      <c r="O33" s="73">
        <f t="shared" si="5"/>
        <v>291061</v>
      </c>
      <c r="P33" s="73">
        <f t="shared" si="6"/>
        <v>26361</v>
      </c>
      <c r="Q33" s="73">
        <f t="shared" si="7"/>
        <v>317422</v>
      </c>
      <c r="R33" s="69">
        <v>0</v>
      </c>
      <c r="S33" s="69">
        <v>0</v>
      </c>
      <c r="T33" s="338">
        <f t="shared" si="8"/>
        <v>0</v>
      </c>
    </row>
    <row r="34" spans="1:20" ht="11.85" customHeight="1">
      <c r="A34" s="334" t="s">
        <v>1039</v>
      </c>
      <c r="B34" s="335" t="s">
        <v>1398</v>
      </c>
      <c r="C34" s="336">
        <v>0</v>
      </c>
      <c r="D34" s="336">
        <v>343</v>
      </c>
      <c r="E34" s="336">
        <v>1230</v>
      </c>
      <c r="F34" s="336">
        <v>2808</v>
      </c>
      <c r="G34" s="337">
        <v>880</v>
      </c>
      <c r="H34" s="337">
        <v>207483</v>
      </c>
      <c r="I34" s="336">
        <v>0</v>
      </c>
      <c r="J34" s="336">
        <v>71</v>
      </c>
      <c r="K34" s="336">
        <v>222</v>
      </c>
      <c r="L34" s="336">
        <v>474</v>
      </c>
      <c r="M34" s="337">
        <v>172</v>
      </c>
      <c r="N34" s="337">
        <v>24133</v>
      </c>
      <c r="O34" s="73">
        <f t="shared" si="5"/>
        <v>212744</v>
      </c>
      <c r="P34" s="73">
        <f t="shared" si="6"/>
        <v>25072</v>
      </c>
      <c r="Q34" s="73">
        <f t="shared" si="7"/>
        <v>237816</v>
      </c>
      <c r="R34" s="69">
        <v>0</v>
      </c>
      <c r="S34" s="69">
        <v>0</v>
      </c>
      <c r="T34" s="338">
        <f t="shared" si="8"/>
        <v>0</v>
      </c>
    </row>
    <row r="35" spans="1:20" ht="11.85" customHeight="1">
      <c r="A35" s="334" t="s">
        <v>1041</v>
      </c>
      <c r="B35" s="335" t="s">
        <v>1399</v>
      </c>
      <c r="C35" s="336">
        <v>0</v>
      </c>
      <c r="D35" s="336">
        <v>450</v>
      </c>
      <c r="E35" s="336">
        <v>1518</v>
      </c>
      <c r="F35" s="336">
        <v>3708</v>
      </c>
      <c r="G35" s="337">
        <v>1200</v>
      </c>
      <c r="H35" s="337">
        <v>279887</v>
      </c>
      <c r="I35" s="336">
        <v>0</v>
      </c>
      <c r="J35" s="336">
        <v>80</v>
      </c>
      <c r="K35" s="336">
        <v>280</v>
      </c>
      <c r="L35" s="336">
        <v>537</v>
      </c>
      <c r="M35" s="337">
        <v>196</v>
      </c>
      <c r="N35" s="337">
        <v>25615</v>
      </c>
      <c r="O35" s="73">
        <f t="shared" si="5"/>
        <v>286763</v>
      </c>
      <c r="P35" s="73">
        <f t="shared" si="6"/>
        <v>26708</v>
      </c>
      <c r="Q35" s="73">
        <f t="shared" si="7"/>
        <v>313471</v>
      </c>
      <c r="R35" s="69">
        <v>0</v>
      </c>
      <c r="S35" s="69">
        <v>0</v>
      </c>
      <c r="T35" s="338">
        <f t="shared" si="8"/>
        <v>0</v>
      </c>
    </row>
    <row r="36" spans="1:20" ht="11.85" customHeight="1">
      <c r="A36" s="334" t="s">
        <v>1043</v>
      </c>
      <c r="B36" s="335" t="s">
        <v>1400</v>
      </c>
      <c r="C36" s="336">
        <v>0</v>
      </c>
      <c r="D36" s="336">
        <v>363</v>
      </c>
      <c r="E36" s="336">
        <v>1482</v>
      </c>
      <c r="F36" s="336">
        <v>2934</v>
      </c>
      <c r="G36" s="337">
        <v>1140</v>
      </c>
      <c r="H36" s="337">
        <v>203990</v>
      </c>
      <c r="I36" s="336">
        <v>0</v>
      </c>
      <c r="J36" s="336">
        <v>90</v>
      </c>
      <c r="K36" s="336">
        <v>254</v>
      </c>
      <c r="L36" s="336">
        <v>495</v>
      </c>
      <c r="M36" s="337">
        <v>136</v>
      </c>
      <c r="N36" s="337">
        <v>22629</v>
      </c>
      <c r="O36" s="73">
        <f t="shared" si="5"/>
        <v>209909</v>
      </c>
      <c r="P36" s="73">
        <f t="shared" si="6"/>
        <v>23604</v>
      </c>
      <c r="Q36" s="73">
        <f t="shared" si="7"/>
        <v>233513</v>
      </c>
      <c r="R36" s="69">
        <v>0</v>
      </c>
      <c r="S36" s="69">
        <v>0</v>
      </c>
      <c r="T36" s="338">
        <f t="shared" si="8"/>
        <v>0</v>
      </c>
    </row>
    <row r="37" spans="1:20" ht="11.85" customHeight="1">
      <c r="A37" s="334" t="s">
        <v>1401</v>
      </c>
      <c r="B37" s="335" t="s">
        <v>1402</v>
      </c>
      <c r="C37" s="336">
        <v>0</v>
      </c>
      <c r="D37" s="336">
        <v>508</v>
      </c>
      <c r="E37" s="336">
        <v>1804</v>
      </c>
      <c r="F37" s="336">
        <v>3615</v>
      </c>
      <c r="G37" s="337">
        <v>1284</v>
      </c>
      <c r="H37" s="337">
        <v>273781</v>
      </c>
      <c r="I37" s="336">
        <v>0</v>
      </c>
      <c r="J37" s="336">
        <v>98</v>
      </c>
      <c r="K37" s="336">
        <v>310</v>
      </c>
      <c r="L37" s="336">
        <v>537</v>
      </c>
      <c r="M37" s="337">
        <v>236</v>
      </c>
      <c r="N37" s="337">
        <v>26694</v>
      </c>
      <c r="O37" s="73">
        <f t="shared" si="5"/>
        <v>280992</v>
      </c>
      <c r="P37" s="73">
        <f t="shared" si="6"/>
        <v>27875</v>
      </c>
      <c r="Q37" s="73">
        <f t="shared" si="7"/>
        <v>308867</v>
      </c>
      <c r="R37" s="69">
        <v>3</v>
      </c>
      <c r="S37" s="69">
        <v>0</v>
      </c>
      <c r="T37" s="338">
        <f t="shared" si="8"/>
        <v>3</v>
      </c>
    </row>
    <row r="38" spans="1:20" ht="11.85" customHeight="1">
      <c r="A38" s="334" t="s">
        <v>1403</v>
      </c>
      <c r="B38" s="335" t="s">
        <v>1404</v>
      </c>
      <c r="C38" s="336">
        <v>0</v>
      </c>
      <c r="D38" s="336">
        <v>517</v>
      </c>
      <c r="E38" s="336">
        <v>1852</v>
      </c>
      <c r="F38" s="336">
        <v>3942</v>
      </c>
      <c r="G38" s="337">
        <v>1380</v>
      </c>
      <c r="H38" s="337">
        <v>258497</v>
      </c>
      <c r="I38" s="336">
        <v>0</v>
      </c>
      <c r="J38" s="336">
        <v>102</v>
      </c>
      <c r="K38" s="336">
        <v>300</v>
      </c>
      <c r="L38" s="336">
        <v>717</v>
      </c>
      <c r="M38" s="337">
        <v>268</v>
      </c>
      <c r="N38" s="337">
        <v>24653</v>
      </c>
      <c r="O38" s="73">
        <f t="shared" si="5"/>
        <v>266188</v>
      </c>
      <c r="P38" s="73">
        <f t="shared" si="6"/>
        <v>26040</v>
      </c>
      <c r="Q38" s="73">
        <f t="shared" si="7"/>
        <v>292228</v>
      </c>
      <c r="R38" s="69">
        <v>0</v>
      </c>
      <c r="S38" s="69">
        <v>0</v>
      </c>
      <c r="T38" s="338">
        <f t="shared" si="8"/>
        <v>0</v>
      </c>
    </row>
    <row r="39" spans="1:20" ht="11.85" customHeight="1">
      <c r="A39" s="334" t="s">
        <v>1405</v>
      </c>
      <c r="B39" s="335" t="s">
        <v>1406</v>
      </c>
      <c r="C39" s="336">
        <v>0</v>
      </c>
      <c r="D39" s="336">
        <v>538</v>
      </c>
      <c r="E39" s="336">
        <v>1876</v>
      </c>
      <c r="F39" s="336">
        <v>3564</v>
      </c>
      <c r="G39" s="337">
        <v>1236</v>
      </c>
      <c r="H39" s="337">
        <v>210118</v>
      </c>
      <c r="I39" s="336">
        <v>0</v>
      </c>
      <c r="J39" s="336">
        <v>121</v>
      </c>
      <c r="K39" s="336">
        <v>354</v>
      </c>
      <c r="L39" s="336">
        <v>645</v>
      </c>
      <c r="M39" s="337">
        <v>192</v>
      </c>
      <c r="N39" s="337">
        <v>24907</v>
      </c>
      <c r="O39" s="73">
        <f t="shared" si="5"/>
        <v>217332</v>
      </c>
      <c r="P39" s="73">
        <f t="shared" si="6"/>
        <v>26219</v>
      </c>
      <c r="Q39" s="73">
        <f t="shared" si="7"/>
        <v>243551</v>
      </c>
      <c r="R39" s="69">
        <v>0</v>
      </c>
      <c r="S39" s="69">
        <v>0</v>
      </c>
      <c r="T39" s="338">
        <f t="shared" si="8"/>
        <v>0</v>
      </c>
    </row>
    <row r="40" spans="1:20" ht="11.85" customHeight="1">
      <c r="A40" s="334" t="s">
        <v>1407</v>
      </c>
      <c r="B40" s="335" t="s">
        <v>1408</v>
      </c>
      <c r="C40" s="336">
        <v>0</v>
      </c>
      <c r="D40" s="336">
        <v>0</v>
      </c>
      <c r="E40" s="336">
        <v>0</v>
      </c>
      <c r="F40" s="336">
        <v>0</v>
      </c>
      <c r="G40" s="336">
        <v>0</v>
      </c>
      <c r="H40" s="336">
        <v>0</v>
      </c>
      <c r="I40" s="336">
        <v>0</v>
      </c>
      <c r="J40" s="336">
        <v>0</v>
      </c>
      <c r="K40" s="336">
        <v>0</v>
      </c>
      <c r="L40" s="336">
        <v>0</v>
      </c>
      <c r="M40" s="336">
        <v>0</v>
      </c>
      <c r="N40" s="336">
        <v>0</v>
      </c>
      <c r="O40" s="73">
        <f>SUM(C40:N40)</f>
        <v>0</v>
      </c>
      <c r="P40" s="73">
        <f>SUM(I40:N40)</f>
        <v>0</v>
      </c>
      <c r="Q40" s="73">
        <f>+P40+O40</f>
        <v>0</v>
      </c>
      <c r="R40" s="69">
        <v>0</v>
      </c>
      <c r="S40" s="69">
        <v>0</v>
      </c>
      <c r="T40" s="338">
        <f t="shared" si="8"/>
        <v>0</v>
      </c>
    </row>
    <row r="41" spans="1:20" ht="16.5" customHeight="1">
      <c r="A41" s="341"/>
      <c r="B41" s="341" t="s">
        <v>1152</v>
      </c>
      <c r="C41" s="216">
        <f>SUM(C28:C40)</f>
        <v>0</v>
      </c>
      <c r="D41" s="216">
        <f t="shared" ref="D41:Q41" si="9">SUM(D28:D40)</f>
        <v>5327</v>
      </c>
      <c r="E41" s="216">
        <f t="shared" si="9"/>
        <v>20256</v>
      </c>
      <c r="F41" s="216">
        <f t="shared" si="9"/>
        <v>43530</v>
      </c>
      <c r="G41" s="216">
        <f t="shared" si="9"/>
        <v>15688</v>
      </c>
      <c r="H41" s="216">
        <f t="shared" si="9"/>
        <v>3060654</v>
      </c>
      <c r="I41" s="216">
        <f t="shared" si="9"/>
        <v>0</v>
      </c>
      <c r="J41" s="216">
        <f t="shared" si="9"/>
        <v>1087</v>
      </c>
      <c r="K41" s="216">
        <f t="shared" si="9"/>
        <v>3538</v>
      </c>
      <c r="L41" s="216">
        <f t="shared" si="9"/>
        <v>6939</v>
      </c>
      <c r="M41" s="216">
        <f t="shared" si="9"/>
        <v>2464</v>
      </c>
      <c r="N41" s="216">
        <f t="shared" si="9"/>
        <v>294219</v>
      </c>
      <c r="O41" s="216">
        <f t="shared" si="9"/>
        <v>3145455</v>
      </c>
      <c r="P41" s="216">
        <f t="shared" si="9"/>
        <v>308247</v>
      </c>
      <c r="Q41" s="216">
        <f t="shared" si="9"/>
        <v>3453702</v>
      </c>
      <c r="R41" s="216">
        <f>SUM(R28:R40)</f>
        <v>151</v>
      </c>
      <c r="S41" s="216">
        <f t="shared" ref="S41:T41" si="10">SUM(S28:S40)</f>
        <v>0</v>
      </c>
      <c r="T41" s="216">
        <f t="shared" si="10"/>
        <v>151</v>
      </c>
    </row>
    <row r="42" spans="1:20" ht="14.25">
      <c r="A42" s="981" t="s">
        <v>1409</v>
      </c>
      <c r="B42" s="981"/>
      <c r="C42" s="981"/>
      <c r="D42" s="981"/>
      <c r="E42" s="981"/>
      <c r="F42" s="981"/>
      <c r="G42" s="981"/>
      <c r="H42" s="981"/>
      <c r="I42" s="981"/>
      <c r="J42" s="981"/>
      <c r="K42" s="981"/>
      <c r="L42" s="981"/>
      <c r="M42" s="981"/>
      <c r="N42" s="981"/>
      <c r="O42" s="981"/>
      <c r="P42" s="981"/>
      <c r="Q42" s="981"/>
      <c r="R42" s="981"/>
      <c r="S42" s="981"/>
      <c r="T42" s="981"/>
    </row>
  </sheetData>
  <mergeCells count="21">
    <mergeCell ref="O26:Q26"/>
    <mergeCell ref="A42:T42"/>
    <mergeCell ref="A20:T20"/>
    <mergeCell ref="A22:T22"/>
    <mergeCell ref="A23:T23"/>
    <mergeCell ref="A24:A27"/>
    <mergeCell ref="B24:B27"/>
    <mergeCell ref="C24:T24"/>
    <mergeCell ref="C25:Q25"/>
    <mergeCell ref="R25:T26"/>
    <mergeCell ref="C26:H26"/>
    <mergeCell ref="I26:N26"/>
    <mergeCell ref="A1:T1"/>
    <mergeCell ref="A2:T2"/>
    <mergeCell ref="A3:A5"/>
    <mergeCell ref="B3:B5"/>
    <mergeCell ref="C3:Q3"/>
    <mergeCell ref="R3:T4"/>
    <mergeCell ref="C4:H4"/>
    <mergeCell ref="I4:N4"/>
    <mergeCell ref="O4:Q4"/>
  </mergeCells>
  <printOptions horizontalCentered="1" verticalCentered="1"/>
  <pageMargins left="0" right="0" top="0" bottom="0" header="0" footer="0"/>
  <pageSetup paperSize="9" scale="77" orientation="landscape" r:id="rId1"/>
</worksheet>
</file>

<file path=xl/worksheets/sheet12.xml><?xml version="1.0" encoding="utf-8"?>
<worksheet xmlns="http://schemas.openxmlformats.org/spreadsheetml/2006/main" xmlns:r="http://schemas.openxmlformats.org/officeDocument/2006/relationships">
  <sheetPr>
    <tabColor theme="0" tint="-0.34998626667073579"/>
  </sheetPr>
  <dimension ref="A1:T100"/>
  <sheetViews>
    <sheetView showGridLines="0" zoomScaleNormal="100" workbookViewId="0">
      <pane xSplit="2" ySplit="6" topLeftCell="C79" activePane="bottomRight" state="frozen"/>
      <selection activeCell="J27" sqref="J27"/>
      <selection pane="topRight" activeCell="J27" sqref="J27"/>
      <selection pane="bottomLeft" activeCell="J27" sqref="J27"/>
      <selection pane="bottomRight" sqref="A1:T1"/>
    </sheetView>
  </sheetViews>
  <sheetFormatPr defaultColWidth="9.140625" defaultRowHeight="15"/>
  <cols>
    <col min="1" max="1" width="5.140625" style="148" customWidth="1"/>
    <col min="2" max="2" width="30.85546875" style="148" customWidth="1"/>
    <col min="3" max="8" width="8.28515625" style="148" customWidth="1"/>
    <col min="9" max="14" width="8.5703125" style="148" customWidth="1"/>
    <col min="15" max="20" width="7.42578125" style="148" customWidth="1"/>
    <col min="21" max="16384" width="9.140625" style="148"/>
  </cols>
  <sheetData>
    <row r="1" spans="1:20" s="137" customFormat="1" ht="27" customHeight="1">
      <c r="A1" s="984" t="s">
        <v>1176</v>
      </c>
      <c r="B1" s="985"/>
      <c r="C1" s="985"/>
      <c r="D1" s="985"/>
      <c r="E1" s="985"/>
      <c r="F1" s="985"/>
      <c r="G1" s="985"/>
      <c r="H1" s="985"/>
      <c r="I1" s="985"/>
      <c r="J1" s="985"/>
      <c r="K1" s="985"/>
      <c r="L1" s="985"/>
      <c r="M1" s="985"/>
      <c r="N1" s="985"/>
      <c r="O1" s="985"/>
      <c r="P1" s="985"/>
      <c r="Q1" s="985"/>
      <c r="R1" s="985"/>
      <c r="S1" s="985"/>
      <c r="T1" s="985"/>
    </row>
    <row r="2" spans="1:20" s="137" customFormat="1" ht="12.75">
      <c r="A2" s="986" t="s">
        <v>1177</v>
      </c>
      <c r="B2" s="986"/>
      <c r="C2" s="986"/>
      <c r="D2" s="986"/>
      <c r="E2" s="986"/>
      <c r="F2" s="986"/>
      <c r="G2" s="986"/>
      <c r="H2" s="986"/>
      <c r="I2" s="986"/>
      <c r="J2" s="986"/>
      <c r="K2" s="986"/>
      <c r="L2" s="986"/>
      <c r="M2" s="986"/>
      <c r="N2" s="986"/>
      <c r="O2" s="986"/>
      <c r="P2" s="986"/>
      <c r="Q2" s="986"/>
      <c r="R2" s="986"/>
      <c r="S2" s="986"/>
      <c r="T2" s="986"/>
    </row>
    <row r="3" spans="1:20" s="137" customFormat="1" ht="15" customHeight="1">
      <c r="A3" s="138"/>
      <c r="B3" s="138"/>
      <c r="C3" s="139"/>
      <c r="D3" s="139"/>
      <c r="E3" s="139"/>
      <c r="F3" s="139"/>
      <c r="G3" s="139"/>
      <c r="H3" s="139"/>
      <c r="I3" s="139"/>
      <c r="J3" s="139"/>
      <c r="K3" s="139"/>
      <c r="L3" s="139"/>
      <c r="M3" s="139"/>
      <c r="N3" s="139"/>
      <c r="O3" s="139"/>
      <c r="P3" s="139"/>
      <c r="Q3" s="139"/>
      <c r="R3" s="139"/>
      <c r="S3" s="987" t="s">
        <v>1178</v>
      </c>
      <c r="T3" s="987"/>
    </row>
    <row r="4" spans="1:20" s="139" customFormat="1" ht="61.5" customHeight="1">
      <c r="A4" s="988" t="s">
        <v>1179</v>
      </c>
      <c r="B4" s="991" t="s">
        <v>1142</v>
      </c>
      <c r="C4" s="994" t="s">
        <v>1180</v>
      </c>
      <c r="D4" s="995"/>
      <c r="E4" s="995"/>
      <c r="F4" s="995"/>
      <c r="G4" s="995"/>
      <c r="H4" s="995"/>
      <c r="I4" s="994" t="s">
        <v>1181</v>
      </c>
      <c r="J4" s="995"/>
      <c r="K4" s="995"/>
      <c r="L4" s="995"/>
      <c r="M4" s="995"/>
      <c r="N4" s="996"/>
      <c r="O4" s="994" t="s">
        <v>1136</v>
      </c>
      <c r="P4" s="995"/>
      <c r="Q4" s="995"/>
      <c r="R4" s="995"/>
      <c r="S4" s="995"/>
      <c r="T4" s="995"/>
    </row>
    <row r="5" spans="1:20" s="139" customFormat="1" ht="30" customHeight="1">
      <c r="A5" s="989"/>
      <c r="B5" s="992"/>
      <c r="C5" s="994" t="s">
        <v>1182</v>
      </c>
      <c r="D5" s="997"/>
      <c r="E5" s="998"/>
      <c r="F5" s="994" t="s">
        <v>1183</v>
      </c>
      <c r="G5" s="997"/>
      <c r="H5" s="998"/>
      <c r="I5" s="994" t="s">
        <v>1182</v>
      </c>
      <c r="J5" s="997"/>
      <c r="K5" s="998"/>
      <c r="L5" s="994" t="s">
        <v>1183</v>
      </c>
      <c r="M5" s="997"/>
      <c r="N5" s="998"/>
      <c r="O5" s="994" t="s">
        <v>1182</v>
      </c>
      <c r="P5" s="997"/>
      <c r="Q5" s="998"/>
      <c r="R5" s="994" t="s">
        <v>1183</v>
      </c>
      <c r="S5" s="997"/>
      <c r="T5" s="997"/>
    </row>
    <row r="6" spans="1:20" s="139" customFormat="1" ht="26.25" customHeight="1">
      <c r="A6" s="990"/>
      <c r="B6" s="993"/>
      <c r="C6" s="140" t="s">
        <v>1134</v>
      </c>
      <c r="D6" s="141" t="s">
        <v>1135</v>
      </c>
      <c r="E6" s="140" t="s">
        <v>1136</v>
      </c>
      <c r="F6" s="140" t="s">
        <v>1134</v>
      </c>
      <c r="G6" s="141" t="s">
        <v>1135</v>
      </c>
      <c r="H6" s="140" t="s">
        <v>1136</v>
      </c>
      <c r="I6" s="142" t="s">
        <v>1134</v>
      </c>
      <c r="J6" s="141" t="s">
        <v>1135</v>
      </c>
      <c r="K6" s="140" t="s">
        <v>1136</v>
      </c>
      <c r="L6" s="140" t="s">
        <v>1134</v>
      </c>
      <c r="M6" s="141" t="s">
        <v>1135</v>
      </c>
      <c r="N6" s="140" t="s">
        <v>1136</v>
      </c>
      <c r="O6" s="140" t="s">
        <v>1134</v>
      </c>
      <c r="P6" s="141" t="s">
        <v>1135</v>
      </c>
      <c r="Q6" s="140" t="s">
        <v>1136</v>
      </c>
      <c r="R6" s="140" t="s">
        <v>1134</v>
      </c>
      <c r="S6" s="141" t="s">
        <v>1135</v>
      </c>
      <c r="T6" s="143" t="s">
        <v>1136</v>
      </c>
    </row>
    <row r="7" spans="1:20" ht="12.95" customHeight="1">
      <c r="A7" s="144" t="s">
        <v>1027</v>
      </c>
      <c r="B7" s="145" t="s">
        <v>1184</v>
      </c>
      <c r="C7" s="146">
        <v>1</v>
      </c>
      <c r="D7" s="146">
        <v>0</v>
      </c>
      <c r="E7" s="147">
        <f>C7+D7</f>
        <v>1</v>
      </c>
      <c r="F7" s="146">
        <v>0</v>
      </c>
      <c r="G7" s="146">
        <v>0</v>
      </c>
      <c r="H7" s="147">
        <f>F7+G7</f>
        <v>0</v>
      </c>
      <c r="I7" s="146">
        <v>37</v>
      </c>
      <c r="J7" s="146">
        <v>4</v>
      </c>
      <c r="K7" s="147">
        <f>I7+J7</f>
        <v>41</v>
      </c>
      <c r="L7" s="146">
        <v>0</v>
      </c>
      <c r="M7" s="146">
        <v>0</v>
      </c>
      <c r="N7" s="147">
        <f>L7+M7</f>
        <v>0</v>
      </c>
      <c r="O7" s="146">
        <f>C7+I7</f>
        <v>38</v>
      </c>
      <c r="P7" s="146">
        <f>D7+J7</f>
        <v>4</v>
      </c>
      <c r="Q7" s="147">
        <f>O7+P7</f>
        <v>42</v>
      </c>
      <c r="R7" s="146">
        <f>F7+L7</f>
        <v>0</v>
      </c>
      <c r="S7" s="146">
        <f>G7+M7</f>
        <v>0</v>
      </c>
      <c r="T7" s="147">
        <f>R7+S7</f>
        <v>0</v>
      </c>
    </row>
    <row r="8" spans="1:20" ht="12.95" customHeight="1">
      <c r="A8" s="144" t="s">
        <v>1029</v>
      </c>
      <c r="B8" s="145" t="s">
        <v>1185</v>
      </c>
      <c r="C8" s="146">
        <v>0</v>
      </c>
      <c r="D8" s="146">
        <v>0</v>
      </c>
      <c r="E8" s="147">
        <f t="shared" ref="E8:E50" si="0">C8+D8</f>
        <v>0</v>
      </c>
      <c r="F8" s="146">
        <v>0</v>
      </c>
      <c r="G8" s="146">
        <v>0</v>
      </c>
      <c r="H8" s="147">
        <f t="shared" ref="H8:H50" si="1">F8+G8</f>
        <v>0</v>
      </c>
      <c r="I8" s="146">
        <v>11</v>
      </c>
      <c r="J8" s="146">
        <v>2</v>
      </c>
      <c r="K8" s="147">
        <f t="shared" ref="K8:K50" si="2">I8+J8</f>
        <v>13</v>
      </c>
      <c r="L8" s="146">
        <v>1</v>
      </c>
      <c r="M8" s="146">
        <v>0</v>
      </c>
      <c r="N8" s="147">
        <f t="shared" ref="N8:N50" si="3">L8+M8</f>
        <v>1</v>
      </c>
      <c r="O8" s="146">
        <f t="shared" ref="O8:P50" si="4">C8+I8</f>
        <v>11</v>
      </c>
      <c r="P8" s="146">
        <f t="shared" si="4"/>
        <v>2</v>
      </c>
      <c r="Q8" s="147">
        <f t="shared" ref="Q8:Q50" si="5">O8+P8</f>
        <v>13</v>
      </c>
      <c r="R8" s="146">
        <f t="shared" ref="R8:S50" si="6">F8+L8</f>
        <v>1</v>
      </c>
      <c r="S8" s="146">
        <f t="shared" si="6"/>
        <v>0</v>
      </c>
      <c r="T8" s="147">
        <f t="shared" ref="T8:T50" si="7">R8+S8</f>
        <v>1</v>
      </c>
    </row>
    <row r="9" spans="1:20" ht="12.95" customHeight="1">
      <c r="A9" s="144" t="s">
        <v>1031</v>
      </c>
      <c r="B9" s="145" t="s">
        <v>1186</v>
      </c>
      <c r="C9" s="146">
        <v>0</v>
      </c>
      <c r="D9" s="146">
        <v>0</v>
      </c>
      <c r="E9" s="147">
        <f t="shared" si="0"/>
        <v>0</v>
      </c>
      <c r="F9" s="146">
        <v>0</v>
      </c>
      <c r="G9" s="146">
        <v>0</v>
      </c>
      <c r="H9" s="147">
        <f t="shared" si="1"/>
        <v>0</v>
      </c>
      <c r="I9" s="146">
        <v>2</v>
      </c>
      <c r="J9" s="146">
        <v>0</v>
      </c>
      <c r="K9" s="147">
        <f t="shared" si="2"/>
        <v>2</v>
      </c>
      <c r="L9" s="146">
        <v>0</v>
      </c>
      <c r="M9" s="146">
        <v>0</v>
      </c>
      <c r="N9" s="147">
        <f t="shared" si="3"/>
        <v>0</v>
      </c>
      <c r="O9" s="146">
        <f t="shared" si="4"/>
        <v>2</v>
      </c>
      <c r="P9" s="146">
        <f t="shared" si="4"/>
        <v>0</v>
      </c>
      <c r="Q9" s="147">
        <f t="shared" si="5"/>
        <v>2</v>
      </c>
      <c r="R9" s="146">
        <f t="shared" si="6"/>
        <v>0</v>
      </c>
      <c r="S9" s="146">
        <f t="shared" si="6"/>
        <v>0</v>
      </c>
      <c r="T9" s="147">
        <f t="shared" si="7"/>
        <v>0</v>
      </c>
    </row>
    <row r="10" spans="1:20" ht="12.95" customHeight="1">
      <c r="A10" s="144" t="s">
        <v>1035</v>
      </c>
      <c r="B10" s="145" t="s">
        <v>1187</v>
      </c>
      <c r="C10" s="146">
        <v>8</v>
      </c>
      <c r="D10" s="146">
        <v>0</v>
      </c>
      <c r="E10" s="147">
        <f t="shared" si="0"/>
        <v>8</v>
      </c>
      <c r="F10" s="146">
        <v>7</v>
      </c>
      <c r="G10" s="146">
        <v>0</v>
      </c>
      <c r="H10" s="147">
        <f t="shared" si="1"/>
        <v>7</v>
      </c>
      <c r="I10" s="146">
        <v>137</v>
      </c>
      <c r="J10" s="146">
        <v>0</v>
      </c>
      <c r="K10" s="147">
        <f t="shared" si="2"/>
        <v>137</v>
      </c>
      <c r="L10" s="146">
        <v>8</v>
      </c>
      <c r="M10" s="146">
        <v>0</v>
      </c>
      <c r="N10" s="147">
        <f t="shared" si="3"/>
        <v>8</v>
      </c>
      <c r="O10" s="146">
        <f t="shared" si="4"/>
        <v>145</v>
      </c>
      <c r="P10" s="146">
        <f t="shared" si="4"/>
        <v>0</v>
      </c>
      <c r="Q10" s="147">
        <f t="shared" si="5"/>
        <v>145</v>
      </c>
      <c r="R10" s="146">
        <f t="shared" si="6"/>
        <v>15</v>
      </c>
      <c r="S10" s="146">
        <f t="shared" si="6"/>
        <v>0</v>
      </c>
      <c r="T10" s="147">
        <f t="shared" si="7"/>
        <v>15</v>
      </c>
    </row>
    <row r="11" spans="1:20" ht="12.95" customHeight="1">
      <c r="A11" s="144" t="s">
        <v>1037</v>
      </c>
      <c r="B11" s="145" t="s">
        <v>1188</v>
      </c>
      <c r="C11" s="146">
        <v>0</v>
      </c>
      <c r="D11" s="146">
        <v>0</v>
      </c>
      <c r="E11" s="147">
        <f t="shared" si="0"/>
        <v>0</v>
      </c>
      <c r="F11" s="146">
        <v>0</v>
      </c>
      <c r="G11" s="146">
        <v>0</v>
      </c>
      <c r="H11" s="147">
        <f t="shared" si="1"/>
        <v>0</v>
      </c>
      <c r="I11" s="146">
        <v>13</v>
      </c>
      <c r="J11" s="146">
        <v>0</v>
      </c>
      <c r="K11" s="147">
        <f t="shared" si="2"/>
        <v>13</v>
      </c>
      <c r="L11" s="146">
        <v>0</v>
      </c>
      <c r="M11" s="146">
        <v>0</v>
      </c>
      <c r="N11" s="147">
        <f t="shared" si="3"/>
        <v>0</v>
      </c>
      <c r="O11" s="146">
        <f t="shared" si="4"/>
        <v>13</v>
      </c>
      <c r="P11" s="146">
        <f t="shared" si="4"/>
        <v>0</v>
      </c>
      <c r="Q11" s="147">
        <f t="shared" si="5"/>
        <v>13</v>
      </c>
      <c r="R11" s="146">
        <f t="shared" si="6"/>
        <v>0</v>
      </c>
      <c r="S11" s="146">
        <f t="shared" si="6"/>
        <v>0</v>
      </c>
      <c r="T11" s="147">
        <f t="shared" si="7"/>
        <v>0</v>
      </c>
    </row>
    <row r="12" spans="1:20" ht="12.95" customHeight="1">
      <c r="A12" s="144" t="s">
        <v>1039</v>
      </c>
      <c r="B12" s="145" t="s">
        <v>1189</v>
      </c>
      <c r="C12" s="146">
        <v>0</v>
      </c>
      <c r="D12" s="146">
        <v>0</v>
      </c>
      <c r="E12" s="147">
        <f t="shared" si="0"/>
        <v>0</v>
      </c>
      <c r="F12" s="146">
        <v>0</v>
      </c>
      <c r="G12" s="146">
        <v>0</v>
      </c>
      <c r="H12" s="147">
        <f t="shared" si="1"/>
        <v>0</v>
      </c>
      <c r="I12" s="146">
        <v>17</v>
      </c>
      <c r="J12" s="146">
        <v>0</v>
      </c>
      <c r="K12" s="147">
        <f t="shared" si="2"/>
        <v>17</v>
      </c>
      <c r="L12" s="146">
        <v>2</v>
      </c>
      <c r="M12" s="146">
        <v>0</v>
      </c>
      <c r="N12" s="147">
        <f t="shared" si="3"/>
        <v>2</v>
      </c>
      <c r="O12" s="146">
        <f t="shared" si="4"/>
        <v>17</v>
      </c>
      <c r="P12" s="146">
        <f t="shared" si="4"/>
        <v>0</v>
      </c>
      <c r="Q12" s="147">
        <f t="shared" si="5"/>
        <v>17</v>
      </c>
      <c r="R12" s="146">
        <f t="shared" si="6"/>
        <v>2</v>
      </c>
      <c r="S12" s="146">
        <f t="shared" si="6"/>
        <v>0</v>
      </c>
      <c r="T12" s="147">
        <f t="shared" si="7"/>
        <v>2</v>
      </c>
    </row>
    <row r="13" spans="1:20" ht="12.95" customHeight="1">
      <c r="A13" s="144" t="s">
        <v>1041</v>
      </c>
      <c r="B13" s="145" t="s">
        <v>1190</v>
      </c>
      <c r="C13" s="146">
        <v>1</v>
      </c>
      <c r="D13" s="146">
        <v>0</v>
      </c>
      <c r="E13" s="147">
        <f t="shared" si="0"/>
        <v>1</v>
      </c>
      <c r="F13" s="146">
        <v>0</v>
      </c>
      <c r="G13" s="146">
        <v>0</v>
      </c>
      <c r="H13" s="147">
        <f t="shared" si="1"/>
        <v>0</v>
      </c>
      <c r="I13" s="146">
        <v>85</v>
      </c>
      <c r="J13" s="146">
        <v>1</v>
      </c>
      <c r="K13" s="147">
        <f t="shared" si="2"/>
        <v>86</v>
      </c>
      <c r="L13" s="146">
        <v>0</v>
      </c>
      <c r="M13" s="146">
        <v>0</v>
      </c>
      <c r="N13" s="147">
        <f t="shared" si="3"/>
        <v>0</v>
      </c>
      <c r="O13" s="146">
        <f t="shared" si="4"/>
        <v>86</v>
      </c>
      <c r="P13" s="146">
        <f t="shared" si="4"/>
        <v>1</v>
      </c>
      <c r="Q13" s="147">
        <f t="shared" si="5"/>
        <v>87</v>
      </c>
      <c r="R13" s="146">
        <f t="shared" si="6"/>
        <v>0</v>
      </c>
      <c r="S13" s="146">
        <f t="shared" si="6"/>
        <v>0</v>
      </c>
      <c r="T13" s="147">
        <f t="shared" si="7"/>
        <v>0</v>
      </c>
    </row>
    <row r="14" spans="1:20" ht="12.95" customHeight="1">
      <c r="A14" s="144" t="s">
        <v>1043</v>
      </c>
      <c r="B14" s="145" t="s">
        <v>1191</v>
      </c>
      <c r="C14" s="146">
        <v>0</v>
      </c>
      <c r="D14" s="146">
        <v>0</v>
      </c>
      <c r="E14" s="147">
        <f t="shared" si="0"/>
        <v>0</v>
      </c>
      <c r="F14" s="146">
        <v>0</v>
      </c>
      <c r="G14" s="146">
        <v>0</v>
      </c>
      <c r="H14" s="147">
        <f t="shared" si="1"/>
        <v>0</v>
      </c>
      <c r="I14" s="146">
        <v>11</v>
      </c>
      <c r="J14" s="146">
        <v>0</v>
      </c>
      <c r="K14" s="147">
        <f t="shared" si="2"/>
        <v>11</v>
      </c>
      <c r="L14" s="146">
        <v>0</v>
      </c>
      <c r="M14" s="146">
        <v>0</v>
      </c>
      <c r="N14" s="147">
        <f t="shared" si="3"/>
        <v>0</v>
      </c>
      <c r="O14" s="146">
        <f t="shared" si="4"/>
        <v>11</v>
      </c>
      <c r="P14" s="146">
        <f t="shared" si="4"/>
        <v>0</v>
      </c>
      <c r="Q14" s="147">
        <f t="shared" si="5"/>
        <v>11</v>
      </c>
      <c r="R14" s="146">
        <f t="shared" si="6"/>
        <v>0</v>
      </c>
      <c r="S14" s="146">
        <f t="shared" si="6"/>
        <v>0</v>
      </c>
      <c r="T14" s="147">
        <f t="shared" si="7"/>
        <v>0</v>
      </c>
    </row>
    <row r="15" spans="1:20" ht="12.95" customHeight="1">
      <c r="A15" s="144">
        <v>10</v>
      </c>
      <c r="B15" s="145" t="s">
        <v>1192</v>
      </c>
      <c r="C15" s="146">
        <v>2</v>
      </c>
      <c r="D15" s="146">
        <v>0</v>
      </c>
      <c r="E15" s="147">
        <f t="shared" si="0"/>
        <v>2</v>
      </c>
      <c r="F15" s="146">
        <v>0</v>
      </c>
      <c r="G15" s="146">
        <v>0</v>
      </c>
      <c r="H15" s="147">
        <f t="shared" si="1"/>
        <v>0</v>
      </c>
      <c r="I15" s="146">
        <v>115</v>
      </c>
      <c r="J15" s="146">
        <v>33</v>
      </c>
      <c r="K15" s="147">
        <f t="shared" si="2"/>
        <v>148</v>
      </c>
      <c r="L15" s="146">
        <v>1</v>
      </c>
      <c r="M15" s="146">
        <v>0</v>
      </c>
      <c r="N15" s="147">
        <f t="shared" si="3"/>
        <v>1</v>
      </c>
      <c r="O15" s="146">
        <f t="shared" si="4"/>
        <v>117</v>
      </c>
      <c r="P15" s="146">
        <f t="shared" si="4"/>
        <v>33</v>
      </c>
      <c r="Q15" s="147">
        <f t="shared" si="5"/>
        <v>150</v>
      </c>
      <c r="R15" s="146">
        <f t="shared" si="6"/>
        <v>1</v>
      </c>
      <c r="S15" s="146">
        <f t="shared" si="6"/>
        <v>0</v>
      </c>
      <c r="T15" s="147">
        <f t="shared" si="7"/>
        <v>1</v>
      </c>
    </row>
    <row r="16" spans="1:20" ht="12.95" customHeight="1">
      <c r="A16" s="144">
        <v>11</v>
      </c>
      <c r="B16" s="145" t="s">
        <v>1193</v>
      </c>
      <c r="C16" s="146">
        <v>0</v>
      </c>
      <c r="D16" s="146">
        <v>0</v>
      </c>
      <c r="E16" s="147">
        <f t="shared" si="0"/>
        <v>0</v>
      </c>
      <c r="F16" s="146">
        <v>0</v>
      </c>
      <c r="G16" s="146">
        <v>0</v>
      </c>
      <c r="H16" s="147">
        <f t="shared" si="1"/>
        <v>0</v>
      </c>
      <c r="I16" s="146">
        <v>9</v>
      </c>
      <c r="J16" s="146">
        <v>0</v>
      </c>
      <c r="K16" s="147">
        <f t="shared" si="2"/>
        <v>9</v>
      </c>
      <c r="L16" s="146">
        <v>0</v>
      </c>
      <c r="M16" s="146">
        <v>0</v>
      </c>
      <c r="N16" s="147">
        <f t="shared" si="3"/>
        <v>0</v>
      </c>
      <c r="O16" s="146">
        <f t="shared" si="4"/>
        <v>9</v>
      </c>
      <c r="P16" s="146">
        <f t="shared" si="4"/>
        <v>0</v>
      </c>
      <c r="Q16" s="147">
        <f t="shared" si="5"/>
        <v>9</v>
      </c>
      <c r="R16" s="146">
        <f t="shared" si="6"/>
        <v>0</v>
      </c>
      <c r="S16" s="146">
        <f t="shared" si="6"/>
        <v>0</v>
      </c>
      <c r="T16" s="147">
        <f t="shared" si="7"/>
        <v>0</v>
      </c>
    </row>
    <row r="17" spans="1:20" ht="12.95" customHeight="1">
      <c r="A17" s="144">
        <v>12</v>
      </c>
      <c r="B17" s="145" t="s">
        <v>1194</v>
      </c>
      <c r="C17" s="146">
        <v>0</v>
      </c>
      <c r="D17" s="146">
        <v>0</v>
      </c>
      <c r="E17" s="147">
        <f t="shared" si="0"/>
        <v>0</v>
      </c>
      <c r="F17" s="146">
        <v>0</v>
      </c>
      <c r="G17" s="146">
        <v>0</v>
      </c>
      <c r="H17" s="147">
        <f t="shared" si="1"/>
        <v>0</v>
      </c>
      <c r="I17" s="146">
        <v>2</v>
      </c>
      <c r="J17" s="146">
        <v>1</v>
      </c>
      <c r="K17" s="147">
        <f t="shared" si="2"/>
        <v>3</v>
      </c>
      <c r="L17" s="146">
        <v>0</v>
      </c>
      <c r="M17" s="146">
        <v>0</v>
      </c>
      <c r="N17" s="147">
        <f t="shared" si="3"/>
        <v>0</v>
      </c>
      <c r="O17" s="146">
        <f t="shared" si="4"/>
        <v>2</v>
      </c>
      <c r="P17" s="146">
        <f t="shared" si="4"/>
        <v>1</v>
      </c>
      <c r="Q17" s="147">
        <f t="shared" si="5"/>
        <v>3</v>
      </c>
      <c r="R17" s="146">
        <f t="shared" si="6"/>
        <v>0</v>
      </c>
      <c r="S17" s="146">
        <f t="shared" si="6"/>
        <v>0</v>
      </c>
      <c r="T17" s="147">
        <f t="shared" si="7"/>
        <v>0</v>
      </c>
    </row>
    <row r="18" spans="1:20" ht="12.95" customHeight="1">
      <c r="A18" s="144">
        <v>13</v>
      </c>
      <c r="B18" s="145" t="s">
        <v>1195</v>
      </c>
      <c r="C18" s="146">
        <v>4</v>
      </c>
      <c r="D18" s="146">
        <v>0</v>
      </c>
      <c r="E18" s="147">
        <f t="shared" si="0"/>
        <v>4</v>
      </c>
      <c r="F18" s="146">
        <v>1</v>
      </c>
      <c r="G18" s="146">
        <v>0</v>
      </c>
      <c r="H18" s="147">
        <f t="shared" si="1"/>
        <v>1</v>
      </c>
      <c r="I18" s="146">
        <v>123</v>
      </c>
      <c r="J18" s="146">
        <v>18</v>
      </c>
      <c r="K18" s="147">
        <f t="shared" si="2"/>
        <v>141</v>
      </c>
      <c r="L18" s="146">
        <v>4</v>
      </c>
      <c r="M18" s="146">
        <v>1</v>
      </c>
      <c r="N18" s="147">
        <f t="shared" si="3"/>
        <v>5</v>
      </c>
      <c r="O18" s="146">
        <f t="shared" si="4"/>
        <v>127</v>
      </c>
      <c r="P18" s="146">
        <f t="shared" si="4"/>
        <v>18</v>
      </c>
      <c r="Q18" s="147">
        <f t="shared" si="5"/>
        <v>145</v>
      </c>
      <c r="R18" s="146">
        <f t="shared" si="6"/>
        <v>5</v>
      </c>
      <c r="S18" s="146">
        <f t="shared" si="6"/>
        <v>1</v>
      </c>
      <c r="T18" s="147">
        <f t="shared" si="7"/>
        <v>6</v>
      </c>
    </row>
    <row r="19" spans="1:20" ht="12.95" customHeight="1">
      <c r="A19" s="144">
        <v>14</v>
      </c>
      <c r="B19" s="145" t="s">
        <v>1196</v>
      </c>
      <c r="C19" s="146">
        <v>0</v>
      </c>
      <c r="D19" s="146">
        <v>0</v>
      </c>
      <c r="E19" s="147">
        <f t="shared" si="0"/>
        <v>0</v>
      </c>
      <c r="F19" s="146">
        <v>0</v>
      </c>
      <c r="G19" s="146">
        <v>0</v>
      </c>
      <c r="H19" s="147">
        <f t="shared" si="1"/>
        <v>0</v>
      </c>
      <c r="I19" s="146">
        <v>12</v>
      </c>
      <c r="J19" s="146">
        <v>12</v>
      </c>
      <c r="K19" s="147">
        <f t="shared" si="2"/>
        <v>24</v>
      </c>
      <c r="L19" s="146">
        <v>1</v>
      </c>
      <c r="M19" s="146">
        <v>2</v>
      </c>
      <c r="N19" s="147">
        <f t="shared" si="3"/>
        <v>3</v>
      </c>
      <c r="O19" s="146">
        <f t="shared" si="4"/>
        <v>12</v>
      </c>
      <c r="P19" s="146">
        <f t="shared" si="4"/>
        <v>12</v>
      </c>
      <c r="Q19" s="147">
        <f t="shared" si="5"/>
        <v>24</v>
      </c>
      <c r="R19" s="146">
        <f t="shared" si="6"/>
        <v>1</v>
      </c>
      <c r="S19" s="146">
        <f t="shared" si="6"/>
        <v>2</v>
      </c>
      <c r="T19" s="147">
        <f t="shared" si="7"/>
        <v>3</v>
      </c>
    </row>
    <row r="20" spans="1:20" ht="12.95" customHeight="1">
      <c r="A20" s="144">
        <v>15</v>
      </c>
      <c r="B20" s="145" t="s">
        <v>1197</v>
      </c>
      <c r="C20" s="146">
        <v>0</v>
      </c>
      <c r="D20" s="146">
        <v>0</v>
      </c>
      <c r="E20" s="147">
        <f t="shared" si="0"/>
        <v>0</v>
      </c>
      <c r="F20" s="146">
        <v>0</v>
      </c>
      <c r="G20" s="146">
        <v>0</v>
      </c>
      <c r="H20" s="147">
        <f t="shared" si="1"/>
        <v>0</v>
      </c>
      <c r="I20" s="146">
        <v>5</v>
      </c>
      <c r="J20" s="146">
        <v>2</v>
      </c>
      <c r="K20" s="147">
        <f t="shared" si="2"/>
        <v>7</v>
      </c>
      <c r="L20" s="146">
        <v>0</v>
      </c>
      <c r="M20" s="146">
        <v>0</v>
      </c>
      <c r="N20" s="147">
        <f t="shared" si="3"/>
        <v>0</v>
      </c>
      <c r="O20" s="146">
        <f t="shared" si="4"/>
        <v>5</v>
      </c>
      <c r="P20" s="146">
        <f t="shared" si="4"/>
        <v>2</v>
      </c>
      <c r="Q20" s="147">
        <f t="shared" si="5"/>
        <v>7</v>
      </c>
      <c r="R20" s="146">
        <f t="shared" si="6"/>
        <v>0</v>
      </c>
      <c r="S20" s="146">
        <f t="shared" si="6"/>
        <v>0</v>
      </c>
      <c r="T20" s="147">
        <f t="shared" si="7"/>
        <v>0</v>
      </c>
    </row>
    <row r="21" spans="1:20" ht="12.95" customHeight="1">
      <c r="A21" s="144">
        <v>16</v>
      </c>
      <c r="B21" s="145" t="s">
        <v>1198</v>
      </c>
      <c r="C21" s="146">
        <v>1</v>
      </c>
      <c r="D21" s="146">
        <v>0</v>
      </c>
      <c r="E21" s="147">
        <f t="shared" si="0"/>
        <v>1</v>
      </c>
      <c r="F21" s="146">
        <v>0</v>
      </c>
      <c r="G21" s="146">
        <v>0</v>
      </c>
      <c r="H21" s="147">
        <f t="shared" si="1"/>
        <v>0</v>
      </c>
      <c r="I21" s="146">
        <v>51</v>
      </c>
      <c r="J21" s="146">
        <v>2</v>
      </c>
      <c r="K21" s="147">
        <f t="shared" si="2"/>
        <v>53</v>
      </c>
      <c r="L21" s="146">
        <v>2</v>
      </c>
      <c r="M21" s="146">
        <v>0</v>
      </c>
      <c r="N21" s="147">
        <f t="shared" si="3"/>
        <v>2</v>
      </c>
      <c r="O21" s="146">
        <f t="shared" si="4"/>
        <v>52</v>
      </c>
      <c r="P21" s="146">
        <f t="shared" si="4"/>
        <v>2</v>
      </c>
      <c r="Q21" s="147">
        <f t="shared" si="5"/>
        <v>54</v>
      </c>
      <c r="R21" s="146">
        <f t="shared" si="6"/>
        <v>2</v>
      </c>
      <c r="S21" s="146">
        <f t="shared" si="6"/>
        <v>0</v>
      </c>
      <c r="T21" s="147">
        <f t="shared" si="7"/>
        <v>2</v>
      </c>
    </row>
    <row r="22" spans="1:20" ht="12.95" customHeight="1">
      <c r="A22" s="144">
        <v>17</v>
      </c>
      <c r="B22" s="145" t="s">
        <v>1199</v>
      </c>
      <c r="C22" s="146">
        <v>1</v>
      </c>
      <c r="D22" s="146">
        <v>1</v>
      </c>
      <c r="E22" s="147">
        <f t="shared" si="0"/>
        <v>2</v>
      </c>
      <c r="F22" s="146">
        <v>0</v>
      </c>
      <c r="G22" s="146">
        <v>0</v>
      </c>
      <c r="H22" s="147">
        <f t="shared" si="1"/>
        <v>0</v>
      </c>
      <c r="I22" s="146">
        <v>35</v>
      </c>
      <c r="J22" s="146">
        <v>3</v>
      </c>
      <c r="K22" s="147">
        <f t="shared" si="2"/>
        <v>38</v>
      </c>
      <c r="L22" s="146">
        <v>1</v>
      </c>
      <c r="M22" s="146">
        <v>0</v>
      </c>
      <c r="N22" s="147">
        <f t="shared" si="3"/>
        <v>1</v>
      </c>
      <c r="O22" s="146">
        <f t="shared" si="4"/>
        <v>36</v>
      </c>
      <c r="P22" s="146">
        <f t="shared" si="4"/>
        <v>4</v>
      </c>
      <c r="Q22" s="147">
        <f t="shared" si="5"/>
        <v>40</v>
      </c>
      <c r="R22" s="146">
        <f t="shared" si="6"/>
        <v>1</v>
      </c>
      <c r="S22" s="146">
        <f t="shared" si="6"/>
        <v>0</v>
      </c>
      <c r="T22" s="147">
        <f t="shared" si="7"/>
        <v>1</v>
      </c>
    </row>
    <row r="23" spans="1:20" ht="12.95" customHeight="1">
      <c r="A23" s="144">
        <v>18</v>
      </c>
      <c r="B23" s="145" t="s">
        <v>1200</v>
      </c>
      <c r="C23" s="146">
        <v>0</v>
      </c>
      <c r="D23" s="146">
        <v>0</v>
      </c>
      <c r="E23" s="147">
        <f t="shared" si="0"/>
        <v>0</v>
      </c>
      <c r="F23" s="146">
        <v>1</v>
      </c>
      <c r="G23" s="146">
        <v>0</v>
      </c>
      <c r="H23" s="147">
        <f t="shared" si="1"/>
        <v>1</v>
      </c>
      <c r="I23" s="146">
        <v>11</v>
      </c>
      <c r="J23" s="146">
        <v>2</v>
      </c>
      <c r="K23" s="147">
        <f t="shared" si="2"/>
        <v>13</v>
      </c>
      <c r="L23" s="146">
        <v>0</v>
      </c>
      <c r="M23" s="146">
        <v>0</v>
      </c>
      <c r="N23" s="147">
        <f t="shared" si="3"/>
        <v>0</v>
      </c>
      <c r="O23" s="146">
        <f t="shared" si="4"/>
        <v>11</v>
      </c>
      <c r="P23" s="146">
        <f t="shared" si="4"/>
        <v>2</v>
      </c>
      <c r="Q23" s="147">
        <f t="shared" si="5"/>
        <v>13</v>
      </c>
      <c r="R23" s="146">
        <f t="shared" si="6"/>
        <v>1</v>
      </c>
      <c r="S23" s="146">
        <f t="shared" si="6"/>
        <v>0</v>
      </c>
      <c r="T23" s="147">
        <f t="shared" si="7"/>
        <v>1</v>
      </c>
    </row>
    <row r="24" spans="1:20" ht="12.95" customHeight="1">
      <c r="A24" s="144">
        <v>19</v>
      </c>
      <c r="B24" s="145" t="s">
        <v>1201</v>
      </c>
      <c r="C24" s="146">
        <v>0</v>
      </c>
      <c r="D24" s="146">
        <v>0</v>
      </c>
      <c r="E24" s="147">
        <f t="shared" si="0"/>
        <v>0</v>
      </c>
      <c r="F24" s="146">
        <v>0</v>
      </c>
      <c r="G24" s="146">
        <v>0</v>
      </c>
      <c r="H24" s="147">
        <f t="shared" si="1"/>
        <v>0</v>
      </c>
      <c r="I24" s="146">
        <v>8</v>
      </c>
      <c r="J24" s="146">
        <v>0</v>
      </c>
      <c r="K24" s="147">
        <f t="shared" si="2"/>
        <v>8</v>
      </c>
      <c r="L24" s="146">
        <v>0</v>
      </c>
      <c r="M24" s="146">
        <v>0</v>
      </c>
      <c r="N24" s="147">
        <f t="shared" si="3"/>
        <v>0</v>
      </c>
      <c r="O24" s="146">
        <f t="shared" si="4"/>
        <v>8</v>
      </c>
      <c r="P24" s="146">
        <f t="shared" si="4"/>
        <v>0</v>
      </c>
      <c r="Q24" s="147">
        <f t="shared" si="5"/>
        <v>8</v>
      </c>
      <c r="R24" s="146">
        <f t="shared" si="6"/>
        <v>0</v>
      </c>
      <c r="S24" s="146">
        <f t="shared" si="6"/>
        <v>0</v>
      </c>
      <c r="T24" s="147">
        <f t="shared" si="7"/>
        <v>0</v>
      </c>
    </row>
    <row r="25" spans="1:20" ht="12.95" customHeight="1">
      <c r="A25" s="144">
        <v>20</v>
      </c>
      <c r="B25" s="145" t="s">
        <v>1202</v>
      </c>
      <c r="C25" s="146">
        <v>0</v>
      </c>
      <c r="D25" s="146">
        <v>0</v>
      </c>
      <c r="E25" s="147">
        <f t="shared" si="0"/>
        <v>0</v>
      </c>
      <c r="F25" s="146">
        <v>0</v>
      </c>
      <c r="G25" s="146">
        <v>0</v>
      </c>
      <c r="H25" s="147">
        <f t="shared" si="1"/>
        <v>0</v>
      </c>
      <c r="I25" s="146">
        <v>40</v>
      </c>
      <c r="J25" s="146">
        <v>7</v>
      </c>
      <c r="K25" s="147">
        <f t="shared" si="2"/>
        <v>47</v>
      </c>
      <c r="L25" s="146">
        <v>1</v>
      </c>
      <c r="M25" s="146">
        <v>0</v>
      </c>
      <c r="N25" s="147">
        <f t="shared" si="3"/>
        <v>1</v>
      </c>
      <c r="O25" s="146">
        <f t="shared" si="4"/>
        <v>40</v>
      </c>
      <c r="P25" s="146">
        <f t="shared" si="4"/>
        <v>7</v>
      </c>
      <c r="Q25" s="147">
        <f t="shared" si="5"/>
        <v>47</v>
      </c>
      <c r="R25" s="146">
        <f t="shared" si="6"/>
        <v>1</v>
      </c>
      <c r="S25" s="146">
        <f t="shared" si="6"/>
        <v>0</v>
      </c>
      <c r="T25" s="147">
        <f t="shared" si="7"/>
        <v>1</v>
      </c>
    </row>
    <row r="26" spans="1:20" ht="12.95" customHeight="1">
      <c r="A26" s="144">
        <v>21</v>
      </c>
      <c r="B26" s="145" t="s">
        <v>1203</v>
      </c>
      <c r="C26" s="146">
        <v>0</v>
      </c>
      <c r="D26" s="146">
        <v>0</v>
      </c>
      <c r="E26" s="147">
        <f t="shared" si="0"/>
        <v>0</v>
      </c>
      <c r="F26" s="146">
        <v>0</v>
      </c>
      <c r="G26" s="146">
        <v>0</v>
      </c>
      <c r="H26" s="147">
        <f t="shared" si="1"/>
        <v>0</v>
      </c>
      <c r="I26" s="146">
        <v>2</v>
      </c>
      <c r="J26" s="146">
        <v>0</v>
      </c>
      <c r="K26" s="147">
        <f t="shared" si="2"/>
        <v>2</v>
      </c>
      <c r="L26" s="146">
        <v>0</v>
      </c>
      <c r="M26" s="146">
        <v>0</v>
      </c>
      <c r="N26" s="147">
        <f t="shared" si="3"/>
        <v>0</v>
      </c>
      <c r="O26" s="146">
        <f t="shared" si="4"/>
        <v>2</v>
      </c>
      <c r="P26" s="146">
        <f t="shared" si="4"/>
        <v>0</v>
      </c>
      <c r="Q26" s="147">
        <f t="shared" si="5"/>
        <v>2</v>
      </c>
      <c r="R26" s="146">
        <f t="shared" si="6"/>
        <v>0</v>
      </c>
      <c r="S26" s="146">
        <f t="shared" si="6"/>
        <v>0</v>
      </c>
      <c r="T26" s="147">
        <f t="shared" si="7"/>
        <v>0</v>
      </c>
    </row>
    <row r="27" spans="1:20" ht="12.95" customHeight="1">
      <c r="A27" s="144">
        <v>22</v>
      </c>
      <c r="B27" s="145" t="s">
        <v>1204</v>
      </c>
      <c r="C27" s="146">
        <v>6</v>
      </c>
      <c r="D27" s="146">
        <v>1</v>
      </c>
      <c r="E27" s="147">
        <f t="shared" si="0"/>
        <v>7</v>
      </c>
      <c r="F27" s="146">
        <v>0</v>
      </c>
      <c r="G27" s="146">
        <v>0</v>
      </c>
      <c r="H27" s="147">
        <f t="shared" si="1"/>
        <v>0</v>
      </c>
      <c r="I27" s="146">
        <v>110</v>
      </c>
      <c r="J27" s="146">
        <v>14</v>
      </c>
      <c r="K27" s="147">
        <f t="shared" si="2"/>
        <v>124</v>
      </c>
      <c r="L27" s="146">
        <v>5</v>
      </c>
      <c r="M27" s="146">
        <v>0</v>
      </c>
      <c r="N27" s="147">
        <f t="shared" si="3"/>
        <v>5</v>
      </c>
      <c r="O27" s="146">
        <f t="shared" si="4"/>
        <v>116</v>
      </c>
      <c r="P27" s="146">
        <f t="shared" si="4"/>
        <v>15</v>
      </c>
      <c r="Q27" s="147">
        <f t="shared" si="5"/>
        <v>131</v>
      </c>
      <c r="R27" s="146">
        <f t="shared" si="6"/>
        <v>5</v>
      </c>
      <c r="S27" s="146">
        <f t="shared" si="6"/>
        <v>0</v>
      </c>
      <c r="T27" s="147">
        <f t="shared" si="7"/>
        <v>5</v>
      </c>
    </row>
    <row r="28" spans="1:20" ht="12.95" customHeight="1">
      <c r="A28" s="144">
        <v>23</v>
      </c>
      <c r="B28" s="145" t="s">
        <v>1205</v>
      </c>
      <c r="C28" s="146">
        <v>5</v>
      </c>
      <c r="D28" s="146">
        <v>0</v>
      </c>
      <c r="E28" s="147">
        <f t="shared" si="0"/>
        <v>5</v>
      </c>
      <c r="F28" s="146">
        <v>11</v>
      </c>
      <c r="G28" s="146">
        <v>0</v>
      </c>
      <c r="H28" s="147">
        <f t="shared" si="1"/>
        <v>11</v>
      </c>
      <c r="I28" s="146">
        <v>157</v>
      </c>
      <c r="J28" s="146">
        <v>2</v>
      </c>
      <c r="K28" s="147">
        <f t="shared" si="2"/>
        <v>159</v>
      </c>
      <c r="L28" s="146">
        <v>44</v>
      </c>
      <c r="M28" s="146">
        <v>0</v>
      </c>
      <c r="N28" s="147">
        <f t="shared" si="3"/>
        <v>44</v>
      </c>
      <c r="O28" s="146">
        <f t="shared" si="4"/>
        <v>162</v>
      </c>
      <c r="P28" s="146">
        <f t="shared" si="4"/>
        <v>2</v>
      </c>
      <c r="Q28" s="147">
        <f t="shared" si="5"/>
        <v>164</v>
      </c>
      <c r="R28" s="146">
        <f t="shared" si="6"/>
        <v>55</v>
      </c>
      <c r="S28" s="146">
        <f t="shared" si="6"/>
        <v>0</v>
      </c>
      <c r="T28" s="147">
        <f t="shared" si="7"/>
        <v>55</v>
      </c>
    </row>
    <row r="29" spans="1:20" ht="12.95" customHeight="1">
      <c r="A29" s="144">
        <v>24</v>
      </c>
      <c r="B29" s="145" t="s">
        <v>1206</v>
      </c>
      <c r="C29" s="146">
        <v>6</v>
      </c>
      <c r="D29" s="146">
        <v>0</v>
      </c>
      <c r="E29" s="147">
        <f t="shared" si="0"/>
        <v>6</v>
      </c>
      <c r="F29" s="146">
        <v>3</v>
      </c>
      <c r="G29" s="146">
        <v>0</v>
      </c>
      <c r="H29" s="147">
        <f t="shared" si="1"/>
        <v>3</v>
      </c>
      <c r="I29" s="146">
        <v>169</v>
      </c>
      <c r="J29" s="146">
        <v>3</v>
      </c>
      <c r="K29" s="147">
        <f t="shared" si="2"/>
        <v>172</v>
      </c>
      <c r="L29" s="146">
        <v>15</v>
      </c>
      <c r="M29" s="146">
        <v>0</v>
      </c>
      <c r="N29" s="147">
        <f t="shared" si="3"/>
        <v>15</v>
      </c>
      <c r="O29" s="146">
        <f t="shared" si="4"/>
        <v>175</v>
      </c>
      <c r="P29" s="146">
        <f t="shared" si="4"/>
        <v>3</v>
      </c>
      <c r="Q29" s="147">
        <f t="shared" si="5"/>
        <v>178</v>
      </c>
      <c r="R29" s="146">
        <f t="shared" si="6"/>
        <v>18</v>
      </c>
      <c r="S29" s="146">
        <f t="shared" si="6"/>
        <v>0</v>
      </c>
      <c r="T29" s="147">
        <f t="shared" si="7"/>
        <v>18</v>
      </c>
    </row>
    <row r="30" spans="1:20" ht="12.95" customHeight="1">
      <c r="A30" s="144">
        <v>25</v>
      </c>
      <c r="B30" s="145" t="s">
        <v>1207</v>
      </c>
      <c r="C30" s="146">
        <v>4</v>
      </c>
      <c r="D30" s="146">
        <v>1</v>
      </c>
      <c r="E30" s="147">
        <f t="shared" si="0"/>
        <v>5</v>
      </c>
      <c r="F30" s="146">
        <v>4</v>
      </c>
      <c r="G30" s="146">
        <v>1</v>
      </c>
      <c r="H30" s="147">
        <f t="shared" si="1"/>
        <v>5</v>
      </c>
      <c r="I30" s="146">
        <v>266</v>
      </c>
      <c r="J30" s="146">
        <v>16</v>
      </c>
      <c r="K30" s="147">
        <f t="shared" si="2"/>
        <v>282</v>
      </c>
      <c r="L30" s="146">
        <v>11</v>
      </c>
      <c r="M30" s="146">
        <v>1</v>
      </c>
      <c r="N30" s="147">
        <f t="shared" si="3"/>
        <v>12</v>
      </c>
      <c r="O30" s="146">
        <f t="shared" si="4"/>
        <v>270</v>
      </c>
      <c r="P30" s="146">
        <f t="shared" si="4"/>
        <v>17</v>
      </c>
      <c r="Q30" s="147">
        <f t="shared" si="5"/>
        <v>287</v>
      </c>
      <c r="R30" s="146">
        <f t="shared" si="6"/>
        <v>15</v>
      </c>
      <c r="S30" s="146">
        <f t="shared" si="6"/>
        <v>2</v>
      </c>
      <c r="T30" s="147">
        <f t="shared" si="7"/>
        <v>17</v>
      </c>
    </row>
    <row r="31" spans="1:20" ht="12.95" customHeight="1">
      <c r="A31" s="144">
        <v>26</v>
      </c>
      <c r="B31" s="145" t="s">
        <v>1208</v>
      </c>
      <c r="C31" s="146">
        <v>0</v>
      </c>
      <c r="D31" s="146">
        <v>0</v>
      </c>
      <c r="E31" s="147">
        <f t="shared" si="0"/>
        <v>0</v>
      </c>
      <c r="F31" s="146">
        <v>0</v>
      </c>
      <c r="G31" s="146">
        <v>0</v>
      </c>
      <c r="H31" s="147">
        <f t="shared" si="1"/>
        <v>0</v>
      </c>
      <c r="I31" s="146">
        <v>14</v>
      </c>
      <c r="J31" s="146">
        <v>0</v>
      </c>
      <c r="K31" s="147">
        <f t="shared" si="2"/>
        <v>14</v>
      </c>
      <c r="L31" s="146">
        <v>0</v>
      </c>
      <c r="M31" s="146">
        <v>0</v>
      </c>
      <c r="N31" s="147">
        <f t="shared" si="3"/>
        <v>0</v>
      </c>
      <c r="O31" s="146">
        <f t="shared" si="4"/>
        <v>14</v>
      </c>
      <c r="P31" s="146">
        <f t="shared" si="4"/>
        <v>0</v>
      </c>
      <c r="Q31" s="147">
        <f t="shared" si="5"/>
        <v>14</v>
      </c>
      <c r="R31" s="146">
        <f t="shared" si="6"/>
        <v>0</v>
      </c>
      <c r="S31" s="146">
        <f t="shared" si="6"/>
        <v>0</v>
      </c>
      <c r="T31" s="147">
        <f t="shared" si="7"/>
        <v>0</v>
      </c>
    </row>
    <row r="32" spans="1:20" ht="12.95" customHeight="1">
      <c r="A32" s="144">
        <v>27</v>
      </c>
      <c r="B32" s="145" t="s">
        <v>1209</v>
      </c>
      <c r="C32" s="146">
        <v>2</v>
      </c>
      <c r="D32" s="146">
        <v>0</v>
      </c>
      <c r="E32" s="147">
        <f t="shared" si="0"/>
        <v>2</v>
      </c>
      <c r="F32" s="146">
        <v>1</v>
      </c>
      <c r="G32" s="146">
        <v>0</v>
      </c>
      <c r="H32" s="147">
        <f t="shared" si="1"/>
        <v>1</v>
      </c>
      <c r="I32" s="146">
        <v>40</v>
      </c>
      <c r="J32" s="146">
        <v>1</v>
      </c>
      <c r="K32" s="147">
        <f t="shared" si="2"/>
        <v>41</v>
      </c>
      <c r="L32" s="146">
        <v>7</v>
      </c>
      <c r="M32" s="146">
        <v>0</v>
      </c>
      <c r="N32" s="147">
        <f t="shared" si="3"/>
        <v>7</v>
      </c>
      <c r="O32" s="146">
        <f t="shared" si="4"/>
        <v>42</v>
      </c>
      <c r="P32" s="146">
        <f t="shared" si="4"/>
        <v>1</v>
      </c>
      <c r="Q32" s="147">
        <f t="shared" si="5"/>
        <v>43</v>
      </c>
      <c r="R32" s="146">
        <f t="shared" si="6"/>
        <v>8</v>
      </c>
      <c r="S32" s="146">
        <f t="shared" si="6"/>
        <v>0</v>
      </c>
      <c r="T32" s="147">
        <f t="shared" si="7"/>
        <v>8</v>
      </c>
    </row>
    <row r="33" spans="1:20" ht="12.95" customHeight="1">
      <c r="A33" s="144">
        <v>28</v>
      </c>
      <c r="B33" s="145" t="s">
        <v>1210</v>
      </c>
      <c r="C33" s="146">
        <v>1</v>
      </c>
      <c r="D33" s="146">
        <v>0</v>
      </c>
      <c r="E33" s="147">
        <f t="shared" si="0"/>
        <v>1</v>
      </c>
      <c r="F33" s="146">
        <v>1</v>
      </c>
      <c r="G33" s="146">
        <v>0</v>
      </c>
      <c r="H33" s="147">
        <f t="shared" si="1"/>
        <v>1</v>
      </c>
      <c r="I33" s="146">
        <v>68</v>
      </c>
      <c r="J33" s="146">
        <v>1</v>
      </c>
      <c r="K33" s="147">
        <f t="shared" si="2"/>
        <v>69</v>
      </c>
      <c r="L33" s="146">
        <v>0</v>
      </c>
      <c r="M33" s="146">
        <v>0</v>
      </c>
      <c r="N33" s="147">
        <f t="shared" si="3"/>
        <v>0</v>
      </c>
      <c r="O33" s="146">
        <f t="shared" si="4"/>
        <v>69</v>
      </c>
      <c r="P33" s="146">
        <f t="shared" si="4"/>
        <v>1</v>
      </c>
      <c r="Q33" s="147">
        <f t="shared" si="5"/>
        <v>70</v>
      </c>
      <c r="R33" s="146">
        <f t="shared" si="6"/>
        <v>1</v>
      </c>
      <c r="S33" s="146">
        <f t="shared" si="6"/>
        <v>0</v>
      </c>
      <c r="T33" s="147">
        <f t="shared" si="7"/>
        <v>1</v>
      </c>
    </row>
    <row r="34" spans="1:20" ht="12.95" customHeight="1">
      <c r="A34" s="144">
        <v>29</v>
      </c>
      <c r="B34" s="145" t="s">
        <v>1211</v>
      </c>
      <c r="C34" s="146">
        <v>2</v>
      </c>
      <c r="D34" s="146">
        <v>0</v>
      </c>
      <c r="E34" s="147">
        <f t="shared" si="0"/>
        <v>2</v>
      </c>
      <c r="F34" s="146">
        <v>0</v>
      </c>
      <c r="G34" s="146">
        <v>0</v>
      </c>
      <c r="H34" s="147">
        <f t="shared" si="1"/>
        <v>0</v>
      </c>
      <c r="I34" s="146">
        <v>55</v>
      </c>
      <c r="J34" s="146">
        <v>4</v>
      </c>
      <c r="K34" s="147">
        <f t="shared" si="2"/>
        <v>59</v>
      </c>
      <c r="L34" s="146">
        <v>9</v>
      </c>
      <c r="M34" s="146">
        <v>1</v>
      </c>
      <c r="N34" s="147">
        <f t="shared" si="3"/>
        <v>10</v>
      </c>
      <c r="O34" s="146">
        <f t="shared" si="4"/>
        <v>57</v>
      </c>
      <c r="P34" s="146">
        <f t="shared" si="4"/>
        <v>4</v>
      </c>
      <c r="Q34" s="147">
        <f t="shared" si="5"/>
        <v>61</v>
      </c>
      <c r="R34" s="146">
        <f t="shared" si="6"/>
        <v>9</v>
      </c>
      <c r="S34" s="146">
        <f t="shared" si="6"/>
        <v>1</v>
      </c>
      <c r="T34" s="147">
        <f t="shared" si="7"/>
        <v>10</v>
      </c>
    </row>
    <row r="35" spans="1:20" ht="12.95" customHeight="1">
      <c r="A35" s="144">
        <v>30</v>
      </c>
      <c r="B35" s="145" t="s">
        <v>1212</v>
      </c>
      <c r="C35" s="146">
        <v>2</v>
      </c>
      <c r="D35" s="146">
        <v>0</v>
      </c>
      <c r="E35" s="147">
        <f t="shared" si="0"/>
        <v>2</v>
      </c>
      <c r="F35" s="146">
        <v>1</v>
      </c>
      <c r="G35" s="146">
        <v>0</v>
      </c>
      <c r="H35" s="147">
        <f t="shared" si="1"/>
        <v>1</v>
      </c>
      <c r="I35" s="146">
        <v>33</v>
      </c>
      <c r="J35" s="146">
        <v>1</v>
      </c>
      <c r="K35" s="147">
        <f t="shared" si="2"/>
        <v>34</v>
      </c>
      <c r="L35" s="146">
        <v>5</v>
      </c>
      <c r="M35" s="146">
        <v>0</v>
      </c>
      <c r="N35" s="147">
        <f t="shared" si="3"/>
        <v>5</v>
      </c>
      <c r="O35" s="146">
        <f t="shared" si="4"/>
        <v>35</v>
      </c>
      <c r="P35" s="146">
        <f t="shared" si="4"/>
        <v>1</v>
      </c>
      <c r="Q35" s="147">
        <f t="shared" si="5"/>
        <v>36</v>
      </c>
      <c r="R35" s="146">
        <f t="shared" si="6"/>
        <v>6</v>
      </c>
      <c r="S35" s="146">
        <f t="shared" si="6"/>
        <v>0</v>
      </c>
      <c r="T35" s="147">
        <f t="shared" si="7"/>
        <v>6</v>
      </c>
    </row>
    <row r="36" spans="1:20" ht="12.95" customHeight="1">
      <c r="A36" s="144">
        <v>31</v>
      </c>
      <c r="B36" s="145" t="s">
        <v>1213</v>
      </c>
      <c r="C36" s="146">
        <v>6</v>
      </c>
      <c r="D36" s="146">
        <v>0</v>
      </c>
      <c r="E36" s="147">
        <f t="shared" si="0"/>
        <v>6</v>
      </c>
      <c r="F36" s="146">
        <v>0</v>
      </c>
      <c r="G36" s="146">
        <v>0</v>
      </c>
      <c r="H36" s="147">
        <f t="shared" si="1"/>
        <v>0</v>
      </c>
      <c r="I36" s="146">
        <v>94</v>
      </c>
      <c r="J36" s="146">
        <v>2</v>
      </c>
      <c r="K36" s="147">
        <f t="shared" si="2"/>
        <v>96</v>
      </c>
      <c r="L36" s="146">
        <v>1</v>
      </c>
      <c r="M36" s="146">
        <v>0</v>
      </c>
      <c r="N36" s="147">
        <f t="shared" si="3"/>
        <v>1</v>
      </c>
      <c r="O36" s="146">
        <f t="shared" si="4"/>
        <v>100</v>
      </c>
      <c r="P36" s="146">
        <f t="shared" si="4"/>
        <v>2</v>
      </c>
      <c r="Q36" s="147">
        <f t="shared" si="5"/>
        <v>102</v>
      </c>
      <c r="R36" s="146">
        <f t="shared" si="6"/>
        <v>1</v>
      </c>
      <c r="S36" s="146">
        <f t="shared" si="6"/>
        <v>0</v>
      </c>
      <c r="T36" s="147">
        <f t="shared" si="7"/>
        <v>1</v>
      </c>
    </row>
    <row r="37" spans="1:20" ht="12.95" customHeight="1">
      <c r="A37" s="144">
        <v>32</v>
      </c>
      <c r="B37" s="145" t="s">
        <v>1214</v>
      </c>
      <c r="C37" s="146">
        <v>0</v>
      </c>
      <c r="D37" s="146">
        <v>0</v>
      </c>
      <c r="E37" s="147">
        <f t="shared" si="0"/>
        <v>0</v>
      </c>
      <c r="F37" s="146">
        <v>0</v>
      </c>
      <c r="G37" s="146">
        <v>0</v>
      </c>
      <c r="H37" s="147">
        <f t="shared" si="1"/>
        <v>0</v>
      </c>
      <c r="I37" s="146">
        <v>5</v>
      </c>
      <c r="J37" s="146">
        <v>0</v>
      </c>
      <c r="K37" s="147">
        <f t="shared" si="2"/>
        <v>5</v>
      </c>
      <c r="L37" s="146">
        <v>3</v>
      </c>
      <c r="M37" s="146">
        <v>0</v>
      </c>
      <c r="N37" s="147">
        <f t="shared" si="3"/>
        <v>3</v>
      </c>
      <c r="O37" s="146">
        <f t="shared" si="4"/>
        <v>5</v>
      </c>
      <c r="P37" s="146">
        <f t="shared" si="4"/>
        <v>0</v>
      </c>
      <c r="Q37" s="147">
        <f t="shared" si="5"/>
        <v>5</v>
      </c>
      <c r="R37" s="146">
        <f t="shared" si="6"/>
        <v>3</v>
      </c>
      <c r="S37" s="146">
        <f t="shared" si="6"/>
        <v>0</v>
      </c>
      <c r="T37" s="147">
        <f t="shared" si="7"/>
        <v>3</v>
      </c>
    </row>
    <row r="38" spans="1:20" ht="12.95" customHeight="1">
      <c r="A38" s="144">
        <v>33</v>
      </c>
      <c r="B38" s="145" t="s">
        <v>1215</v>
      </c>
      <c r="C38" s="146">
        <v>0</v>
      </c>
      <c r="D38" s="146">
        <v>0</v>
      </c>
      <c r="E38" s="147">
        <f t="shared" si="0"/>
        <v>0</v>
      </c>
      <c r="F38" s="146">
        <v>0</v>
      </c>
      <c r="G38" s="146">
        <v>0</v>
      </c>
      <c r="H38" s="147">
        <f t="shared" si="1"/>
        <v>0</v>
      </c>
      <c r="I38" s="146">
        <v>54</v>
      </c>
      <c r="J38" s="146">
        <v>1</v>
      </c>
      <c r="K38" s="147">
        <f t="shared" si="2"/>
        <v>55</v>
      </c>
      <c r="L38" s="146">
        <v>2</v>
      </c>
      <c r="M38" s="146">
        <v>0</v>
      </c>
      <c r="N38" s="147">
        <f t="shared" si="3"/>
        <v>2</v>
      </c>
      <c r="O38" s="146">
        <f t="shared" si="4"/>
        <v>54</v>
      </c>
      <c r="P38" s="146">
        <f t="shared" si="4"/>
        <v>1</v>
      </c>
      <c r="Q38" s="147">
        <f t="shared" si="5"/>
        <v>55</v>
      </c>
      <c r="R38" s="146">
        <f t="shared" si="6"/>
        <v>2</v>
      </c>
      <c r="S38" s="146">
        <f t="shared" si="6"/>
        <v>0</v>
      </c>
      <c r="T38" s="147">
        <f t="shared" si="7"/>
        <v>2</v>
      </c>
    </row>
    <row r="39" spans="1:20" ht="12.95" customHeight="1">
      <c r="A39" s="144">
        <v>35</v>
      </c>
      <c r="B39" s="145" t="s">
        <v>1216</v>
      </c>
      <c r="C39" s="146">
        <v>0</v>
      </c>
      <c r="D39" s="146">
        <v>0</v>
      </c>
      <c r="E39" s="147">
        <f t="shared" si="0"/>
        <v>0</v>
      </c>
      <c r="F39" s="146">
        <v>0</v>
      </c>
      <c r="G39" s="146">
        <v>0</v>
      </c>
      <c r="H39" s="147">
        <f t="shared" si="1"/>
        <v>0</v>
      </c>
      <c r="I39" s="146">
        <v>38</v>
      </c>
      <c r="J39" s="146">
        <v>0</v>
      </c>
      <c r="K39" s="147">
        <f t="shared" si="2"/>
        <v>38</v>
      </c>
      <c r="L39" s="146">
        <v>1</v>
      </c>
      <c r="M39" s="146">
        <v>0</v>
      </c>
      <c r="N39" s="147">
        <f t="shared" si="3"/>
        <v>1</v>
      </c>
      <c r="O39" s="146">
        <f t="shared" si="4"/>
        <v>38</v>
      </c>
      <c r="P39" s="146">
        <f t="shared" si="4"/>
        <v>0</v>
      </c>
      <c r="Q39" s="147">
        <f t="shared" si="5"/>
        <v>38</v>
      </c>
      <c r="R39" s="146">
        <f t="shared" si="6"/>
        <v>1</v>
      </c>
      <c r="S39" s="146">
        <f t="shared" si="6"/>
        <v>0</v>
      </c>
      <c r="T39" s="147">
        <f t="shared" si="7"/>
        <v>1</v>
      </c>
    </row>
    <row r="40" spans="1:20" ht="12.95" customHeight="1">
      <c r="A40" s="144">
        <v>36</v>
      </c>
      <c r="B40" s="145" t="s">
        <v>1217</v>
      </c>
      <c r="C40" s="146">
        <v>0</v>
      </c>
      <c r="D40" s="146">
        <v>0</v>
      </c>
      <c r="E40" s="147">
        <f t="shared" si="0"/>
        <v>0</v>
      </c>
      <c r="F40" s="146">
        <v>0</v>
      </c>
      <c r="G40" s="146">
        <v>0</v>
      </c>
      <c r="H40" s="147">
        <f t="shared" si="1"/>
        <v>0</v>
      </c>
      <c r="I40" s="146">
        <v>17</v>
      </c>
      <c r="J40" s="146">
        <v>0</v>
      </c>
      <c r="K40" s="147">
        <f t="shared" si="2"/>
        <v>17</v>
      </c>
      <c r="L40" s="146">
        <v>0</v>
      </c>
      <c r="M40" s="146">
        <v>0</v>
      </c>
      <c r="N40" s="147">
        <f t="shared" si="3"/>
        <v>0</v>
      </c>
      <c r="O40" s="146">
        <f t="shared" si="4"/>
        <v>17</v>
      </c>
      <c r="P40" s="146">
        <f t="shared" si="4"/>
        <v>0</v>
      </c>
      <c r="Q40" s="147">
        <f t="shared" si="5"/>
        <v>17</v>
      </c>
      <c r="R40" s="146">
        <f t="shared" si="6"/>
        <v>0</v>
      </c>
      <c r="S40" s="146">
        <f t="shared" si="6"/>
        <v>0</v>
      </c>
      <c r="T40" s="147">
        <f t="shared" si="7"/>
        <v>0</v>
      </c>
    </row>
    <row r="41" spans="1:20" ht="12.95" customHeight="1">
      <c r="A41" s="144">
        <v>37</v>
      </c>
      <c r="B41" s="145" t="s">
        <v>1218</v>
      </c>
      <c r="C41" s="146">
        <v>0</v>
      </c>
      <c r="D41" s="146">
        <v>0</v>
      </c>
      <c r="E41" s="147">
        <f t="shared" si="0"/>
        <v>0</v>
      </c>
      <c r="F41" s="146">
        <v>0</v>
      </c>
      <c r="G41" s="146">
        <v>0</v>
      </c>
      <c r="H41" s="147">
        <f t="shared" si="1"/>
        <v>0</v>
      </c>
      <c r="I41" s="146">
        <v>2</v>
      </c>
      <c r="J41" s="146">
        <v>0</v>
      </c>
      <c r="K41" s="147">
        <f t="shared" si="2"/>
        <v>2</v>
      </c>
      <c r="L41" s="146">
        <v>0</v>
      </c>
      <c r="M41" s="146">
        <v>0</v>
      </c>
      <c r="N41" s="147">
        <f t="shared" si="3"/>
        <v>0</v>
      </c>
      <c r="O41" s="146">
        <f t="shared" si="4"/>
        <v>2</v>
      </c>
      <c r="P41" s="146">
        <f t="shared" si="4"/>
        <v>0</v>
      </c>
      <c r="Q41" s="147">
        <f t="shared" si="5"/>
        <v>2</v>
      </c>
      <c r="R41" s="146">
        <f t="shared" si="6"/>
        <v>0</v>
      </c>
      <c r="S41" s="146">
        <f t="shared" si="6"/>
        <v>0</v>
      </c>
      <c r="T41" s="147">
        <f t="shared" si="7"/>
        <v>0</v>
      </c>
    </row>
    <row r="42" spans="1:20" ht="12.95" customHeight="1">
      <c r="A42" s="144">
        <v>38</v>
      </c>
      <c r="B42" s="145" t="s">
        <v>1219</v>
      </c>
      <c r="C42" s="146">
        <v>4</v>
      </c>
      <c r="D42" s="146">
        <v>1</v>
      </c>
      <c r="E42" s="147">
        <f t="shared" si="0"/>
        <v>5</v>
      </c>
      <c r="F42" s="146">
        <v>0</v>
      </c>
      <c r="G42" s="146">
        <v>0</v>
      </c>
      <c r="H42" s="147">
        <f t="shared" si="1"/>
        <v>0</v>
      </c>
      <c r="I42" s="146">
        <v>49</v>
      </c>
      <c r="J42" s="146">
        <v>3</v>
      </c>
      <c r="K42" s="147">
        <f t="shared" si="2"/>
        <v>52</v>
      </c>
      <c r="L42" s="146">
        <v>0</v>
      </c>
      <c r="M42" s="146">
        <v>1</v>
      </c>
      <c r="N42" s="147">
        <f t="shared" si="3"/>
        <v>1</v>
      </c>
      <c r="O42" s="146">
        <f t="shared" si="4"/>
        <v>53</v>
      </c>
      <c r="P42" s="146">
        <f t="shared" si="4"/>
        <v>4</v>
      </c>
      <c r="Q42" s="147">
        <f t="shared" si="5"/>
        <v>57</v>
      </c>
      <c r="R42" s="146">
        <f t="shared" si="6"/>
        <v>0</v>
      </c>
      <c r="S42" s="146">
        <f t="shared" si="6"/>
        <v>1</v>
      </c>
      <c r="T42" s="147">
        <f t="shared" si="7"/>
        <v>1</v>
      </c>
    </row>
    <row r="43" spans="1:20" ht="12.95" customHeight="1">
      <c r="A43" s="144">
        <v>39</v>
      </c>
      <c r="B43" s="145" t="s">
        <v>1220</v>
      </c>
      <c r="C43" s="146">
        <v>0</v>
      </c>
      <c r="D43" s="146">
        <v>0</v>
      </c>
      <c r="E43" s="147">
        <f t="shared" si="0"/>
        <v>0</v>
      </c>
      <c r="F43" s="146">
        <v>0</v>
      </c>
      <c r="G43" s="146">
        <v>0</v>
      </c>
      <c r="H43" s="147">
        <f t="shared" si="1"/>
        <v>0</v>
      </c>
      <c r="I43" s="146">
        <v>2</v>
      </c>
      <c r="J43" s="146">
        <v>0</v>
      </c>
      <c r="K43" s="147">
        <f t="shared" si="2"/>
        <v>2</v>
      </c>
      <c r="L43" s="146">
        <v>1</v>
      </c>
      <c r="M43" s="146">
        <v>0</v>
      </c>
      <c r="N43" s="147">
        <f t="shared" si="3"/>
        <v>1</v>
      </c>
      <c r="O43" s="146">
        <f t="shared" si="4"/>
        <v>2</v>
      </c>
      <c r="P43" s="146">
        <f t="shared" si="4"/>
        <v>0</v>
      </c>
      <c r="Q43" s="147">
        <f t="shared" si="5"/>
        <v>2</v>
      </c>
      <c r="R43" s="146">
        <f t="shared" si="6"/>
        <v>1</v>
      </c>
      <c r="S43" s="146">
        <f t="shared" si="6"/>
        <v>0</v>
      </c>
      <c r="T43" s="147">
        <f t="shared" si="7"/>
        <v>1</v>
      </c>
    </row>
    <row r="44" spans="1:20" ht="12.95" customHeight="1">
      <c r="A44" s="144">
        <v>41</v>
      </c>
      <c r="B44" s="145" t="s">
        <v>1221</v>
      </c>
      <c r="C44" s="146">
        <v>8</v>
      </c>
      <c r="D44" s="146">
        <v>0</v>
      </c>
      <c r="E44" s="147">
        <f t="shared" si="0"/>
        <v>8</v>
      </c>
      <c r="F44" s="146">
        <v>1</v>
      </c>
      <c r="G44" s="146">
        <v>0</v>
      </c>
      <c r="H44" s="147">
        <f t="shared" si="1"/>
        <v>1</v>
      </c>
      <c r="I44" s="146">
        <v>900</v>
      </c>
      <c r="J44" s="146">
        <v>1</v>
      </c>
      <c r="K44" s="147">
        <f t="shared" si="2"/>
        <v>901</v>
      </c>
      <c r="L44" s="146">
        <v>4</v>
      </c>
      <c r="M44" s="146">
        <v>0</v>
      </c>
      <c r="N44" s="147">
        <f t="shared" si="3"/>
        <v>4</v>
      </c>
      <c r="O44" s="146">
        <f t="shared" si="4"/>
        <v>908</v>
      </c>
      <c r="P44" s="146">
        <f t="shared" si="4"/>
        <v>1</v>
      </c>
      <c r="Q44" s="147">
        <f t="shared" si="5"/>
        <v>909</v>
      </c>
      <c r="R44" s="146">
        <f t="shared" si="6"/>
        <v>5</v>
      </c>
      <c r="S44" s="146">
        <f t="shared" si="6"/>
        <v>0</v>
      </c>
      <c r="T44" s="147">
        <f t="shared" si="7"/>
        <v>5</v>
      </c>
    </row>
    <row r="45" spans="1:20" ht="12.95" customHeight="1">
      <c r="A45" s="144">
        <v>42</v>
      </c>
      <c r="B45" s="145" t="s">
        <v>1222</v>
      </c>
      <c r="C45" s="146">
        <v>5</v>
      </c>
      <c r="D45" s="146">
        <v>0</v>
      </c>
      <c r="E45" s="147">
        <f t="shared" si="0"/>
        <v>5</v>
      </c>
      <c r="F45" s="146">
        <v>0</v>
      </c>
      <c r="G45" s="146">
        <v>0</v>
      </c>
      <c r="H45" s="147">
        <f t="shared" si="1"/>
        <v>0</v>
      </c>
      <c r="I45" s="146">
        <v>294</v>
      </c>
      <c r="J45" s="146">
        <v>1</v>
      </c>
      <c r="K45" s="147">
        <f t="shared" si="2"/>
        <v>295</v>
      </c>
      <c r="L45" s="146">
        <v>0</v>
      </c>
      <c r="M45" s="146">
        <v>0</v>
      </c>
      <c r="N45" s="147">
        <f t="shared" si="3"/>
        <v>0</v>
      </c>
      <c r="O45" s="146">
        <f t="shared" si="4"/>
        <v>299</v>
      </c>
      <c r="P45" s="146">
        <f t="shared" si="4"/>
        <v>1</v>
      </c>
      <c r="Q45" s="147">
        <f t="shared" si="5"/>
        <v>300</v>
      </c>
      <c r="R45" s="146">
        <f t="shared" si="6"/>
        <v>0</v>
      </c>
      <c r="S45" s="146">
        <f t="shared" si="6"/>
        <v>0</v>
      </c>
      <c r="T45" s="147">
        <f t="shared" si="7"/>
        <v>0</v>
      </c>
    </row>
    <row r="46" spans="1:20" ht="12.95" customHeight="1">
      <c r="A46" s="144">
        <v>43</v>
      </c>
      <c r="B46" s="145" t="s">
        <v>1223</v>
      </c>
      <c r="C46" s="146">
        <v>3</v>
      </c>
      <c r="D46" s="146">
        <v>0</v>
      </c>
      <c r="E46" s="147">
        <f t="shared" si="0"/>
        <v>3</v>
      </c>
      <c r="F46" s="146">
        <v>0</v>
      </c>
      <c r="G46" s="146">
        <v>0</v>
      </c>
      <c r="H46" s="147">
        <f t="shared" si="1"/>
        <v>0</v>
      </c>
      <c r="I46" s="146">
        <v>238</v>
      </c>
      <c r="J46" s="146">
        <v>0</v>
      </c>
      <c r="K46" s="147">
        <f t="shared" si="2"/>
        <v>238</v>
      </c>
      <c r="L46" s="146">
        <v>3</v>
      </c>
      <c r="M46" s="146">
        <v>0</v>
      </c>
      <c r="N46" s="147">
        <f t="shared" si="3"/>
        <v>3</v>
      </c>
      <c r="O46" s="146">
        <f t="shared" si="4"/>
        <v>241</v>
      </c>
      <c r="P46" s="146">
        <f t="shared" si="4"/>
        <v>0</v>
      </c>
      <c r="Q46" s="147">
        <f t="shared" si="5"/>
        <v>241</v>
      </c>
      <c r="R46" s="146">
        <f t="shared" si="6"/>
        <v>3</v>
      </c>
      <c r="S46" s="146">
        <f t="shared" si="6"/>
        <v>0</v>
      </c>
      <c r="T46" s="147">
        <f t="shared" si="7"/>
        <v>3</v>
      </c>
    </row>
    <row r="47" spans="1:20" ht="12.95" customHeight="1">
      <c r="A47" s="144">
        <v>45</v>
      </c>
      <c r="B47" s="145" t="s">
        <v>1224</v>
      </c>
      <c r="C47" s="146">
        <v>1</v>
      </c>
      <c r="D47" s="146">
        <v>0</v>
      </c>
      <c r="E47" s="147">
        <f t="shared" si="0"/>
        <v>1</v>
      </c>
      <c r="F47" s="146">
        <v>0</v>
      </c>
      <c r="G47" s="146">
        <v>0</v>
      </c>
      <c r="H47" s="147">
        <f t="shared" si="1"/>
        <v>0</v>
      </c>
      <c r="I47" s="146">
        <v>29</v>
      </c>
      <c r="J47" s="146">
        <v>0</v>
      </c>
      <c r="K47" s="147">
        <f t="shared" si="2"/>
        <v>29</v>
      </c>
      <c r="L47" s="146">
        <v>2</v>
      </c>
      <c r="M47" s="146">
        <v>1</v>
      </c>
      <c r="N47" s="147">
        <f t="shared" si="3"/>
        <v>3</v>
      </c>
      <c r="O47" s="146">
        <f t="shared" si="4"/>
        <v>30</v>
      </c>
      <c r="P47" s="146">
        <f t="shared" si="4"/>
        <v>0</v>
      </c>
      <c r="Q47" s="147">
        <f t="shared" si="5"/>
        <v>30</v>
      </c>
      <c r="R47" s="146">
        <f t="shared" si="6"/>
        <v>2</v>
      </c>
      <c r="S47" s="146">
        <f t="shared" si="6"/>
        <v>1</v>
      </c>
      <c r="T47" s="147">
        <f t="shared" si="7"/>
        <v>3</v>
      </c>
    </row>
    <row r="48" spans="1:20" ht="12.95" customHeight="1">
      <c r="A48" s="144">
        <v>46</v>
      </c>
      <c r="B48" s="145" t="s">
        <v>1225</v>
      </c>
      <c r="C48" s="146">
        <v>3</v>
      </c>
      <c r="D48" s="146">
        <v>0</v>
      </c>
      <c r="E48" s="147">
        <f t="shared" si="0"/>
        <v>3</v>
      </c>
      <c r="F48" s="146">
        <v>0</v>
      </c>
      <c r="G48" s="146">
        <v>0</v>
      </c>
      <c r="H48" s="147">
        <f t="shared" si="1"/>
        <v>0</v>
      </c>
      <c r="I48" s="146">
        <v>86</v>
      </c>
      <c r="J48" s="146">
        <v>8</v>
      </c>
      <c r="K48" s="147">
        <f t="shared" si="2"/>
        <v>94</v>
      </c>
      <c r="L48" s="146">
        <v>1</v>
      </c>
      <c r="M48" s="146">
        <v>0</v>
      </c>
      <c r="N48" s="147">
        <f t="shared" si="3"/>
        <v>1</v>
      </c>
      <c r="O48" s="146">
        <f t="shared" si="4"/>
        <v>89</v>
      </c>
      <c r="P48" s="146">
        <f t="shared" si="4"/>
        <v>8</v>
      </c>
      <c r="Q48" s="147">
        <f t="shared" si="5"/>
        <v>97</v>
      </c>
      <c r="R48" s="146">
        <f t="shared" si="6"/>
        <v>1</v>
      </c>
      <c r="S48" s="146">
        <f t="shared" si="6"/>
        <v>0</v>
      </c>
      <c r="T48" s="147">
        <f t="shared" si="7"/>
        <v>1</v>
      </c>
    </row>
    <row r="49" spans="1:20" ht="12.95" customHeight="1">
      <c r="A49" s="144">
        <v>47</v>
      </c>
      <c r="B49" s="145" t="s">
        <v>1226</v>
      </c>
      <c r="C49" s="149">
        <v>1</v>
      </c>
      <c r="D49" s="149">
        <v>0</v>
      </c>
      <c r="E49" s="150">
        <f t="shared" si="0"/>
        <v>1</v>
      </c>
      <c r="F49" s="149">
        <v>0</v>
      </c>
      <c r="G49" s="149">
        <v>0</v>
      </c>
      <c r="H49" s="150">
        <f t="shared" si="1"/>
        <v>0</v>
      </c>
      <c r="I49" s="149">
        <v>77</v>
      </c>
      <c r="J49" s="149">
        <v>20</v>
      </c>
      <c r="K49" s="150">
        <f t="shared" si="2"/>
        <v>97</v>
      </c>
      <c r="L49" s="149">
        <v>0</v>
      </c>
      <c r="M49" s="149">
        <v>1</v>
      </c>
      <c r="N49" s="150">
        <f t="shared" si="3"/>
        <v>1</v>
      </c>
      <c r="O49" s="149">
        <f t="shared" si="4"/>
        <v>78</v>
      </c>
      <c r="P49" s="149">
        <f t="shared" si="4"/>
        <v>20</v>
      </c>
      <c r="Q49" s="150">
        <f t="shared" si="5"/>
        <v>98</v>
      </c>
      <c r="R49" s="149">
        <f t="shared" si="6"/>
        <v>0</v>
      </c>
      <c r="S49" s="149">
        <f t="shared" si="6"/>
        <v>1</v>
      </c>
      <c r="T49" s="150">
        <f t="shared" si="7"/>
        <v>1</v>
      </c>
    </row>
    <row r="50" spans="1:20">
      <c r="A50" s="151">
        <v>49</v>
      </c>
      <c r="B50" s="152" t="s">
        <v>1227</v>
      </c>
      <c r="C50" s="153">
        <v>1</v>
      </c>
      <c r="D50" s="153">
        <v>0</v>
      </c>
      <c r="E50" s="154">
        <f t="shared" si="0"/>
        <v>1</v>
      </c>
      <c r="F50" s="153">
        <v>0</v>
      </c>
      <c r="G50" s="153">
        <v>0</v>
      </c>
      <c r="H50" s="154">
        <f t="shared" si="1"/>
        <v>0</v>
      </c>
      <c r="I50" s="153">
        <v>179</v>
      </c>
      <c r="J50" s="153">
        <v>2</v>
      </c>
      <c r="K50" s="154">
        <f t="shared" si="2"/>
        <v>181</v>
      </c>
      <c r="L50" s="153">
        <v>1</v>
      </c>
      <c r="M50" s="153">
        <v>0</v>
      </c>
      <c r="N50" s="154">
        <f t="shared" si="3"/>
        <v>1</v>
      </c>
      <c r="O50" s="153">
        <f t="shared" si="4"/>
        <v>180</v>
      </c>
      <c r="P50" s="153">
        <f t="shared" si="4"/>
        <v>2</v>
      </c>
      <c r="Q50" s="154">
        <f t="shared" si="5"/>
        <v>182</v>
      </c>
      <c r="R50" s="153">
        <f t="shared" si="6"/>
        <v>1</v>
      </c>
      <c r="S50" s="153">
        <f t="shared" si="6"/>
        <v>0</v>
      </c>
      <c r="T50" s="154">
        <f t="shared" si="7"/>
        <v>1</v>
      </c>
    </row>
    <row r="51" spans="1:20" ht="12.75" customHeight="1">
      <c r="A51" s="155"/>
      <c r="B51" s="155"/>
      <c r="C51" s="146"/>
      <c r="D51" s="146"/>
      <c r="E51" s="147"/>
      <c r="F51" s="153"/>
      <c r="G51" s="153"/>
      <c r="H51" s="154"/>
      <c r="I51" s="153"/>
      <c r="J51" s="153"/>
      <c r="K51" s="153"/>
      <c r="L51" s="153"/>
      <c r="M51" s="146"/>
      <c r="N51" s="147"/>
      <c r="O51" s="146"/>
      <c r="P51" s="153"/>
      <c r="Q51" s="154"/>
      <c r="R51" s="153"/>
      <c r="S51" s="149" t="s">
        <v>1228</v>
      </c>
      <c r="T51" s="149"/>
    </row>
    <row r="52" spans="1:20" s="139" customFormat="1" ht="60.75" customHeight="1">
      <c r="A52" s="988" t="s">
        <v>1179</v>
      </c>
      <c r="B52" s="991" t="s">
        <v>1142</v>
      </c>
      <c r="C52" s="994" t="s">
        <v>1180</v>
      </c>
      <c r="D52" s="995"/>
      <c r="E52" s="995"/>
      <c r="F52" s="995"/>
      <c r="G52" s="995"/>
      <c r="H52" s="995"/>
      <c r="I52" s="994" t="s">
        <v>1181</v>
      </c>
      <c r="J52" s="995"/>
      <c r="K52" s="995"/>
      <c r="L52" s="995"/>
      <c r="M52" s="995"/>
      <c r="N52" s="996"/>
      <c r="O52" s="994" t="s">
        <v>1136</v>
      </c>
      <c r="P52" s="995"/>
      <c r="Q52" s="995"/>
      <c r="R52" s="995"/>
      <c r="S52" s="995"/>
      <c r="T52" s="995"/>
    </row>
    <row r="53" spans="1:20" s="139" customFormat="1" ht="30" customHeight="1">
      <c r="A53" s="989"/>
      <c r="B53" s="992"/>
      <c r="C53" s="994" t="s">
        <v>1182</v>
      </c>
      <c r="D53" s="995"/>
      <c r="E53" s="996"/>
      <c r="F53" s="994" t="s">
        <v>1183</v>
      </c>
      <c r="G53" s="995"/>
      <c r="H53" s="996"/>
      <c r="I53" s="994" t="s">
        <v>1182</v>
      </c>
      <c r="J53" s="997"/>
      <c r="K53" s="998"/>
      <c r="L53" s="994" t="s">
        <v>1183</v>
      </c>
      <c r="M53" s="997"/>
      <c r="N53" s="998"/>
      <c r="O53" s="994" t="s">
        <v>1182</v>
      </c>
      <c r="P53" s="997"/>
      <c r="Q53" s="998"/>
      <c r="R53" s="994" t="s">
        <v>1183</v>
      </c>
      <c r="S53" s="997"/>
      <c r="T53" s="997"/>
    </row>
    <row r="54" spans="1:20" s="139" customFormat="1" ht="26.25" customHeight="1">
      <c r="A54" s="990"/>
      <c r="B54" s="993"/>
      <c r="C54" s="140" t="s">
        <v>1134</v>
      </c>
      <c r="D54" s="141" t="s">
        <v>1135</v>
      </c>
      <c r="E54" s="140" t="s">
        <v>1136</v>
      </c>
      <c r="F54" s="140" t="s">
        <v>1134</v>
      </c>
      <c r="G54" s="141" t="s">
        <v>1135</v>
      </c>
      <c r="H54" s="140" t="s">
        <v>1136</v>
      </c>
      <c r="I54" s="142" t="s">
        <v>1134</v>
      </c>
      <c r="J54" s="141" t="s">
        <v>1135</v>
      </c>
      <c r="K54" s="140" t="s">
        <v>1136</v>
      </c>
      <c r="L54" s="140" t="s">
        <v>1134</v>
      </c>
      <c r="M54" s="141" t="s">
        <v>1135</v>
      </c>
      <c r="N54" s="140" t="s">
        <v>1136</v>
      </c>
      <c r="O54" s="140" t="s">
        <v>1134</v>
      </c>
      <c r="P54" s="141" t="s">
        <v>1135</v>
      </c>
      <c r="Q54" s="140" t="s">
        <v>1136</v>
      </c>
      <c r="R54" s="140" t="s">
        <v>1134</v>
      </c>
      <c r="S54" s="141" t="s">
        <v>1135</v>
      </c>
      <c r="T54" s="143" t="s">
        <v>1136</v>
      </c>
    </row>
    <row r="55" spans="1:20" ht="12.95" customHeight="1">
      <c r="A55" s="156">
        <v>50</v>
      </c>
      <c r="B55" s="156" t="s">
        <v>1229</v>
      </c>
      <c r="C55" s="146">
        <v>0</v>
      </c>
      <c r="D55" s="146">
        <v>0</v>
      </c>
      <c r="E55" s="147">
        <f t="shared" ref="E55:E99" si="8">C55+D55</f>
        <v>0</v>
      </c>
      <c r="F55" s="146">
        <v>0</v>
      </c>
      <c r="G55" s="146">
        <v>0</v>
      </c>
      <c r="H55" s="147">
        <f>F55+G55</f>
        <v>0</v>
      </c>
      <c r="I55" s="146">
        <v>10</v>
      </c>
      <c r="J55" s="146">
        <v>0</v>
      </c>
      <c r="K55" s="147">
        <f>I55+J55</f>
        <v>10</v>
      </c>
      <c r="L55" s="146">
        <v>0</v>
      </c>
      <c r="M55" s="146">
        <v>0</v>
      </c>
      <c r="N55" s="147">
        <f>L55+M55</f>
        <v>0</v>
      </c>
      <c r="O55" s="146">
        <f t="shared" ref="O55:P70" si="9">C55+I55</f>
        <v>10</v>
      </c>
      <c r="P55" s="146">
        <f t="shared" si="9"/>
        <v>0</v>
      </c>
      <c r="Q55" s="147">
        <f>O55+P55</f>
        <v>10</v>
      </c>
      <c r="R55" s="146">
        <f t="shared" ref="R55:S70" si="10">F55+L55</f>
        <v>0</v>
      </c>
      <c r="S55" s="146">
        <f t="shared" si="10"/>
        <v>0</v>
      </c>
      <c r="T55" s="147">
        <f>R55+S55</f>
        <v>0</v>
      </c>
    </row>
    <row r="56" spans="1:20" ht="12.95" customHeight="1">
      <c r="A56" s="156">
        <v>51</v>
      </c>
      <c r="B56" s="156" t="s">
        <v>1230</v>
      </c>
      <c r="C56" s="146">
        <v>0</v>
      </c>
      <c r="D56" s="146">
        <v>0</v>
      </c>
      <c r="E56" s="147">
        <f t="shared" si="8"/>
        <v>0</v>
      </c>
      <c r="F56" s="146">
        <v>0</v>
      </c>
      <c r="G56" s="146">
        <v>0</v>
      </c>
      <c r="H56" s="147">
        <f t="shared" ref="H56:H99" si="11">F56+G56</f>
        <v>0</v>
      </c>
      <c r="I56" s="146">
        <v>5</v>
      </c>
      <c r="J56" s="146">
        <v>0</v>
      </c>
      <c r="K56" s="147">
        <f t="shared" ref="K56:K99" si="12">I56+J56</f>
        <v>5</v>
      </c>
      <c r="L56" s="146">
        <v>0</v>
      </c>
      <c r="M56" s="146">
        <v>0</v>
      </c>
      <c r="N56" s="147">
        <f t="shared" ref="N56:N99" si="13">L56+M56</f>
        <v>0</v>
      </c>
      <c r="O56" s="146">
        <f t="shared" si="9"/>
        <v>5</v>
      </c>
      <c r="P56" s="146">
        <f t="shared" si="9"/>
        <v>0</v>
      </c>
      <c r="Q56" s="147">
        <f t="shared" ref="Q56:Q99" si="14">O56+P56</f>
        <v>5</v>
      </c>
      <c r="R56" s="146">
        <f t="shared" si="10"/>
        <v>0</v>
      </c>
      <c r="S56" s="146">
        <f t="shared" si="10"/>
        <v>0</v>
      </c>
      <c r="T56" s="147">
        <f t="shared" ref="T56:T99" si="15">R56+S56</f>
        <v>0</v>
      </c>
    </row>
    <row r="57" spans="1:20" ht="12.95" customHeight="1">
      <c r="A57" s="156">
        <v>52</v>
      </c>
      <c r="B57" s="157" t="s">
        <v>1231</v>
      </c>
      <c r="C57" s="146">
        <v>2</v>
      </c>
      <c r="D57" s="146">
        <v>0</v>
      </c>
      <c r="E57" s="147">
        <f t="shared" si="8"/>
        <v>2</v>
      </c>
      <c r="F57" s="146">
        <v>1</v>
      </c>
      <c r="G57" s="146">
        <v>0</v>
      </c>
      <c r="H57" s="147">
        <f t="shared" si="11"/>
        <v>1</v>
      </c>
      <c r="I57" s="146">
        <v>50</v>
      </c>
      <c r="J57" s="146">
        <v>5</v>
      </c>
      <c r="K57" s="147">
        <f t="shared" si="12"/>
        <v>55</v>
      </c>
      <c r="L57" s="146">
        <v>1</v>
      </c>
      <c r="M57" s="146">
        <v>0</v>
      </c>
      <c r="N57" s="147">
        <f t="shared" si="13"/>
        <v>1</v>
      </c>
      <c r="O57" s="146">
        <f t="shared" si="9"/>
        <v>52</v>
      </c>
      <c r="P57" s="146">
        <f t="shared" si="9"/>
        <v>5</v>
      </c>
      <c r="Q57" s="147">
        <f t="shared" si="14"/>
        <v>57</v>
      </c>
      <c r="R57" s="146">
        <f t="shared" si="10"/>
        <v>2</v>
      </c>
      <c r="S57" s="146">
        <f t="shared" si="10"/>
        <v>0</v>
      </c>
      <c r="T57" s="147">
        <f t="shared" si="15"/>
        <v>2</v>
      </c>
    </row>
    <row r="58" spans="1:20" ht="12.95" customHeight="1">
      <c r="A58" s="156">
        <v>53</v>
      </c>
      <c r="B58" s="156" t="s">
        <v>1232</v>
      </c>
      <c r="C58" s="146">
        <v>0</v>
      </c>
      <c r="D58" s="146">
        <v>0</v>
      </c>
      <c r="E58" s="147">
        <f t="shared" si="8"/>
        <v>0</v>
      </c>
      <c r="F58" s="146">
        <v>0</v>
      </c>
      <c r="G58" s="146">
        <v>0</v>
      </c>
      <c r="H58" s="147">
        <f t="shared" si="11"/>
        <v>0</v>
      </c>
      <c r="I58" s="146">
        <v>7</v>
      </c>
      <c r="J58" s="146">
        <v>0</v>
      </c>
      <c r="K58" s="147">
        <f t="shared" si="12"/>
        <v>7</v>
      </c>
      <c r="L58" s="146">
        <v>1</v>
      </c>
      <c r="M58" s="146">
        <v>0</v>
      </c>
      <c r="N58" s="147">
        <f t="shared" si="13"/>
        <v>1</v>
      </c>
      <c r="O58" s="146">
        <f t="shared" si="9"/>
        <v>7</v>
      </c>
      <c r="P58" s="146">
        <f t="shared" si="9"/>
        <v>0</v>
      </c>
      <c r="Q58" s="147">
        <f t="shared" si="14"/>
        <v>7</v>
      </c>
      <c r="R58" s="146">
        <f t="shared" si="10"/>
        <v>1</v>
      </c>
      <c r="S58" s="146">
        <f t="shared" si="10"/>
        <v>0</v>
      </c>
      <c r="T58" s="147">
        <f t="shared" si="15"/>
        <v>1</v>
      </c>
    </row>
    <row r="59" spans="1:20" ht="12.95" customHeight="1">
      <c r="A59" s="156">
        <v>55</v>
      </c>
      <c r="B59" s="156" t="s">
        <v>1233</v>
      </c>
      <c r="C59" s="146">
        <v>0</v>
      </c>
      <c r="D59" s="146">
        <v>0</v>
      </c>
      <c r="E59" s="147">
        <f t="shared" si="8"/>
        <v>0</v>
      </c>
      <c r="F59" s="146">
        <v>0</v>
      </c>
      <c r="G59" s="146">
        <v>0</v>
      </c>
      <c r="H59" s="147">
        <f t="shared" si="11"/>
        <v>0</v>
      </c>
      <c r="I59" s="146">
        <v>22</v>
      </c>
      <c r="J59" s="146">
        <v>9</v>
      </c>
      <c r="K59" s="147">
        <f t="shared" si="12"/>
        <v>31</v>
      </c>
      <c r="L59" s="146">
        <v>0</v>
      </c>
      <c r="M59" s="146">
        <v>0</v>
      </c>
      <c r="N59" s="147">
        <f t="shared" si="13"/>
        <v>0</v>
      </c>
      <c r="O59" s="146">
        <f t="shared" si="9"/>
        <v>22</v>
      </c>
      <c r="P59" s="146">
        <f t="shared" si="9"/>
        <v>9</v>
      </c>
      <c r="Q59" s="147">
        <f t="shared" si="14"/>
        <v>31</v>
      </c>
      <c r="R59" s="146">
        <f t="shared" si="10"/>
        <v>0</v>
      </c>
      <c r="S59" s="146">
        <f t="shared" si="10"/>
        <v>0</v>
      </c>
      <c r="T59" s="147">
        <f t="shared" si="15"/>
        <v>0</v>
      </c>
    </row>
    <row r="60" spans="1:20" ht="12.95" customHeight="1">
      <c r="A60" s="156">
        <v>56</v>
      </c>
      <c r="B60" s="156" t="s">
        <v>1234</v>
      </c>
      <c r="C60" s="146">
        <v>1</v>
      </c>
      <c r="D60" s="146">
        <v>0</v>
      </c>
      <c r="E60" s="147">
        <f t="shared" si="8"/>
        <v>1</v>
      </c>
      <c r="F60" s="146">
        <v>0</v>
      </c>
      <c r="G60" s="146">
        <v>0</v>
      </c>
      <c r="H60" s="147">
        <f t="shared" si="11"/>
        <v>0</v>
      </c>
      <c r="I60" s="146">
        <v>45</v>
      </c>
      <c r="J60" s="146">
        <v>7</v>
      </c>
      <c r="K60" s="147">
        <f t="shared" si="12"/>
        <v>52</v>
      </c>
      <c r="L60" s="146">
        <v>0</v>
      </c>
      <c r="M60" s="146">
        <v>1</v>
      </c>
      <c r="N60" s="147">
        <f t="shared" si="13"/>
        <v>1</v>
      </c>
      <c r="O60" s="146">
        <f t="shared" si="9"/>
        <v>46</v>
      </c>
      <c r="P60" s="146">
        <f t="shared" si="9"/>
        <v>7</v>
      </c>
      <c r="Q60" s="147">
        <f t="shared" si="14"/>
        <v>53</v>
      </c>
      <c r="R60" s="146">
        <f t="shared" si="10"/>
        <v>0</v>
      </c>
      <c r="S60" s="146">
        <f t="shared" si="10"/>
        <v>1</v>
      </c>
      <c r="T60" s="147">
        <f t="shared" si="15"/>
        <v>1</v>
      </c>
    </row>
    <row r="61" spans="1:20" ht="12.95" customHeight="1">
      <c r="A61" s="156">
        <v>58</v>
      </c>
      <c r="B61" s="156" t="s">
        <v>1235</v>
      </c>
      <c r="C61" s="146">
        <v>0</v>
      </c>
      <c r="D61" s="146">
        <v>0</v>
      </c>
      <c r="E61" s="147">
        <f t="shared" si="8"/>
        <v>0</v>
      </c>
      <c r="F61" s="146">
        <v>0</v>
      </c>
      <c r="G61" s="146">
        <v>0</v>
      </c>
      <c r="H61" s="147">
        <f t="shared" si="11"/>
        <v>0</v>
      </c>
      <c r="I61" s="146">
        <v>0</v>
      </c>
      <c r="J61" s="146">
        <v>0</v>
      </c>
      <c r="K61" s="147">
        <f t="shared" si="12"/>
        <v>0</v>
      </c>
      <c r="L61" s="146">
        <v>0</v>
      </c>
      <c r="M61" s="146">
        <v>0</v>
      </c>
      <c r="N61" s="147">
        <f t="shared" si="13"/>
        <v>0</v>
      </c>
      <c r="O61" s="146">
        <f t="shared" si="9"/>
        <v>0</v>
      </c>
      <c r="P61" s="146">
        <f t="shared" si="9"/>
        <v>0</v>
      </c>
      <c r="Q61" s="147">
        <f t="shared" si="14"/>
        <v>0</v>
      </c>
      <c r="R61" s="146">
        <f t="shared" si="10"/>
        <v>0</v>
      </c>
      <c r="S61" s="146">
        <f t="shared" si="10"/>
        <v>0</v>
      </c>
      <c r="T61" s="147">
        <f t="shared" si="15"/>
        <v>0</v>
      </c>
    </row>
    <row r="62" spans="1:20" ht="12.95" customHeight="1">
      <c r="A62" s="156">
        <v>59</v>
      </c>
      <c r="B62" s="156" t="s">
        <v>1236</v>
      </c>
      <c r="C62" s="146">
        <v>0</v>
      </c>
      <c r="D62" s="146">
        <v>0</v>
      </c>
      <c r="E62" s="147">
        <f t="shared" si="8"/>
        <v>0</v>
      </c>
      <c r="F62" s="146">
        <v>0</v>
      </c>
      <c r="G62" s="146">
        <v>0</v>
      </c>
      <c r="H62" s="147">
        <f t="shared" si="11"/>
        <v>0</v>
      </c>
      <c r="I62" s="146">
        <v>0</v>
      </c>
      <c r="J62" s="146">
        <v>0</v>
      </c>
      <c r="K62" s="147">
        <f t="shared" si="12"/>
        <v>0</v>
      </c>
      <c r="L62" s="146">
        <v>0</v>
      </c>
      <c r="M62" s="146">
        <v>0</v>
      </c>
      <c r="N62" s="147">
        <f t="shared" si="13"/>
        <v>0</v>
      </c>
      <c r="O62" s="146">
        <f t="shared" si="9"/>
        <v>0</v>
      </c>
      <c r="P62" s="146">
        <f t="shared" si="9"/>
        <v>0</v>
      </c>
      <c r="Q62" s="147">
        <f t="shared" si="14"/>
        <v>0</v>
      </c>
      <c r="R62" s="146">
        <f t="shared" si="10"/>
        <v>0</v>
      </c>
      <c r="S62" s="146">
        <f t="shared" si="10"/>
        <v>0</v>
      </c>
      <c r="T62" s="147">
        <f t="shared" si="15"/>
        <v>0</v>
      </c>
    </row>
    <row r="63" spans="1:20" ht="12.95" customHeight="1">
      <c r="A63" s="156">
        <v>60</v>
      </c>
      <c r="B63" s="156" t="s">
        <v>1237</v>
      </c>
      <c r="C63" s="146">
        <v>0</v>
      </c>
      <c r="D63" s="146">
        <v>0</v>
      </c>
      <c r="E63" s="147">
        <f t="shared" si="8"/>
        <v>0</v>
      </c>
      <c r="F63" s="146">
        <v>0</v>
      </c>
      <c r="G63" s="146">
        <v>0</v>
      </c>
      <c r="H63" s="147">
        <f t="shared" si="11"/>
        <v>0</v>
      </c>
      <c r="I63" s="146">
        <v>0</v>
      </c>
      <c r="J63" s="146">
        <v>0</v>
      </c>
      <c r="K63" s="147">
        <f t="shared" si="12"/>
        <v>0</v>
      </c>
      <c r="L63" s="146">
        <v>0</v>
      </c>
      <c r="M63" s="146">
        <v>0</v>
      </c>
      <c r="N63" s="147">
        <f t="shared" si="13"/>
        <v>0</v>
      </c>
      <c r="O63" s="146">
        <f t="shared" si="9"/>
        <v>0</v>
      </c>
      <c r="P63" s="146">
        <f t="shared" si="9"/>
        <v>0</v>
      </c>
      <c r="Q63" s="147">
        <f t="shared" si="14"/>
        <v>0</v>
      </c>
      <c r="R63" s="146">
        <f t="shared" si="10"/>
        <v>0</v>
      </c>
      <c r="S63" s="146">
        <f t="shared" si="10"/>
        <v>0</v>
      </c>
      <c r="T63" s="147">
        <f t="shared" si="15"/>
        <v>0</v>
      </c>
    </row>
    <row r="64" spans="1:20" ht="12.95" customHeight="1">
      <c r="A64" s="156">
        <v>61</v>
      </c>
      <c r="B64" s="157" t="s">
        <v>1238</v>
      </c>
      <c r="C64" s="146">
        <v>0</v>
      </c>
      <c r="D64" s="146">
        <v>0</v>
      </c>
      <c r="E64" s="147">
        <f t="shared" si="8"/>
        <v>0</v>
      </c>
      <c r="F64" s="146">
        <v>0</v>
      </c>
      <c r="G64" s="146">
        <v>0</v>
      </c>
      <c r="H64" s="147">
        <f t="shared" si="11"/>
        <v>0</v>
      </c>
      <c r="I64" s="146">
        <v>4</v>
      </c>
      <c r="J64" s="146">
        <v>0</v>
      </c>
      <c r="K64" s="147">
        <f t="shared" si="12"/>
        <v>4</v>
      </c>
      <c r="L64" s="146">
        <v>0</v>
      </c>
      <c r="M64" s="146">
        <v>0</v>
      </c>
      <c r="N64" s="147">
        <f t="shared" si="13"/>
        <v>0</v>
      </c>
      <c r="O64" s="146">
        <f t="shared" si="9"/>
        <v>4</v>
      </c>
      <c r="P64" s="146">
        <f t="shared" si="9"/>
        <v>0</v>
      </c>
      <c r="Q64" s="147">
        <f t="shared" si="14"/>
        <v>4</v>
      </c>
      <c r="R64" s="146">
        <f t="shared" si="10"/>
        <v>0</v>
      </c>
      <c r="S64" s="146">
        <f t="shared" si="10"/>
        <v>0</v>
      </c>
      <c r="T64" s="147">
        <f t="shared" si="15"/>
        <v>0</v>
      </c>
    </row>
    <row r="65" spans="1:20" ht="12.95" customHeight="1">
      <c r="A65" s="156">
        <v>62</v>
      </c>
      <c r="B65" s="156" t="s">
        <v>1239</v>
      </c>
      <c r="C65" s="146">
        <v>0</v>
      </c>
      <c r="D65" s="146">
        <v>0</v>
      </c>
      <c r="E65" s="147">
        <f t="shared" si="8"/>
        <v>0</v>
      </c>
      <c r="F65" s="146">
        <v>0</v>
      </c>
      <c r="G65" s="146">
        <v>0</v>
      </c>
      <c r="H65" s="147">
        <f t="shared" si="11"/>
        <v>0</v>
      </c>
      <c r="I65" s="146">
        <v>0</v>
      </c>
      <c r="J65" s="146">
        <v>0</v>
      </c>
      <c r="K65" s="147">
        <f t="shared" si="12"/>
        <v>0</v>
      </c>
      <c r="L65" s="146">
        <v>0</v>
      </c>
      <c r="M65" s="146">
        <v>0</v>
      </c>
      <c r="N65" s="147">
        <f t="shared" si="13"/>
        <v>0</v>
      </c>
      <c r="O65" s="146">
        <f t="shared" si="9"/>
        <v>0</v>
      </c>
      <c r="P65" s="146">
        <f t="shared" si="9"/>
        <v>0</v>
      </c>
      <c r="Q65" s="147">
        <f t="shared" si="14"/>
        <v>0</v>
      </c>
      <c r="R65" s="146">
        <f t="shared" si="10"/>
        <v>0</v>
      </c>
      <c r="S65" s="146">
        <f t="shared" si="10"/>
        <v>0</v>
      </c>
      <c r="T65" s="147">
        <f t="shared" si="15"/>
        <v>0</v>
      </c>
    </row>
    <row r="66" spans="1:20" ht="12.95" customHeight="1">
      <c r="A66" s="156">
        <v>63</v>
      </c>
      <c r="B66" s="156" t="s">
        <v>1240</v>
      </c>
      <c r="C66" s="146">
        <v>0</v>
      </c>
      <c r="D66" s="146">
        <v>0</v>
      </c>
      <c r="E66" s="147">
        <f t="shared" si="8"/>
        <v>0</v>
      </c>
      <c r="F66" s="146">
        <v>0</v>
      </c>
      <c r="G66" s="146">
        <v>0</v>
      </c>
      <c r="H66" s="147">
        <f t="shared" si="11"/>
        <v>0</v>
      </c>
      <c r="I66" s="146">
        <v>1</v>
      </c>
      <c r="J66" s="146">
        <v>1</v>
      </c>
      <c r="K66" s="147">
        <f t="shared" si="12"/>
        <v>2</v>
      </c>
      <c r="L66" s="146">
        <v>0</v>
      </c>
      <c r="M66" s="146">
        <v>0</v>
      </c>
      <c r="N66" s="147">
        <f t="shared" si="13"/>
        <v>0</v>
      </c>
      <c r="O66" s="146">
        <f t="shared" si="9"/>
        <v>1</v>
      </c>
      <c r="P66" s="146">
        <f t="shared" si="9"/>
        <v>1</v>
      </c>
      <c r="Q66" s="147">
        <f t="shared" si="14"/>
        <v>2</v>
      </c>
      <c r="R66" s="146">
        <f t="shared" si="10"/>
        <v>0</v>
      </c>
      <c r="S66" s="146">
        <f t="shared" si="10"/>
        <v>0</v>
      </c>
      <c r="T66" s="147">
        <f t="shared" si="15"/>
        <v>0</v>
      </c>
    </row>
    <row r="67" spans="1:20" ht="12.95" customHeight="1">
      <c r="A67" s="156">
        <v>64</v>
      </c>
      <c r="B67" s="157" t="s">
        <v>1241</v>
      </c>
      <c r="C67" s="146">
        <v>0</v>
      </c>
      <c r="D67" s="146">
        <v>0</v>
      </c>
      <c r="E67" s="147">
        <f t="shared" si="8"/>
        <v>0</v>
      </c>
      <c r="F67" s="146">
        <v>0</v>
      </c>
      <c r="G67" s="146">
        <v>0</v>
      </c>
      <c r="H67" s="147">
        <f t="shared" si="11"/>
        <v>0</v>
      </c>
      <c r="I67" s="146">
        <v>0</v>
      </c>
      <c r="J67" s="146">
        <v>0</v>
      </c>
      <c r="K67" s="147">
        <f t="shared" si="12"/>
        <v>0</v>
      </c>
      <c r="L67" s="146">
        <v>0</v>
      </c>
      <c r="M67" s="146">
        <v>0</v>
      </c>
      <c r="N67" s="147">
        <f t="shared" si="13"/>
        <v>0</v>
      </c>
      <c r="O67" s="146">
        <f t="shared" si="9"/>
        <v>0</v>
      </c>
      <c r="P67" s="146">
        <f t="shared" si="9"/>
        <v>0</v>
      </c>
      <c r="Q67" s="147">
        <f t="shared" si="14"/>
        <v>0</v>
      </c>
      <c r="R67" s="146">
        <f t="shared" si="10"/>
        <v>0</v>
      </c>
      <c r="S67" s="146">
        <f t="shared" si="10"/>
        <v>0</v>
      </c>
      <c r="T67" s="147">
        <f t="shared" si="15"/>
        <v>0</v>
      </c>
    </row>
    <row r="68" spans="1:20" ht="12.95" customHeight="1">
      <c r="A68" s="156">
        <v>65</v>
      </c>
      <c r="B68" s="157" t="s">
        <v>1242</v>
      </c>
      <c r="C68" s="146">
        <v>0</v>
      </c>
      <c r="D68" s="146">
        <v>0</v>
      </c>
      <c r="E68" s="147">
        <f t="shared" si="8"/>
        <v>0</v>
      </c>
      <c r="F68" s="146">
        <v>0</v>
      </c>
      <c r="G68" s="146">
        <v>0</v>
      </c>
      <c r="H68" s="147">
        <f t="shared" si="11"/>
        <v>0</v>
      </c>
      <c r="I68" s="146">
        <v>0</v>
      </c>
      <c r="J68" s="146">
        <v>2</v>
      </c>
      <c r="K68" s="147">
        <f t="shared" si="12"/>
        <v>2</v>
      </c>
      <c r="L68" s="146">
        <v>0</v>
      </c>
      <c r="M68" s="146">
        <v>0</v>
      </c>
      <c r="N68" s="147">
        <f t="shared" si="13"/>
        <v>0</v>
      </c>
      <c r="O68" s="146">
        <f t="shared" si="9"/>
        <v>0</v>
      </c>
      <c r="P68" s="146">
        <f t="shared" si="9"/>
        <v>2</v>
      </c>
      <c r="Q68" s="147">
        <f t="shared" si="14"/>
        <v>2</v>
      </c>
      <c r="R68" s="146">
        <f t="shared" si="10"/>
        <v>0</v>
      </c>
      <c r="S68" s="146">
        <f t="shared" si="10"/>
        <v>0</v>
      </c>
      <c r="T68" s="147">
        <f t="shared" si="15"/>
        <v>0</v>
      </c>
    </row>
    <row r="69" spans="1:20" ht="12.95" customHeight="1">
      <c r="A69" s="156">
        <v>66</v>
      </c>
      <c r="B69" s="156" t="s">
        <v>1243</v>
      </c>
      <c r="C69" s="146">
        <v>0</v>
      </c>
      <c r="D69" s="146">
        <v>0</v>
      </c>
      <c r="E69" s="147">
        <f t="shared" si="8"/>
        <v>0</v>
      </c>
      <c r="F69" s="146">
        <v>0</v>
      </c>
      <c r="G69" s="146">
        <v>0</v>
      </c>
      <c r="H69" s="147">
        <f t="shared" si="11"/>
        <v>0</v>
      </c>
      <c r="I69" s="146">
        <v>1</v>
      </c>
      <c r="J69" s="146">
        <v>0</v>
      </c>
      <c r="K69" s="147">
        <f t="shared" si="12"/>
        <v>1</v>
      </c>
      <c r="L69" s="146">
        <v>0</v>
      </c>
      <c r="M69" s="146">
        <v>0</v>
      </c>
      <c r="N69" s="147">
        <f t="shared" si="13"/>
        <v>0</v>
      </c>
      <c r="O69" s="146">
        <f t="shared" si="9"/>
        <v>1</v>
      </c>
      <c r="P69" s="146">
        <f t="shared" si="9"/>
        <v>0</v>
      </c>
      <c r="Q69" s="147">
        <f t="shared" si="14"/>
        <v>1</v>
      </c>
      <c r="R69" s="146">
        <f t="shared" si="10"/>
        <v>0</v>
      </c>
      <c r="S69" s="146">
        <f t="shared" si="10"/>
        <v>0</v>
      </c>
      <c r="T69" s="147">
        <f t="shared" si="15"/>
        <v>0</v>
      </c>
    </row>
    <row r="70" spans="1:20" ht="12.95" customHeight="1">
      <c r="A70" s="156">
        <v>68</v>
      </c>
      <c r="B70" s="156" t="s">
        <v>1244</v>
      </c>
      <c r="C70" s="146">
        <v>1</v>
      </c>
      <c r="D70" s="146">
        <v>0</v>
      </c>
      <c r="E70" s="147">
        <f t="shared" si="8"/>
        <v>1</v>
      </c>
      <c r="F70" s="146">
        <v>1</v>
      </c>
      <c r="G70" s="146">
        <v>0</v>
      </c>
      <c r="H70" s="147">
        <f t="shared" si="11"/>
        <v>1</v>
      </c>
      <c r="I70" s="146">
        <v>2</v>
      </c>
      <c r="J70" s="146">
        <v>0</v>
      </c>
      <c r="K70" s="147">
        <f t="shared" si="12"/>
        <v>2</v>
      </c>
      <c r="L70" s="146">
        <v>0</v>
      </c>
      <c r="M70" s="146">
        <v>0</v>
      </c>
      <c r="N70" s="147">
        <f t="shared" si="13"/>
        <v>0</v>
      </c>
      <c r="O70" s="146">
        <f t="shared" si="9"/>
        <v>3</v>
      </c>
      <c r="P70" s="146">
        <f t="shared" si="9"/>
        <v>0</v>
      </c>
      <c r="Q70" s="147">
        <f t="shared" si="14"/>
        <v>3</v>
      </c>
      <c r="R70" s="146">
        <f t="shared" si="10"/>
        <v>1</v>
      </c>
      <c r="S70" s="146">
        <f t="shared" si="10"/>
        <v>0</v>
      </c>
      <c r="T70" s="147">
        <f t="shared" si="15"/>
        <v>1</v>
      </c>
    </row>
    <row r="71" spans="1:20" ht="12.95" customHeight="1">
      <c r="A71" s="156">
        <v>69</v>
      </c>
      <c r="B71" s="157" t="s">
        <v>1245</v>
      </c>
      <c r="C71" s="146">
        <v>0</v>
      </c>
      <c r="D71" s="146">
        <v>0</v>
      </c>
      <c r="E71" s="147">
        <f t="shared" si="8"/>
        <v>0</v>
      </c>
      <c r="F71" s="146">
        <v>0</v>
      </c>
      <c r="G71" s="146">
        <v>0</v>
      </c>
      <c r="H71" s="147">
        <f t="shared" si="11"/>
        <v>0</v>
      </c>
      <c r="I71" s="146">
        <v>0</v>
      </c>
      <c r="J71" s="146">
        <v>0</v>
      </c>
      <c r="K71" s="147">
        <f t="shared" si="12"/>
        <v>0</v>
      </c>
      <c r="L71" s="146">
        <v>0</v>
      </c>
      <c r="M71" s="146">
        <v>0</v>
      </c>
      <c r="N71" s="147">
        <f t="shared" si="13"/>
        <v>0</v>
      </c>
      <c r="O71" s="146">
        <f t="shared" ref="O71:P98" si="16">C71+I71</f>
        <v>0</v>
      </c>
      <c r="P71" s="146">
        <f t="shared" si="16"/>
        <v>0</v>
      </c>
      <c r="Q71" s="147">
        <f t="shared" si="14"/>
        <v>0</v>
      </c>
      <c r="R71" s="146">
        <f t="shared" ref="R71:S98" si="17">F71+L71</f>
        <v>0</v>
      </c>
      <c r="S71" s="146">
        <f t="shared" si="17"/>
        <v>0</v>
      </c>
      <c r="T71" s="147">
        <f t="shared" si="15"/>
        <v>0</v>
      </c>
    </row>
    <row r="72" spans="1:20" ht="12.95" customHeight="1">
      <c r="A72" s="156">
        <v>70</v>
      </c>
      <c r="B72" s="157" t="s">
        <v>1246</v>
      </c>
      <c r="C72" s="146">
        <v>0</v>
      </c>
      <c r="D72" s="146">
        <v>0</v>
      </c>
      <c r="E72" s="147">
        <f t="shared" si="8"/>
        <v>0</v>
      </c>
      <c r="F72" s="146">
        <v>0</v>
      </c>
      <c r="G72" s="146">
        <v>0</v>
      </c>
      <c r="H72" s="147">
        <f t="shared" si="11"/>
        <v>0</v>
      </c>
      <c r="I72" s="146">
        <v>13</v>
      </c>
      <c r="J72" s="146">
        <v>1</v>
      </c>
      <c r="K72" s="147">
        <f t="shared" si="12"/>
        <v>14</v>
      </c>
      <c r="L72" s="146">
        <v>0</v>
      </c>
      <c r="M72" s="146">
        <v>0</v>
      </c>
      <c r="N72" s="147">
        <f t="shared" si="13"/>
        <v>0</v>
      </c>
      <c r="O72" s="146">
        <f t="shared" si="16"/>
        <v>13</v>
      </c>
      <c r="P72" s="146">
        <f t="shared" si="16"/>
        <v>1</v>
      </c>
      <c r="Q72" s="147">
        <f t="shared" si="14"/>
        <v>14</v>
      </c>
      <c r="R72" s="146">
        <f t="shared" si="17"/>
        <v>0</v>
      </c>
      <c r="S72" s="146">
        <f t="shared" si="17"/>
        <v>0</v>
      </c>
      <c r="T72" s="147">
        <f t="shared" si="15"/>
        <v>0</v>
      </c>
    </row>
    <row r="73" spans="1:20" ht="12.95" customHeight="1">
      <c r="A73" s="156">
        <v>71</v>
      </c>
      <c r="B73" s="156" t="s">
        <v>1247</v>
      </c>
      <c r="C73" s="146">
        <v>0</v>
      </c>
      <c r="D73" s="146">
        <v>0</v>
      </c>
      <c r="E73" s="147">
        <f t="shared" si="8"/>
        <v>0</v>
      </c>
      <c r="F73" s="146">
        <v>0</v>
      </c>
      <c r="G73" s="146">
        <v>0</v>
      </c>
      <c r="H73" s="147">
        <f t="shared" si="11"/>
        <v>0</v>
      </c>
      <c r="I73" s="146">
        <v>12</v>
      </c>
      <c r="J73" s="146">
        <v>1</v>
      </c>
      <c r="K73" s="147">
        <f t="shared" si="12"/>
        <v>13</v>
      </c>
      <c r="L73" s="146">
        <v>0</v>
      </c>
      <c r="M73" s="146">
        <v>0</v>
      </c>
      <c r="N73" s="147">
        <f t="shared" si="13"/>
        <v>0</v>
      </c>
      <c r="O73" s="146">
        <f t="shared" si="16"/>
        <v>12</v>
      </c>
      <c r="P73" s="146">
        <f t="shared" si="16"/>
        <v>1</v>
      </c>
      <c r="Q73" s="147">
        <f t="shared" si="14"/>
        <v>13</v>
      </c>
      <c r="R73" s="146">
        <f t="shared" si="17"/>
        <v>0</v>
      </c>
      <c r="S73" s="146">
        <f t="shared" si="17"/>
        <v>0</v>
      </c>
      <c r="T73" s="147">
        <f t="shared" si="15"/>
        <v>0</v>
      </c>
    </row>
    <row r="74" spans="1:20" ht="12.95" customHeight="1">
      <c r="A74" s="156">
        <v>72</v>
      </c>
      <c r="B74" s="156" t="s">
        <v>1248</v>
      </c>
      <c r="C74" s="146">
        <v>0</v>
      </c>
      <c r="D74" s="146">
        <v>0</v>
      </c>
      <c r="E74" s="147">
        <f t="shared" si="8"/>
        <v>0</v>
      </c>
      <c r="F74" s="146">
        <v>0</v>
      </c>
      <c r="G74" s="146">
        <v>0</v>
      </c>
      <c r="H74" s="147">
        <f t="shared" si="11"/>
        <v>0</v>
      </c>
      <c r="I74" s="146">
        <v>1</v>
      </c>
      <c r="J74" s="146">
        <v>0</v>
      </c>
      <c r="K74" s="147">
        <f t="shared" si="12"/>
        <v>1</v>
      </c>
      <c r="L74" s="146">
        <v>0</v>
      </c>
      <c r="M74" s="146">
        <v>0</v>
      </c>
      <c r="N74" s="147">
        <f t="shared" si="13"/>
        <v>0</v>
      </c>
      <c r="O74" s="146">
        <f t="shared" si="16"/>
        <v>1</v>
      </c>
      <c r="P74" s="146">
        <f t="shared" si="16"/>
        <v>0</v>
      </c>
      <c r="Q74" s="147">
        <f t="shared" si="14"/>
        <v>1</v>
      </c>
      <c r="R74" s="146">
        <f t="shared" si="17"/>
        <v>0</v>
      </c>
      <c r="S74" s="146">
        <f t="shared" si="17"/>
        <v>0</v>
      </c>
      <c r="T74" s="147">
        <f t="shared" si="15"/>
        <v>0</v>
      </c>
    </row>
    <row r="75" spans="1:20" ht="12.95" customHeight="1">
      <c r="A75" s="156">
        <v>73</v>
      </c>
      <c r="B75" s="156" t="s">
        <v>1249</v>
      </c>
      <c r="C75" s="146">
        <v>0</v>
      </c>
      <c r="D75" s="146">
        <v>0</v>
      </c>
      <c r="E75" s="147">
        <f t="shared" si="8"/>
        <v>0</v>
      </c>
      <c r="F75" s="146">
        <v>0</v>
      </c>
      <c r="G75" s="146">
        <v>0</v>
      </c>
      <c r="H75" s="147">
        <f t="shared" si="11"/>
        <v>0</v>
      </c>
      <c r="I75" s="146">
        <v>5</v>
      </c>
      <c r="J75" s="146">
        <v>0</v>
      </c>
      <c r="K75" s="147">
        <f t="shared" si="12"/>
        <v>5</v>
      </c>
      <c r="L75" s="146">
        <v>1</v>
      </c>
      <c r="M75" s="146">
        <v>0</v>
      </c>
      <c r="N75" s="147">
        <f t="shared" si="13"/>
        <v>1</v>
      </c>
      <c r="O75" s="146">
        <f t="shared" si="16"/>
        <v>5</v>
      </c>
      <c r="P75" s="146">
        <f t="shared" si="16"/>
        <v>0</v>
      </c>
      <c r="Q75" s="147">
        <f t="shared" si="14"/>
        <v>5</v>
      </c>
      <c r="R75" s="146">
        <f t="shared" si="17"/>
        <v>1</v>
      </c>
      <c r="S75" s="146">
        <f t="shared" si="17"/>
        <v>0</v>
      </c>
      <c r="T75" s="147">
        <f t="shared" si="15"/>
        <v>1</v>
      </c>
    </row>
    <row r="76" spans="1:20" ht="12.95" customHeight="1">
      <c r="A76" s="156">
        <v>74</v>
      </c>
      <c r="B76" s="156" t="s">
        <v>1250</v>
      </c>
      <c r="C76" s="146">
        <v>0</v>
      </c>
      <c r="D76" s="146">
        <v>0</v>
      </c>
      <c r="E76" s="147">
        <f t="shared" si="8"/>
        <v>0</v>
      </c>
      <c r="F76" s="146">
        <v>0</v>
      </c>
      <c r="G76" s="146">
        <v>0</v>
      </c>
      <c r="H76" s="147">
        <f t="shared" si="11"/>
        <v>0</v>
      </c>
      <c r="I76" s="146">
        <v>0</v>
      </c>
      <c r="J76" s="146">
        <v>0</v>
      </c>
      <c r="K76" s="147">
        <f t="shared" si="12"/>
        <v>0</v>
      </c>
      <c r="L76" s="146">
        <v>0</v>
      </c>
      <c r="M76" s="146">
        <v>0</v>
      </c>
      <c r="N76" s="147">
        <f t="shared" si="13"/>
        <v>0</v>
      </c>
      <c r="O76" s="146">
        <f t="shared" si="16"/>
        <v>0</v>
      </c>
      <c r="P76" s="146">
        <f t="shared" si="16"/>
        <v>0</v>
      </c>
      <c r="Q76" s="147">
        <f t="shared" si="14"/>
        <v>0</v>
      </c>
      <c r="R76" s="146">
        <f t="shared" si="17"/>
        <v>0</v>
      </c>
      <c r="S76" s="146">
        <f t="shared" si="17"/>
        <v>0</v>
      </c>
      <c r="T76" s="147">
        <f t="shared" si="15"/>
        <v>0</v>
      </c>
    </row>
    <row r="77" spans="1:20" ht="12.95" customHeight="1">
      <c r="A77" s="156">
        <v>75</v>
      </c>
      <c r="B77" s="156" t="s">
        <v>1251</v>
      </c>
      <c r="C77" s="146">
        <v>0</v>
      </c>
      <c r="D77" s="146">
        <v>0</v>
      </c>
      <c r="E77" s="147">
        <f t="shared" si="8"/>
        <v>0</v>
      </c>
      <c r="F77" s="146">
        <v>0</v>
      </c>
      <c r="G77" s="146">
        <v>0</v>
      </c>
      <c r="H77" s="147">
        <f t="shared" si="11"/>
        <v>0</v>
      </c>
      <c r="I77" s="146">
        <v>0</v>
      </c>
      <c r="J77" s="146">
        <v>0</v>
      </c>
      <c r="K77" s="147">
        <f t="shared" si="12"/>
        <v>0</v>
      </c>
      <c r="L77" s="146">
        <v>1</v>
      </c>
      <c r="M77" s="146">
        <v>0</v>
      </c>
      <c r="N77" s="147">
        <f t="shared" si="13"/>
        <v>1</v>
      </c>
      <c r="O77" s="146">
        <f t="shared" si="16"/>
        <v>0</v>
      </c>
      <c r="P77" s="146">
        <f t="shared" si="16"/>
        <v>0</v>
      </c>
      <c r="Q77" s="147">
        <f t="shared" si="14"/>
        <v>0</v>
      </c>
      <c r="R77" s="146">
        <f t="shared" si="17"/>
        <v>1</v>
      </c>
      <c r="S77" s="146">
        <f t="shared" si="17"/>
        <v>0</v>
      </c>
      <c r="T77" s="147">
        <f t="shared" si="15"/>
        <v>1</v>
      </c>
    </row>
    <row r="78" spans="1:20" ht="12.95" customHeight="1">
      <c r="A78" s="156">
        <v>77</v>
      </c>
      <c r="B78" s="156" t="s">
        <v>1252</v>
      </c>
      <c r="C78" s="146">
        <v>0</v>
      </c>
      <c r="D78" s="146">
        <v>0</v>
      </c>
      <c r="E78" s="147">
        <f t="shared" si="8"/>
        <v>0</v>
      </c>
      <c r="F78" s="146">
        <v>0</v>
      </c>
      <c r="G78" s="146">
        <v>0</v>
      </c>
      <c r="H78" s="147">
        <f t="shared" si="11"/>
        <v>0</v>
      </c>
      <c r="I78" s="146">
        <v>2</v>
      </c>
      <c r="J78" s="146">
        <v>0</v>
      </c>
      <c r="K78" s="147">
        <f t="shared" si="12"/>
        <v>2</v>
      </c>
      <c r="L78" s="146">
        <v>0</v>
      </c>
      <c r="M78" s="146">
        <v>0</v>
      </c>
      <c r="N78" s="147">
        <f t="shared" si="13"/>
        <v>0</v>
      </c>
      <c r="O78" s="146">
        <f t="shared" si="16"/>
        <v>2</v>
      </c>
      <c r="P78" s="146">
        <f t="shared" si="16"/>
        <v>0</v>
      </c>
      <c r="Q78" s="147">
        <f t="shared" si="14"/>
        <v>2</v>
      </c>
      <c r="R78" s="146">
        <f t="shared" si="17"/>
        <v>0</v>
      </c>
      <c r="S78" s="146">
        <f t="shared" si="17"/>
        <v>0</v>
      </c>
      <c r="T78" s="147">
        <f t="shared" si="15"/>
        <v>0</v>
      </c>
    </row>
    <row r="79" spans="1:20" ht="12.95" customHeight="1">
      <c r="A79" s="156">
        <v>78</v>
      </c>
      <c r="B79" s="157" t="s">
        <v>1253</v>
      </c>
      <c r="C79" s="146">
        <v>0</v>
      </c>
      <c r="D79" s="146">
        <v>1</v>
      </c>
      <c r="E79" s="147">
        <f t="shared" si="8"/>
        <v>1</v>
      </c>
      <c r="F79" s="146">
        <v>0</v>
      </c>
      <c r="G79" s="146">
        <v>0</v>
      </c>
      <c r="H79" s="147">
        <f t="shared" si="11"/>
        <v>0</v>
      </c>
      <c r="I79" s="146">
        <v>1</v>
      </c>
      <c r="J79" s="146">
        <v>2</v>
      </c>
      <c r="K79" s="147">
        <f t="shared" si="12"/>
        <v>3</v>
      </c>
      <c r="L79" s="146">
        <v>0</v>
      </c>
      <c r="M79" s="146">
        <v>0</v>
      </c>
      <c r="N79" s="147">
        <f t="shared" si="13"/>
        <v>0</v>
      </c>
      <c r="O79" s="146">
        <f t="shared" si="16"/>
        <v>1</v>
      </c>
      <c r="P79" s="146">
        <f t="shared" si="16"/>
        <v>3</v>
      </c>
      <c r="Q79" s="147">
        <f t="shared" si="14"/>
        <v>4</v>
      </c>
      <c r="R79" s="146">
        <f t="shared" si="17"/>
        <v>0</v>
      </c>
      <c r="S79" s="146">
        <f t="shared" si="17"/>
        <v>0</v>
      </c>
      <c r="T79" s="147">
        <f t="shared" si="15"/>
        <v>0</v>
      </c>
    </row>
    <row r="80" spans="1:20" ht="12.95" customHeight="1">
      <c r="A80" s="156">
        <v>79</v>
      </c>
      <c r="B80" s="156" t="s">
        <v>1254</v>
      </c>
      <c r="C80" s="146">
        <v>0</v>
      </c>
      <c r="D80" s="146">
        <v>0</v>
      </c>
      <c r="E80" s="147">
        <f t="shared" si="8"/>
        <v>0</v>
      </c>
      <c r="F80" s="146">
        <v>0</v>
      </c>
      <c r="G80" s="146">
        <v>0</v>
      </c>
      <c r="H80" s="147">
        <f t="shared" si="11"/>
        <v>0</v>
      </c>
      <c r="I80" s="146">
        <v>1</v>
      </c>
      <c r="J80" s="146">
        <v>0</v>
      </c>
      <c r="K80" s="147">
        <f t="shared" si="12"/>
        <v>1</v>
      </c>
      <c r="L80" s="146">
        <v>0</v>
      </c>
      <c r="M80" s="146">
        <v>0</v>
      </c>
      <c r="N80" s="147">
        <f t="shared" si="13"/>
        <v>0</v>
      </c>
      <c r="O80" s="146">
        <f t="shared" si="16"/>
        <v>1</v>
      </c>
      <c r="P80" s="146">
        <f t="shared" si="16"/>
        <v>0</v>
      </c>
      <c r="Q80" s="147">
        <f t="shared" si="14"/>
        <v>1</v>
      </c>
      <c r="R80" s="146">
        <f t="shared" si="17"/>
        <v>0</v>
      </c>
      <c r="S80" s="146">
        <f t="shared" si="17"/>
        <v>0</v>
      </c>
      <c r="T80" s="147">
        <f t="shared" si="15"/>
        <v>0</v>
      </c>
    </row>
    <row r="81" spans="1:20" ht="12.95" customHeight="1">
      <c r="A81" s="156">
        <v>80</v>
      </c>
      <c r="B81" s="157" t="s">
        <v>1255</v>
      </c>
      <c r="C81" s="146">
        <v>2</v>
      </c>
      <c r="D81" s="146">
        <v>0</v>
      </c>
      <c r="E81" s="147">
        <f t="shared" si="8"/>
        <v>2</v>
      </c>
      <c r="F81" s="146">
        <v>0</v>
      </c>
      <c r="G81" s="146">
        <v>0</v>
      </c>
      <c r="H81" s="147">
        <f t="shared" si="11"/>
        <v>0</v>
      </c>
      <c r="I81" s="146">
        <v>10</v>
      </c>
      <c r="J81" s="146">
        <v>1</v>
      </c>
      <c r="K81" s="147">
        <f t="shared" si="12"/>
        <v>11</v>
      </c>
      <c r="L81" s="146">
        <v>0</v>
      </c>
      <c r="M81" s="146">
        <v>0</v>
      </c>
      <c r="N81" s="147">
        <f t="shared" si="13"/>
        <v>0</v>
      </c>
      <c r="O81" s="146">
        <f t="shared" si="16"/>
        <v>12</v>
      </c>
      <c r="P81" s="146">
        <f t="shared" si="16"/>
        <v>1</v>
      </c>
      <c r="Q81" s="147">
        <f t="shared" si="14"/>
        <v>13</v>
      </c>
      <c r="R81" s="146">
        <f t="shared" si="17"/>
        <v>0</v>
      </c>
      <c r="S81" s="146">
        <f t="shared" si="17"/>
        <v>0</v>
      </c>
      <c r="T81" s="147">
        <f t="shared" si="15"/>
        <v>0</v>
      </c>
    </row>
    <row r="82" spans="1:20" ht="12.95" customHeight="1">
      <c r="A82" s="156">
        <v>81</v>
      </c>
      <c r="B82" s="157" t="s">
        <v>1256</v>
      </c>
      <c r="C82" s="146">
        <v>0</v>
      </c>
      <c r="D82" s="146">
        <v>0</v>
      </c>
      <c r="E82" s="147">
        <f t="shared" si="8"/>
        <v>0</v>
      </c>
      <c r="F82" s="146">
        <v>0</v>
      </c>
      <c r="G82" s="146">
        <v>0</v>
      </c>
      <c r="H82" s="147">
        <f t="shared" si="11"/>
        <v>0</v>
      </c>
      <c r="I82" s="146">
        <v>65</v>
      </c>
      <c r="J82" s="146">
        <v>13</v>
      </c>
      <c r="K82" s="147">
        <f t="shared" si="12"/>
        <v>78</v>
      </c>
      <c r="L82" s="146">
        <v>1</v>
      </c>
      <c r="M82" s="146">
        <v>0</v>
      </c>
      <c r="N82" s="147">
        <f t="shared" si="13"/>
        <v>1</v>
      </c>
      <c r="O82" s="146">
        <f t="shared" si="16"/>
        <v>65</v>
      </c>
      <c r="P82" s="146">
        <f t="shared" si="16"/>
        <v>13</v>
      </c>
      <c r="Q82" s="147">
        <f t="shared" si="14"/>
        <v>78</v>
      </c>
      <c r="R82" s="146">
        <f t="shared" si="17"/>
        <v>1</v>
      </c>
      <c r="S82" s="146">
        <f t="shared" si="17"/>
        <v>0</v>
      </c>
      <c r="T82" s="147">
        <f t="shared" si="15"/>
        <v>1</v>
      </c>
    </row>
    <row r="83" spans="1:20" ht="12.95" customHeight="1">
      <c r="A83" s="156">
        <v>82</v>
      </c>
      <c r="B83" s="157" t="s">
        <v>1257</v>
      </c>
      <c r="C83" s="146">
        <v>0</v>
      </c>
      <c r="D83" s="146">
        <v>0</v>
      </c>
      <c r="E83" s="147">
        <f t="shared" si="8"/>
        <v>0</v>
      </c>
      <c r="F83" s="146">
        <v>0</v>
      </c>
      <c r="G83" s="146">
        <v>0</v>
      </c>
      <c r="H83" s="147">
        <f t="shared" si="11"/>
        <v>0</v>
      </c>
      <c r="I83" s="146">
        <v>33</v>
      </c>
      <c r="J83" s="146">
        <v>4</v>
      </c>
      <c r="K83" s="147">
        <f t="shared" si="12"/>
        <v>37</v>
      </c>
      <c r="L83" s="146">
        <v>1</v>
      </c>
      <c r="M83" s="146">
        <v>0</v>
      </c>
      <c r="N83" s="147">
        <f t="shared" si="13"/>
        <v>1</v>
      </c>
      <c r="O83" s="146">
        <f t="shared" si="16"/>
        <v>33</v>
      </c>
      <c r="P83" s="146">
        <f t="shared" si="16"/>
        <v>4</v>
      </c>
      <c r="Q83" s="147">
        <f t="shared" si="14"/>
        <v>37</v>
      </c>
      <c r="R83" s="146">
        <f t="shared" si="17"/>
        <v>1</v>
      </c>
      <c r="S83" s="146">
        <f t="shared" si="17"/>
        <v>0</v>
      </c>
      <c r="T83" s="147">
        <f t="shared" si="15"/>
        <v>1</v>
      </c>
    </row>
    <row r="84" spans="1:20" ht="12.95" customHeight="1">
      <c r="A84" s="156">
        <v>84</v>
      </c>
      <c r="B84" s="156" t="s">
        <v>1258</v>
      </c>
      <c r="C84" s="146">
        <v>0</v>
      </c>
      <c r="D84" s="146">
        <v>0</v>
      </c>
      <c r="E84" s="147">
        <f t="shared" si="8"/>
        <v>0</v>
      </c>
      <c r="F84" s="146">
        <v>0</v>
      </c>
      <c r="G84" s="146">
        <v>0</v>
      </c>
      <c r="H84" s="147">
        <f t="shared" si="11"/>
        <v>0</v>
      </c>
      <c r="I84" s="146">
        <v>3</v>
      </c>
      <c r="J84" s="146">
        <v>0</v>
      </c>
      <c r="K84" s="147">
        <f t="shared" si="12"/>
        <v>3</v>
      </c>
      <c r="L84" s="146">
        <v>0</v>
      </c>
      <c r="M84" s="146">
        <v>0</v>
      </c>
      <c r="N84" s="147">
        <f t="shared" si="13"/>
        <v>0</v>
      </c>
      <c r="O84" s="146">
        <f t="shared" si="16"/>
        <v>3</v>
      </c>
      <c r="P84" s="146">
        <f t="shared" si="16"/>
        <v>0</v>
      </c>
      <c r="Q84" s="147">
        <f t="shared" si="14"/>
        <v>3</v>
      </c>
      <c r="R84" s="146">
        <f t="shared" si="17"/>
        <v>0</v>
      </c>
      <c r="S84" s="146">
        <f t="shared" si="17"/>
        <v>0</v>
      </c>
      <c r="T84" s="147">
        <f t="shared" si="15"/>
        <v>0</v>
      </c>
    </row>
    <row r="85" spans="1:20" ht="12.95" customHeight="1">
      <c r="A85" s="156">
        <v>85</v>
      </c>
      <c r="B85" s="156" t="s">
        <v>1259</v>
      </c>
      <c r="C85" s="146">
        <v>0</v>
      </c>
      <c r="D85" s="146">
        <v>0</v>
      </c>
      <c r="E85" s="147">
        <f t="shared" si="8"/>
        <v>0</v>
      </c>
      <c r="F85" s="146">
        <v>0</v>
      </c>
      <c r="G85" s="146">
        <v>0</v>
      </c>
      <c r="H85" s="147">
        <f t="shared" si="11"/>
        <v>0</v>
      </c>
      <c r="I85" s="146">
        <v>21</v>
      </c>
      <c r="J85" s="146">
        <v>6</v>
      </c>
      <c r="K85" s="147">
        <f t="shared" si="12"/>
        <v>27</v>
      </c>
      <c r="L85" s="146">
        <v>0</v>
      </c>
      <c r="M85" s="146">
        <v>0</v>
      </c>
      <c r="N85" s="147">
        <f t="shared" si="13"/>
        <v>0</v>
      </c>
      <c r="O85" s="146">
        <f t="shared" si="16"/>
        <v>21</v>
      </c>
      <c r="P85" s="146">
        <f t="shared" si="16"/>
        <v>6</v>
      </c>
      <c r="Q85" s="147">
        <f t="shared" si="14"/>
        <v>27</v>
      </c>
      <c r="R85" s="146">
        <f t="shared" si="17"/>
        <v>0</v>
      </c>
      <c r="S85" s="146">
        <f t="shared" si="17"/>
        <v>0</v>
      </c>
      <c r="T85" s="147">
        <f t="shared" si="15"/>
        <v>0</v>
      </c>
    </row>
    <row r="86" spans="1:20" ht="12.95" customHeight="1">
      <c r="A86" s="156">
        <v>86</v>
      </c>
      <c r="B86" s="156" t="s">
        <v>1260</v>
      </c>
      <c r="C86" s="146">
        <v>1</v>
      </c>
      <c r="D86" s="146">
        <v>0</v>
      </c>
      <c r="E86" s="147">
        <f t="shared" si="8"/>
        <v>1</v>
      </c>
      <c r="F86" s="146">
        <v>0</v>
      </c>
      <c r="G86" s="146">
        <v>0</v>
      </c>
      <c r="H86" s="147">
        <f t="shared" si="11"/>
        <v>0</v>
      </c>
      <c r="I86" s="146">
        <v>3</v>
      </c>
      <c r="J86" s="146">
        <v>4</v>
      </c>
      <c r="K86" s="147">
        <f t="shared" si="12"/>
        <v>7</v>
      </c>
      <c r="L86" s="146">
        <v>2</v>
      </c>
      <c r="M86" s="146">
        <v>1</v>
      </c>
      <c r="N86" s="147">
        <f t="shared" si="13"/>
        <v>3</v>
      </c>
      <c r="O86" s="146">
        <f t="shared" si="16"/>
        <v>4</v>
      </c>
      <c r="P86" s="146">
        <f t="shared" si="16"/>
        <v>4</v>
      </c>
      <c r="Q86" s="147">
        <f t="shared" si="14"/>
        <v>8</v>
      </c>
      <c r="R86" s="146">
        <f t="shared" si="17"/>
        <v>2</v>
      </c>
      <c r="S86" s="146">
        <f t="shared" si="17"/>
        <v>1</v>
      </c>
      <c r="T86" s="147">
        <f t="shared" si="15"/>
        <v>3</v>
      </c>
    </row>
    <row r="87" spans="1:20" ht="12.95" customHeight="1">
      <c r="A87" s="156">
        <v>87</v>
      </c>
      <c r="B87" s="157" t="s">
        <v>1261</v>
      </c>
      <c r="C87" s="146">
        <v>0</v>
      </c>
      <c r="D87" s="146">
        <v>0</v>
      </c>
      <c r="E87" s="147">
        <f t="shared" si="8"/>
        <v>0</v>
      </c>
      <c r="F87" s="146">
        <v>0</v>
      </c>
      <c r="G87" s="146">
        <v>0</v>
      </c>
      <c r="H87" s="147">
        <f t="shared" si="11"/>
        <v>0</v>
      </c>
      <c r="I87" s="146">
        <v>3</v>
      </c>
      <c r="J87" s="146">
        <v>0</v>
      </c>
      <c r="K87" s="147">
        <f t="shared" si="12"/>
        <v>3</v>
      </c>
      <c r="L87" s="146">
        <v>0</v>
      </c>
      <c r="M87" s="146">
        <v>0</v>
      </c>
      <c r="N87" s="147">
        <f t="shared" si="13"/>
        <v>0</v>
      </c>
      <c r="O87" s="146">
        <f t="shared" si="16"/>
        <v>3</v>
      </c>
      <c r="P87" s="146">
        <f t="shared" si="16"/>
        <v>0</v>
      </c>
      <c r="Q87" s="147">
        <f t="shared" si="14"/>
        <v>3</v>
      </c>
      <c r="R87" s="146">
        <f t="shared" si="17"/>
        <v>0</v>
      </c>
      <c r="S87" s="146">
        <f t="shared" si="17"/>
        <v>0</v>
      </c>
      <c r="T87" s="147">
        <f t="shared" si="15"/>
        <v>0</v>
      </c>
    </row>
    <row r="88" spans="1:20" ht="12.95" customHeight="1">
      <c r="A88" s="156">
        <v>88</v>
      </c>
      <c r="B88" s="157" t="s">
        <v>1262</v>
      </c>
      <c r="C88" s="146">
        <v>0</v>
      </c>
      <c r="D88" s="146">
        <v>0</v>
      </c>
      <c r="E88" s="147">
        <f t="shared" si="8"/>
        <v>0</v>
      </c>
      <c r="F88" s="146">
        <v>0</v>
      </c>
      <c r="G88" s="146">
        <v>0</v>
      </c>
      <c r="H88" s="147">
        <f t="shared" si="11"/>
        <v>0</v>
      </c>
      <c r="I88" s="146">
        <v>1</v>
      </c>
      <c r="J88" s="146">
        <v>0</v>
      </c>
      <c r="K88" s="147">
        <f t="shared" si="12"/>
        <v>1</v>
      </c>
      <c r="L88" s="146">
        <v>0</v>
      </c>
      <c r="M88" s="146">
        <v>0</v>
      </c>
      <c r="N88" s="147">
        <f t="shared" si="13"/>
        <v>0</v>
      </c>
      <c r="O88" s="146">
        <f t="shared" si="16"/>
        <v>1</v>
      </c>
      <c r="P88" s="146">
        <f t="shared" si="16"/>
        <v>0</v>
      </c>
      <c r="Q88" s="147">
        <f t="shared" si="14"/>
        <v>1</v>
      </c>
      <c r="R88" s="146">
        <f t="shared" si="17"/>
        <v>0</v>
      </c>
      <c r="S88" s="146">
        <f t="shared" si="17"/>
        <v>0</v>
      </c>
      <c r="T88" s="147">
        <f t="shared" si="15"/>
        <v>0</v>
      </c>
    </row>
    <row r="89" spans="1:20" ht="12.95" customHeight="1">
      <c r="A89" s="156">
        <v>90</v>
      </c>
      <c r="B89" s="157" t="s">
        <v>1263</v>
      </c>
      <c r="C89" s="146">
        <v>0</v>
      </c>
      <c r="D89" s="146">
        <v>0</v>
      </c>
      <c r="E89" s="147">
        <f t="shared" si="8"/>
        <v>0</v>
      </c>
      <c r="F89" s="146">
        <v>0</v>
      </c>
      <c r="G89" s="146">
        <v>0</v>
      </c>
      <c r="H89" s="147">
        <f t="shared" si="11"/>
        <v>0</v>
      </c>
      <c r="I89" s="146">
        <f>271-11-4-3-10-10-10-31-20-20-10-10-24-48-44-13</f>
        <v>3</v>
      </c>
      <c r="J89" s="146">
        <f>16-8-2-2</f>
        <v>4</v>
      </c>
      <c r="K89" s="147">
        <f t="shared" si="12"/>
        <v>7</v>
      </c>
      <c r="L89" s="146">
        <v>0</v>
      </c>
      <c r="M89" s="146">
        <v>0</v>
      </c>
      <c r="N89" s="147">
        <f t="shared" si="13"/>
        <v>0</v>
      </c>
      <c r="O89" s="146">
        <f t="shared" si="16"/>
        <v>3</v>
      </c>
      <c r="P89" s="146">
        <f t="shared" si="16"/>
        <v>4</v>
      </c>
      <c r="Q89" s="147">
        <f t="shared" si="14"/>
        <v>7</v>
      </c>
      <c r="R89" s="146">
        <f t="shared" si="17"/>
        <v>0</v>
      </c>
      <c r="S89" s="146">
        <f t="shared" si="17"/>
        <v>0</v>
      </c>
      <c r="T89" s="147">
        <f t="shared" si="15"/>
        <v>0</v>
      </c>
    </row>
    <row r="90" spans="1:20" ht="12.95" customHeight="1">
      <c r="A90" s="156">
        <v>91</v>
      </c>
      <c r="B90" s="156" t="s">
        <v>1264</v>
      </c>
      <c r="C90" s="146">
        <v>0</v>
      </c>
      <c r="D90" s="146">
        <v>0</v>
      </c>
      <c r="E90" s="147">
        <f t="shared" si="8"/>
        <v>0</v>
      </c>
      <c r="F90" s="146">
        <v>0</v>
      </c>
      <c r="G90" s="146">
        <v>0</v>
      </c>
      <c r="H90" s="147">
        <f t="shared" si="11"/>
        <v>0</v>
      </c>
      <c r="I90" s="146">
        <v>0</v>
      </c>
      <c r="J90" s="146">
        <v>0</v>
      </c>
      <c r="K90" s="147">
        <f t="shared" si="12"/>
        <v>0</v>
      </c>
      <c r="L90" s="146">
        <v>0</v>
      </c>
      <c r="M90" s="146">
        <v>0</v>
      </c>
      <c r="N90" s="147">
        <f t="shared" si="13"/>
        <v>0</v>
      </c>
      <c r="O90" s="146">
        <f t="shared" si="16"/>
        <v>0</v>
      </c>
      <c r="P90" s="146">
        <f t="shared" si="16"/>
        <v>0</v>
      </c>
      <c r="Q90" s="147">
        <f t="shared" si="14"/>
        <v>0</v>
      </c>
      <c r="R90" s="146">
        <f t="shared" si="17"/>
        <v>0</v>
      </c>
      <c r="S90" s="146">
        <f t="shared" si="17"/>
        <v>0</v>
      </c>
      <c r="T90" s="147">
        <f t="shared" si="15"/>
        <v>0</v>
      </c>
    </row>
    <row r="91" spans="1:20" ht="12.95" customHeight="1">
      <c r="A91" s="156">
        <v>92</v>
      </c>
      <c r="B91" s="157" t="s">
        <v>1265</v>
      </c>
      <c r="C91" s="146">
        <v>0</v>
      </c>
      <c r="D91" s="146">
        <v>0</v>
      </c>
      <c r="E91" s="147">
        <f t="shared" si="8"/>
        <v>0</v>
      </c>
      <c r="F91" s="146">
        <v>0</v>
      </c>
      <c r="G91" s="146">
        <v>0</v>
      </c>
      <c r="H91" s="147">
        <f t="shared" si="11"/>
        <v>0</v>
      </c>
      <c r="I91" s="146">
        <v>0</v>
      </c>
      <c r="J91" s="146">
        <v>0</v>
      </c>
      <c r="K91" s="147">
        <f t="shared" si="12"/>
        <v>0</v>
      </c>
      <c r="L91" s="146">
        <v>0</v>
      </c>
      <c r="M91" s="146">
        <v>0</v>
      </c>
      <c r="N91" s="147">
        <f t="shared" si="13"/>
        <v>0</v>
      </c>
      <c r="O91" s="146">
        <f t="shared" si="16"/>
        <v>0</v>
      </c>
      <c r="P91" s="146">
        <f t="shared" si="16"/>
        <v>0</v>
      </c>
      <c r="Q91" s="147">
        <f t="shared" si="14"/>
        <v>0</v>
      </c>
      <c r="R91" s="146">
        <f t="shared" si="17"/>
        <v>0</v>
      </c>
      <c r="S91" s="146">
        <f t="shared" si="17"/>
        <v>0</v>
      </c>
      <c r="T91" s="147">
        <f t="shared" si="15"/>
        <v>0</v>
      </c>
    </row>
    <row r="92" spans="1:20" ht="12.95" customHeight="1">
      <c r="A92" s="156">
        <v>93</v>
      </c>
      <c r="B92" s="156" t="s">
        <v>1266</v>
      </c>
      <c r="C92" s="146">
        <v>1</v>
      </c>
      <c r="D92" s="146">
        <v>0</v>
      </c>
      <c r="E92" s="147">
        <f t="shared" si="8"/>
        <v>1</v>
      </c>
      <c r="F92" s="146">
        <v>1</v>
      </c>
      <c r="G92" s="146">
        <v>0</v>
      </c>
      <c r="H92" s="147">
        <f t="shared" si="11"/>
        <v>1</v>
      </c>
      <c r="I92" s="146">
        <v>15</v>
      </c>
      <c r="J92" s="146">
        <v>0</v>
      </c>
      <c r="K92" s="147">
        <f t="shared" si="12"/>
        <v>15</v>
      </c>
      <c r="L92" s="146">
        <v>0</v>
      </c>
      <c r="M92" s="146">
        <v>0</v>
      </c>
      <c r="N92" s="147">
        <f t="shared" si="13"/>
        <v>0</v>
      </c>
      <c r="O92" s="146">
        <f t="shared" si="16"/>
        <v>16</v>
      </c>
      <c r="P92" s="146">
        <f t="shared" si="16"/>
        <v>0</v>
      </c>
      <c r="Q92" s="147">
        <f t="shared" si="14"/>
        <v>16</v>
      </c>
      <c r="R92" s="146">
        <f t="shared" si="17"/>
        <v>1</v>
      </c>
      <c r="S92" s="146">
        <f t="shared" si="17"/>
        <v>0</v>
      </c>
      <c r="T92" s="147">
        <f t="shared" si="15"/>
        <v>1</v>
      </c>
    </row>
    <row r="93" spans="1:20" ht="12.95" customHeight="1">
      <c r="A93" s="156">
        <v>94</v>
      </c>
      <c r="B93" s="157" t="s">
        <v>1267</v>
      </c>
      <c r="C93" s="146">
        <v>0</v>
      </c>
      <c r="D93" s="146">
        <v>0</v>
      </c>
      <c r="E93" s="147">
        <f t="shared" si="8"/>
        <v>0</v>
      </c>
      <c r="F93" s="146">
        <v>0</v>
      </c>
      <c r="G93" s="146">
        <v>0</v>
      </c>
      <c r="H93" s="147">
        <f t="shared" si="11"/>
        <v>0</v>
      </c>
      <c r="I93" s="146">
        <v>3</v>
      </c>
      <c r="J93" s="146">
        <v>1</v>
      </c>
      <c r="K93" s="147">
        <f t="shared" si="12"/>
        <v>4</v>
      </c>
      <c r="L93" s="146">
        <v>2</v>
      </c>
      <c r="M93" s="146">
        <v>0</v>
      </c>
      <c r="N93" s="147">
        <f t="shared" si="13"/>
        <v>2</v>
      </c>
      <c r="O93" s="146">
        <f t="shared" si="16"/>
        <v>3</v>
      </c>
      <c r="P93" s="146">
        <f t="shared" si="16"/>
        <v>1</v>
      </c>
      <c r="Q93" s="147">
        <f t="shared" si="14"/>
        <v>4</v>
      </c>
      <c r="R93" s="146">
        <f t="shared" si="17"/>
        <v>2</v>
      </c>
      <c r="S93" s="146">
        <f t="shared" si="17"/>
        <v>0</v>
      </c>
      <c r="T93" s="147">
        <f t="shared" si="15"/>
        <v>2</v>
      </c>
    </row>
    <row r="94" spans="1:20" ht="12.95" customHeight="1">
      <c r="A94" s="156">
        <v>95</v>
      </c>
      <c r="B94" s="156" t="s">
        <v>1268</v>
      </c>
      <c r="C94" s="146">
        <v>2</v>
      </c>
      <c r="D94" s="146">
        <v>0</v>
      </c>
      <c r="E94" s="147">
        <f t="shared" si="8"/>
        <v>2</v>
      </c>
      <c r="F94" s="146">
        <v>0</v>
      </c>
      <c r="G94" s="146">
        <v>0</v>
      </c>
      <c r="H94" s="147">
        <f t="shared" si="11"/>
        <v>0</v>
      </c>
      <c r="I94" s="146">
        <v>19</v>
      </c>
      <c r="J94" s="146">
        <v>1</v>
      </c>
      <c r="K94" s="147">
        <f t="shared" si="12"/>
        <v>20</v>
      </c>
      <c r="L94" s="146">
        <v>2</v>
      </c>
      <c r="M94" s="146">
        <v>0</v>
      </c>
      <c r="N94" s="147">
        <f t="shared" si="13"/>
        <v>2</v>
      </c>
      <c r="O94" s="146">
        <f t="shared" si="16"/>
        <v>21</v>
      </c>
      <c r="P94" s="146">
        <f t="shared" si="16"/>
        <v>1</v>
      </c>
      <c r="Q94" s="147">
        <f t="shared" si="14"/>
        <v>22</v>
      </c>
      <c r="R94" s="146">
        <f t="shared" si="17"/>
        <v>2</v>
      </c>
      <c r="S94" s="146">
        <f t="shared" si="17"/>
        <v>0</v>
      </c>
      <c r="T94" s="147">
        <f t="shared" si="15"/>
        <v>2</v>
      </c>
    </row>
    <row r="95" spans="1:20" ht="12.95" customHeight="1">
      <c r="A95" s="156">
        <v>96</v>
      </c>
      <c r="B95" s="157" t="s">
        <v>1269</v>
      </c>
      <c r="C95" s="146">
        <v>0</v>
      </c>
      <c r="D95" s="146">
        <v>1</v>
      </c>
      <c r="E95" s="147">
        <f t="shared" si="8"/>
        <v>1</v>
      </c>
      <c r="F95" s="146">
        <v>0</v>
      </c>
      <c r="G95" s="146">
        <v>0</v>
      </c>
      <c r="H95" s="147">
        <f t="shared" si="11"/>
        <v>0</v>
      </c>
      <c r="I95" s="146">
        <v>7</v>
      </c>
      <c r="J95" s="146">
        <v>6</v>
      </c>
      <c r="K95" s="147">
        <f t="shared" si="12"/>
        <v>13</v>
      </c>
      <c r="L95" s="146">
        <v>0</v>
      </c>
      <c r="M95" s="146">
        <v>0</v>
      </c>
      <c r="N95" s="147">
        <f t="shared" si="13"/>
        <v>0</v>
      </c>
      <c r="O95" s="146">
        <f t="shared" si="16"/>
        <v>7</v>
      </c>
      <c r="P95" s="146">
        <f t="shared" si="16"/>
        <v>7</v>
      </c>
      <c r="Q95" s="147">
        <f t="shared" si="14"/>
        <v>14</v>
      </c>
      <c r="R95" s="146">
        <f t="shared" si="17"/>
        <v>0</v>
      </c>
      <c r="S95" s="146">
        <f t="shared" si="17"/>
        <v>0</v>
      </c>
      <c r="T95" s="147">
        <f t="shared" si="15"/>
        <v>0</v>
      </c>
    </row>
    <row r="96" spans="1:20" ht="12.95" customHeight="1">
      <c r="A96" s="156">
        <v>97</v>
      </c>
      <c r="B96" s="157" t="s">
        <v>1270</v>
      </c>
      <c r="C96" s="146">
        <v>0</v>
      </c>
      <c r="D96" s="146">
        <v>0</v>
      </c>
      <c r="E96" s="147">
        <f t="shared" si="8"/>
        <v>0</v>
      </c>
      <c r="F96" s="146">
        <v>0</v>
      </c>
      <c r="G96" s="146">
        <v>0</v>
      </c>
      <c r="H96" s="147">
        <f t="shared" si="11"/>
        <v>0</v>
      </c>
      <c r="I96" s="146">
        <v>0</v>
      </c>
      <c r="J96" s="146">
        <v>5</v>
      </c>
      <c r="K96" s="147">
        <f t="shared" si="12"/>
        <v>5</v>
      </c>
      <c r="L96" s="146">
        <v>0</v>
      </c>
      <c r="M96" s="146">
        <v>0</v>
      </c>
      <c r="N96" s="147">
        <f t="shared" si="13"/>
        <v>0</v>
      </c>
      <c r="O96" s="146">
        <f t="shared" si="16"/>
        <v>0</v>
      </c>
      <c r="P96" s="146">
        <f t="shared" si="16"/>
        <v>5</v>
      </c>
      <c r="Q96" s="147">
        <f t="shared" si="14"/>
        <v>5</v>
      </c>
      <c r="R96" s="146">
        <f t="shared" si="17"/>
        <v>0</v>
      </c>
      <c r="S96" s="146">
        <f t="shared" si="17"/>
        <v>0</v>
      </c>
      <c r="T96" s="147">
        <f t="shared" si="15"/>
        <v>0</v>
      </c>
    </row>
    <row r="97" spans="1:20" ht="12.95" customHeight="1">
      <c r="A97" s="156">
        <v>98</v>
      </c>
      <c r="B97" s="157" t="s">
        <v>1271</v>
      </c>
      <c r="C97" s="146">
        <v>0</v>
      </c>
      <c r="D97" s="146">
        <v>0</v>
      </c>
      <c r="E97" s="147">
        <f t="shared" si="8"/>
        <v>0</v>
      </c>
      <c r="F97" s="146">
        <v>0</v>
      </c>
      <c r="G97" s="146">
        <v>0</v>
      </c>
      <c r="H97" s="147">
        <f t="shared" si="11"/>
        <v>0</v>
      </c>
      <c r="I97" s="146">
        <v>0</v>
      </c>
      <c r="J97" s="146">
        <v>0</v>
      </c>
      <c r="K97" s="147">
        <f t="shared" si="12"/>
        <v>0</v>
      </c>
      <c r="L97" s="146">
        <v>0</v>
      </c>
      <c r="M97" s="146">
        <v>0</v>
      </c>
      <c r="N97" s="147">
        <f t="shared" si="13"/>
        <v>0</v>
      </c>
      <c r="O97" s="146">
        <f t="shared" si="16"/>
        <v>0</v>
      </c>
      <c r="P97" s="146">
        <f t="shared" si="16"/>
        <v>0</v>
      </c>
      <c r="Q97" s="147">
        <f t="shared" si="14"/>
        <v>0</v>
      </c>
      <c r="R97" s="146">
        <f t="shared" si="17"/>
        <v>0</v>
      </c>
      <c r="S97" s="146">
        <f t="shared" si="17"/>
        <v>0</v>
      </c>
      <c r="T97" s="147">
        <f t="shared" si="15"/>
        <v>0</v>
      </c>
    </row>
    <row r="98" spans="1:20" ht="12.95" customHeight="1">
      <c r="A98" s="156">
        <v>99</v>
      </c>
      <c r="B98" s="157" t="s">
        <v>1272</v>
      </c>
      <c r="C98" s="146">
        <v>0</v>
      </c>
      <c r="D98" s="146">
        <v>0</v>
      </c>
      <c r="E98" s="147">
        <f t="shared" si="8"/>
        <v>0</v>
      </c>
      <c r="F98" s="146">
        <v>0</v>
      </c>
      <c r="G98" s="146">
        <v>0</v>
      </c>
      <c r="H98" s="147">
        <f t="shared" si="11"/>
        <v>0</v>
      </c>
      <c r="I98" s="146">
        <v>41</v>
      </c>
      <c r="J98" s="146">
        <v>2</v>
      </c>
      <c r="K98" s="147">
        <f t="shared" si="12"/>
        <v>43</v>
      </c>
      <c r="L98" s="146">
        <v>2</v>
      </c>
      <c r="M98" s="146">
        <v>0</v>
      </c>
      <c r="N98" s="147">
        <f t="shared" si="13"/>
        <v>2</v>
      </c>
      <c r="O98" s="146">
        <f t="shared" si="16"/>
        <v>41</v>
      </c>
      <c r="P98" s="146">
        <f t="shared" si="16"/>
        <v>2</v>
      </c>
      <c r="Q98" s="147">
        <f t="shared" si="14"/>
        <v>43</v>
      </c>
      <c r="R98" s="146">
        <f t="shared" si="17"/>
        <v>2</v>
      </c>
      <c r="S98" s="146">
        <f t="shared" si="17"/>
        <v>0</v>
      </c>
      <c r="T98" s="147">
        <f t="shared" si="15"/>
        <v>2</v>
      </c>
    </row>
    <row r="99" spans="1:20" ht="15.95" customHeight="1">
      <c r="A99" s="1001" t="s">
        <v>1273</v>
      </c>
      <c r="B99" s="1001"/>
      <c r="C99" s="158">
        <f t="shared" ref="C99:S99" si="18">SUM(C7:C98)</f>
        <v>88</v>
      </c>
      <c r="D99" s="158">
        <f t="shared" si="18"/>
        <v>6</v>
      </c>
      <c r="E99" s="158">
        <f t="shared" si="8"/>
        <v>94</v>
      </c>
      <c r="F99" s="158">
        <f t="shared" si="18"/>
        <v>34</v>
      </c>
      <c r="G99" s="158">
        <f t="shared" si="18"/>
        <v>1</v>
      </c>
      <c r="H99" s="158">
        <f t="shared" si="11"/>
        <v>35</v>
      </c>
      <c r="I99" s="158">
        <f t="shared" si="18"/>
        <v>4111</v>
      </c>
      <c r="J99" s="158">
        <f t="shared" si="18"/>
        <v>242</v>
      </c>
      <c r="K99" s="158">
        <f t="shared" si="12"/>
        <v>4353</v>
      </c>
      <c r="L99" s="158">
        <f t="shared" si="18"/>
        <v>150</v>
      </c>
      <c r="M99" s="158">
        <f t="shared" si="18"/>
        <v>10</v>
      </c>
      <c r="N99" s="158">
        <f t="shared" si="13"/>
        <v>160</v>
      </c>
      <c r="O99" s="158">
        <f t="shared" si="18"/>
        <v>4199</v>
      </c>
      <c r="P99" s="158">
        <f t="shared" si="18"/>
        <v>248</v>
      </c>
      <c r="Q99" s="158">
        <f t="shared" si="14"/>
        <v>4447</v>
      </c>
      <c r="R99" s="158">
        <f t="shared" si="18"/>
        <v>184</v>
      </c>
      <c r="S99" s="158">
        <f t="shared" si="18"/>
        <v>11</v>
      </c>
      <c r="T99" s="158">
        <f t="shared" si="15"/>
        <v>195</v>
      </c>
    </row>
    <row r="100" spans="1:20">
      <c r="A100" s="999" t="s">
        <v>1274</v>
      </c>
      <c r="B100" s="1000"/>
      <c r="C100" s="1000"/>
      <c r="D100" s="1000"/>
      <c r="E100" s="1000"/>
      <c r="F100" s="1000"/>
      <c r="G100" s="1000"/>
      <c r="H100" s="1000"/>
      <c r="I100" s="1000"/>
      <c r="J100" s="1000"/>
      <c r="K100" s="1000"/>
      <c r="L100" s="1000"/>
      <c r="M100" s="1000"/>
      <c r="N100" s="1000"/>
      <c r="O100" s="1000"/>
      <c r="P100" s="1000"/>
      <c r="Q100" s="1000"/>
      <c r="R100" s="1000"/>
      <c r="S100" s="1000"/>
      <c r="T100" s="1000"/>
    </row>
  </sheetData>
  <mergeCells count="27">
    <mergeCell ref="A100:T100"/>
    <mergeCell ref="F53:H53"/>
    <mergeCell ref="I53:K53"/>
    <mergeCell ref="L53:N53"/>
    <mergeCell ref="O53:Q53"/>
    <mergeCell ref="R53:T53"/>
    <mergeCell ref="A99:B99"/>
    <mergeCell ref="A52:A54"/>
    <mergeCell ref="B52:B54"/>
    <mergeCell ref="C52:H52"/>
    <mergeCell ref="I52:N52"/>
    <mergeCell ref="O52:T52"/>
    <mergeCell ref="C53:E53"/>
    <mergeCell ref="A1:T1"/>
    <mergeCell ref="A2:T2"/>
    <mergeCell ref="S3:T3"/>
    <mergeCell ref="A4:A6"/>
    <mergeCell ref="B4:B6"/>
    <mergeCell ref="C4:H4"/>
    <mergeCell ref="I4:N4"/>
    <mergeCell ref="O4:T4"/>
    <mergeCell ref="C5:E5"/>
    <mergeCell ref="F5:H5"/>
    <mergeCell ref="I5:K5"/>
    <mergeCell ref="L5:N5"/>
    <mergeCell ref="O5:Q5"/>
    <mergeCell ref="R5:T5"/>
  </mergeCells>
  <printOptions horizontalCentered="1" verticalCentered="1"/>
  <pageMargins left="0" right="0" top="0" bottom="0" header="0" footer="0"/>
  <pageSetup paperSize="9" scale="69" orientation="landscape" r:id="rId1"/>
  <rowBreaks count="1" manualBreakCount="1">
    <brk id="50" max="16383" man="1"/>
  </rowBreaks>
</worksheet>
</file>

<file path=xl/worksheets/sheet13.xml><?xml version="1.0" encoding="utf-8"?>
<worksheet xmlns="http://schemas.openxmlformats.org/spreadsheetml/2006/main" xmlns:r="http://schemas.openxmlformats.org/officeDocument/2006/relationships">
  <sheetPr>
    <tabColor theme="0" tint="-0.34998626667073579"/>
  </sheetPr>
  <dimension ref="A1:T92"/>
  <sheetViews>
    <sheetView showGridLines="0" zoomScaleNormal="100" workbookViewId="0">
      <pane xSplit="2" ySplit="6" topLeftCell="C70" activePane="bottomRight" state="frozen"/>
      <selection activeCell="J27" sqref="J27"/>
      <selection pane="topRight" activeCell="J27" sqref="J27"/>
      <selection pane="bottomLeft" activeCell="J27" sqref="J27"/>
      <selection pane="bottomRight" sqref="A1:T1"/>
    </sheetView>
  </sheetViews>
  <sheetFormatPr defaultRowHeight="12.75"/>
  <cols>
    <col min="1" max="1" width="5" style="185" customWidth="1"/>
    <col min="2" max="2" width="13.7109375" style="185" customWidth="1"/>
    <col min="3" max="8" width="8.140625" style="185" customWidth="1"/>
    <col min="9" max="14" width="8.28515625" style="185" customWidth="1"/>
    <col min="15" max="16" width="6.42578125" style="185" customWidth="1"/>
    <col min="17" max="17" width="7.140625" style="185" customWidth="1"/>
    <col min="18" max="19" width="6.42578125" style="185" customWidth="1"/>
    <col min="20" max="20" width="7.5703125" style="185" customWidth="1"/>
    <col min="21" max="200" width="9.140625" style="185"/>
    <col min="201" max="201" width="4.5703125" style="185" customWidth="1"/>
    <col min="202" max="202" width="65" style="185" customWidth="1"/>
    <col min="203" max="456" width="9.140625" style="185"/>
    <col min="457" max="457" width="4.5703125" style="185" customWidth="1"/>
    <col min="458" max="458" width="65" style="185" customWidth="1"/>
    <col min="459" max="712" width="9.140625" style="185"/>
    <col min="713" max="713" width="4.5703125" style="185" customWidth="1"/>
    <col min="714" max="714" width="65" style="185" customWidth="1"/>
    <col min="715" max="968" width="9.140625" style="185"/>
    <col min="969" max="969" width="4.5703125" style="185" customWidth="1"/>
    <col min="970" max="970" width="65" style="185" customWidth="1"/>
    <col min="971" max="1224" width="9.140625" style="185"/>
    <col min="1225" max="1225" width="4.5703125" style="185" customWidth="1"/>
    <col min="1226" max="1226" width="65" style="185" customWidth="1"/>
    <col min="1227" max="1480" width="9.140625" style="185"/>
    <col min="1481" max="1481" width="4.5703125" style="185" customWidth="1"/>
    <col min="1482" max="1482" width="65" style="185" customWidth="1"/>
    <col min="1483" max="1736" width="9.140625" style="185"/>
    <col min="1737" max="1737" width="4.5703125" style="185" customWidth="1"/>
    <col min="1738" max="1738" width="65" style="185" customWidth="1"/>
    <col min="1739" max="1992" width="9.140625" style="185"/>
    <col min="1993" max="1993" width="4.5703125" style="185" customWidth="1"/>
    <col min="1994" max="1994" width="65" style="185" customWidth="1"/>
    <col min="1995" max="2248" width="9.140625" style="185"/>
    <col min="2249" max="2249" width="4.5703125" style="185" customWidth="1"/>
    <col min="2250" max="2250" width="65" style="185" customWidth="1"/>
    <col min="2251" max="2504" width="9.140625" style="185"/>
    <col min="2505" max="2505" width="4.5703125" style="185" customWidth="1"/>
    <col min="2506" max="2506" width="65" style="185" customWidth="1"/>
    <col min="2507" max="2760" width="9.140625" style="185"/>
    <col min="2761" max="2761" width="4.5703125" style="185" customWidth="1"/>
    <col min="2762" max="2762" width="65" style="185" customWidth="1"/>
    <col min="2763" max="3016" width="9.140625" style="185"/>
    <col min="3017" max="3017" width="4.5703125" style="185" customWidth="1"/>
    <col min="3018" max="3018" width="65" style="185" customWidth="1"/>
    <col min="3019" max="3272" width="9.140625" style="185"/>
    <col min="3273" max="3273" width="4.5703125" style="185" customWidth="1"/>
    <col min="3274" max="3274" width="65" style="185" customWidth="1"/>
    <col min="3275" max="3528" width="9.140625" style="185"/>
    <col min="3529" max="3529" width="4.5703125" style="185" customWidth="1"/>
    <col min="3530" max="3530" width="65" style="185" customWidth="1"/>
    <col min="3531" max="3784" width="9.140625" style="185"/>
    <col min="3785" max="3785" width="4.5703125" style="185" customWidth="1"/>
    <col min="3786" max="3786" width="65" style="185" customWidth="1"/>
    <col min="3787" max="4040" width="9.140625" style="185"/>
    <col min="4041" max="4041" width="4.5703125" style="185" customWidth="1"/>
    <col min="4042" max="4042" width="65" style="185" customWidth="1"/>
    <col min="4043" max="4296" width="9.140625" style="185"/>
    <col min="4297" max="4297" width="4.5703125" style="185" customWidth="1"/>
    <col min="4298" max="4298" width="65" style="185" customWidth="1"/>
    <col min="4299" max="4552" width="9.140625" style="185"/>
    <col min="4553" max="4553" width="4.5703125" style="185" customWidth="1"/>
    <col min="4554" max="4554" width="65" style="185" customWidth="1"/>
    <col min="4555" max="4808" width="9.140625" style="185"/>
    <col min="4809" max="4809" width="4.5703125" style="185" customWidth="1"/>
    <col min="4810" max="4810" width="65" style="185" customWidth="1"/>
    <col min="4811" max="5064" width="9.140625" style="185"/>
    <col min="5065" max="5065" width="4.5703125" style="185" customWidth="1"/>
    <col min="5066" max="5066" width="65" style="185" customWidth="1"/>
    <col min="5067" max="5320" width="9.140625" style="185"/>
    <col min="5321" max="5321" width="4.5703125" style="185" customWidth="1"/>
    <col min="5322" max="5322" width="65" style="185" customWidth="1"/>
    <col min="5323" max="5576" width="9.140625" style="185"/>
    <col min="5577" max="5577" width="4.5703125" style="185" customWidth="1"/>
    <col min="5578" max="5578" width="65" style="185" customWidth="1"/>
    <col min="5579" max="5832" width="9.140625" style="185"/>
    <col min="5833" max="5833" width="4.5703125" style="185" customWidth="1"/>
    <col min="5834" max="5834" width="65" style="185" customWidth="1"/>
    <col min="5835" max="6088" width="9.140625" style="185"/>
    <col min="6089" max="6089" width="4.5703125" style="185" customWidth="1"/>
    <col min="6090" max="6090" width="65" style="185" customWidth="1"/>
    <col min="6091" max="6344" width="9.140625" style="185"/>
    <col min="6345" max="6345" width="4.5703125" style="185" customWidth="1"/>
    <col min="6346" max="6346" width="65" style="185" customWidth="1"/>
    <col min="6347" max="6600" width="9.140625" style="185"/>
    <col min="6601" max="6601" width="4.5703125" style="185" customWidth="1"/>
    <col min="6602" max="6602" width="65" style="185" customWidth="1"/>
    <col min="6603" max="6856" width="9.140625" style="185"/>
    <col min="6857" max="6857" width="4.5703125" style="185" customWidth="1"/>
    <col min="6858" max="6858" width="65" style="185" customWidth="1"/>
    <col min="6859" max="7112" width="9.140625" style="185"/>
    <col min="7113" max="7113" width="4.5703125" style="185" customWidth="1"/>
    <col min="7114" max="7114" width="65" style="185" customWidth="1"/>
    <col min="7115" max="7368" width="9.140625" style="185"/>
    <col min="7369" max="7369" width="4.5703125" style="185" customWidth="1"/>
    <col min="7370" max="7370" width="65" style="185" customWidth="1"/>
    <col min="7371" max="7624" width="9.140625" style="185"/>
    <col min="7625" max="7625" width="4.5703125" style="185" customWidth="1"/>
    <col min="7626" max="7626" width="65" style="185" customWidth="1"/>
    <col min="7627" max="7880" width="9.140625" style="185"/>
    <col min="7881" max="7881" width="4.5703125" style="185" customWidth="1"/>
    <col min="7882" max="7882" width="65" style="185" customWidth="1"/>
    <col min="7883" max="8136" width="9.140625" style="185"/>
    <col min="8137" max="8137" width="4.5703125" style="185" customWidth="1"/>
    <col min="8138" max="8138" width="65" style="185" customWidth="1"/>
    <col min="8139" max="8392" width="9.140625" style="185"/>
    <col min="8393" max="8393" width="4.5703125" style="185" customWidth="1"/>
    <col min="8394" max="8394" width="65" style="185" customWidth="1"/>
    <col min="8395" max="8648" width="9.140625" style="185"/>
    <col min="8649" max="8649" width="4.5703125" style="185" customWidth="1"/>
    <col min="8650" max="8650" width="65" style="185" customWidth="1"/>
    <col min="8651" max="8904" width="9.140625" style="185"/>
    <col min="8905" max="8905" width="4.5703125" style="185" customWidth="1"/>
    <col min="8906" max="8906" width="65" style="185" customWidth="1"/>
    <col min="8907" max="9160" width="9.140625" style="185"/>
    <col min="9161" max="9161" width="4.5703125" style="185" customWidth="1"/>
    <col min="9162" max="9162" width="65" style="185" customWidth="1"/>
    <col min="9163" max="9416" width="9.140625" style="185"/>
    <col min="9417" max="9417" width="4.5703125" style="185" customWidth="1"/>
    <col min="9418" max="9418" width="65" style="185" customWidth="1"/>
    <col min="9419" max="9672" width="9.140625" style="185"/>
    <col min="9673" max="9673" width="4.5703125" style="185" customWidth="1"/>
    <col min="9674" max="9674" width="65" style="185" customWidth="1"/>
    <col min="9675" max="9928" width="9.140625" style="185"/>
    <col min="9929" max="9929" width="4.5703125" style="185" customWidth="1"/>
    <col min="9930" max="9930" width="65" style="185" customWidth="1"/>
    <col min="9931" max="10184" width="9.140625" style="185"/>
    <col min="10185" max="10185" width="4.5703125" style="185" customWidth="1"/>
    <col min="10186" max="10186" width="65" style="185" customWidth="1"/>
    <col min="10187" max="10440" width="9.140625" style="185"/>
    <col min="10441" max="10441" width="4.5703125" style="185" customWidth="1"/>
    <col min="10442" max="10442" width="65" style="185" customWidth="1"/>
    <col min="10443" max="10696" width="9.140625" style="185"/>
    <col min="10697" max="10697" width="4.5703125" style="185" customWidth="1"/>
    <col min="10698" max="10698" width="65" style="185" customWidth="1"/>
    <col min="10699" max="10952" width="9.140625" style="185"/>
    <col min="10953" max="10953" width="4.5703125" style="185" customWidth="1"/>
    <col min="10954" max="10954" width="65" style="185" customWidth="1"/>
    <col min="10955" max="11208" width="9.140625" style="185"/>
    <col min="11209" max="11209" width="4.5703125" style="185" customWidth="1"/>
    <col min="11210" max="11210" width="65" style="185" customWidth="1"/>
    <col min="11211" max="11464" width="9.140625" style="185"/>
    <col min="11465" max="11465" width="4.5703125" style="185" customWidth="1"/>
    <col min="11466" max="11466" width="65" style="185" customWidth="1"/>
    <col min="11467" max="11720" width="9.140625" style="185"/>
    <col min="11721" max="11721" width="4.5703125" style="185" customWidth="1"/>
    <col min="11722" max="11722" width="65" style="185" customWidth="1"/>
    <col min="11723" max="11976" width="9.140625" style="185"/>
    <col min="11977" max="11977" width="4.5703125" style="185" customWidth="1"/>
    <col min="11978" max="11978" width="65" style="185" customWidth="1"/>
    <col min="11979" max="12232" width="9.140625" style="185"/>
    <col min="12233" max="12233" width="4.5703125" style="185" customWidth="1"/>
    <col min="12234" max="12234" width="65" style="185" customWidth="1"/>
    <col min="12235" max="12488" width="9.140625" style="185"/>
    <col min="12489" max="12489" width="4.5703125" style="185" customWidth="1"/>
    <col min="12490" max="12490" width="65" style="185" customWidth="1"/>
    <col min="12491" max="12744" width="9.140625" style="185"/>
    <col min="12745" max="12745" width="4.5703125" style="185" customWidth="1"/>
    <col min="12746" max="12746" width="65" style="185" customWidth="1"/>
    <col min="12747" max="13000" width="9.140625" style="185"/>
    <col min="13001" max="13001" width="4.5703125" style="185" customWidth="1"/>
    <col min="13002" max="13002" width="65" style="185" customWidth="1"/>
    <col min="13003" max="13256" width="9.140625" style="185"/>
    <col min="13257" max="13257" width="4.5703125" style="185" customWidth="1"/>
    <col min="13258" max="13258" width="65" style="185" customWidth="1"/>
    <col min="13259" max="13512" width="9.140625" style="185"/>
    <col min="13513" max="13513" width="4.5703125" style="185" customWidth="1"/>
    <col min="13514" max="13514" width="65" style="185" customWidth="1"/>
    <col min="13515" max="13768" width="9.140625" style="185"/>
    <col min="13769" max="13769" width="4.5703125" style="185" customWidth="1"/>
    <col min="13770" max="13770" width="65" style="185" customWidth="1"/>
    <col min="13771" max="14024" width="9.140625" style="185"/>
    <col min="14025" max="14025" width="4.5703125" style="185" customWidth="1"/>
    <col min="14026" max="14026" width="65" style="185" customWidth="1"/>
    <col min="14027" max="14280" width="9.140625" style="185"/>
    <col min="14281" max="14281" width="4.5703125" style="185" customWidth="1"/>
    <col min="14282" max="14282" width="65" style="185" customWidth="1"/>
    <col min="14283" max="14536" width="9.140625" style="185"/>
    <col min="14537" max="14537" width="4.5703125" style="185" customWidth="1"/>
    <col min="14538" max="14538" width="65" style="185" customWidth="1"/>
    <col min="14539" max="14792" width="9.140625" style="185"/>
    <col min="14793" max="14793" width="4.5703125" style="185" customWidth="1"/>
    <col min="14794" max="14794" width="65" style="185" customWidth="1"/>
    <col min="14795" max="15048" width="9.140625" style="185"/>
    <col min="15049" max="15049" width="4.5703125" style="185" customWidth="1"/>
    <col min="15050" max="15050" width="65" style="185" customWidth="1"/>
    <col min="15051" max="15304" width="9.140625" style="185"/>
    <col min="15305" max="15305" width="4.5703125" style="185" customWidth="1"/>
    <col min="15306" max="15306" width="65" style="185" customWidth="1"/>
    <col min="15307" max="15560" width="9.140625" style="185"/>
    <col min="15561" max="15561" width="4.5703125" style="185" customWidth="1"/>
    <col min="15562" max="15562" width="65" style="185" customWidth="1"/>
    <col min="15563" max="15816" width="9.140625" style="185"/>
    <col min="15817" max="15817" width="4.5703125" style="185" customWidth="1"/>
    <col min="15818" max="15818" width="65" style="185" customWidth="1"/>
    <col min="15819" max="16072" width="9.140625" style="185"/>
    <col min="16073" max="16073" width="4.5703125" style="185" customWidth="1"/>
    <col min="16074" max="16074" width="65" style="185" customWidth="1"/>
    <col min="16075" max="16384" width="9.140625" style="185"/>
  </cols>
  <sheetData>
    <row r="1" spans="1:20" s="159" customFormat="1" ht="24.75" customHeight="1">
      <c r="A1" s="1002" t="s">
        <v>1275</v>
      </c>
      <c r="B1" s="1003"/>
      <c r="C1" s="1003"/>
      <c r="D1" s="1003"/>
      <c r="E1" s="1003"/>
      <c r="F1" s="1003"/>
      <c r="G1" s="1003"/>
      <c r="H1" s="1003"/>
      <c r="I1" s="1003"/>
      <c r="J1" s="1003"/>
      <c r="K1" s="1003"/>
      <c r="L1" s="1003"/>
      <c r="M1" s="1003"/>
      <c r="N1" s="1003"/>
      <c r="O1" s="1003"/>
      <c r="P1" s="1003"/>
      <c r="Q1" s="1003"/>
      <c r="R1" s="1003"/>
      <c r="S1" s="1003"/>
      <c r="T1" s="1003"/>
    </row>
    <row r="2" spans="1:20" s="159" customFormat="1" ht="16.5" customHeight="1">
      <c r="A2" s="893" t="s">
        <v>1276</v>
      </c>
      <c r="B2" s="893"/>
      <c r="C2" s="893"/>
      <c r="D2" s="893"/>
      <c r="E2" s="893"/>
      <c r="F2" s="893"/>
      <c r="G2" s="893"/>
      <c r="H2" s="893"/>
      <c r="I2" s="893"/>
      <c r="J2" s="893"/>
      <c r="K2" s="893"/>
      <c r="L2" s="893"/>
      <c r="M2" s="893"/>
      <c r="N2" s="893"/>
      <c r="O2" s="893"/>
      <c r="P2" s="893"/>
      <c r="Q2" s="893"/>
      <c r="R2" s="893"/>
      <c r="S2" s="893"/>
      <c r="T2" s="893"/>
    </row>
    <row r="3" spans="1:20" s="159" customFormat="1" ht="12" customHeight="1">
      <c r="A3" s="160"/>
      <c r="B3" s="160"/>
      <c r="C3" s="161"/>
      <c r="D3" s="161"/>
      <c r="E3" s="161"/>
      <c r="F3" s="161"/>
      <c r="G3" s="161"/>
      <c r="H3" s="161"/>
      <c r="I3" s="161"/>
      <c r="J3" s="161"/>
      <c r="K3" s="161"/>
      <c r="L3" s="161"/>
      <c r="M3" s="161"/>
      <c r="N3" s="161"/>
      <c r="O3" s="161"/>
      <c r="P3" s="161"/>
      <c r="Q3" s="161"/>
      <c r="R3" s="161"/>
      <c r="S3" s="1004" t="s">
        <v>1277</v>
      </c>
      <c r="T3" s="1004"/>
    </row>
    <row r="4" spans="1:20" s="33" customFormat="1" ht="50.25" customHeight="1">
      <c r="A4" s="958" t="s">
        <v>1169</v>
      </c>
      <c r="B4" s="961" t="s">
        <v>1170</v>
      </c>
      <c r="C4" s="903" t="s">
        <v>1278</v>
      </c>
      <c r="D4" s="904"/>
      <c r="E4" s="904"/>
      <c r="F4" s="904"/>
      <c r="G4" s="904"/>
      <c r="H4" s="904"/>
      <c r="I4" s="903" t="s">
        <v>1279</v>
      </c>
      <c r="J4" s="904"/>
      <c r="K4" s="904"/>
      <c r="L4" s="904"/>
      <c r="M4" s="904"/>
      <c r="N4" s="979"/>
      <c r="O4" s="903" t="s">
        <v>1136</v>
      </c>
      <c r="P4" s="904"/>
      <c r="Q4" s="904"/>
      <c r="R4" s="904"/>
      <c r="S4" s="904"/>
      <c r="T4" s="904"/>
    </row>
    <row r="5" spans="1:20" s="33" customFormat="1" ht="30.75" customHeight="1">
      <c r="A5" s="959"/>
      <c r="B5" s="962"/>
      <c r="C5" s="903" t="s">
        <v>1182</v>
      </c>
      <c r="D5" s="1005"/>
      <c r="E5" s="1006"/>
      <c r="F5" s="903" t="s">
        <v>1183</v>
      </c>
      <c r="G5" s="1005"/>
      <c r="H5" s="1006"/>
      <c r="I5" s="903" t="s">
        <v>1182</v>
      </c>
      <c r="J5" s="1005"/>
      <c r="K5" s="1006"/>
      <c r="L5" s="903" t="s">
        <v>1183</v>
      </c>
      <c r="M5" s="1005"/>
      <c r="N5" s="1006"/>
      <c r="O5" s="903" t="s">
        <v>1182</v>
      </c>
      <c r="P5" s="1005"/>
      <c r="Q5" s="1006"/>
      <c r="R5" s="903" t="s">
        <v>1183</v>
      </c>
      <c r="S5" s="1005"/>
      <c r="T5" s="1005"/>
    </row>
    <row r="6" spans="1:20" s="33" customFormat="1" ht="31.5" customHeight="1">
      <c r="A6" s="960"/>
      <c r="B6" s="963"/>
      <c r="C6" s="62" t="s">
        <v>1134</v>
      </c>
      <c r="D6" s="63" t="s">
        <v>1135</v>
      </c>
      <c r="E6" s="62" t="s">
        <v>1136</v>
      </c>
      <c r="F6" s="62" t="s">
        <v>1134</v>
      </c>
      <c r="G6" s="63" t="s">
        <v>1135</v>
      </c>
      <c r="H6" s="62" t="s">
        <v>1136</v>
      </c>
      <c r="I6" s="162" t="s">
        <v>1134</v>
      </c>
      <c r="J6" s="63" t="s">
        <v>1135</v>
      </c>
      <c r="K6" s="62" t="s">
        <v>1136</v>
      </c>
      <c r="L6" s="62" t="s">
        <v>1134</v>
      </c>
      <c r="M6" s="63" t="s">
        <v>1135</v>
      </c>
      <c r="N6" s="62" t="s">
        <v>1136</v>
      </c>
      <c r="O6" s="62" t="s">
        <v>1134</v>
      </c>
      <c r="P6" s="63" t="s">
        <v>1135</v>
      </c>
      <c r="Q6" s="62" t="s">
        <v>1136</v>
      </c>
      <c r="R6" s="62" t="s">
        <v>1134</v>
      </c>
      <c r="S6" s="63" t="s">
        <v>1135</v>
      </c>
      <c r="T6" s="64" t="s">
        <v>1136</v>
      </c>
    </row>
    <row r="7" spans="1:20" s="165" customFormat="1" ht="12.6" customHeight="1">
      <c r="A7" s="128" t="s">
        <v>1027</v>
      </c>
      <c r="B7" s="36" t="s">
        <v>1028</v>
      </c>
      <c r="C7" s="163">
        <v>1</v>
      </c>
      <c r="D7" s="163">
        <v>0</v>
      </c>
      <c r="E7" s="164">
        <f>C7+D7</f>
        <v>1</v>
      </c>
      <c r="F7" s="163">
        <v>0</v>
      </c>
      <c r="G7" s="163">
        <v>0</v>
      </c>
      <c r="H7" s="164">
        <f>F7+G7</f>
        <v>0</v>
      </c>
      <c r="I7" s="165">
        <v>84</v>
      </c>
      <c r="J7" s="165">
        <v>5</v>
      </c>
      <c r="K7" s="166">
        <f>I7+J7</f>
        <v>89</v>
      </c>
      <c r="L7" s="163">
        <v>1</v>
      </c>
      <c r="M7" s="163">
        <v>0</v>
      </c>
      <c r="N7" s="164">
        <f>L7+M7</f>
        <v>1</v>
      </c>
      <c r="O7" s="163">
        <f>C7+I7</f>
        <v>85</v>
      </c>
      <c r="P7" s="163">
        <f>D7+J7</f>
        <v>5</v>
      </c>
      <c r="Q7" s="164">
        <f>O7+P7</f>
        <v>90</v>
      </c>
      <c r="R7" s="163">
        <f>F7+L7</f>
        <v>1</v>
      </c>
      <c r="S7" s="163">
        <f>G7+M7</f>
        <v>0</v>
      </c>
      <c r="T7" s="164">
        <f>R7+S7</f>
        <v>1</v>
      </c>
    </row>
    <row r="8" spans="1:20" s="165" customFormat="1" ht="12.6" customHeight="1">
      <c r="A8" s="128" t="s">
        <v>1029</v>
      </c>
      <c r="B8" s="36" t="s">
        <v>1030</v>
      </c>
      <c r="C8" s="163">
        <v>0</v>
      </c>
      <c r="D8" s="163">
        <v>0</v>
      </c>
      <c r="E8" s="164">
        <f t="shared" ref="E8:E46" si="0">C8+D8</f>
        <v>0</v>
      </c>
      <c r="F8" s="163">
        <v>0</v>
      </c>
      <c r="G8" s="163">
        <v>0</v>
      </c>
      <c r="H8" s="164">
        <f t="shared" ref="H8:H46" si="1">F8+G8</f>
        <v>0</v>
      </c>
      <c r="I8" s="165">
        <v>12</v>
      </c>
      <c r="J8" s="165">
        <v>0</v>
      </c>
      <c r="K8" s="166">
        <f t="shared" ref="K8:K46" si="2">I8+J8</f>
        <v>12</v>
      </c>
      <c r="L8" s="163">
        <v>0</v>
      </c>
      <c r="M8" s="163">
        <v>0</v>
      </c>
      <c r="N8" s="164">
        <f t="shared" ref="N8:N46" si="3">L8+M8</f>
        <v>0</v>
      </c>
      <c r="O8" s="163">
        <f t="shared" ref="O8:P46" si="4">C8+I8</f>
        <v>12</v>
      </c>
      <c r="P8" s="163">
        <f t="shared" si="4"/>
        <v>0</v>
      </c>
      <c r="Q8" s="164">
        <f t="shared" ref="Q8:Q46" si="5">O8+P8</f>
        <v>12</v>
      </c>
      <c r="R8" s="163">
        <f t="shared" ref="R8:S46" si="6">F8+L8</f>
        <v>0</v>
      </c>
      <c r="S8" s="163">
        <f t="shared" si="6"/>
        <v>0</v>
      </c>
      <c r="T8" s="164">
        <f t="shared" ref="T8:T46" si="7">R8+S8</f>
        <v>0</v>
      </c>
    </row>
    <row r="9" spans="1:20" s="165" customFormat="1" ht="12.6" customHeight="1">
      <c r="A9" s="128" t="s">
        <v>1031</v>
      </c>
      <c r="B9" s="36" t="s">
        <v>1032</v>
      </c>
      <c r="C9" s="163">
        <v>0</v>
      </c>
      <c r="D9" s="163">
        <v>0</v>
      </c>
      <c r="E9" s="164">
        <f t="shared" si="0"/>
        <v>0</v>
      </c>
      <c r="F9" s="163">
        <v>0</v>
      </c>
      <c r="G9" s="163">
        <v>0</v>
      </c>
      <c r="H9" s="164">
        <f t="shared" si="1"/>
        <v>0</v>
      </c>
      <c r="I9" s="165">
        <v>15</v>
      </c>
      <c r="J9" s="165">
        <v>1</v>
      </c>
      <c r="K9" s="166">
        <f t="shared" si="2"/>
        <v>16</v>
      </c>
      <c r="L9" s="163">
        <v>0</v>
      </c>
      <c r="M9" s="163">
        <v>0</v>
      </c>
      <c r="N9" s="164">
        <f t="shared" si="3"/>
        <v>0</v>
      </c>
      <c r="O9" s="163">
        <f t="shared" si="4"/>
        <v>15</v>
      </c>
      <c r="P9" s="163">
        <f t="shared" si="4"/>
        <v>1</v>
      </c>
      <c r="Q9" s="164">
        <f t="shared" si="5"/>
        <v>16</v>
      </c>
      <c r="R9" s="163">
        <f t="shared" si="6"/>
        <v>0</v>
      </c>
      <c r="S9" s="163">
        <f t="shared" si="6"/>
        <v>0</v>
      </c>
      <c r="T9" s="164">
        <f t="shared" si="7"/>
        <v>0</v>
      </c>
    </row>
    <row r="10" spans="1:20" s="165" customFormat="1" ht="12.6" customHeight="1">
      <c r="A10" s="128" t="s">
        <v>1033</v>
      </c>
      <c r="B10" s="36" t="s">
        <v>1034</v>
      </c>
      <c r="C10" s="163">
        <v>0</v>
      </c>
      <c r="D10" s="163">
        <v>0</v>
      </c>
      <c r="E10" s="164">
        <f t="shared" si="0"/>
        <v>0</v>
      </c>
      <c r="F10" s="163">
        <v>0</v>
      </c>
      <c r="G10" s="163">
        <v>0</v>
      </c>
      <c r="H10" s="164">
        <f t="shared" si="1"/>
        <v>0</v>
      </c>
      <c r="I10" s="165">
        <v>1</v>
      </c>
      <c r="J10" s="165">
        <v>0</v>
      </c>
      <c r="K10" s="166">
        <f t="shared" si="2"/>
        <v>1</v>
      </c>
      <c r="L10" s="163">
        <v>0</v>
      </c>
      <c r="M10" s="163">
        <v>0</v>
      </c>
      <c r="N10" s="164">
        <f t="shared" si="3"/>
        <v>0</v>
      </c>
      <c r="O10" s="163">
        <f t="shared" si="4"/>
        <v>1</v>
      </c>
      <c r="P10" s="163">
        <f t="shared" si="4"/>
        <v>0</v>
      </c>
      <c r="Q10" s="164">
        <f t="shared" si="5"/>
        <v>1</v>
      </c>
      <c r="R10" s="163">
        <f t="shared" si="6"/>
        <v>0</v>
      </c>
      <c r="S10" s="163">
        <f t="shared" si="6"/>
        <v>0</v>
      </c>
      <c r="T10" s="164">
        <f t="shared" si="7"/>
        <v>0</v>
      </c>
    </row>
    <row r="11" spans="1:20" s="165" customFormat="1" ht="12.6" customHeight="1">
      <c r="A11" s="128" t="s">
        <v>1035</v>
      </c>
      <c r="B11" s="36" t="s">
        <v>1036</v>
      </c>
      <c r="C11" s="163">
        <v>0</v>
      </c>
      <c r="D11" s="163">
        <v>0</v>
      </c>
      <c r="E11" s="164">
        <f t="shared" si="0"/>
        <v>0</v>
      </c>
      <c r="F11" s="163">
        <v>0</v>
      </c>
      <c r="G11" s="163">
        <v>0</v>
      </c>
      <c r="H11" s="164">
        <f t="shared" si="1"/>
        <v>0</v>
      </c>
      <c r="I11" s="165">
        <v>13</v>
      </c>
      <c r="J11" s="165">
        <v>0</v>
      </c>
      <c r="K11" s="166">
        <f t="shared" si="2"/>
        <v>13</v>
      </c>
      <c r="L11" s="163">
        <v>0</v>
      </c>
      <c r="M11" s="163">
        <v>0</v>
      </c>
      <c r="N11" s="164">
        <f t="shared" si="3"/>
        <v>0</v>
      </c>
      <c r="O11" s="163">
        <f t="shared" si="4"/>
        <v>13</v>
      </c>
      <c r="P11" s="163">
        <f t="shared" si="4"/>
        <v>0</v>
      </c>
      <c r="Q11" s="164">
        <f t="shared" si="5"/>
        <v>13</v>
      </c>
      <c r="R11" s="163">
        <f t="shared" si="6"/>
        <v>0</v>
      </c>
      <c r="S11" s="163">
        <f t="shared" si="6"/>
        <v>0</v>
      </c>
      <c r="T11" s="164">
        <f t="shared" si="7"/>
        <v>0</v>
      </c>
    </row>
    <row r="12" spans="1:20" s="165" customFormat="1" ht="12.6" customHeight="1">
      <c r="A12" s="128" t="s">
        <v>1037</v>
      </c>
      <c r="B12" s="36" t="s">
        <v>1038</v>
      </c>
      <c r="C12" s="163">
        <v>1</v>
      </c>
      <c r="D12" s="163">
        <v>0</v>
      </c>
      <c r="E12" s="164">
        <f t="shared" si="0"/>
        <v>1</v>
      </c>
      <c r="F12" s="163">
        <v>1</v>
      </c>
      <c r="G12" s="163">
        <v>0</v>
      </c>
      <c r="H12" s="164">
        <f t="shared" si="1"/>
        <v>1</v>
      </c>
      <c r="I12" s="165">
        <v>316</v>
      </c>
      <c r="J12" s="165">
        <v>20</v>
      </c>
      <c r="K12" s="166">
        <f t="shared" si="2"/>
        <v>336</v>
      </c>
      <c r="L12" s="163">
        <v>23</v>
      </c>
      <c r="M12" s="163">
        <v>1</v>
      </c>
      <c r="N12" s="164">
        <f t="shared" si="3"/>
        <v>24</v>
      </c>
      <c r="O12" s="163">
        <f t="shared" si="4"/>
        <v>317</v>
      </c>
      <c r="P12" s="163">
        <f t="shared" si="4"/>
        <v>20</v>
      </c>
      <c r="Q12" s="164">
        <f t="shared" si="5"/>
        <v>337</v>
      </c>
      <c r="R12" s="163">
        <f t="shared" si="6"/>
        <v>24</v>
      </c>
      <c r="S12" s="163">
        <f t="shared" si="6"/>
        <v>1</v>
      </c>
      <c r="T12" s="164">
        <f t="shared" si="7"/>
        <v>25</v>
      </c>
    </row>
    <row r="13" spans="1:20" s="165" customFormat="1" ht="12.6" customHeight="1">
      <c r="A13" s="128" t="s">
        <v>1039</v>
      </c>
      <c r="B13" s="36" t="s">
        <v>1040</v>
      </c>
      <c r="C13" s="163">
        <v>3</v>
      </c>
      <c r="D13" s="163">
        <v>0</v>
      </c>
      <c r="E13" s="164">
        <f t="shared" si="0"/>
        <v>3</v>
      </c>
      <c r="F13" s="163">
        <v>0</v>
      </c>
      <c r="G13" s="163">
        <v>0</v>
      </c>
      <c r="H13" s="164">
        <f t="shared" si="1"/>
        <v>0</v>
      </c>
      <c r="I13" s="165">
        <v>105</v>
      </c>
      <c r="J13" s="165">
        <v>14</v>
      </c>
      <c r="K13" s="166">
        <f t="shared" si="2"/>
        <v>119</v>
      </c>
      <c r="L13" s="163">
        <v>0</v>
      </c>
      <c r="M13" s="163">
        <v>0</v>
      </c>
      <c r="N13" s="164">
        <f t="shared" si="3"/>
        <v>0</v>
      </c>
      <c r="O13" s="163">
        <f t="shared" si="4"/>
        <v>108</v>
      </c>
      <c r="P13" s="163">
        <f t="shared" si="4"/>
        <v>14</v>
      </c>
      <c r="Q13" s="164">
        <f t="shared" si="5"/>
        <v>122</v>
      </c>
      <c r="R13" s="163">
        <f t="shared" si="6"/>
        <v>0</v>
      </c>
      <c r="S13" s="163">
        <f t="shared" si="6"/>
        <v>0</v>
      </c>
      <c r="T13" s="164">
        <f t="shared" si="7"/>
        <v>0</v>
      </c>
    </row>
    <row r="14" spans="1:20" s="165" customFormat="1" ht="12.6" customHeight="1">
      <c r="A14" s="128" t="s">
        <v>1041</v>
      </c>
      <c r="B14" s="36" t="s">
        <v>1042</v>
      </c>
      <c r="C14" s="163">
        <v>0</v>
      </c>
      <c r="D14" s="163">
        <v>0</v>
      </c>
      <c r="E14" s="164">
        <f t="shared" si="0"/>
        <v>0</v>
      </c>
      <c r="F14" s="163">
        <v>0</v>
      </c>
      <c r="G14" s="163">
        <v>0</v>
      </c>
      <c r="H14" s="164">
        <f t="shared" si="1"/>
        <v>0</v>
      </c>
      <c r="I14" s="165">
        <v>8</v>
      </c>
      <c r="J14" s="165">
        <v>0</v>
      </c>
      <c r="K14" s="166">
        <f t="shared" si="2"/>
        <v>8</v>
      </c>
      <c r="L14" s="163">
        <v>0</v>
      </c>
      <c r="M14" s="163">
        <v>0</v>
      </c>
      <c r="N14" s="164">
        <f t="shared" si="3"/>
        <v>0</v>
      </c>
      <c r="O14" s="163">
        <f t="shared" si="4"/>
        <v>8</v>
      </c>
      <c r="P14" s="163">
        <f t="shared" si="4"/>
        <v>0</v>
      </c>
      <c r="Q14" s="164">
        <f t="shared" si="5"/>
        <v>8</v>
      </c>
      <c r="R14" s="163">
        <f t="shared" si="6"/>
        <v>0</v>
      </c>
      <c r="S14" s="163">
        <f t="shared" si="6"/>
        <v>0</v>
      </c>
      <c r="T14" s="164">
        <f t="shared" si="7"/>
        <v>0</v>
      </c>
    </row>
    <row r="15" spans="1:20" s="165" customFormat="1" ht="12.6" customHeight="1">
      <c r="A15" s="128" t="s">
        <v>1043</v>
      </c>
      <c r="B15" s="36" t="s">
        <v>1044</v>
      </c>
      <c r="C15" s="163">
        <v>0</v>
      </c>
      <c r="D15" s="163">
        <v>0</v>
      </c>
      <c r="E15" s="164">
        <f t="shared" si="0"/>
        <v>0</v>
      </c>
      <c r="F15" s="163">
        <v>0</v>
      </c>
      <c r="G15" s="163">
        <v>0</v>
      </c>
      <c r="H15" s="164">
        <f t="shared" si="1"/>
        <v>0</v>
      </c>
      <c r="I15" s="165">
        <v>30</v>
      </c>
      <c r="J15" s="165">
        <v>5</v>
      </c>
      <c r="K15" s="166">
        <f t="shared" si="2"/>
        <v>35</v>
      </c>
      <c r="L15" s="163">
        <v>0</v>
      </c>
      <c r="M15" s="163">
        <v>0</v>
      </c>
      <c r="N15" s="164">
        <f t="shared" si="3"/>
        <v>0</v>
      </c>
      <c r="O15" s="163">
        <f t="shared" si="4"/>
        <v>30</v>
      </c>
      <c r="P15" s="163">
        <f t="shared" si="4"/>
        <v>5</v>
      </c>
      <c r="Q15" s="164">
        <f t="shared" si="5"/>
        <v>35</v>
      </c>
      <c r="R15" s="163">
        <f t="shared" si="6"/>
        <v>0</v>
      </c>
      <c r="S15" s="163">
        <f t="shared" si="6"/>
        <v>0</v>
      </c>
      <c r="T15" s="164">
        <f t="shared" si="7"/>
        <v>0</v>
      </c>
    </row>
    <row r="16" spans="1:20" s="165" customFormat="1" ht="12.6" customHeight="1">
      <c r="A16" s="130">
        <f t="shared" ref="A16:A46" si="8">+A15+1</f>
        <v>10</v>
      </c>
      <c r="B16" s="36" t="s">
        <v>1045</v>
      </c>
      <c r="C16" s="163">
        <v>0</v>
      </c>
      <c r="D16" s="163">
        <v>0</v>
      </c>
      <c r="E16" s="164">
        <f t="shared" si="0"/>
        <v>0</v>
      </c>
      <c r="F16" s="163">
        <v>0</v>
      </c>
      <c r="G16" s="163">
        <v>0</v>
      </c>
      <c r="H16" s="164">
        <f t="shared" si="1"/>
        <v>0</v>
      </c>
      <c r="I16" s="165">
        <v>42</v>
      </c>
      <c r="J16" s="165">
        <v>2</v>
      </c>
      <c r="K16" s="166">
        <f t="shared" si="2"/>
        <v>44</v>
      </c>
      <c r="L16" s="163">
        <v>1</v>
      </c>
      <c r="M16" s="163">
        <v>0</v>
      </c>
      <c r="N16" s="164">
        <f t="shared" si="3"/>
        <v>1</v>
      </c>
      <c r="O16" s="163">
        <f t="shared" si="4"/>
        <v>42</v>
      </c>
      <c r="P16" s="163">
        <f t="shared" si="4"/>
        <v>2</v>
      </c>
      <c r="Q16" s="164">
        <f t="shared" si="5"/>
        <v>44</v>
      </c>
      <c r="R16" s="163">
        <f t="shared" si="6"/>
        <v>1</v>
      </c>
      <c r="S16" s="163">
        <f t="shared" si="6"/>
        <v>0</v>
      </c>
      <c r="T16" s="164">
        <f t="shared" si="7"/>
        <v>1</v>
      </c>
    </row>
    <row r="17" spans="1:20" s="165" customFormat="1" ht="12.6" customHeight="1">
      <c r="A17" s="130">
        <f t="shared" si="8"/>
        <v>11</v>
      </c>
      <c r="B17" s="36" t="s">
        <v>1046</v>
      </c>
      <c r="C17" s="163">
        <v>0</v>
      </c>
      <c r="D17" s="163">
        <v>0</v>
      </c>
      <c r="E17" s="164">
        <f t="shared" si="0"/>
        <v>0</v>
      </c>
      <c r="F17" s="163">
        <v>4</v>
      </c>
      <c r="G17" s="163">
        <v>0</v>
      </c>
      <c r="H17" s="164">
        <f t="shared" si="1"/>
        <v>4</v>
      </c>
      <c r="I17" s="165">
        <v>30</v>
      </c>
      <c r="J17" s="165">
        <v>4</v>
      </c>
      <c r="K17" s="166">
        <f t="shared" si="2"/>
        <v>34</v>
      </c>
      <c r="L17" s="163">
        <v>8</v>
      </c>
      <c r="M17" s="163">
        <v>0</v>
      </c>
      <c r="N17" s="164">
        <f t="shared" si="3"/>
        <v>8</v>
      </c>
      <c r="O17" s="163">
        <f t="shared" si="4"/>
        <v>30</v>
      </c>
      <c r="P17" s="163">
        <f t="shared" si="4"/>
        <v>4</v>
      </c>
      <c r="Q17" s="164">
        <f t="shared" si="5"/>
        <v>34</v>
      </c>
      <c r="R17" s="163">
        <f t="shared" si="6"/>
        <v>12</v>
      </c>
      <c r="S17" s="163">
        <f t="shared" si="6"/>
        <v>0</v>
      </c>
      <c r="T17" s="164">
        <f t="shared" si="7"/>
        <v>12</v>
      </c>
    </row>
    <row r="18" spans="1:20" s="165" customFormat="1" ht="12.6" customHeight="1">
      <c r="A18" s="130">
        <f t="shared" si="8"/>
        <v>12</v>
      </c>
      <c r="B18" s="36" t="s">
        <v>1047</v>
      </c>
      <c r="C18" s="163">
        <v>0</v>
      </c>
      <c r="D18" s="163">
        <v>0</v>
      </c>
      <c r="E18" s="164">
        <f t="shared" si="0"/>
        <v>0</v>
      </c>
      <c r="F18" s="163">
        <v>0</v>
      </c>
      <c r="G18" s="163">
        <v>0</v>
      </c>
      <c r="H18" s="164">
        <f t="shared" si="1"/>
        <v>0</v>
      </c>
      <c r="I18" s="165">
        <v>8</v>
      </c>
      <c r="J18" s="165">
        <v>0</v>
      </c>
      <c r="K18" s="166">
        <f t="shared" si="2"/>
        <v>8</v>
      </c>
      <c r="L18" s="163">
        <v>0</v>
      </c>
      <c r="M18" s="163">
        <v>0</v>
      </c>
      <c r="N18" s="164">
        <f t="shared" si="3"/>
        <v>0</v>
      </c>
      <c r="O18" s="163">
        <f t="shared" si="4"/>
        <v>8</v>
      </c>
      <c r="P18" s="163">
        <f t="shared" si="4"/>
        <v>0</v>
      </c>
      <c r="Q18" s="164">
        <f t="shared" si="5"/>
        <v>8</v>
      </c>
      <c r="R18" s="163">
        <f t="shared" si="6"/>
        <v>0</v>
      </c>
      <c r="S18" s="163">
        <f t="shared" si="6"/>
        <v>0</v>
      </c>
      <c r="T18" s="164">
        <f t="shared" si="7"/>
        <v>0</v>
      </c>
    </row>
    <row r="19" spans="1:20" s="165" customFormat="1" ht="12.6" customHeight="1">
      <c r="A19" s="130">
        <f t="shared" si="8"/>
        <v>13</v>
      </c>
      <c r="B19" s="36" t="s">
        <v>1048</v>
      </c>
      <c r="C19" s="163">
        <v>0</v>
      </c>
      <c r="D19" s="163">
        <v>0</v>
      </c>
      <c r="E19" s="164">
        <f t="shared" si="0"/>
        <v>0</v>
      </c>
      <c r="F19" s="163">
        <v>0</v>
      </c>
      <c r="G19" s="163">
        <v>0</v>
      </c>
      <c r="H19" s="164">
        <f t="shared" si="1"/>
        <v>0</v>
      </c>
      <c r="I19" s="165">
        <v>6</v>
      </c>
      <c r="J19" s="165">
        <v>0</v>
      </c>
      <c r="K19" s="166">
        <f t="shared" si="2"/>
        <v>6</v>
      </c>
      <c r="L19" s="163">
        <v>0</v>
      </c>
      <c r="M19" s="163">
        <v>0</v>
      </c>
      <c r="N19" s="164">
        <f t="shared" si="3"/>
        <v>0</v>
      </c>
      <c r="O19" s="163">
        <f t="shared" si="4"/>
        <v>6</v>
      </c>
      <c r="P19" s="163">
        <f t="shared" si="4"/>
        <v>0</v>
      </c>
      <c r="Q19" s="164">
        <f t="shared" si="5"/>
        <v>6</v>
      </c>
      <c r="R19" s="163">
        <f t="shared" si="6"/>
        <v>0</v>
      </c>
      <c r="S19" s="163">
        <f t="shared" si="6"/>
        <v>0</v>
      </c>
      <c r="T19" s="164">
        <f t="shared" si="7"/>
        <v>0</v>
      </c>
    </row>
    <row r="20" spans="1:20" s="165" customFormat="1" ht="12.6" customHeight="1">
      <c r="A20" s="130">
        <f t="shared" si="8"/>
        <v>14</v>
      </c>
      <c r="B20" s="36" t="s">
        <v>1049</v>
      </c>
      <c r="C20" s="163">
        <v>0</v>
      </c>
      <c r="D20" s="163">
        <v>0</v>
      </c>
      <c r="E20" s="164">
        <f t="shared" si="0"/>
        <v>0</v>
      </c>
      <c r="F20" s="163">
        <v>0</v>
      </c>
      <c r="G20" s="163">
        <v>0</v>
      </c>
      <c r="H20" s="164">
        <f t="shared" si="1"/>
        <v>0</v>
      </c>
      <c r="I20" s="165">
        <v>22</v>
      </c>
      <c r="J20" s="165">
        <v>3</v>
      </c>
      <c r="K20" s="166">
        <f t="shared" si="2"/>
        <v>25</v>
      </c>
      <c r="L20" s="163">
        <v>0</v>
      </c>
      <c r="M20" s="163">
        <v>0</v>
      </c>
      <c r="N20" s="164">
        <f t="shared" si="3"/>
        <v>0</v>
      </c>
      <c r="O20" s="163">
        <f t="shared" si="4"/>
        <v>22</v>
      </c>
      <c r="P20" s="163">
        <f t="shared" si="4"/>
        <v>3</v>
      </c>
      <c r="Q20" s="164">
        <f t="shared" si="5"/>
        <v>25</v>
      </c>
      <c r="R20" s="163">
        <f t="shared" si="6"/>
        <v>0</v>
      </c>
      <c r="S20" s="163">
        <f t="shared" si="6"/>
        <v>0</v>
      </c>
      <c r="T20" s="164">
        <f t="shared" si="7"/>
        <v>0</v>
      </c>
    </row>
    <row r="21" spans="1:20" s="165" customFormat="1" ht="12.6" customHeight="1">
      <c r="A21" s="130">
        <f t="shared" si="8"/>
        <v>15</v>
      </c>
      <c r="B21" s="36" t="s">
        <v>1050</v>
      </c>
      <c r="C21" s="163">
        <v>0</v>
      </c>
      <c r="D21" s="163">
        <v>0</v>
      </c>
      <c r="E21" s="164">
        <f t="shared" si="0"/>
        <v>0</v>
      </c>
      <c r="F21" s="163">
        <v>0</v>
      </c>
      <c r="G21" s="163">
        <v>0</v>
      </c>
      <c r="H21" s="164">
        <f t="shared" si="1"/>
        <v>0</v>
      </c>
      <c r="I21" s="165">
        <v>18</v>
      </c>
      <c r="J21" s="165">
        <v>1</v>
      </c>
      <c r="K21" s="166">
        <f t="shared" si="2"/>
        <v>19</v>
      </c>
      <c r="L21" s="163">
        <v>1</v>
      </c>
      <c r="M21" s="163">
        <v>0</v>
      </c>
      <c r="N21" s="164">
        <f t="shared" si="3"/>
        <v>1</v>
      </c>
      <c r="O21" s="163">
        <f t="shared" si="4"/>
        <v>18</v>
      </c>
      <c r="P21" s="163">
        <f t="shared" si="4"/>
        <v>1</v>
      </c>
      <c r="Q21" s="164">
        <f t="shared" si="5"/>
        <v>19</v>
      </c>
      <c r="R21" s="163">
        <f t="shared" si="6"/>
        <v>1</v>
      </c>
      <c r="S21" s="163">
        <f t="shared" si="6"/>
        <v>0</v>
      </c>
      <c r="T21" s="164">
        <f t="shared" si="7"/>
        <v>1</v>
      </c>
    </row>
    <row r="22" spans="1:20" s="165" customFormat="1" ht="12.6" customHeight="1">
      <c r="A22" s="130">
        <f t="shared" si="8"/>
        <v>16</v>
      </c>
      <c r="B22" s="36" t="s">
        <v>1051</v>
      </c>
      <c r="C22" s="163">
        <v>6</v>
      </c>
      <c r="D22" s="163">
        <v>0</v>
      </c>
      <c r="E22" s="164">
        <f t="shared" si="0"/>
        <v>6</v>
      </c>
      <c r="F22" s="163">
        <v>1</v>
      </c>
      <c r="G22" s="163">
        <v>0</v>
      </c>
      <c r="H22" s="164">
        <f t="shared" si="1"/>
        <v>1</v>
      </c>
      <c r="I22" s="165">
        <v>185</v>
      </c>
      <c r="J22" s="165">
        <v>24</v>
      </c>
      <c r="K22" s="166">
        <f t="shared" si="2"/>
        <v>209</v>
      </c>
      <c r="L22" s="163">
        <v>4</v>
      </c>
      <c r="M22" s="163">
        <v>0</v>
      </c>
      <c r="N22" s="164">
        <f t="shared" si="3"/>
        <v>4</v>
      </c>
      <c r="O22" s="163">
        <f t="shared" si="4"/>
        <v>191</v>
      </c>
      <c r="P22" s="163">
        <f t="shared" si="4"/>
        <v>24</v>
      </c>
      <c r="Q22" s="164">
        <f t="shared" si="5"/>
        <v>215</v>
      </c>
      <c r="R22" s="163">
        <f t="shared" si="6"/>
        <v>5</v>
      </c>
      <c r="S22" s="163">
        <f t="shared" si="6"/>
        <v>0</v>
      </c>
      <c r="T22" s="164">
        <f t="shared" si="7"/>
        <v>5</v>
      </c>
    </row>
    <row r="23" spans="1:20" s="165" customFormat="1" ht="12.6" customHeight="1">
      <c r="A23" s="130">
        <f t="shared" si="8"/>
        <v>17</v>
      </c>
      <c r="B23" s="36" t="s">
        <v>1052</v>
      </c>
      <c r="C23" s="163">
        <v>0</v>
      </c>
      <c r="D23" s="163">
        <v>0</v>
      </c>
      <c r="E23" s="164">
        <f t="shared" si="0"/>
        <v>0</v>
      </c>
      <c r="F23" s="163">
        <v>0</v>
      </c>
      <c r="G23" s="163">
        <v>0</v>
      </c>
      <c r="H23" s="164">
        <f t="shared" si="1"/>
        <v>0</v>
      </c>
      <c r="I23" s="165">
        <v>17</v>
      </c>
      <c r="J23" s="165">
        <v>1</v>
      </c>
      <c r="K23" s="166">
        <f t="shared" si="2"/>
        <v>18</v>
      </c>
      <c r="L23" s="163">
        <v>0</v>
      </c>
      <c r="M23" s="163">
        <v>0</v>
      </c>
      <c r="N23" s="164">
        <f t="shared" si="3"/>
        <v>0</v>
      </c>
      <c r="O23" s="163">
        <f t="shared" si="4"/>
        <v>17</v>
      </c>
      <c r="P23" s="163">
        <f t="shared" si="4"/>
        <v>1</v>
      </c>
      <c r="Q23" s="164">
        <f t="shared" si="5"/>
        <v>18</v>
      </c>
      <c r="R23" s="163">
        <f t="shared" si="6"/>
        <v>0</v>
      </c>
      <c r="S23" s="163">
        <f t="shared" si="6"/>
        <v>0</v>
      </c>
      <c r="T23" s="164">
        <f t="shared" si="7"/>
        <v>0</v>
      </c>
    </row>
    <row r="24" spans="1:20" s="165" customFormat="1" ht="12.6" customHeight="1">
      <c r="A24" s="130">
        <f t="shared" si="8"/>
        <v>18</v>
      </c>
      <c r="B24" s="36" t="s">
        <v>1053</v>
      </c>
      <c r="C24" s="163">
        <v>1</v>
      </c>
      <c r="D24" s="163">
        <v>0</v>
      </c>
      <c r="E24" s="164">
        <f t="shared" si="0"/>
        <v>1</v>
      </c>
      <c r="F24" s="163">
        <v>0</v>
      </c>
      <c r="G24" s="163">
        <v>0</v>
      </c>
      <c r="H24" s="164">
        <f t="shared" si="1"/>
        <v>0</v>
      </c>
      <c r="I24" s="165">
        <v>12</v>
      </c>
      <c r="J24" s="165">
        <v>0</v>
      </c>
      <c r="K24" s="166">
        <f t="shared" si="2"/>
        <v>12</v>
      </c>
      <c r="L24" s="163">
        <v>0</v>
      </c>
      <c r="M24" s="163">
        <v>0</v>
      </c>
      <c r="N24" s="164">
        <f t="shared" si="3"/>
        <v>0</v>
      </c>
      <c r="O24" s="163">
        <f t="shared" si="4"/>
        <v>13</v>
      </c>
      <c r="P24" s="163">
        <f t="shared" si="4"/>
        <v>0</v>
      </c>
      <c r="Q24" s="164">
        <f t="shared" si="5"/>
        <v>13</v>
      </c>
      <c r="R24" s="163">
        <f t="shared" si="6"/>
        <v>0</v>
      </c>
      <c r="S24" s="163">
        <f t="shared" si="6"/>
        <v>0</v>
      </c>
      <c r="T24" s="164">
        <f t="shared" si="7"/>
        <v>0</v>
      </c>
    </row>
    <row r="25" spans="1:20" s="165" customFormat="1" ht="12.6" customHeight="1">
      <c r="A25" s="130">
        <f t="shared" si="8"/>
        <v>19</v>
      </c>
      <c r="B25" s="36" t="s">
        <v>1054</v>
      </c>
      <c r="C25" s="163">
        <v>1</v>
      </c>
      <c r="D25" s="163">
        <v>0</v>
      </c>
      <c r="E25" s="164">
        <f t="shared" si="0"/>
        <v>1</v>
      </c>
      <c r="F25" s="163">
        <v>4</v>
      </c>
      <c r="G25" s="163">
        <v>0</v>
      </c>
      <c r="H25" s="164">
        <f t="shared" si="1"/>
        <v>4</v>
      </c>
      <c r="I25" s="165">
        <v>17</v>
      </c>
      <c r="J25" s="165">
        <v>1</v>
      </c>
      <c r="K25" s="166">
        <f t="shared" si="2"/>
        <v>18</v>
      </c>
      <c r="L25" s="163">
        <v>23</v>
      </c>
      <c r="M25" s="163">
        <v>0</v>
      </c>
      <c r="N25" s="164">
        <f t="shared" si="3"/>
        <v>23</v>
      </c>
      <c r="O25" s="163">
        <f t="shared" si="4"/>
        <v>18</v>
      </c>
      <c r="P25" s="163">
        <f t="shared" si="4"/>
        <v>1</v>
      </c>
      <c r="Q25" s="164">
        <f t="shared" si="5"/>
        <v>19</v>
      </c>
      <c r="R25" s="163">
        <f t="shared" si="6"/>
        <v>27</v>
      </c>
      <c r="S25" s="163">
        <f t="shared" si="6"/>
        <v>0</v>
      </c>
      <c r="T25" s="164">
        <f t="shared" si="7"/>
        <v>27</v>
      </c>
    </row>
    <row r="26" spans="1:20" s="165" customFormat="1" ht="12.6" customHeight="1">
      <c r="A26" s="130">
        <f t="shared" si="8"/>
        <v>20</v>
      </c>
      <c r="B26" s="36" t="s">
        <v>1055</v>
      </c>
      <c r="C26" s="163">
        <v>1</v>
      </c>
      <c r="D26" s="163">
        <v>0</v>
      </c>
      <c r="E26" s="164">
        <f t="shared" si="0"/>
        <v>1</v>
      </c>
      <c r="F26" s="163">
        <v>0</v>
      </c>
      <c r="G26" s="163">
        <v>0</v>
      </c>
      <c r="H26" s="164">
        <f t="shared" si="1"/>
        <v>0</v>
      </c>
      <c r="I26" s="165">
        <v>77</v>
      </c>
      <c r="J26" s="165">
        <v>7</v>
      </c>
      <c r="K26" s="166">
        <f t="shared" si="2"/>
        <v>84</v>
      </c>
      <c r="L26" s="163">
        <v>0</v>
      </c>
      <c r="M26" s="163">
        <v>0</v>
      </c>
      <c r="N26" s="164">
        <f t="shared" si="3"/>
        <v>0</v>
      </c>
      <c r="O26" s="163">
        <f t="shared" si="4"/>
        <v>78</v>
      </c>
      <c r="P26" s="163">
        <f t="shared" si="4"/>
        <v>7</v>
      </c>
      <c r="Q26" s="164">
        <f t="shared" si="5"/>
        <v>85</v>
      </c>
      <c r="R26" s="163">
        <f t="shared" si="6"/>
        <v>0</v>
      </c>
      <c r="S26" s="163">
        <f t="shared" si="6"/>
        <v>0</v>
      </c>
      <c r="T26" s="164">
        <f t="shared" si="7"/>
        <v>0</v>
      </c>
    </row>
    <row r="27" spans="1:20" s="165" customFormat="1" ht="12.6" customHeight="1">
      <c r="A27" s="130">
        <f t="shared" si="8"/>
        <v>21</v>
      </c>
      <c r="B27" s="36" t="s">
        <v>1056</v>
      </c>
      <c r="C27" s="163">
        <v>0</v>
      </c>
      <c r="D27" s="163">
        <v>0</v>
      </c>
      <c r="E27" s="164">
        <f t="shared" si="0"/>
        <v>0</v>
      </c>
      <c r="F27" s="163">
        <v>0</v>
      </c>
      <c r="G27" s="163">
        <v>0</v>
      </c>
      <c r="H27" s="164">
        <f t="shared" si="1"/>
        <v>0</v>
      </c>
      <c r="I27" s="165">
        <v>54</v>
      </c>
      <c r="J27" s="165">
        <v>0</v>
      </c>
      <c r="K27" s="166">
        <f t="shared" si="2"/>
        <v>54</v>
      </c>
      <c r="L27" s="163">
        <v>0</v>
      </c>
      <c r="M27" s="163">
        <v>0</v>
      </c>
      <c r="N27" s="164">
        <f t="shared" si="3"/>
        <v>0</v>
      </c>
      <c r="O27" s="163">
        <f t="shared" si="4"/>
        <v>54</v>
      </c>
      <c r="P27" s="163">
        <f t="shared" si="4"/>
        <v>0</v>
      </c>
      <c r="Q27" s="164">
        <f t="shared" si="5"/>
        <v>54</v>
      </c>
      <c r="R27" s="163">
        <f t="shared" si="6"/>
        <v>0</v>
      </c>
      <c r="S27" s="163">
        <f t="shared" si="6"/>
        <v>0</v>
      </c>
      <c r="T27" s="164">
        <f t="shared" si="7"/>
        <v>0</v>
      </c>
    </row>
    <row r="28" spans="1:20" s="165" customFormat="1" ht="12.6" customHeight="1">
      <c r="A28" s="130">
        <f t="shared" si="8"/>
        <v>22</v>
      </c>
      <c r="B28" s="36" t="s">
        <v>1057</v>
      </c>
      <c r="C28" s="163">
        <v>0</v>
      </c>
      <c r="D28" s="163">
        <v>0</v>
      </c>
      <c r="E28" s="164">
        <f t="shared" si="0"/>
        <v>0</v>
      </c>
      <c r="F28" s="163">
        <v>0</v>
      </c>
      <c r="G28" s="163">
        <v>0</v>
      </c>
      <c r="H28" s="164">
        <f t="shared" si="1"/>
        <v>0</v>
      </c>
      <c r="I28" s="165">
        <v>17</v>
      </c>
      <c r="J28" s="165">
        <v>0</v>
      </c>
      <c r="K28" s="166">
        <f t="shared" si="2"/>
        <v>17</v>
      </c>
      <c r="L28" s="163">
        <v>0</v>
      </c>
      <c r="M28" s="163">
        <v>0</v>
      </c>
      <c r="N28" s="164">
        <f t="shared" si="3"/>
        <v>0</v>
      </c>
      <c r="O28" s="163">
        <f t="shared" si="4"/>
        <v>17</v>
      </c>
      <c r="P28" s="163">
        <f t="shared" si="4"/>
        <v>0</v>
      </c>
      <c r="Q28" s="164">
        <f t="shared" si="5"/>
        <v>17</v>
      </c>
      <c r="R28" s="163">
        <f t="shared" si="6"/>
        <v>0</v>
      </c>
      <c r="S28" s="163">
        <f t="shared" si="6"/>
        <v>0</v>
      </c>
      <c r="T28" s="164">
        <f t="shared" si="7"/>
        <v>0</v>
      </c>
    </row>
    <row r="29" spans="1:20" s="165" customFormat="1" ht="12.6" customHeight="1">
      <c r="A29" s="130">
        <f t="shared" si="8"/>
        <v>23</v>
      </c>
      <c r="B29" s="36" t="s">
        <v>1058</v>
      </c>
      <c r="C29" s="163">
        <v>0</v>
      </c>
      <c r="D29" s="163">
        <v>0</v>
      </c>
      <c r="E29" s="164">
        <f t="shared" si="0"/>
        <v>0</v>
      </c>
      <c r="F29" s="163">
        <v>0</v>
      </c>
      <c r="G29" s="163">
        <v>0</v>
      </c>
      <c r="H29" s="164">
        <f t="shared" si="1"/>
        <v>0</v>
      </c>
      <c r="I29" s="165">
        <v>28</v>
      </c>
      <c r="J29" s="165">
        <v>0</v>
      </c>
      <c r="K29" s="166">
        <f t="shared" si="2"/>
        <v>28</v>
      </c>
      <c r="L29" s="163">
        <v>0</v>
      </c>
      <c r="M29" s="163">
        <v>0</v>
      </c>
      <c r="N29" s="164">
        <f t="shared" si="3"/>
        <v>0</v>
      </c>
      <c r="O29" s="163">
        <f t="shared" si="4"/>
        <v>28</v>
      </c>
      <c r="P29" s="163">
        <f t="shared" si="4"/>
        <v>0</v>
      </c>
      <c r="Q29" s="164">
        <f t="shared" si="5"/>
        <v>28</v>
      </c>
      <c r="R29" s="163">
        <f t="shared" si="6"/>
        <v>0</v>
      </c>
      <c r="S29" s="163">
        <f t="shared" si="6"/>
        <v>0</v>
      </c>
      <c r="T29" s="164">
        <f t="shared" si="7"/>
        <v>0</v>
      </c>
    </row>
    <row r="30" spans="1:20" s="165" customFormat="1" ht="12.6" customHeight="1">
      <c r="A30" s="130">
        <f t="shared" si="8"/>
        <v>24</v>
      </c>
      <c r="B30" s="36" t="s">
        <v>1059</v>
      </c>
      <c r="C30" s="163">
        <v>0</v>
      </c>
      <c r="D30" s="163">
        <v>0</v>
      </c>
      <c r="E30" s="164">
        <f t="shared" si="0"/>
        <v>0</v>
      </c>
      <c r="F30" s="163">
        <v>0</v>
      </c>
      <c r="G30" s="163">
        <v>0</v>
      </c>
      <c r="H30" s="164">
        <f t="shared" si="1"/>
        <v>0</v>
      </c>
      <c r="I30" s="165">
        <v>9</v>
      </c>
      <c r="J30" s="165">
        <v>0</v>
      </c>
      <c r="K30" s="166">
        <f t="shared" si="2"/>
        <v>9</v>
      </c>
      <c r="L30" s="163">
        <v>0</v>
      </c>
      <c r="M30" s="163">
        <v>0</v>
      </c>
      <c r="N30" s="164">
        <f t="shared" si="3"/>
        <v>0</v>
      </c>
      <c r="O30" s="163">
        <f t="shared" si="4"/>
        <v>9</v>
      </c>
      <c r="P30" s="163">
        <f t="shared" si="4"/>
        <v>0</v>
      </c>
      <c r="Q30" s="164">
        <f t="shared" si="5"/>
        <v>9</v>
      </c>
      <c r="R30" s="163">
        <f t="shared" si="6"/>
        <v>0</v>
      </c>
      <c r="S30" s="163">
        <f t="shared" si="6"/>
        <v>0</v>
      </c>
      <c r="T30" s="164">
        <f t="shared" si="7"/>
        <v>0</v>
      </c>
    </row>
    <row r="31" spans="1:20" s="165" customFormat="1" ht="12.6" customHeight="1">
      <c r="A31" s="130">
        <f t="shared" si="8"/>
        <v>25</v>
      </c>
      <c r="B31" s="36" t="s">
        <v>1060</v>
      </c>
      <c r="C31" s="163">
        <v>1</v>
      </c>
      <c r="D31" s="163">
        <v>0</v>
      </c>
      <c r="E31" s="164">
        <f t="shared" si="0"/>
        <v>1</v>
      </c>
      <c r="F31" s="163">
        <v>0</v>
      </c>
      <c r="G31" s="163">
        <v>0</v>
      </c>
      <c r="H31" s="164">
        <f t="shared" si="1"/>
        <v>0</v>
      </c>
      <c r="I31" s="165">
        <v>44</v>
      </c>
      <c r="J31" s="165">
        <v>0</v>
      </c>
      <c r="K31" s="166">
        <f t="shared" si="2"/>
        <v>44</v>
      </c>
      <c r="L31" s="163">
        <v>0</v>
      </c>
      <c r="M31" s="163">
        <v>0</v>
      </c>
      <c r="N31" s="164">
        <f t="shared" si="3"/>
        <v>0</v>
      </c>
      <c r="O31" s="163">
        <f t="shared" si="4"/>
        <v>45</v>
      </c>
      <c r="P31" s="163">
        <f t="shared" si="4"/>
        <v>0</v>
      </c>
      <c r="Q31" s="164">
        <f t="shared" si="5"/>
        <v>45</v>
      </c>
      <c r="R31" s="163">
        <f t="shared" si="6"/>
        <v>0</v>
      </c>
      <c r="S31" s="163">
        <f t="shared" si="6"/>
        <v>0</v>
      </c>
      <c r="T31" s="164">
        <f t="shared" si="7"/>
        <v>0</v>
      </c>
    </row>
    <row r="32" spans="1:20" s="165" customFormat="1" ht="12.6" customHeight="1">
      <c r="A32" s="130">
        <f t="shared" si="8"/>
        <v>26</v>
      </c>
      <c r="B32" s="36" t="s">
        <v>1061</v>
      </c>
      <c r="C32" s="163">
        <v>1</v>
      </c>
      <c r="D32" s="163">
        <v>0</v>
      </c>
      <c r="E32" s="164">
        <f t="shared" si="0"/>
        <v>1</v>
      </c>
      <c r="F32" s="163">
        <v>0</v>
      </c>
      <c r="G32" s="163">
        <v>0</v>
      </c>
      <c r="H32" s="164">
        <f t="shared" si="1"/>
        <v>0</v>
      </c>
      <c r="I32" s="165">
        <v>61</v>
      </c>
      <c r="J32" s="165">
        <v>17</v>
      </c>
      <c r="K32" s="166">
        <f t="shared" si="2"/>
        <v>78</v>
      </c>
      <c r="L32" s="163">
        <v>0</v>
      </c>
      <c r="M32" s="163">
        <v>0</v>
      </c>
      <c r="N32" s="164">
        <f t="shared" si="3"/>
        <v>0</v>
      </c>
      <c r="O32" s="163">
        <f t="shared" si="4"/>
        <v>62</v>
      </c>
      <c r="P32" s="163">
        <f t="shared" si="4"/>
        <v>17</v>
      </c>
      <c r="Q32" s="164">
        <f t="shared" si="5"/>
        <v>79</v>
      </c>
      <c r="R32" s="163">
        <f t="shared" si="6"/>
        <v>0</v>
      </c>
      <c r="S32" s="163">
        <f t="shared" si="6"/>
        <v>0</v>
      </c>
      <c r="T32" s="164">
        <f t="shared" si="7"/>
        <v>0</v>
      </c>
    </row>
    <row r="33" spans="1:20" s="165" customFormat="1" ht="12.6" customHeight="1">
      <c r="A33" s="130">
        <f t="shared" si="8"/>
        <v>27</v>
      </c>
      <c r="B33" s="36" t="s">
        <v>1062</v>
      </c>
      <c r="C33" s="163">
        <v>2</v>
      </c>
      <c r="D33" s="163">
        <v>0</v>
      </c>
      <c r="E33" s="164">
        <f t="shared" si="0"/>
        <v>2</v>
      </c>
      <c r="F33" s="163">
        <v>0</v>
      </c>
      <c r="G33" s="163">
        <v>0</v>
      </c>
      <c r="H33" s="164">
        <f t="shared" si="1"/>
        <v>0</v>
      </c>
      <c r="I33" s="165">
        <v>105</v>
      </c>
      <c r="J33" s="165">
        <v>3</v>
      </c>
      <c r="K33" s="166">
        <f t="shared" si="2"/>
        <v>108</v>
      </c>
      <c r="L33" s="163">
        <v>0</v>
      </c>
      <c r="M33" s="163">
        <v>0</v>
      </c>
      <c r="N33" s="164">
        <f t="shared" si="3"/>
        <v>0</v>
      </c>
      <c r="O33" s="163">
        <f t="shared" si="4"/>
        <v>107</v>
      </c>
      <c r="P33" s="163">
        <f t="shared" si="4"/>
        <v>3</v>
      </c>
      <c r="Q33" s="164">
        <f t="shared" si="5"/>
        <v>110</v>
      </c>
      <c r="R33" s="163">
        <f t="shared" si="6"/>
        <v>0</v>
      </c>
      <c r="S33" s="163">
        <f t="shared" si="6"/>
        <v>0</v>
      </c>
      <c r="T33" s="164">
        <f t="shared" si="7"/>
        <v>0</v>
      </c>
    </row>
    <row r="34" spans="1:20" s="165" customFormat="1" ht="12.6" customHeight="1">
      <c r="A34" s="130">
        <f t="shared" si="8"/>
        <v>28</v>
      </c>
      <c r="B34" s="36" t="s">
        <v>1063</v>
      </c>
      <c r="C34" s="163">
        <v>0</v>
      </c>
      <c r="D34" s="163">
        <v>0</v>
      </c>
      <c r="E34" s="164">
        <f t="shared" si="0"/>
        <v>0</v>
      </c>
      <c r="F34" s="163">
        <v>0</v>
      </c>
      <c r="G34" s="163">
        <v>0</v>
      </c>
      <c r="H34" s="164">
        <f t="shared" si="1"/>
        <v>0</v>
      </c>
      <c r="I34" s="165">
        <v>9</v>
      </c>
      <c r="J34" s="165">
        <v>0</v>
      </c>
      <c r="K34" s="166">
        <f t="shared" si="2"/>
        <v>9</v>
      </c>
      <c r="L34" s="163">
        <v>0</v>
      </c>
      <c r="M34" s="163">
        <v>0</v>
      </c>
      <c r="N34" s="164">
        <f t="shared" si="3"/>
        <v>0</v>
      </c>
      <c r="O34" s="163">
        <f t="shared" si="4"/>
        <v>9</v>
      </c>
      <c r="P34" s="163">
        <f t="shared" si="4"/>
        <v>0</v>
      </c>
      <c r="Q34" s="164">
        <f t="shared" si="5"/>
        <v>9</v>
      </c>
      <c r="R34" s="163">
        <f t="shared" si="6"/>
        <v>0</v>
      </c>
      <c r="S34" s="163">
        <f t="shared" si="6"/>
        <v>0</v>
      </c>
      <c r="T34" s="164">
        <f t="shared" si="7"/>
        <v>0</v>
      </c>
    </row>
    <row r="35" spans="1:20" s="165" customFormat="1" ht="12.6" customHeight="1">
      <c r="A35" s="130">
        <f t="shared" si="8"/>
        <v>29</v>
      </c>
      <c r="B35" s="36" t="s">
        <v>1064</v>
      </c>
      <c r="C35" s="163">
        <v>0</v>
      </c>
      <c r="D35" s="163">
        <v>0</v>
      </c>
      <c r="E35" s="164">
        <f t="shared" si="0"/>
        <v>0</v>
      </c>
      <c r="F35" s="163">
        <v>0</v>
      </c>
      <c r="G35" s="163">
        <v>0</v>
      </c>
      <c r="H35" s="164">
        <f t="shared" si="1"/>
        <v>0</v>
      </c>
      <c r="I35" s="165">
        <v>6</v>
      </c>
      <c r="J35" s="165">
        <v>0</v>
      </c>
      <c r="K35" s="166">
        <f t="shared" si="2"/>
        <v>6</v>
      </c>
      <c r="L35" s="163">
        <v>0</v>
      </c>
      <c r="M35" s="163">
        <v>0</v>
      </c>
      <c r="N35" s="164">
        <f t="shared" si="3"/>
        <v>0</v>
      </c>
      <c r="O35" s="163">
        <f t="shared" si="4"/>
        <v>6</v>
      </c>
      <c r="P35" s="163">
        <f t="shared" si="4"/>
        <v>0</v>
      </c>
      <c r="Q35" s="164">
        <f t="shared" si="5"/>
        <v>6</v>
      </c>
      <c r="R35" s="163">
        <f t="shared" si="6"/>
        <v>0</v>
      </c>
      <c r="S35" s="163">
        <f t="shared" si="6"/>
        <v>0</v>
      </c>
      <c r="T35" s="164">
        <f t="shared" si="7"/>
        <v>0</v>
      </c>
    </row>
    <row r="36" spans="1:20" s="165" customFormat="1" ht="12.6" customHeight="1">
      <c r="A36" s="130">
        <f t="shared" si="8"/>
        <v>30</v>
      </c>
      <c r="B36" s="36" t="s">
        <v>1065</v>
      </c>
      <c r="C36" s="163">
        <v>0</v>
      </c>
      <c r="D36" s="163">
        <v>0</v>
      </c>
      <c r="E36" s="164">
        <f t="shared" si="0"/>
        <v>0</v>
      </c>
      <c r="F36" s="163">
        <v>0</v>
      </c>
      <c r="G36" s="163">
        <v>0</v>
      </c>
      <c r="H36" s="164">
        <f t="shared" si="1"/>
        <v>0</v>
      </c>
      <c r="I36" s="165">
        <v>10</v>
      </c>
      <c r="J36" s="165">
        <v>0</v>
      </c>
      <c r="K36" s="166">
        <f t="shared" si="2"/>
        <v>10</v>
      </c>
      <c r="L36" s="163">
        <v>0</v>
      </c>
      <c r="M36" s="163">
        <v>0</v>
      </c>
      <c r="N36" s="164">
        <f t="shared" si="3"/>
        <v>0</v>
      </c>
      <c r="O36" s="163">
        <f t="shared" si="4"/>
        <v>10</v>
      </c>
      <c r="P36" s="163">
        <f t="shared" si="4"/>
        <v>0</v>
      </c>
      <c r="Q36" s="164">
        <f t="shared" si="5"/>
        <v>10</v>
      </c>
      <c r="R36" s="163">
        <f t="shared" si="6"/>
        <v>0</v>
      </c>
      <c r="S36" s="163">
        <f t="shared" si="6"/>
        <v>0</v>
      </c>
      <c r="T36" s="164">
        <f t="shared" si="7"/>
        <v>0</v>
      </c>
    </row>
    <row r="37" spans="1:20" s="165" customFormat="1" ht="12.6" customHeight="1">
      <c r="A37" s="130">
        <f t="shared" si="8"/>
        <v>31</v>
      </c>
      <c r="B37" s="36" t="s">
        <v>1066</v>
      </c>
      <c r="C37" s="163">
        <v>0</v>
      </c>
      <c r="D37" s="163">
        <v>0</v>
      </c>
      <c r="E37" s="164">
        <f t="shared" si="0"/>
        <v>0</v>
      </c>
      <c r="F37" s="163">
        <v>0</v>
      </c>
      <c r="G37" s="163">
        <v>0</v>
      </c>
      <c r="H37" s="164">
        <f t="shared" si="1"/>
        <v>0</v>
      </c>
      <c r="I37" s="165">
        <v>56</v>
      </c>
      <c r="J37" s="165">
        <v>1</v>
      </c>
      <c r="K37" s="166">
        <f t="shared" si="2"/>
        <v>57</v>
      </c>
      <c r="L37" s="163">
        <v>1</v>
      </c>
      <c r="M37" s="163">
        <v>0</v>
      </c>
      <c r="N37" s="164">
        <f t="shared" si="3"/>
        <v>1</v>
      </c>
      <c r="O37" s="163">
        <f t="shared" si="4"/>
        <v>56</v>
      </c>
      <c r="P37" s="163">
        <f t="shared" si="4"/>
        <v>1</v>
      </c>
      <c r="Q37" s="164">
        <f t="shared" si="5"/>
        <v>57</v>
      </c>
      <c r="R37" s="163">
        <f t="shared" si="6"/>
        <v>1</v>
      </c>
      <c r="S37" s="163">
        <f t="shared" si="6"/>
        <v>0</v>
      </c>
      <c r="T37" s="164">
        <f t="shared" si="7"/>
        <v>1</v>
      </c>
    </row>
    <row r="38" spans="1:20" s="165" customFormat="1" ht="12.6" customHeight="1">
      <c r="A38" s="130">
        <f t="shared" si="8"/>
        <v>32</v>
      </c>
      <c r="B38" s="36" t="s">
        <v>1067</v>
      </c>
      <c r="C38" s="163">
        <v>0</v>
      </c>
      <c r="D38" s="163">
        <v>0</v>
      </c>
      <c r="E38" s="164">
        <f t="shared" si="0"/>
        <v>0</v>
      </c>
      <c r="F38" s="163">
        <v>0</v>
      </c>
      <c r="G38" s="163">
        <v>0</v>
      </c>
      <c r="H38" s="164">
        <f t="shared" si="1"/>
        <v>0</v>
      </c>
      <c r="I38" s="165">
        <v>19</v>
      </c>
      <c r="J38" s="165">
        <v>0</v>
      </c>
      <c r="K38" s="166">
        <f t="shared" si="2"/>
        <v>19</v>
      </c>
      <c r="L38" s="163">
        <v>0</v>
      </c>
      <c r="M38" s="163">
        <v>0</v>
      </c>
      <c r="N38" s="164">
        <f t="shared" si="3"/>
        <v>0</v>
      </c>
      <c r="O38" s="163">
        <f t="shared" si="4"/>
        <v>19</v>
      </c>
      <c r="P38" s="163">
        <f t="shared" si="4"/>
        <v>0</v>
      </c>
      <c r="Q38" s="164">
        <f t="shared" si="5"/>
        <v>19</v>
      </c>
      <c r="R38" s="163">
        <f t="shared" si="6"/>
        <v>0</v>
      </c>
      <c r="S38" s="163">
        <f t="shared" si="6"/>
        <v>0</v>
      </c>
      <c r="T38" s="164">
        <f t="shared" si="7"/>
        <v>0</v>
      </c>
    </row>
    <row r="39" spans="1:20" s="165" customFormat="1" ht="12.6" customHeight="1">
      <c r="A39" s="130">
        <f t="shared" si="8"/>
        <v>33</v>
      </c>
      <c r="B39" s="36" t="s">
        <v>1068</v>
      </c>
      <c r="C39" s="163">
        <v>0</v>
      </c>
      <c r="D39" s="163">
        <v>0</v>
      </c>
      <c r="E39" s="164">
        <f t="shared" si="0"/>
        <v>0</v>
      </c>
      <c r="F39" s="163">
        <v>0</v>
      </c>
      <c r="G39" s="163">
        <v>0</v>
      </c>
      <c r="H39" s="164">
        <f t="shared" si="1"/>
        <v>0</v>
      </c>
      <c r="I39" s="165">
        <v>53</v>
      </c>
      <c r="J39" s="165">
        <v>1</v>
      </c>
      <c r="K39" s="166">
        <f t="shared" si="2"/>
        <v>54</v>
      </c>
      <c r="L39" s="163">
        <v>0</v>
      </c>
      <c r="M39" s="163">
        <v>0</v>
      </c>
      <c r="N39" s="164">
        <f t="shared" si="3"/>
        <v>0</v>
      </c>
      <c r="O39" s="163">
        <f t="shared" si="4"/>
        <v>53</v>
      </c>
      <c r="P39" s="163">
        <f t="shared" si="4"/>
        <v>1</v>
      </c>
      <c r="Q39" s="164">
        <f t="shared" si="5"/>
        <v>54</v>
      </c>
      <c r="R39" s="163">
        <f t="shared" si="6"/>
        <v>0</v>
      </c>
      <c r="S39" s="163">
        <f t="shared" si="6"/>
        <v>0</v>
      </c>
      <c r="T39" s="164">
        <f t="shared" si="7"/>
        <v>0</v>
      </c>
    </row>
    <row r="40" spans="1:20" s="165" customFormat="1" ht="12.6" customHeight="1">
      <c r="A40" s="130">
        <f t="shared" si="8"/>
        <v>34</v>
      </c>
      <c r="B40" s="36" t="s">
        <v>1069</v>
      </c>
      <c r="C40" s="163">
        <v>16</v>
      </c>
      <c r="D40" s="163">
        <v>1</v>
      </c>
      <c r="E40" s="164">
        <f t="shared" si="0"/>
        <v>17</v>
      </c>
      <c r="F40" s="163">
        <v>4</v>
      </c>
      <c r="G40" s="163">
        <v>0</v>
      </c>
      <c r="H40" s="164">
        <f t="shared" si="1"/>
        <v>4</v>
      </c>
      <c r="I40" s="165">
        <v>781</v>
      </c>
      <c r="J40" s="165">
        <v>33</v>
      </c>
      <c r="K40" s="166">
        <f t="shared" si="2"/>
        <v>814</v>
      </c>
      <c r="L40" s="163">
        <v>21</v>
      </c>
      <c r="M40" s="163">
        <v>4</v>
      </c>
      <c r="N40" s="164">
        <f t="shared" si="3"/>
        <v>25</v>
      </c>
      <c r="O40" s="163">
        <f t="shared" si="4"/>
        <v>797</v>
      </c>
      <c r="P40" s="163">
        <f t="shared" si="4"/>
        <v>34</v>
      </c>
      <c r="Q40" s="164">
        <f t="shared" si="5"/>
        <v>831</v>
      </c>
      <c r="R40" s="163">
        <f t="shared" si="6"/>
        <v>25</v>
      </c>
      <c r="S40" s="163">
        <f t="shared" si="6"/>
        <v>4</v>
      </c>
      <c r="T40" s="164">
        <f t="shared" si="7"/>
        <v>29</v>
      </c>
    </row>
    <row r="41" spans="1:20" s="165" customFormat="1" ht="12.6" customHeight="1">
      <c r="A41" s="130">
        <f t="shared" si="8"/>
        <v>35</v>
      </c>
      <c r="B41" s="36" t="s">
        <v>1070</v>
      </c>
      <c r="C41" s="163">
        <v>11</v>
      </c>
      <c r="D41" s="163">
        <v>2</v>
      </c>
      <c r="E41" s="164">
        <f t="shared" si="0"/>
        <v>13</v>
      </c>
      <c r="F41" s="163">
        <v>3</v>
      </c>
      <c r="G41" s="163">
        <v>0</v>
      </c>
      <c r="H41" s="164">
        <f t="shared" si="1"/>
        <v>3</v>
      </c>
      <c r="I41" s="165">
        <v>295</v>
      </c>
      <c r="J41" s="165">
        <v>26</v>
      </c>
      <c r="K41" s="166">
        <f t="shared" si="2"/>
        <v>321</v>
      </c>
      <c r="L41" s="163">
        <v>7</v>
      </c>
      <c r="M41" s="163">
        <v>0</v>
      </c>
      <c r="N41" s="164">
        <f t="shared" si="3"/>
        <v>7</v>
      </c>
      <c r="O41" s="163">
        <f t="shared" si="4"/>
        <v>306</v>
      </c>
      <c r="P41" s="163">
        <f t="shared" si="4"/>
        <v>28</v>
      </c>
      <c r="Q41" s="164">
        <f t="shared" si="5"/>
        <v>334</v>
      </c>
      <c r="R41" s="163">
        <f t="shared" si="6"/>
        <v>10</v>
      </c>
      <c r="S41" s="163">
        <f t="shared" si="6"/>
        <v>0</v>
      </c>
      <c r="T41" s="164">
        <f t="shared" si="7"/>
        <v>10</v>
      </c>
    </row>
    <row r="42" spans="1:20" s="165" customFormat="1" ht="12.6" customHeight="1">
      <c r="A42" s="130">
        <f t="shared" si="8"/>
        <v>36</v>
      </c>
      <c r="B42" s="36" t="s">
        <v>1071</v>
      </c>
      <c r="C42" s="163">
        <v>0</v>
      </c>
      <c r="D42" s="163">
        <v>0</v>
      </c>
      <c r="E42" s="164">
        <f t="shared" si="0"/>
        <v>0</v>
      </c>
      <c r="F42" s="163">
        <v>0</v>
      </c>
      <c r="G42" s="163">
        <v>0</v>
      </c>
      <c r="H42" s="164">
        <f t="shared" si="1"/>
        <v>0</v>
      </c>
      <c r="I42" s="165">
        <v>12</v>
      </c>
      <c r="J42" s="165">
        <v>0</v>
      </c>
      <c r="K42" s="166">
        <f t="shared" si="2"/>
        <v>12</v>
      </c>
      <c r="L42" s="163">
        <v>0</v>
      </c>
      <c r="M42" s="163">
        <v>0</v>
      </c>
      <c r="N42" s="164">
        <f t="shared" si="3"/>
        <v>0</v>
      </c>
      <c r="O42" s="163">
        <f t="shared" si="4"/>
        <v>12</v>
      </c>
      <c r="P42" s="163">
        <f t="shared" si="4"/>
        <v>0</v>
      </c>
      <c r="Q42" s="164">
        <f t="shared" si="5"/>
        <v>12</v>
      </c>
      <c r="R42" s="163">
        <f t="shared" si="6"/>
        <v>0</v>
      </c>
      <c r="S42" s="163">
        <f t="shared" si="6"/>
        <v>0</v>
      </c>
      <c r="T42" s="164">
        <f t="shared" si="7"/>
        <v>0</v>
      </c>
    </row>
    <row r="43" spans="1:20" s="165" customFormat="1" ht="12.6" customHeight="1">
      <c r="A43" s="130">
        <f t="shared" si="8"/>
        <v>37</v>
      </c>
      <c r="B43" s="36" t="s">
        <v>1072</v>
      </c>
      <c r="C43" s="163">
        <v>1</v>
      </c>
      <c r="D43" s="163">
        <v>1</v>
      </c>
      <c r="E43" s="164">
        <f t="shared" si="0"/>
        <v>2</v>
      </c>
      <c r="F43" s="163">
        <v>0</v>
      </c>
      <c r="G43" s="163">
        <v>0</v>
      </c>
      <c r="H43" s="164">
        <f t="shared" si="1"/>
        <v>0</v>
      </c>
      <c r="I43" s="165">
        <v>14</v>
      </c>
      <c r="J43" s="165">
        <v>1</v>
      </c>
      <c r="K43" s="166">
        <f t="shared" si="2"/>
        <v>15</v>
      </c>
      <c r="L43" s="163">
        <v>0</v>
      </c>
      <c r="M43" s="163">
        <v>0</v>
      </c>
      <c r="N43" s="164">
        <f t="shared" si="3"/>
        <v>0</v>
      </c>
      <c r="O43" s="163">
        <f t="shared" si="4"/>
        <v>15</v>
      </c>
      <c r="P43" s="163">
        <f t="shared" si="4"/>
        <v>2</v>
      </c>
      <c r="Q43" s="164">
        <f t="shared" si="5"/>
        <v>17</v>
      </c>
      <c r="R43" s="163">
        <f t="shared" si="6"/>
        <v>0</v>
      </c>
      <c r="S43" s="163">
        <f t="shared" si="6"/>
        <v>0</v>
      </c>
      <c r="T43" s="164">
        <f t="shared" si="7"/>
        <v>0</v>
      </c>
    </row>
    <row r="44" spans="1:20" s="165" customFormat="1" ht="12.6" customHeight="1">
      <c r="A44" s="130">
        <f t="shared" si="8"/>
        <v>38</v>
      </c>
      <c r="B44" s="36" t="s">
        <v>1073</v>
      </c>
      <c r="C44" s="163">
        <v>10</v>
      </c>
      <c r="D44" s="163">
        <v>0</v>
      </c>
      <c r="E44" s="164">
        <f t="shared" si="0"/>
        <v>10</v>
      </c>
      <c r="F44" s="163">
        <v>1</v>
      </c>
      <c r="G44" s="163">
        <v>0</v>
      </c>
      <c r="H44" s="164">
        <f t="shared" si="1"/>
        <v>1</v>
      </c>
      <c r="I44" s="165">
        <v>128</v>
      </c>
      <c r="J44" s="165">
        <v>4</v>
      </c>
      <c r="K44" s="166">
        <f t="shared" si="2"/>
        <v>132</v>
      </c>
      <c r="L44" s="163">
        <v>0</v>
      </c>
      <c r="M44" s="163">
        <v>0</v>
      </c>
      <c r="N44" s="164">
        <f t="shared" si="3"/>
        <v>0</v>
      </c>
      <c r="O44" s="163">
        <f t="shared" si="4"/>
        <v>138</v>
      </c>
      <c r="P44" s="163">
        <f t="shared" si="4"/>
        <v>4</v>
      </c>
      <c r="Q44" s="164">
        <f t="shared" si="5"/>
        <v>142</v>
      </c>
      <c r="R44" s="163">
        <f t="shared" si="6"/>
        <v>1</v>
      </c>
      <c r="S44" s="163">
        <f t="shared" si="6"/>
        <v>0</v>
      </c>
      <c r="T44" s="164">
        <f t="shared" si="7"/>
        <v>1</v>
      </c>
    </row>
    <row r="45" spans="1:20" s="165" customFormat="1" ht="12.6" customHeight="1">
      <c r="A45" s="130">
        <f t="shared" si="8"/>
        <v>39</v>
      </c>
      <c r="B45" s="36" t="s">
        <v>1074</v>
      </c>
      <c r="C45" s="163">
        <v>0</v>
      </c>
      <c r="D45" s="163">
        <v>0</v>
      </c>
      <c r="E45" s="164">
        <f t="shared" si="0"/>
        <v>0</v>
      </c>
      <c r="F45" s="163">
        <v>0</v>
      </c>
      <c r="G45" s="163">
        <v>0</v>
      </c>
      <c r="H45" s="164">
        <f t="shared" si="1"/>
        <v>0</v>
      </c>
      <c r="I45" s="165">
        <v>31</v>
      </c>
      <c r="J45" s="167">
        <v>6</v>
      </c>
      <c r="K45" s="168">
        <f t="shared" si="2"/>
        <v>37</v>
      </c>
      <c r="L45" s="169">
        <v>1</v>
      </c>
      <c r="M45" s="169">
        <v>0</v>
      </c>
      <c r="N45" s="170">
        <f t="shared" si="3"/>
        <v>1</v>
      </c>
      <c r="O45" s="169">
        <f t="shared" si="4"/>
        <v>31</v>
      </c>
      <c r="P45" s="169">
        <f t="shared" si="4"/>
        <v>6</v>
      </c>
      <c r="Q45" s="170">
        <f t="shared" si="5"/>
        <v>37</v>
      </c>
      <c r="R45" s="169">
        <f t="shared" si="6"/>
        <v>1</v>
      </c>
      <c r="S45" s="169">
        <f t="shared" si="6"/>
        <v>0</v>
      </c>
      <c r="T45" s="170">
        <f t="shared" si="7"/>
        <v>1</v>
      </c>
    </row>
    <row r="46" spans="1:20" s="165" customFormat="1" ht="12.6" customHeight="1">
      <c r="A46" s="131">
        <f t="shared" si="8"/>
        <v>40</v>
      </c>
      <c r="B46" s="132" t="s">
        <v>1075</v>
      </c>
      <c r="C46" s="171">
        <v>3</v>
      </c>
      <c r="D46" s="171">
        <v>0</v>
      </c>
      <c r="E46" s="172">
        <f t="shared" si="0"/>
        <v>3</v>
      </c>
      <c r="F46" s="171">
        <v>0</v>
      </c>
      <c r="G46" s="171">
        <v>0</v>
      </c>
      <c r="H46" s="172">
        <f t="shared" si="1"/>
        <v>0</v>
      </c>
      <c r="I46" s="173">
        <v>16</v>
      </c>
      <c r="J46" s="173">
        <v>1</v>
      </c>
      <c r="K46" s="174">
        <f t="shared" si="2"/>
        <v>17</v>
      </c>
      <c r="L46" s="171">
        <v>0</v>
      </c>
      <c r="M46" s="171">
        <v>0</v>
      </c>
      <c r="N46" s="172">
        <f t="shared" si="3"/>
        <v>0</v>
      </c>
      <c r="O46" s="175">
        <f t="shared" si="4"/>
        <v>19</v>
      </c>
      <c r="P46" s="175">
        <f t="shared" si="4"/>
        <v>1</v>
      </c>
      <c r="Q46" s="172">
        <f t="shared" si="5"/>
        <v>20</v>
      </c>
      <c r="R46" s="175">
        <f t="shared" si="6"/>
        <v>0</v>
      </c>
      <c r="S46" s="175">
        <f t="shared" si="6"/>
        <v>0</v>
      </c>
      <c r="T46" s="172">
        <f t="shared" si="7"/>
        <v>0</v>
      </c>
    </row>
    <row r="47" spans="1:20" s="180" customFormat="1" ht="13.5" customHeight="1">
      <c r="A47" s="40"/>
      <c r="B47" s="176"/>
      <c r="C47" s="177"/>
      <c r="D47" s="177"/>
      <c r="E47" s="1007"/>
      <c r="F47" s="1007"/>
      <c r="G47" s="176"/>
      <c r="H47" s="177"/>
      <c r="I47" s="177"/>
      <c r="J47" s="1007"/>
      <c r="K47" s="1007"/>
      <c r="L47" s="176"/>
      <c r="M47" s="177"/>
      <c r="N47" s="177"/>
      <c r="O47" s="178"/>
      <c r="P47" s="176"/>
      <c r="Q47" s="179"/>
      <c r="R47" s="179"/>
      <c r="S47" s="1008" t="s">
        <v>1280</v>
      </c>
      <c r="T47" s="1008"/>
    </row>
    <row r="48" spans="1:20" s="33" customFormat="1" ht="51" customHeight="1">
      <c r="A48" s="958" t="s">
        <v>1169</v>
      </c>
      <c r="B48" s="961" t="s">
        <v>1170</v>
      </c>
      <c r="C48" s="903" t="s">
        <v>1278</v>
      </c>
      <c r="D48" s="904"/>
      <c r="E48" s="904"/>
      <c r="F48" s="904"/>
      <c r="G48" s="904"/>
      <c r="H48" s="904"/>
      <c r="I48" s="903" t="s">
        <v>1279</v>
      </c>
      <c r="J48" s="904"/>
      <c r="K48" s="904"/>
      <c r="L48" s="904"/>
      <c r="M48" s="904"/>
      <c r="N48" s="979"/>
      <c r="O48" s="903" t="s">
        <v>1136</v>
      </c>
      <c r="P48" s="904"/>
      <c r="Q48" s="904"/>
      <c r="R48" s="1009"/>
      <c r="S48" s="1009"/>
      <c r="T48" s="1009"/>
    </row>
    <row r="49" spans="1:20" s="33" customFormat="1" ht="34.5" customHeight="1">
      <c r="A49" s="959"/>
      <c r="B49" s="962"/>
      <c r="C49" s="903" t="s">
        <v>1182</v>
      </c>
      <c r="D49" s="1005"/>
      <c r="E49" s="1006"/>
      <c r="F49" s="903" t="s">
        <v>1183</v>
      </c>
      <c r="G49" s="1005"/>
      <c r="H49" s="1006"/>
      <c r="I49" s="903" t="s">
        <v>1182</v>
      </c>
      <c r="J49" s="1005"/>
      <c r="K49" s="1006"/>
      <c r="L49" s="903" t="s">
        <v>1183</v>
      </c>
      <c r="M49" s="1005"/>
      <c r="N49" s="1006"/>
      <c r="O49" s="903" t="s">
        <v>1182</v>
      </c>
      <c r="P49" s="1005"/>
      <c r="Q49" s="1006"/>
      <c r="R49" s="903" t="s">
        <v>1183</v>
      </c>
      <c r="S49" s="1005"/>
      <c r="T49" s="1005"/>
    </row>
    <row r="50" spans="1:20" s="33" customFormat="1" ht="31.5" customHeight="1">
      <c r="A50" s="960"/>
      <c r="B50" s="963"/>
      <c r="C50" s="62" t="s">
        <v>1134</v>
      </c>
      <c r="D50" s="63" t="s">
        <v>1135</v>
      </c>
      <c r="E50" s="62" t="s">
        <v>1136</v>
      </c>
      <c r="F50" s="62" t="s">
        <v>1134</v>
      </c>
      <c r="G50" s="63" t="s">
        <v>1135</v>
      </c>
      <c r="H50" s="62" t="s">
        <v>1136</v>
      </c>
      <c r="I50" s="162" t="s">
        <v>1134</v>
      </c>
      <c r="J50" s="63" t="s">
        <v>1135</v>
      </c>
      <c r="K50" s="62" t="s">
        <v>1136</v>
      </c>
      <c r="L50" s="62" t="s">
        <v>1134</v>
      </c>
      <c r="M50" s="63" t="s">
        <v>1135</v>
      </c>
      <c r="N50" s="62" t="s">
        <v>1136</v>
      </c>
      <c r="O50" s="62" t="s">
        <v>1134</v>
      </c>
      <c r="P50" s="63" t="s">
        <v>1135</v>
      </c>
      <c r="Q50" s="62" t="s">
        <v>1136</v>
      </c>
      <c r="R50" s="62" t="s">
        <v>1134</v>
      </c>
      <c r="S50" s="63" t="s">
        <v>1135</v>
      </c>
      <c r="T50" s="64" t="s">
        <v>1136</v>
      </c>
    </row>
    <row r="51" spans="1:20" s="165" customFormat="1" ht="12.6" customHeight="1">
      <c r="A51" s="130">
        <v>41</v>
      </c>
      <c r="B51" s="36" t="s">
        <v>1077</v>
      </c>
      <c r="C51" s="163">
        <v>7</v>
      </c>
      <c r="D51" s="163">
        <v>2</v>
      </c>
      <c r="E51" s="164">
        <f>C51+D51</f>
        <v>9</v>
      </c>
      <c r="F51" s="163">
        <v>4</v>
      </c>
      <c r="G51" s="163">
        <v>1</v>
      </c>
      <c r="H51" s="164">
        <f>F51+G51</f>
        <v>5</v>
      </c>
      <c r="I51" s="165">
        <v>236</v>
      </c>
      <c r="J51" s="165">
        <v>14</v>
      </c>
      <c r="K51" s="166">
        <f>I51+J51</f>
        <v>250</v>
      </c>
      <c r="L51" s="163">
        <v>19</v>
      </c>
      <c r="M51" s="163">
        <v>3</v>
      </c>
      <c r="N51" s="164">
        <f>L51+M51</f>
        <v>22</v>
      </c>
      <c r="O51" s="163">
        <f t="shared" ref="O51:P66" si="9">C51+I51</f>
        <v>243</v>
      </c>
      <c r="P51" s="163">
        <f t="shared" si="9"/>
        <v>16</v>
      </c>
      <c r="Q51" s="164">
        <f>O51+P51</f>
        <v>259</v>
      </c>
      <c r="R51" s="163">
        <f t="shared" ref="R51:S66" si="10">F51+L51</f>
        <v>23</v>
      </c>
      <c r="S51" s="163">
        <f t="shared" si="10"/>
        <v>4</v>
      </c>
      <c r="T51" s="164">
        <f>R51+S51</f>
        <v>27</v>
      </c>
    </row>
    <row r="52" spans="1:20" s="165" customFormat="1" ht="12.6" customHeight="1">
      <c r="A52" s="130">
        <v>42</v>
      </c>
      <c r="B52" s="36" t="s">
        <v>1078</v>
      </c>
      <c r="C52" s="163">
        <v>4</v>
      </c>
      <c r="D52" s="163">
        <v>0</v>
      </c>
      <c r="E52" s="164">
        <f t="shared" ref="E52:E91" si="11">C52+D52</f>
        <v>4</v>
      </c>
      <c r="F52" s="163">
        <v>0</v>
      </c>
      <c r="G52" s="163">
        <v>0</v>
      </c>
      <c r="H52" s="164">
        <f t="shared" ref="H52:H91" si="12">F52+G52</f>
        <v>0</v>
      </c>
      <c r="I52" s="165">
        <v>120</v>
      </c>
      <c r="J52" s="165">
        <v>5</v>
      </c>
      <c r="K52" s="166">
        <f t="shared" ref="K52:K91" si="13">I52+J52</f>
        <v>125</v>
      </c>
      <c r="L52" s="163">
        <v>1</v>
      </c>
      <c r="M52" s="163">
        <v>0</v>
      </c>
      <c r="N52" s="164">
        <f t="shared" ref="N52:N91" si="14">L52+M52</f>
        <v>1</v>
      </c>
      <c r="O52" s="163">
        <f t="shared" si="9"/>
        <v>124</v>
      </c>
      <c r="P52" s="163">
        <f t="shared" si="9"/>
        <v>5</v>
      </c>
      <c r="Q52" s="164">
        <f t="shared" ref="Q52:Q91" si="15">O52+P52</f>
        <v>129</v>
      </c>
      <c r="R52" s="163">
        <f t="shared" si="10"/>
        <v>1</v>
      </c>
      <c r="S52" s="163">
        <f t="shared" si="10"/>
        <v>0</v>
      </c>
      <c r="T52" s="164">
        <f t="shared" ref="T52:T91" si="16">R52+S52</f>
        <v>1</v>
      </c>
    </row>
    <row r="53" spans="1:20" s="165" customFormat="1" ht="12.6" customHeight="1">
      <c r="A53" s="130">
        <v>43</v>
      </c>
      <c r="B53" s="36" t="s">
        <v>1079</v>
      </c>
      <c r="C53" s="163">
        <v>0</v>
      </c>
      <c r="D53" s="163">
        <v>0</v>
      </c>
      <c r="E53" s="164">
        <f t="shared" si="11"/>
        <v>0</v>
      </c>
      <c r="F53" s="163">
        <v>2</v>
      </c>
      <c r="G53" s="163">
        <v>0</v>
      </c>
      <c r="H53" s="164">
        <f t="shared" si="12"/>
        <v>2</v>
      </c>
      <c r="I53" s="165">
        <v>26</v>
      </c>
      <c r="J53" s="165">
        <v>0</v>
      </c>
      <c r="K53" s="166">
        <f t="shared" si="13"/>
        <v>26</v>
      </c>
      <c r="L53" s="163">
        <v>7</v>
      </c>
      <c r="M53" s="163">
        <v>0</v>
      </c>
      <c r="N53" s="164">
        <f t="shared" si="14"/>
        <v>7</v>
      </c>
      <c r="O53" s="163">
        <f t="shared" si="9"/>
        <v>26</v>
      </c>
      <c r="P53" s="163">
        <f t="shared" si="9"/>
        <v>0</v>
      </c>
      <c r="Q53" s="164">
        <f t="shared" si="15"/>
        <v>26</v>
      </c>
      <c r="R53" s="163">
        <f t="shared" si="10"/>
        <v>9</v>
      </c>
      <c r="S53" s="163">
        <f t="shared" si="10"/>
        <v>0</v>
      </c>
      <c r="T53" s="164">
        <f t="shared" si="16"/>
        <v>9</v>
      </c>
    </row>
    <row r="54" spans="1:20" s="165" customFormat="1" ht="12.6" customHeight="1">
      <c r="A54" s="130">
        <v>44</v>
      </c>
      <c r="B54" s="36" t="s">
        <v>1080</v>
      </c>
      <c r="C54" s="163">
        <v>0</v>
      </c>
      <c r="D54" s="163">
        <v>0</v>
      </c>
      <c r="E54" s="164">
        <f t="shared" si="11"/>
        <v>0</v>
      </c>
      <c r="F54" s="163">
        <v>0</v>
      </c>
      <c r="G54" s="163">
        <v>0</v>
      </c>
      <c r="H54" s="164">
        <f t="shared" si="12"/>
        <v>0</v>
      </c>
      <c r="I54" s="165">
        <v>34</v>
      </c>
      <c r="J54" s="165">
        <v>0</v>
      </c>
      <c r="K54" s="166">
        <f t="shared" si="13"/>
        <v>34</v>
      </c>
      <c r="L54" s="163">
        <v>0</v>
      </c>
      <c r="M54" s="163">
        <v>0</v>
      </c>
      <c r="N54" s="164">
        <f t="shared" si="14"/>
        <v>0</v>
      </c>
      <c r="O54" s="163">
        <f t="shared" si="9"/>
        <v>34</v>
      </c>
      <c r="P54" s="163">
        <f t="shared" si="9"/>
        <v>0</v>
      </c>
      <c r="Q54" s="164">
        <f t="shared" si="15"/>
        <v>34</v>
      </c>
      <c r="R54" s="163">
        <f t="shared" si="10"/>
        <v>0</v>
      </c>
      <c r="S54" s="163">
        <f t="shared" si="10"/>
        <v>0</v>
      </c>
      <c r="T54" s="164">
        <f t="shared" si="16"/>
        <v>0</v>
      </c>
    </row>
    <row r="55" spans="1:20" s="165" customFormat="1" ht="12.6" customHeight="1">
      <c r="A55" s="130">
        <v>45</v>
      </c>
      <c r="B55" s="36" t="s">
        <v>1081</v>
      </c>
      <c r="C55" s="163">
        <v>5</v>
      </c>
      <c r="D55" s="163">
        <v>0</v>
      </c>
      <c r="E55" s="164">
        <f t="shared" si="11"/>
        <v>5</v>
      </c>
      <c r="F55" s="163">
        <v>2</v>
      </c>
      <c r="G55" s="163">
        <v>0</v>
      </c>
      <c r="H55" s="164">
        <f t="shared" si="12"/>
        <v>2</v>
      </c>
      <c r="I55" s="165">
        <v>84</v>
      </c>
      <c r="J55" s="165">
        <v>6</v>
      </c>
      <c r="K55" s="166">
        <f t="shared" si="13"/>
        <v>90</v>
      </c>
      <c r="L55" s="163">
        <v>3</v>
      </c>
      <c r="M55" s="163">
        <v>0</v>
      </c>
      <c r="N55" s="164">
        <f t="shared" si="14"/>
        <v>3</v>
      </c>
      <c r="O55" s="163">
        <f t="shared" si="9"/>
        <v>89</v>
      </c>
      <c r="P55" s="163">
        <f t="shared" si="9"/>
        <v>6</v>
      </c>
      <c r="Q55" s="164">
        <f t="shared" si="15"/>
        <v>95</v>
      </c>
      <c r="R55" s="163">
        <f t="shared" si="10"/>
        <v>5</v>
      </c>
      <c r="S55" s="163">
        <f t="shared" si="10"/>
        <v>0</v>
      </c>
      <c r="T55" s="164">
        <f t="shared" si="16"/>
        <v>5</v>
      </c>
    </row>
    <row r="56" spans="1:20" s="165" customFormat="1" ht="12.6" customHeight="1">
      <c r="A56" s="130">
        <v>46</v>
      </c>
      <c r="B56" s="36" t="s">
        <v>1082</v>
      </c>
      <c r="C56" s="163">
        <v>1</v>
      </c>
      <c r="D56" s="163">
        <v>0</v>
      </c>
      <c r="E56" s="164">
        <f t="shared" si="11"/>
        <v>1</v>
      </c>
      <c r="F56" s="163">
        <v>0</v>
      </c>
      <c r="G56" s="163">
        <v>0</v>
      </c>
      <c r="H56" s="164">
        <f t="shared" si="12"/>
        <v>0</v>
      </c>
      <c r="I56" s="165">
        <v>41</v>
      </c>
      <c r="J56" s="165">
        <v>1</v>
      </c>
      <c r="K56" s="166">
        <f t="shared" si="13"/>
        <v>42</v>
      </c>
      <c r="L56" s="163">
        <v>6</v>
      </c>
      <c r="M56" s="163">
        <v>0</v>
      </c>
      <c r="N56" s="164">
        <f t="shared" si="14"/>
        <v>6</v>
      </c>
      <c r="O56" s="163">
        <f t="shared" si="9"/>
        <v>42</v>
      </c>
      <c r="P56" s="163">
        <f t="shared" si="9"/>
        <v>1</v>
      </c>
      <c r="Q56" s="164">
        <f t="shared" si="15"/>
        <v>43</v>
      </c>
      <c r="R56" s="163">
        <f t="shared" si="10"/>
        <v>6</v>
      </c>
      <c r="S56" s="163">
        <f t="shared" si="10"/>
        <v>0</v>
      </c>
      <c r="T56" s="164">
        <f t="shared" si="16"/>
        <v>6</v>
      </c>
    </row>
    <row r="57" spans="1:20" s="165" customFormat="1" ht="12.6" customHeight="1">
      <c r="A57" s="130">
        <v>47</v>
      </c>
      <c r="B57" s="36" t="s">
        <v>1083</v>
      </c>
      <c r="C57" s="163">
        <v>0</v>
      </c>
      <c r="D57" s="163">
        <v>0</v>
      </c>
      <c r="E57" s="164">
        <f t="shared" si="11"/>
        <v>0</v>
      </c>
      <c r="F57" s="163">
        <v>0</v>
      </c>
      <c r="G57" s="163">
        <v>0</v>
      </c>
      <c r="H57" s="164">
        <f t="shared" si="12"/>
        <v>0</v>
      </c>
      <c r="I57" s="165">
        <v>12</v>
      </c>
      <c r="J57" s="165">
        <v>0</v>
      </c>
      <c r="K57" s="166">
        <f t="shared" si="13"/>
        <v>12</v>
      </c>
      <c r="L57" s="163">
        <v>0</v>
      </c>
      <c r="M57" s="163">
        <v>0</v>
      </c>
      <c r="N57" s="164">
        <f t="shared" si="14"/>
        <v>0</v>
      </c>
      <c r="O57" s="163">
        <f t="shared" si="9"/>
        <v>12</v>
      </c>
      <c r="P57" s="163">
        <f t="shared" si="9"/>
        <v>0</v>
      </c>
      <c r="Q57" s="164">
        <f t="shared" si="15"/>
        <v>12</v>
      </c>
      <c r="R57" s="163">
        <f t="shared" si="10"/>
        <v>0</v>
      </c>
      <c r="S57" s="163">
        <f t="shared" si="10"/>
        <v>0</v>
      </c>
      <c r="T57" s="164">
        <f t="shared" si="16"/>
        <v>0</v>
      </c>
    </row>
    <row r="58" spans="1:20" s="165" customFormat="1" ht="12.6" customHeight="1">
      <c r="A58" s="130">
        <v>48</v>
      </c>
      <c r="B58" s="36" t="s">
        <v>1084</v>
      </c>
      <c r="C58" s="163">
        <v>0</v>
      </c>
      <c r="D58" s="163">
        <v>0</v>
      </c>
      <c r="E58" s="164">
        <f t="shared" si="11"/>
        <v>0</v>
      </c>
      <c r="F58" s="163">
        <v>1</v>
      </c>
      <c r="G58" s="163">
        <v>0</v>
      </c>
      <c r="H58" s="164">
        <f t="shared" si="12"/>
        <v>1</v>
      </c>
      <c r="I58" s="165">
        <v>46</v>
      </c>
      <c r="J58" s="165">
        <v>1</v>
      </c>
      <c r="K58" s="166">
        <f t="shared" si="13"/>
        <v>47</v>
      </c>
      <c r="L58" s="163">
        <v>0</v>
      </c>
      <c r="M58" s="163">
        <v>0</v>
      </c>
      <c r="N58" s="164">
        <f t="shared" si="14"/>
        <v>0</v>
      </c>
      <c r="O58" s="163">
        <f t="shared" si="9"/>
        <v>46</v>
      </c>
      <c r="P58" s="163">
        <f t="shared" si="9"/>
        <v>1</v>
      </c>
      <c r="Q58" s="164">
        <f t="shared" si="15"/>
        <v>47</v>
      </c>
      <c r="R58" s="163">
        <f t="shared" si="10"/>
        <v>1</v>
      </c>
      <c r="S58" s="163">
        <f t="shared" si="10"/>
        <v>0</v>
      </c>
      <c r="T58" s="164">
        <f t="shared" si="16"/>
        <v>1</v>
      </c>
    </row>
    <row r="59" spans="1:20" s="165" customFormat="1" ht="12.6" customHeight="1">
      <c r="A59" s="130">
        <v>49</v>
      </c>
      <c r="B59" s="36" t="s">
        <v>1085</v>
      </c>
      <c r="C59" s="163">
        <v>0</v>
      </c>
      <c r="D59" s="163">
        <v>0</v>
      </c>
      <c r="E59" s="164">
        <f t="shared" si="11"/>
        <v>0</v>
      </c>
      <c r="F59" s="163">
        <v>0</v>
      </c>
      <c r="G59" s="163">
        <v>0</v>
      </c>
      <c r="H59" s="164">
        <f t="shared" si="12"/>
        <v>0</v>
      </c>
      <c r="I59" s="165">
        <v>17</v>
      </c>
      <c r="J59" s="165">
        <v>0</v>
      </c>
      <c r="K59" s="166">
        <f t="shared" si="13"/>
        <v>17</v>
      </c>
      <c r="L59" s="163">
        <v>0</v>
      </c>
      <c r="M59" s="163">
        <v>0</v>
      </c>
      <c r="N59" s="164">
        <f t="shared" si="14"/>
        <v>0</v>
      </c>
      <c r="O59" s="163">
        <f t="shared" si="9"/>
        <v>17</v>
      </c>
      <c r="P59" s="163">
        <f t="shared" si="9"/>
        <v>0</v>
      </c>
      <c r="Q59" s="164">
        <f t="shared" si="15"/>
        <v>17</v>
      </c>
      <c r="R59" s="163">
        <f t="shared" si="10"/>
        <v>0</v>
      </c>
      <c r="S59" s="163">
        <f t="shared" si="10"/>
        <v>0</v>
      </c>
      <c r="T59" s="164">
        <f t="shared" si="16"/>
        <v>0</v>
      </c>
    </row>
    <row r="60" spans="1:20" s="165" customFormat="1" ht="12.6" customHeight="1">
      <c r="A60" s="130">
        <v>50</v>
      </c>
      <c r="B60" s="36" t="s">
        <v>1086</v>
      </c>
      <c r="C60" s="163">
        <v>0</v>
      </c>
      <c r="D60" s="163">
        <v>0</v>
      </c>
      <c r="E60" s="164">
        <f t="shared" si="11"/>
        <v>0</v>
      </c>
      <c r="F60" s="163">
        <v>0</v>
      </c>
      <c r="G60" s="163">
        <v>0</v>
      </c>
      <c r="H60" s="164">
        <f t="shared" si="12"/>
        <v>0</v>
      </c>
      <c r="I60" s="165">
        <v>19</v>
      </c>
      <c r="J60" s="165">
        <v>1</v>
      </c>
      <c r="K60" s="166">
        <f t="shared" si="13"/>
        <v>20</v>
      </c>
      <c r="L60" s="163">
        <v>0</v>
      </c>
      <c r="M60" s="163">
        <v>0</v>
      </c>
      <c r="N60" s="164">
        <f t="shared" si="14"/>
        <v>0</v>
      </c>
      <c r="O60" s="163">
        <f t="shared" si="9"/>
        <v>19</v>
      </c>
      <c r="P60" s="163">
        <f t="shared" si="9"/>
        <v>1</v>
      </c>
      <c r="Q60" s="164">
        <f t="shared" si="15"/>
        <v>20</v>
      </c>
      <c r="R60" s="163">
        <f t="shared" si="10"/>
        <v>0</v>
      </c>
      <c r="S60" s="163">
        <f t="shared" si="10"/>
        <v>0</v>
      </c>
      <c r="T60" s="164">
        <f t="shared" si="16"/>
        <v>0</v>
      </c>
    </row>
    <row r="61" spans="1:20" s="165" customFormat="1" ht="12.6" customHeight="1">
      <c r="A61" s="130">
        <v>51</v>
      </c>
      <c r="B61" s="36" t="s">
        <v>1087</v>
      </c>
      <c r="C61" s="163">
        <v>0</v>
      </c>
      <c r="D61" s="163">
        <v>0</v>
      </c>
      <c r="E61" s="164">
        <f t="shared" si="11"/>
        <v>0</v>
      </c>
      <c r="F61" s="163">
        <v>0</v>
      </c>
      <c r="G61" s="163">
        <v>0</v>
      </c>
      <c r="H61" s="164">
        <f t="shared" si="12"/>
        <v>0</v>
      </c>
      <c r="I61" s="165">
        <v>9</v>
      </c>
      <c r="J61" s="165">
        <v>0</v>
      </c>
      <c r="K61" s="166">
        <f t="shared" si="13"/>
        <v>9</v>
      </c>
      <c r="L61" s="163">
        <v>0</v>
      </c>
      <c r="M61" s="163">
        <v>0</v>
      </c>
      <c r="N61" s="164">
        <f t="shared" si="14"/>
        <v>0</v>
      </c>
      <c r="O61" s="163">
        <f t="shared" si="9"/>
        <v>9</v>
      </c>
      <c r="P61" s="163">
        <f t="shared" si="9"/>
        <v>0</v>
      </c>
      <c r="Q61" s="164">
        <f t="shared" si="15"/>
        <v>9</v>
      </c>
      <c r="R61" s="163">
        <f t="shared" si="10"/>
        <v>0</v>
      </c>
      <c r="S61" s="163">
        <f t="shared" si="10"/>
        <v>0</v>
      </c>
      <c r="T61" s="164">
        <f t="shared" si="16"/>
        <v>0</v>
      </c>
    </row>
    <row r="62" spans="1:20" s="165" customFormat="1" ht="12.6" customHeight="1">
      <c r="A62" s="130">
        <v>52</v>
      </c>
      <c r="B62" s="36" t="s">
        <v>1088</v>
      </c>
      <c r="C62" s="163">
        <v>0</v>
      </c>
      <c r="D62" s="163">
        <v>0</v>
      </c>
      <c r="E62" s="164">
        <f t="shared" si="11"/>
        <v>0</v>
      </c>
      <c r="F62" s="163">
        <v>0</v>
      </c>
      <c r="G62" s="163">
        <v>0</v>
      </c>
      <c r="H62" s="164">
        <f t="shared" si="12"/>
        <v>0</v>
      </c>
      <c r="I62" s="165">
        <v>29</v>
      </c>
      <c r="J62" s="165">
        <v>1</v>
      </c>
      <c r="K62" s="166">
        <f t="shared" si="13"/>
        <v>30</v>
      </c>
      <c r="L62" s="163">
        <v>1</v>
      </c>
      <c r="M62" s="163">
        <v>0</v>
      </c>
      <c r="N62" s="164">
        <f t="shared" si="14"/>
        <v>1</v>
      </c>
      <c r="O62" s="163">
        <f t="shared" si="9"/>
        <v>29</v>
      </c>
      <c r="P62" s="163">
        <f t="shared" si="9"/>
        <v>1</v>
      </c>
      <c r="Q62" s="164">
        <f t="shared" si="15"/>
        <v>30</v>
      </c>
      <c r="R62" s="163">
        <f t="shared" si="10"/>
        <v>1</v>
      </c>
      <c r="S62" s="163">
        <f t="shared" si="10"/>
        <v>0</v>
      </c>
      <c r="T62" s="164">
        <f t="shared" si="16"/>
        <v>1</v>
      </c>
    </row>
    <row r="63" spans="1:20" s="165" customFormat="1" ht="12.6" customHeight="1">
      <c r="A63" s="130">
        <v>53</v>
      </c>
      <c r="B63" s="36" t="s">
        <v>1089</v>
      </c>
      <c r="C63" s="163">
        <v>1</v>
      </c>
      <c r="D63" s="163">
        <v>0</v>
      </c>
      <c r="E63" s="164">
        <f t="shared" si="11"/>
        <v>1</v>
      </c>
      <c r="F63" s="163">
        <v>0</v>
      </c>
      <c r="G63" s="163">
        <v>0</v>
      </c>
      <c r="H63" s="164">
        <f t="shared" si="12"/>
        <v>0</v>
      </c>
      <c r="I63" s="165">
        <v>16</v>
      </c>
      <c r="J63" s="165">
        <v>0</v>
      </c>
      <c r="K63" s="166">
        <f t="shared" si="13"/>
        <v>16</v>
      </c>
      <c r="L63" s="163">
        <v>0</v>
      </c>
      <c r="M63" s="163">
        <v>0</v>
      </c>
      <c r="N63" s="164">
        <f t="shared" si="14"/>
        <v>0</v>
      </c>
      <c r="O63" s="163">
        <f t="shared" si="9"/>
        <v>17</v>
      </c>
      <c r="P63" s="163">
        <f t="shared" si="9"/>
        <v>0</v>
      </c>
      <c r="Q63" s="164">
        <f t="shared" si="15"/>
        <v>17</v>
      </c>
      <c r="R63" s="163">
        <f t="shared" si="10"/>
        <v>0</v>
      </c>
      <c r="S63" s="163">
        <f t="shared" si="10"/>
        <v>0</v>
      </c>
      <c r="T63" s="164">
        <f t="shared" si="16"/>
        <v>0</v>
      </c>
    </row>
    <row r="64" spans="1:20" s="165" customFormat="1" ht="12.6" customHeight="1">
      <c r="A64" s="130">
        <v>54</v>
      </c>
      <c r="B64" s="36" t="s">
        <v>1090</v>
      </c>
      <c r="C64" s="163">
        <v>0</v>
      </c>
      <c r="D64" s="163">
        <v>0</v>
      </c>
      <c r="E64" s="164">
        <f t="shared" si="11"/>
        <v>0</v>
      </c>
      <c r="F64" s="163">
        <v>0</v>
      </c>
      <c r="G64" s="163">
        <v>0</v>
      </c>
      <c r="H64" s="164">
        <f t="shared" si="12"/>
        <v>0</v>
      </c>
      <c r="I64" s="165">
        <v>31</v>
      </c>
      <c r="J64" s="165">
        <v>5</v>
      </c>
      <c r="K64" s="166">
        <f t="shared" si="13"/>
        <v>36</v>
      </c>
      <c r="L64" s="163">
        <v>1</v>
      </c>
      <c r="M64" s="163">
        <v>1</v>
      </c>
      <c r="N64" s="164">
        <f t="shared" si="14"/>
        <v>2</v>
      </c>
      <c r="O64" s="163">
        <f t="shared" si="9"/>
        <v>31</v>
      </c>
      <c r="P64" s="163">
        <f t="shared" si="9"/>
        <v>5</v>
      </c>
      <c r="Q64" s="164">
        <f t="shared" si="15"/>
        <v>36</v>
      </c>
      <c r="R64" s="163">
        <f t="shared" si="10"/>
        <v>1</v>
      </c>
      <c r="S64" s="163">
        <f t="shared" si="10"/>
        <v>1</v>
      </c>
      <c r="T64" s="164">
        <f t="shared" si="16"/>
        <v>2</v>
      </c>
    </row>
    <row r="65" spans="1:20" s="165" customFormat="1" ht="12.6" customHeight="1">
      <c r="A65" s="130">
        <v>55</v>
      </c>
      <c r="B65" s="36" t="s">
        <v>1091</v>
      </c>
      <c r="C65" s="163">
        <v>0</v>
      </c>
      <c r="D65" s="163">
        <v>0</v>
      </c>
      <c r="E65" s="164">
        <f t="shared" si="11"/>
        <v>0</v>
      </c>
      <c r="F65" s="163">
        <v>0</v>
      </c>
      <c r="G65" s="163">
        <v>0</v>
      </c>
      <c r="H65" s="164">
        <f t="shared" si="12"/>
        <v>0</v>
      </c>
      <c r="I65" s="165">
        <v>31</v>
      </c>
      <c r="J65" s="165">
        <v>1</v>
      </c>
      <c r="K65" s="166">
        <f t="shared" si="13"/>
        <v>32</v>
      </c>
      <c r="L65" s="163">
        <v>2</v>
      </c>
      <c r="M65" s="163">
        <v>0</v>
      </c>
      <c r="N65" s="164">
        <f t="shared" si="14"/>
        <v>2</v>
      </c>
      <c r="O65" s="163">
        <f t="shared" si="9"/>
        <v>31</v>
      </c>
      <c r="P65" s="163">
        <f t="shared" si="9"/>
        <v>1</v>
      </c>
      <c r="Q65" s="164">
        <f t="shared" si="15"/>
        <v>32</v>
      </c>
      <c r="R65" s="163">
        <f t="shared" si="10"/>
        <v>2</v>
      </c>
      <c r="S65" s="163">
        <f t="shared" si="10"/>
        <v>0</v>
      </c>
      <c r="T65" s="164">
        <f t="shared" si="16"/>
        <v>2</v>
      </c>
    </row>
    <row r="66" spans="1:20" s="165" customFormat="1" ht="12.6" customHeight="1">
      <c r="A66" s="130">
        <v>56</v>
      </c>
      <c r="B66" s="36" t="s">
        <v>1092</v>
      </c>
      <c r="C66" s="163">
        <v>0</v>
      </c>
      <c r="D66" s="163">
        <v>0</v>
      </c>
      <c r="E66" s="164">
        <f t="shared" si="11"/>
        <v>0</v>
      </c>
      <c r="F66" s="163">
        <v>0</v>
      </c>
      <c r="G66" s="163">
        <v>0</v>
      </c>
      <c r="H66" s="164">
        <f t="shared" si="12"/>
        <v>0</v>
      </c>
      <c r="I66" s="165">
        <v>10</v>
      </c>
      <c r="J66" s="165">
        <v>0</v>
      </c>
      <c r="K66" s="166">
        <f t="shared" si="13"/>
        <v>10</v>
      </c>
      <c r="L66" s="163">
        <v>0</v>
      </c>
      <c r="M66" s="163">
        <v>0</v>
      </c>
      <c r="N66" s="164">
        <f t="shared" si="14"/>
        <v>0</v>
      </c>
      <c r="O66" s="163">
        <f t="shared" si="9"/>
        <v>10</v>
      </c>
      <c r="P66" s="163">
        <f t="shared" si="9"/>
        <v>0</v>
      </c>
      <c r="Q66" s="164">
        <f t="shared" si="15"/>
        <v>10</v>
      </c>
      <c r="R66" s="163">
        <f t="shared" si="10"/>
        <v>0</v>
      </c>
      <c r="S66" s="163">
        <f t="shared" si="10"/>
        <v>0</v>
      </c>
      <c r="T66" s="164">
        <f t="shared" si="16"/>
        <v>0</v>
      </c>
    </row>
    <row r="67" spans="1:20" s="165" customFormat="1" ht="12.6" customHeight="1">
      <c r="A67" s="130">
        <v>57</v>
      </c>
      <c r="B67" s="36" t="s">
        <v>1093</v>
      </c>
      <c r="C67" s="163">
        <v>0</v>
      </c>
      <c r="D67" s="163">
        <v>0</v>
      </c>
      <c r="E67" s="164">
        <f t="shared" si="11"/>
        <v>0</v>
      </c>
      <c r="F67" s="163">
        <v>0</v>
      </c>
      <c r="G67" s="163">
        <v>0</v>
      </c>
      <c r="H67" s="164">
        <f t="shared" si="12"/>
        <v>0</v>
      </c>
      <c r="I67" s="165">
        <v>3</v>
      </c>
      <c r="J67" s="165">
        <v>0</v>
      </c>
      <c r="K67" s="166">
        <f t="shared" si="13"/>
        <v>3</v>
      </c>
      <c r="L67" s="163">
        <v>0</v>
      </c>
      <c r="M67" s="163">
        <v>0</v>
      </c>
      <c r="N67" s="164">
        <f t="shared" si="14"/>
        <v>0</v>
      </c>
      <c r="O67" s="163">
        <f t="shared" ref="O67:P91" si="17">C67+I67</f>
        <v>3</v>
      </c>
      <c r="P67" s="163">
        <f t="shared" si="17"/>
        <v>0</v>
      </c>
      <c r="Q67" s="164">
        <f t="shared" si="15"/>
        <v>3</v>
      </c>
      <c r="R67" s="163">
        <f t="shared" ref="R67:S91" si="18">F67+L67</f>
        <v>0</v>
      </c>
      <c r="S67" s="163">
        <f t="shared" si="18"/>
        <v>0</v>
      </c>
      <c r="T67" s="164">
        <f t="shared" si="16"/>
        <v>0</v>
      </c>
    </row>
    <row r="68" spans="1:20" s="165" customFormat="1" ht="12.6" customHeight="1">
      <c r="A68" s="130">
        <v>58</v>
      </c>
      <c r="B68" s="36" t="s">
        <v>1094</v>
      </c>
      <c r="C68" s="163">
        <v>1</v>
      </c>
      <c r="D68" s="163">
        <v>0</v>
      </c>
      <c r="E68" s="164">
        <f t="shared" si="11"/>
        <v>1</v>
      </c>
      <c r="F68" s="163">
        <v>0</v>
      </c>
      <c r="G68" s="163">
        <v>0</v>
      </c>
      <c r="H68" s="164">
        <f t="shared" si="12"/>
        <v>0</v>
      </c>
      <c r="I68" s="165">
        <v>12</v>
      </c>
      <c r="J68" s="165">
        <v>3</v>
      </c>
      <c r="K68" s="166">
        <f t="shared" si="13"/>
        <v>15</v>
      </c>
      <c r="L68" s="163">
        <v>1</v>
      </c>
      <c r="M68" s="163">
        <v>0</v>
      </c>
      <c r="N68" s="164">
        <f t="shared" si="14"/>
        <v>1</v>
      </c>
      <c r="O68" s="163">
        <f t="shared" si="17"/>
        <v>13</v>
      </c>
      <c r="P68" s="163">
        <f t="shared" si="17"/>
        <v>3</v>
      </c>
      <c r="Q68" s="164">
        <f t="shared" si="15"/>
        <v>16</v>
      </c>
      <c r="R68" s="163">
        <f t="shared" si="18"/>
        <v>1</v>
      </c>
      <c r="S68" s="163">
        <f t="shared" si="18"/>
        <v>0</v>
      </c>
      <c r="T68" s="164">
        <f t="shared" si="16"/>
        <v>1</v>
      </c>
    </row>
    <row r="69" spans="1:20" s="165" customFormat="1" ht="12.6" customHeight="1">
      <c r="A69" s="130">
        <v>59</v>
      </c>
      <c r="B69" s="36" t="s">
        <v>1095</v>
      </c>
      <c r="C69" s="163">
        <v>3</v>
      </c>
      <c r="D69" s="163">
        <v>0</v>
      </c>
      <c r="E69" s="164">
        <f t="shared" si="11"/>
        <v>3</v>
      </c>
      <c r="F69" s="163">
        <v>1</v>
      </c>
      <c r="G69" s="163">
        <v>0</v>
      </c>
      <c r="H69" s="164">
        <f t="shared" si="12"/>
        <v>1</v>
      </c>
      <c r="I69" s="165">
        <v>144</v>
      </c>
      <c r="J69" s="165">
        <v>14</v>
      </c>
      <c r="K69" s="166">
        <f t="shared" si="13"/>
        <v>158</v>
      </c>
      <c r="L69" s="163">
        <v>1</v>
      </c>
      <c r="M69" s="163">
        <v>0</v>
      </c>
      <c r="N69" s="164">
        <f t="shared" si="14"/>
        <v>1</v>
      </c>
      <c r="O69" s="163">
        <f t="shared" si="17"/>
        <v>147</v>
      </c>
      <c r="P69" s="163">
        <f t="shared" si="17"/>
        <v>14</v>
      </c>
      <c r="Q69" s="164">
        <f t="shared" si="15"/>
        <v>161</v>
      </c>
      <c r="R69" s="163">
        <f t="shared" si="18"/>
        <v>2</v>
      </c>
      <c r="S69" s="163">
        <f t="shared" si="18"/>
        <v>0</v>
      </c>
      <c r="T69" s="164">
        <f t="shared" si="16"/>
        <v>2</v>
      </c>
    </row>
    <row r="70" spans="1:20" s="165" customFormat="1" ht="12.6" customHeight="1">
      <c r="A70" s="130">
        <v>60</v>
      </c>
      <c r="B70" s="36" t="s">
        <v>1096</v>
      </c>
      <c r="C70" s="163">
        <v>0</v>
      </c>
      <c r="D70" s="163">
        <v>0</v>
      </c>
      <c r="E70" s="164">
        <f t="shared" si="11"/>
        <v>0</v>
      </c>
      <c r="F70" s="163">
        <v>0</v>
      </c>
      <c r="G70" s="163">
        <v>0</v>
      </c>
      <c r="H70" s="164">
        <f t="shared" si="12"/>
        <v>0</v>
      </c>
      <c r="I70" s="165">
        <v>19</v>
      </c>
      <c r="J70" s="165">
        <v>0</v>
      </c>
      <c r="K70" s="166">
        <f t="shared" si="13"/>
        <v>19</v>
      </c>
      <c r="L70" s="163">
        <v>3</v>
      </c>
      <c r="M70" s="163">
        <v>0</v>
      </c>
      <c r="N70" s="164">
        <f t="shared" si="14"/>
        <v>3</v>
      </c>
      <c r="O70" s="163">
        <f t="shared" si="17"/>
        <v>19</v>
      </c>
      <c r="P70" s="163">
        <f t="shared" si="17"/>
        <v>0</v>
      </c>
      <c r="Q70" s="164">
        <f t="shared" si="15"/>
        <v>19</v>
      </c>
      <c r="R70" s="163">
        <f t="shared" si="18"/>
        <v>3</v>
      </c>
      <c r="S70" s="163">
        <f t="shared" si="18"/>
        <v>0</v>
      </c>
      <c r="T70" s="164">
        <f t="shared" si="16"/>
        <v>3</v>
      </c>
    </row>
    <row r="71" spans="1:20" s="165" customFormat="1" ht="12.6" customHeight="1">
      <c r="A71" s="130">
        <v>61</v>
      </c>
      <c r="B71" s="36" t="s">
        <v>1097</v>
      </c>
      <c r="C71" s="163">
        <v>1</v>
      </c>
      <c r="D71" s="163">
        <v>0</v>
      </c>
      <c r="E71" s="164">
        <f t="shared" si="11"/>
        <v>1</v>
      </c>
      <c r="F71" s="163">
        <v>0</v>
      </c>
      <c r="G71" s="163">
        <v>0</v>
      </c>
      <c r="H71" s="164">
        <f t="shared" si="12"/>
        <v>0</v>
      </c>
      <c r="I71" s="165">
        <v>33</v>
      </c>
      <c r="J71" s="165">
        <v>0</v>
      </c>
      <c r="K71" s="166">
        <f t="shared" si="13"/>
        <v>33</v>
      </c>
      <c r="L71" s="163">
        <v>1</v>
      </c>
      <c r="M71" s="163">
        <v>0</v>
      </c>
      <c r="N71" s="164">
        <f t="shared" si="14"/>
        <v>1</v>
      </c>
      <c r="O71" s="163">
        <f t="shared" si="17"/>
        <v>34</v>
      </c>
      <c r="P71" s="163">
        <f t="shared" si="17"/>
        <v>0</v>
      </c>
      <c r="Q71" s="164">
        <f t="shared" si="15"/>
        <v>34</v>
      </c>
      <c r="R71" s="163">
        <f t="shared" si="18"/>
        <v>1</v>
      </c>
      <c r="S71" s="163">
        <f t="shared" si="18"/>
        <v>0</v>
      </c>
      <c r="T71" s="164">
        <f t="shared" si="16"/>
        <v>1</v>
      </c>
    </row>
    <row r="72" spans="1:20" s="165" customFormat="1" ht="12.6" customHeight="1">
      <c r="A72" s="130">
        <v>62</v>
      </c>
      <c r="B72" s="36" t="s">
        <v>1098</v>
      </c>
      <c r="C72" s="163">
        <v>0</v>
      </c>
      <c r="D72" s="163">
        <v>0</v>
      </c>
      <c r="E72" s="164">
        <f t="shared" si="11"/>
        <v>0</v>
      </c>
      <c r="F72" s="163">
        <v>0</v>
      </c>
      <c r="G72" s="163">
        <v>0</v>
      </c>
      <c r="H72" s="164">
        <f t="shared" si="12"/>
        <v>0</v>
      </c>
      <c r="I72" s="165">
        <v>2</v>
      </c>
      <c r="J72" s="165">
        <v>0</v>
      </c>
      <c r="K72" s="166">
        <f t="shared" si="13"/>
        <v>2</v>
      </c>
      <c r="L72" s="163">
        <v>0</v>
      </c>
      <c r="M72" s="163">
        <v>0</v>
      </c>
      <c r="N72" s="164">
        <f t="shared" si="14"/>
        <v>0</v>
      </c>
      <c r="O72" s="163">
        <f t="shared" si="17"/>
        <v>2</v>
      </c>
      <c r="P72" s="163">
        <f t="shared" si="17"/>
        <v>0</v>
      </c>
      <c r="Q72" s="164">
        <f t="shared" si="15"/>
        <v>2</v>
      </c>
      <c r="R72" s="163">
        <f t="shared" si="18"/>
        <v>0</v>
      </c>
      <c r="S72" s="163">
        <f t="shared" si="18"/>
        <v>0</v>
      </c>
      <c r="T72" s="164">
        <f t="shared" si="16"/>
        <v>0</v>
      </c>
    </row>
    <row r="73" spans="1:20" s="165" customFormat="1" ht="12.6" customHeight="1">
      <c r="A73" s="130">
        <v>63</v>
      </c>
      <c r="B73" s="36" t="s">
        <v>1099</v>
      </c>
      <c r="C73" s="163">
        <v>0</v>
      </c>
      <c r="D73" s="163">
        <v>0</v>
      </c>
      <c r="E73" s="164">
        <f t="shared" si="11"/>
        <v>0</v>
      </c>
      <c r="F73" s="163">
        <v>0</v>
      </c>
      <c r="G73" s="163">
        <v>0</v>
      </c>
      <c r="H73" s="164">
        <f t="shared" si="12"/>
        <v>0</v>
      </c>
      <c r="I73" s="165">
        <v>25</v>
      </c>
      <c r="J73" s="165">
        <v>0</v>
      </c>
      <c r="K73" s="166">
        <f t="shared" si="13"/>
        <v>25</v>
      </c>
      <c r="L73" s="163">
        <v>0</v>
      </c>
      <c r="M73" s="163">
        <v>0</v>
      </c>
      <c r="N73" s="164">
        <f t="shared" si="14"/>
        <v>0</v>
      </c>
      <c r="O73" s="163">
        <f t="shared" si="17"/>
        <v>25</v>
      </c>
      <c r="P73" s="163">
        <f t="shared" si="17"/>
        <v>0</v>
      </c>
      <c r="Q73" s="164">
        <f t="shared" si="15"/>
        <v>25</v>
      </c>
      <c r="R73" s="163">
        <f t="shared" si="18"/>
        <v>0</v>
      </c>
      <c r="S73" s="163">
        <f t="shared" si="18"/>
        <v>0</v>
      </c>
      <c r="T73" s="164">
        <f t="shared" si="16"/>
        <v>0</v>
      </c>
    </row>
    <row r="74" spans="1:20" s="165" customFormat="1" ht="12.6" customHeight="1">
      <c r="A74" s="130">
        <v>64</v>
      </c>
      <c r="B74" s="36" t="s">
        <v>1100</v>
      </c>
      <c r="C74" s="163">
        <v>0</v>
      </c>
      <c r="D74" s="163">
        <v>0</v>
      </c>
      <c r="E74" s="164">
        <f t="shared" si="11"/>
        <v>0</v>
      </c>
      <c r="F74" s="163">
        <v>0</v>
      </c>
      <c r="G74" s="163">
        <v>0</v>
      </c>
      <c r="H74" s="164">
        <f t="shared" si="12"/>
        <v>0</v>
      </c>
      <c r="I74" s="165">
        <v>22</v>
      </c>
      <c r="J74" s="165">
        <v>1</v>
      </c>
      <c r="K74" s="166">
        <f t="shared" si="13"/>
        <v>23</v>
      </c>
      <c r="L74" s="163">
        <v>0</v>
      </c>
      <c r="M74" s="163">
        <v>1</v>
      </c>
      <c r="N74" s="164">
        <f t="shared" si="14"/>
        <v>1</v>
      </c>
      <c r="O74" s="163">
        <f t="shared" si="17"/>
        <v>22</v>
      </c>
      <c r="P74" s="163">
        <f t="shared" si="17"/>
        <v>1</v>
      </c>
      <c r="Q74" s="164">
        <f t="shared" si="15"/>
        <v>23</v>
      </c>
      <c r="R74" s="163">
        <f t="shared" si="18"/>
        <v>0</v>
      </c>
      <c r="S74" s="163">
        <f t="shared" si="18"/>
        <v>1</v>
      </c>
      <c r="T74" s="164">
        <f t="shared" si="16"/>
        <v>1</v>
      </c>
    </row>
    <row r="75" spans="1:20" s="165" customFormat="1" ht="12.6" customHeight="1">
      <c r="A75" s="130">
        <v>65</v>
      </c>
      <c r="B75" s="36" t="s">
        <v>1101</v>
      </c>
      <c r="C75" s="163">
        <v>1</v>
      </c>
      <c r="D75" s="163">
        <v>0</v>
      </c>
      <c r="E75" s="164">
        <f t="shared" si="11"/>
        <v>1</v>
      </c>
      <c r="F75" s="163">
        <v>0</v>
      </c>
      <c r="G75" s="163">
        <v>0</v>
      </c>
      <c r="H75" s="164">
        <f t="shared" si="12"/>
        <v>0</v>
      </c>
      <c r="I75" s="165">
        <v>24</v>
      </c>
      <c r="J75" s="165">
        <v>0</v>
      </c>
      <c r="K75" s="166">
        <f t="shared" si="13"/>
        <v>24</v>
      </c>
      <c r="L75" s="163">
        <v>0</v>
      </c>
      <c r="M75" s="163">
        <v>0</v>
      </c>
      <c r="N75" s="164">
        <f t="shared" si="14"/>
        <v>0</v>
      </c>
      <c r="O75" s="163">
        <f t="shared" si="17"/>
        <v>25</v>
      </c>
      <c r="P75" s="163">
        <f t="shared" si="17"/>
        <v>0</v>
      </c>
      <c r="Q75" s="164">
        <f t="shared" si="15"/>
        <v>25</v>
      </c>
      <c r="R75" s="163">
        <f t="shared" si="18"/>
        <v>0</v>
      </c>
      <c r="S75" s="163">
        <f t="shared" si="18"/>
        <v>0</v>
      </c>
      <c r="T75" s="164">
        <f t="shared" si="16"/>
        <v>0</v>
      </c>
    </row>
    <row r="76" spans="1:20" s="165" customFormat="1" ht="12.6" customHeight="1">
      <c r="A76" s="130">
        <v>66</v>
      </c>
      <c r="B76" s="36" t="s">
        <v>1102</v>
      </c>
      <c r="C76" s="163">
        <v>0</v>
      </c>
      <c r="D76" s="163">
        <v>0</v>
      </c>
      <c r="E76" s="164">
        <f t="shared" si="11"/>
        <v>0</v>
      </c>
      <c r="F76" s="163">
        <v>0</v>
      </c>
      <c r="G76" s="163">
        <v>0</v>
      </c>
      <c r="H76" s="164">
        <f t="shared" si="12"/>
        <v>0</v>
      </c>
      <c r="I76" s="165">
        <v>10</v>
      </c>
      <c r="J76" s="165">
        <v>0</v>
      </c>
      <c r="K76" s="166">
        <f t="shared" si="13"/>
        <v>10</v>
      </c>
      <c r="L76" s="163">
        <v>0</v>
      </c>
      <c r="M76" s="163">
        <v>0</v>
      </c>
      <c r="N76" s="164">
        <f t="shared" si="14"/>
        <v>0</v>
      </c>
      <c r="O76" s="163">
        <f t="shared" si="17"/>
        <v>10</v>
      </c>
      <c r="P76" s="163">
        <f t="shared" si="17"/>
        <v>0</v>
      </c>
      <c r="Q76" s="164">
        <f t="shared" si="15"/>
        <v>10</v>
      </c>
      <c r="R76" s="163">
        <f t="shared" si="18"/>
        <v>0</v>
      </c>
      <c r="S76" s="163">
        <f t="shared" si="18"/>
        <v>0</v>
      </c>
      <c r="T76" s="164">
        <f t="shared" si="16"/>
        <v>0</v>
      </c>
    </row>
    <row r="77" spans="1:20" s="165" customFormat="1" ht="12.6" customHeight="1">
      <c r="A77" s="130">
        <v>67</v>
      </c>
      <c r="B77" s="36" t="s">
        <v>1103</v>
      </c>
      <c r="C77" s="163">
        <v>2</v>
      </c>
      <c r="D77" s="163">
        <v>0</v>
      </c>
      <c r="E77" s="164">
        <f t="shared" si="11"/>
        <v>2</v>
      </c>
      <c r="F77" s="163">
        <v>5</v>
      </c>
      <c r="G77" s="163">
        <v>0</v>
      </c>
      <c r="H77" s="164">
        <f t="shared" si="12"/>
        <v>5</v>
      </c>
      <c r="I77" s="165">
        <v>102</v>
      </c>
      <c r="J77" s="165">
        <v>0</v>
      </c>
      <c r="K77" s="166">
        <f t="shared" si="13"/>
        <v>102</v>
      </c>
      <c r="L77" s="163">
        <v>11</v>
      </c>
      <c r="M77" s="163">
        <v>0</v>
      </c>
      <c r="N77" s="164">
        <f t="shared" si="14"/>
        <v>11</v>
      </c>
      <c r="O77" s="163">
        <f t="shared" si="17"/>
        <v>104</v>
      </c>
      <c r="P77" s="163">
        <f t="shared" si="17"/>
        <v>0</v>
      </c>
      <c r="Q77" s="164">
        <f t="shared" si="15"/>
        <v>104</v>
      </c>
      <c r="R77" s="163">
        <f t="shared" si="18"/>
        <v>16</v>
      </c>
      <c r="S77" s="163">
        <f t="shared" si="18"/>
        <v>0</v>
      </c>
      <c r="T77" s="164">
        <f t="shared" si="16"/>
        <v>16</v>
      </c>
    </row>
    <row r="78" spans="1:20" s="165" customFormat="1" ht="12.6" customHeight="1">
      <c r="A78" s="130">
        <v>68</v>
      </c>
      <c r="B78" s="36" t="s">
        <v>1104</v>
      </c>
      <c r="C78" s="163">
        <v>0</v>
      </c>
      <c r="D78" s="163">
        <v>0</v>
      </c>
      <c r="E78" s="164">
        <f t="shared" si="11"/>
        <v>0</v>
      </c>
      <c r="F78" s="163">
        <v>0</v>
      </c>
      <c r="G78" s="163">
        <v>0</v>
      </c>
      <c r="H78" s="164">
        <f t="shared" si="12"/>
        <v>0</v>
      </c>
      <c r="I78" s="165">
        <v>2</v>
      </c>
      <c r="J78" s="165">
        <v>0</v>
      </c>
      <c r="K78" s="166">
        <f t="shared" si="13"/>
        <v>2</v>
      </c>
      <c r="L78" s="163">
        <v>0</v>
      </c>
      <c r="M78" s="163">
        <v>0</v>
      </c>
      <c r="N78" s="164">
        <f t="shared" si="14"/>
        <v>0</v>
      </c>
      <c r="O78" s="163">
        <f t="shared" si="17"/>
        <v>2</v>
      </c>
      <c r="P78" s="163">
        <f t="shared" si="17"/>
        <v>0</v>
      </c>
      <c r="Q78" s="164">
        <f t="shared" si="15"/>
        <v>2</v>
      </c>
      <c r="R78" s="163">
        <f t="shared" si="18"/>
        <v>0</v>
      </c>
      <c r="S78" s="163">
        <f t="shared" si="18"/>
        <v>0</v>
      </c>
      <c r="T78" s="164">
        <f t="shared" si="16"/>
        <v>0</v>
      </c>
    </row>
    <row r="79" spans="1:20" s="165" customFormat="1" ht="12.6" customHeight="1">
      <c r="A79" s="130">
        <v>69</v>
      </c>
      <c r="B79" s="36" t="s">
        <v>1105</v>
      </c>
      <c r="C79" s="163">
        <v>0</v>
      </c>
      <c r="D79" s="163">
        <v>0</v>
      </c>
      <c r="E79" s="164">
        <f t="shared" si="11"/>
        <v>0</v>
      </c>
      <c r="F79" s="163">
        <v>0</v>
      </c>
      <c r="G79" s="163">
        <v>0</v>
      </c>
      <c r="H79" s="164">
        <f t="shared" si="12"/>
        <v>0</v>
      </c>
      <c r="I79" s="165">
        <v>2</v>
      </c>
      <c r="J79" s="165">
        <v>0</v>
      </c>
      <c r="K79" s="166">
        <f t="shared" si="13"/>
        <v>2</v>
      </c>
      <c r="L79" s="163">
        <v>0</v>
      </c>
      <c r="M79" s="163">
        <v>0</v>
      </c>
      <c r="N79" s="164">
        <f t="shared" si="14"/>
        <v>0</v>
      </c>
      <c r="O79" s="163">
        <f t="shared" si="17"/>
        <v>2</v>
      </c>
      <c r="P79" s="163">
        <f t="shared" si="17"/>
        <v>0</v>
      </c>
      <c r="Q79" s="164">
        <f t="shared" si="15"/>
        <v>2</v>
      </c>
      <c r="R79" s="163">
        <f t="shared" si="18"/>
        <v>0</v>
      </c>
      <c r="S79" s="163">
        <f t="shared" si="18"/>
        <v>0</v>
      </c>
      <c r="T79" s="164">
        <f t="shared" si="16"/>
        <v>0</v>
      </c>
    </row>
    <row r="80" spans="1:20" s="165" customFormat="1" ht="12.6" customHeight="1">
      <c r="A80" s="130">
        <v>70</v>
      </c>
      <c r="B80" s="36" t="s">
        <v>1106</v>
      </c>
      <c r="C80" s="163">
        <v>0</v>
      </c>
      <c r="D80" s="163">
        <v>0</v>
      </c>
      <c r="E80" s="164">
        <f t="shared" si="11"/>
        <v>0</v>
      </c>
      <c r="F80" s="163">
        <v>0</v>
      </c>
      <c r="G80" s="163">
        <v>0</v>
      </c>
      <c r="H80" s="164">
        <f t="shared" si="12"/>
        <v>0</v>
      </c>
      <c r="I80" s="165">
        <v>21</v>
      </c>
      <c r="J80" s="165">
        <v>2</v>
      </c>
      <c r="K80" s="166">
        <f t="shared" si="13"/>
        <v>23</v>
      </c>
      <c r="L80" s="163">
        <v>0</v>
      </c>
      <c r="M80" s="163">
        <v>0</v>
      </c>
      <c r="N80" s="164">
        <f t="shared" si="14"/>
        <v>0</v>
      </c>
      <c r="O80" s="163">
        <f t="shared" si="17"/>
        <v>21</v>
      </c>
      <c r="P80" s="163">
        <f t="shared" si="17"/>
        <v>2</v>
      </c>
      <c r="Q80" s="164">
        <f t="shared" si="15"/>
        <v>23</v>
      </c>
      <c r="R80" s="163">
        <f t="shared" si="18"/>
        <v>0</v>
      </c>
      <c r="S80" s="163">
        <f t="shared" si="18"/>
        <v>0</v>
      </c>
      <c r="T80" s="164">
        <f t="shared" si="16"/>
        <v>0</v>
      </c>
    </row>
    <row r="81" spans="1:20" s="165" customFormat="1" ht="12.6" customHeight="1">
      <c r="A81" s="130">
        <v>71</v>
      </c>
      <c r="B81" s="36" t="s">
        <v>1107</v>
      </c>
      <c r="C81" s="163">
        <v>1</v>
      </c>
      <c r="D81" s="163">
        <v>0</v>
      </c>
      <c r="E81" s="164">
        <f t="shared" si="11"/>
        <v>1</v>
      </c>
      <c r="F81" s="163">
        <v>0</v>
      </c>
      <c r="G81" s="163">
        <v>0</v>
      </c>
      <c r="H81" s="164">
        <f t="shared" si="12"/>
        <v>0</v>
      </c>
      <c r="I81" s="165">
        <v>19</v>
      </c>
      <c r="J81" s="165">
        <v>0</v>
      </c>
      <c r="K81" s="166">
        <f t="shared" si="13"/>
        <v>19</v>
      </c>
      <c r="L81" s="163">
        <v>0</v>
      </c>
      <c r="M81" s="163">
        <v>0</v>
      </c>
      <c r="N81" s="164">
        <f t="shared" si="14"/>
        <v>0</v>
      </c>
      <c r="O81" s="163">
        <f t="shared" si="17"/>
        <v>20</v>
      </c>
      <c r="P81" s="163">
        <f t="shared" si="17"/>
        <v>0</v>
      </c>
      <c r="Q81" s="164">
        <f t="shared" si="15"/>
        <v>20</v>
      </c>
      <c r="R81" s="163">
        <f t="shared" si="18"/>
        <v>0</v>
      </c>
      <c r="S81" s="163">
        <f t="shared" si="18"/>
        <v>0</v>
      </c>
      <c r="T81" s="164">
        <f t="shared" si="16"/>
        <v>0</v>
      </c>
    </row>
    <row r="82" spans="1:20" s="165" customFormat="1" ht="12.6" customHeight="1">
      <c r="A82" s="130">
        <v>72</v>
      </c>
      <c r="B82" s="36" t="s">
        <v>1108</v>
      </c>
      <c r="C82" s="163">
        <v>0</v>
      </c>
      <c r="D82" s="163">
        <v>0</v>
      </c>
      <c r="E82" s="164">
        <f t="shared" si="11"/>
        <v>0</v>
      </c>
      <c r="F82" s="163">
        <v>0</v>
      </c>
      <c r="G82" s="163">
        <v>0</v>
      </c>
      <c r="H82" s="164">
        <f t="shared" si="12"/>
        <v>0</v>
      </c>
      <c r="I82" s="165">
        <v>12</v>
      </c>
      <c r="J82" s="165">
        <v>0</v>
      </c>
      <c r="K82" s="166">
        <f t="shared" si="13"/>
        <v>12</v>
      </c>
      <c r="L82" s="163">
        <v>0</v>
      </c>
      <c r="M82" s="163">
        <v>0</v>
      </c>
      <c r="N82" s="164">
        <f t="shared" si="14"/>
        <v>0</v>
      </c>
      <c r="O82" s="163">
        <f t="shared" si="17"/>
        <v>12</v>
      </c>
      <c r="P82" s="163">
        <f t="shared" si="17"/>
        <v>0</v>
      </c>
      <c r="Q82" s="164">
        <f t="shared" si="15"/>
        <v>12</v>
      </c>
      <c r="R82" s="163">
        <f t="shared" si="18"/>
        <v>0</v>
      </c>
      <c r="S82" s="163">
        <f t="shared" si="18"/>
        <v>0</v>
      </c>
      <c r="T82" s="164">
        <f t="shared" si="16"/>
        <v>0</v>
      </c>
    </row>
    <row r="83" spans="1:20" s="165" customFormat="1" ht="12.6" customHeight="1">
      <c r="A83" s="130">
        <v>73</v>
      </c>
      <c r="B83" s="36" t="s">
        <v>1109</v>
      </c>
      <c r="C83" s="163">
        <v>0</v>
      </c>
      <c r="D83" s="163">
        <v>0</v>
      </c>
      <c r="E83" s="164">
        <f t="shared" si="11"/>
        <v>0</v>
      </c>
      <c r="F83" s="163">
        <v>0</v>
      </c>
      <c r="G83" s="163">
        <v>0</v>
      </c>
      <c r="H83" s="164">
        <f t="shared" si="12"/>
        <v>0</v>
      </c>
      <c r="I83" s="165">
        <v>10</v>
      </c>
      <c r="J83" s="165">
        <v>0</v>
      </c>
      <c r="K83" s="166">
        <f t="shared" si="13"/>
        <v>10</v>
      </c>
      <c r="L83" s="163">
        <v>0</v>
      </c>
      <c r="M83" s="163">
        <v>0</v>
      </c>
      <c r="N83" s="164">
        <f t="shared" si="14"/>
        <v>0</v>
      </c>
      <c r="O83" s="163">
        <f t="shared" si="17"/>
        <v>10</v>
      </c>
      <c r="P83" s="163">
        <f t="shared" si="17"/>
        <v>0</v>
      </c>
      <c r="Q83" s="164">
        <f t="shared" si="15"/>
        <v>10</v>
      </c>
      <c r="R83" s="163">
        <f t="shared" si="18"/>
        <v>0</v>
      </c>
      <c r="S83" s="163">
        <f t="shared" si="18"/>
        <v>0</v>
      </c>
      <c r="T83" s="164">
        <f t="shared" si="16"/>
        <v>0</v>
      </c>
    </row>
    <row r="84" spans="1:20" s="165" customFormat="1" ht="12.6" customHeight="1">
      <c r="A84" s="130">
        <v>74</v>
      </c>
      <c r="B84" s="36" t="s">
        <v>1110</v>
      </c>
      <c r="C84" s="163">
        <v>0</v>
      </c>
      <c r="D84" s="163">
        <v>0</v>
      </c>
      <c r="E84" s="164">
        <f t="shared" si="11"/>
        <v>0</v>
      </c>
      <c r="F84" s="163">
        <v>0</v>
      </c>
      <c r="G84" s="163">
        <v>0</v>
      </c>
      <c r="H84" s="164">
        <f t="shared" si="12"/>
        <v>0</v>
      </c>
      <c r="I84" s="165">
        <v>15</v>
      </c>
      <c r="J84" s="165">
        <v>1</v>
      </c>
      <c r="K84" s="166">
        <f t="shared" si="13"/>
        <v>16</v>
      </c>
      <c r="L84" s="163">
        <v>0</v>
      </c>
      <c r="M84" s="163">
        <v>0</v>
      </c>
      <c r="N84" s="164">
        <f t="shared" si="14"/>
        <v>0</v>
      </c>
      <c r="O84" s="163">
        <f t="shared" si="17"/>
        <v>15</v>
      </c>
      <c r="P84" s="163">
        <f t="shared" si="17"/>
        <v>1</v>
      </c>
      <c r="Q84" s="164">
        <f t="shared" si="15"/>
        <v>16</v>
      </c>
      <c r="R84" s="163">
        <f t="shared" si="18"/>
        <v>0</v>
      </c>
      <c r="S84" s="163">
        <f t="shared" si="18"/>
        <v>0</v>
      </c>
      <c r="T84" s="164">
        <f t="shared" si="16"/>
        <v>0</v>
      </c>
    </row>
    <row r="85" spans="1:20" s="165" customFormat="1" ht="12.6" customHeight="1">
      <c r="A85" s="130">
        <v>75</v>
      </c>
      <c r="B85" s="36" t="s">
        <v>1111</v>
      </c>
      <c r="C85" s="163">
        <v>0</v>
      </c>
      <c r="D85" s="163">
        <v>0</v>
      </c>
      <c r="E85" s="164">
        <f t="shared" si="11"/>
        <v>0</v>
      </c>
      <c r="F85" s="163">
        <v>0</v>
      </c>
      <c r="G85" s="163">
        <v>0</v>
      </c>
      <c r="H85" s="164">
        <f t="shared" si="12"/>
        <v>0</v>
      </c>
      <c r="I85" s="165">
        <v>4</v>
      </c>
      <c r="J85" s="165">
        <v>0</v>
      </c>
      <c r="K85" s="166">
        <f t="shared" si="13"/>
        <v>4</v>
      </c>
      <c r="L85" s="163">
        <v>0</v>
      </c>
      <c r="M85" s="163">
        <v>0</v>
      </c>
      <c r="N85" s="164">
        <f t="shared" si="14"/>
        <v>0</v>
      </c>
      <c r="O85" s="163">
        <f t="shared" si="17"/>
        <v>4</v>
      </c>
      <c r="P85" s="163">
        <f t="shared" si="17"/>
        <v>0</v>
      </c>
      <c r="Q85" s="164">
        <f t="shared" si="15"/>
        <v>4</v>
      </c>
      <c r="R85" s="163">
        <f t="shared" si="18"/>
        <v>0</v>
      </c>
      <c r="S85" s="163">
        <f t="shared" si="18"/>
        <v>0</v>
      </c>
      <c r="T85" s="164">
        <f t="shared" si="16"/>
        <v>0</v>
      </c>
    </row>
    <row r="86" spans="1:20" s="165" customFormat="1" ht="12.6" customHeight="1">
      <c r="A86" s="130">
        <v>76</v>
      </c>
      <c r="B86" s="36" t="s">
        <v>1112</v>
      </c>
      <c r="C86" s="163">
        <v>0</v>
      </c>
      <c r="D86" s="163">
        <v>0</v>
      </c>
      <c r="E86" s="164">
        <f t="shared" si="11"/>
        <v>0</v>
      </c>
      <c r="F86" s="163">
        <v>0</v>
      </c>
      <c r="G86" s="163">
        <v>0</v>
      </c>
      <c r="H86" s="164">
        <f t="shared" si="12"/>
        <v>0</v>
      </c>
      <c r="I86" s="165">
        <v>6</v>
      </c>
      <c r="J86" s="165">
        <v>0</v>
      </c>
      <c r="K86" s="166">
        <f t="shared" si="13"/>
        <v>6</v>
      </c>
      <c r="L86" s="163">
        <v>0</v>
      </c>
      <c r="M86" s="163">
        <v>0</v>
      </c>
      <c r="N86" s="164">
        <f t="shared" si="14"/>
        <v>0</v>
      </c>
      <c r="O86" s="163">
        <f t="shared" si="17"/>
        <v>6</v>
      </c>
      <c r="P86" s="163">
        <f t="shared" si="17"/>
        <v>0</v>
      </c>
      <c r="Q86" s="164">
        <f t="shared" si="15"/>
        <v>6</v>
      </c>
      <c r="R86" s="163">
        <f t="shared" si="18"/>
        <v>0</v>
      </c>
      <c r="S86" s="163">
        <f t="shared" si="18"/>
        <v>0</v>
      </c>
      <c r="T86" s="164">
        <f t="shared" si="16"/>
        <v>0</v>
      </c>
    </row>
    <row r="87" spans="1:20" s="165" customFormat="1" ht="12.6" customHeight="1">
      <c r="A87" s="130">
        <v>77</v>
      </c>
      <c r="B87" s="36" t="s">
        <v>1113</v>
      </c>
      <c r="C87" s="163">
        <v>1</v>
      </c>
      <c r="D87" s="163">
        <v>0</v>
      </c>
      <c r="E87" s="164">
        <f t="shared" si="11"/>
        <v>1</v>
      </c>
      <c r="F87" s="163">
        <v>0</v>
      </c>
      <c r="G87" s="163">
        <v>0</v>
      </c>
      <c r="H87" s="164">
        <f t="shared" si="12"/>
        <v>0</v>
      </c>
      <c r="I87" s="165">
        <v>21</v>
      </c>
      <c r="J87" s="165">
        <v>2</v>
      </c>
      <c r="K87" s="166">
        <f t="shared" si="13"/>
        <v>23</v>
      </c>
      <c r="L87" s="163">
        <v>1</v>
      </c>
      <c r="M87" s="163">
        <v>0</v>
      </c>
      <c r="N87" s="164">
        <f t="shared" si="14"/>
        <v>1</v>
      </c>
      <c r="O87" s="163">
        <f t="shared" si="17"/>
        <v>22</v>
      </c>
      <c r="P87" s="163">
        <f t="shared" si="17"/>
        <v>2</v>
      </c>
      <c r="Q87" s="164">
        <f t="shared" si="15"/>
        <v>24</v>
      </c>
      <c r="R87" s="163">
        <f t="shared" si="18"/>
        <v>1</v>
      </c>
      <c r="S87" s="163">
        <f t="shared" si="18"/>
        <v>0</v>
      </c>
      <c r="T87" s="164">
        <f t="shared" si="16"/>
        <v>1</v>
      </c>
    </row>
    <row r="88" spans="1:20" s="165" customFormat="1" ht="12.6" customHeight="1">
      <c r="A88" s="130">
        <v>78</v>
      </c>
      <c r="B88" s="36" t="s">
        <v>1114</v>
      </c>
      <c r="C88" s="163">
        <v>0</v>
      </c>
      <c r="D88" s="163">
        <v>0</v>
      </c>
      <c r="E88" s="164">
        <f t="shared" si="11"/>
        <v>0</v>
      </c>
      <c r="F88" s="163">
        <v>0</v>
      </c>
      <c r="G88" s="163">
        <v>0</v>
      </c>
      <c r="H88" s="164">
        <f t="shared" si="12"/>
        <v>0</v>
      </c>
      <c r="I88" s="165">
        <v>21</v>
      </c>
      <c r="J88" s="165">
        <v>1</v>
      </c>
      <c r="K88" s="166">
        <f t="shared" si="13"/>
        <v>22</v>
      </c>
      <c r="L88" s="163">
        <v>1</v>
      </c>
      <c r="M88" s="163">
        <v>0</v>
      </c>
      <c r="N88" s="164">
        <f t="shared" si="14"/>
        <v>1</v>
      </c>
      <c r="O88" s="163">
        <f t="shared" si="17"/>
        <v>21</v>
      </c>
      <c r="P88" s="163">
        <f t="shared" si="17"/>
        <v>1</v>
      </c>
      <c r="Q88" s="164">
        <f t="shared" si="15"/>
        <v>22</v>
      </c>
      <c r="R88" s="163">
        <f t="shared" si="18"/>
        <v>1</v>
      </c>
      <c r="S88" s="163">
        <f t="shared" si="18"/>
        <v>0</v>
      </c>
      <c r="T88" s="164">
        <f t="shared" si="16"/>
        <v>1</v>
      </c>
    </row>
    <row r="89" spans="1:20" s="165" customFormat="1" ht="12.6" customHeight="1">
      <c r="A89" s="130">
        <v>79</v>
      </c>
      <c r="B89" s="36" t="s">
        <v>1115</v>
      </c>
      <c r="C89" s="163">
        <v>0</v>
      </c>
      <c r="D89" s="163">
        <v>0</v>
      </c>
      <c r="E89" s="164">
        <f t="shared" si="11"/>
        <v>0</v>
      </c>
      <c r="F89" s="163">
        <v>0</v>
      </c>
      <c r="G89" s="163">
        <v>0</v>
      </c>
      <c r="H89" s="164">
        <f t="shared" si="12"/>
        <v>0</v>
      </c>
      <c r="I89" s="165">
        <v>0</v>
      </c>
      <c r="J89" s="165">
        <v>0</v>
      </c>
      <c r="K89" s="166">
        <f t="shared" si="13"/>
        <v>0</v>
      </c>
      <c r="L89" s="163">
        <v>0</v>
      </c>
      <c r="M89" s="163">
        <v>0</v>
      </c>
      <c r="N89" s="164">
        <f t="shared" si="14"/>
        <v>0</v>
      </c>
      <c r="O89" s="163">
        <f t="shared" si="17"/>
        <v>0</v>
      </c>
      <c r="P89" s="163">
        <f t="shared" si="17"/>
        <v>0</v>
      </c>
      <c r="Q89" s="164">
        <f t="shared" si="15"/>
        <v>0</v>
      </c>
      <c r="R89" s="163">
        <f t="shared" si="18"/>
        <v>0</v>
      </c>
      <c r="S89" s="163">
        <f t="shared" si="18"/>
        <v>0</v>
      </c>
      <c r="T89" s="164">
        <f t="shared" si="16"/>
        <v>0</v>
      </c>
    </row>
    <row r="90" spans="1:20" s="165" customFormat="1" ht="12.6" customHeight="1">
      <c r="A90" s="130">
        <v>80</v>
      </c>
      <c r="B90" s="36" t="s">
        <v>1116</v>
      </c>
      <c r="C90" s="163">
        <v>0</v>
      </c>
      <c r="D90" s="163">
        <v>0</v>
      </c>
      <c r="E90" s="164">
        <f t="shared" si="11"/>
        <v>0</v>
      </c>
      <c r="F90" s="163">
        <v>0</v>
      </c>
      <c r="G90" s="163">
        <v>0</v>
      </c>
      <c r="H90" s="164">
        <f t="shared" si="12"/>
        <v>0</v>
      </c>
      <c r="I90" s="165">
        <v>30</v>
      </c>
      <c r="J90" s="165">
        <v>0</v>
      </c>
      <c r="K90" s="166">
        <f t="shared" si="13"/>
        <v>30</v>
      </c>
      <c r="L90" s="163">
        <v>0</v>
      </c>
      <c r="M90" s="163">
        <v>0</v>
      </c>
      <c r="N90" s="164">
        <f t="shared" si="14"/>
        <v>0</v>
      </c>
      <c r="O90" s="163">
        <f t="shared" si="17"/>
        <v>30</v>
      </c>
      <c r="P90" s="163">
        <f t="shared" si="17"/>
        <v>0</v>
      </c>
      <c r="Q90" s="164">
        <f t="shared" si="15"/>
        <v>30</v>
      </c>
      <c r="R90" s="163">
        <f t="shared" si="18"/>
        <v>0</v>
      </c>
      <c r="S90" s="163">
        <f t="shared" si="18"/>
        <v>0</v>
      </c>
      <c r="T90" s="164">
        <f t="shared" si="16"/>
        <v>0</v>
      </c>
    </row>
    <row r="91" spans="1:20" s="165" customFormat="1" ht="12.6" customHeight="1">
      <c r="A91" s="130">
        <v>81</v>
      </c>
      <c r="B91" s="36" t="s">
        <v>1117</v>
      </c>
      <c r="C91" s="163">
        <v>1</v>
      </c>
      <c r="D91" s="163">
        <v>0</v>
      </c>
      <c r="E91" s="164">
        <f t="shared" si="11"/>
        <v>1</v>
      </c>
      <c r="F91" s="163">
        <v>1</v>
      </c>
      <c r="G91" s="163">
        <v>0</v>
      </c>
      <c r="H91" s="164">
        <f t="shared" si="12"/>
        <v>1</v>
      </c>
      <c r="I91" s="165">
        <v>25</v>
      </c>
      <c r="J91" s="165">
        <v>2</v>
      </c>
      <c r="K91" s="166">
        <f t="shared" si="13"/>
        <v>27</v>
      </c>
      <c r="L91" s="163">
        <v>0</v>
      </c>
      <c r="M91" s="163">
        <v>0</v>
      </c>
      <c r="N91" s="164">
        <f t="shared" si="14"/>
        <v>0</v>
      </c>
      <c r="O91" s="163">
        <f t="shared" si="17"/>
        <v>26</v>
      </c>
      <c r="P91" s="163">
        <f t="shared" si="17"/>
        <v>2</v>
      </c>
      <c r="Q91" s="164">
        <f t="shared" si="15"/>
        <v>28</v>
      </c>
      <c r="R91" s="163">
        <f t="shared" si="18"/>
        <v>1</v>
      </c>
      <c r="S91" s="163">
        <f t="shared" si="18"/>
        <v>0</v>
      </c>
      <c r="T91" s="164">
        <f t="shared" si="16"/>
        <v>1</v>
      </c>
    </row>
    <row r="92" spans="1:20" s="165" customFormat="1">
      <c r="A92" s="182"/>
      <c r="B92" s="183" t="s">
        <v>1119</v>
      </c>
      <c r="C92" s="183">
        <f>SUM(C7:C91)</f>
        <v>88</v>
      </c>
      <c r="D92" s="183">
        <f t="shared" ref="D92:T92" si="19">SUM(D7:D91)</f>
        <v>6</v>
      </c>
      <c r="E92" s="183">
        <f t="shared" si="19"/>
        <v>94</v>
      </c>
      <c r="F92" s="183">
        <f t="shared" si="19"/>
        <v>34</v>
      </c>
      <c r="G92" s="183">
        <f t="shared" si="19"/>
        <v>1</v>
      </c>
      <c r="H92" s="183">
        <f t="shared" si="19"/>
        <v>35</v>
      </c>
      <c r="I92" s="184">
        <f t="shared" si="19"/>
        <v>4111</v>
      </c>
      <c r="J92" s="183">
        <f t="shared" si="19"/>
        <v>242</v>
      </c>
      <c r="K92" s="183">
        <f t="shared" si="19"/>
        <v>4353</v>
      </c>
      <c r="L92" s="183">
        <f t="shared" si="19"/>
        <v>150</v>
      </c>
      <c r="M92" s="183">
        <f t="shared" si="19"/>
        <v>10</v>
      </c>
      <c r="N92" s="183">
        <f t="shared" si="19"/>
        <v>160</v>
      </c>
      <c r="O92" s="183">
        <f t="shared" si="19"/>
        <v>4199</v>
      </c>
      <c r="P92" s="183">
        <f t="shared" si="19"/>
        <v>248</v>
      </c>
      <c r="Q92" s="183">
        <f t="shared" si="19"/>
        <v>4447</v>
      </c>
      <c r="R92" s="183">
        <f t="shared" si="19"/>
        <v>184</v>
      </c>
      <c r="S92" s="183">
        <f t="shared" si="19"/>
        <v>11</v>
      </c>
      <c r="T92" s="183">
        <f t="shared" si="19"/>
        <v>195</v>
      </c>
    </row>
  </sheetData>
  <mergeCells count="28">
    <mergeCell ref="E47:F47"/>
    <mergeCell ref="J47:K47"/>
    <mergeCell ref="S47:T47"/>
    <mergeCell ref="R49:T49"/>
    <mergeCell ref="A48:A50"/>
    <mergeCell ref="B48:B50"/>
    <mergeCell ref="C48:H48"/>
    <mergeCell ref="I48:N48"/>
    <mergeCell ref="O48:T48"/>
    <mergeCell ref="C49:E49"/>
    <mergeCell ref="F49:H49"/>
    <mergeCell ref="I49:K49"/>
    <mergeCell ref="L49:N49"/>
    <mergeCell ref="O49:Q49"/>
    <mergeCell ref="A1:T1"/>
    <mergeCell ref="A2:T2"/>
    <mergeCell ref="S3:T3"/>
    <mergeCell ref="A4:A6"/>
    <mergeCell ref="B4:B6"/>
    <mergeCell ref="C4:H4"/>
    <mergeCell ref="I4:N4"/>
    <mergeCell ref="O4:T4"/>
    <mergeCell ref="C5:E5"/>
    <mergeCell ref="F5:H5"/>
    <mergeCell ref="I5:K5"/>
    <mergeCell ref="L5:N5"/>
    <mergeCell ref="O5:Q5"/>
    <mergeCell ref="R5:T5"/>
  </mergeCells>
  <printOptions horizontalCentered="1" verticalCentered="1"/>
  <pageMargins left="0.25" right="0.23622047244094491" top="0" bottom="0" header="0.27559055118110237" footer="0.19685039370078741"/>
  <pageSetup paperSize="9" scale="79" orientation="landscape" r:id="rId1"/>
  <headerFooter alignWithMargins="0"/>
  <rowBreaks count="1" manualBreakCount="1">
    <brk id="46" max="19" man="1"/>
  </rowBreaks>
</worksheet>
</file>

<file path=xl/worksheets/sheet14.xml><?xml version="1.0" encoding="utf-8"?>
<worksheet xmlns="http://schemas.openxmlformats.org/spreadsheetml/2006/main" xmlns:r="http://schemas.openxmlformats.org/officeDocument/2006/relationships">
  <sheetPr>
    <tabColor theme="0" tint="-0.34998626667073579"/>
  </sheetPr>
  <dimension ref="A1:S66"/>
  <sheetViews>
    <sheetView showGridLines="0" zoomScaleNormal="100" workbookViewId="0">
      <pane xSplit="1" ySplit="6" topLeftCell="E55" activePane="bottomRight" state="frozen"/>
      <selection activeCell="J27" sqref="J27"/>
      <selection pane="topRight" activeCell="J27" sqref="J27"/>
      <selection pane="bottomLeft" activeCell="J27" sqref="J27"/>
      <selection pane="bottomRight" sqref="A1:S1"/>
    </sheetView>
  </sheetViews>
  <sheetFormatPr defaultColWidth="9.140625" defaultRowHeight="12.75"/>
  <cols>
    <col min="1" max="1" width="6.7109375" style="186" bestFit="1" customWidth="1"/>
    <col min="2" max="2" width="5.5703125" style="186" bestFit="1" customWidth="1"/>
    <col min="3" max="3" width="5.85546875" style="186" bestFit="1" customWidth="1"/>
    <col min="4" max="4" width="6.7109375" style="186" bestFit="1" customWidth="1"/>
    <col min="5" max="5" width="5.5703125" style="186" bestFit="1" customWidth="1"/>
    <col min="6" max="6" width="5.85546875" style="186" bestFit="1" customWidth="1"/>
    <col min="7" max="7" width="6.7109375" style="186" bestFit="1" customWidth="1"/>
    <col min="8" max="8" width="5.5703125" style="186" bestFit="1" customWidth="1"/>
    <col min="9" max="9" width="5.85546875" style="186" bestFit="1" customWidth="1"/>
    <col min="10" max="10" width="6.7109375" style="186" bestFit="1" customWidth="1"/>
    <col min="11" max="11" width="5.5703125" style="186" bestFit="1" customWidth="1"/>
    <col min="12" max="12" width="5.85546875" style="186" bestFit="1" customWidth="1"/>
    <col min="13" max="13" width="6.7109375" style="186" bestFit="1" customWidth="1"/>
    <col min="14" max="14" width="5.5703125" style="186" bestFit="1" customWidth="1"/>
    <col min="15" max="15" width="5.85546875" style="186" bestFit="1" customWidth="1"/>
    <col min="16" max="16" width="6.7109375" style="186" bestFit="1" customWidth="1"/>
    <col min="17" max="17" width="5.5703125" style="186" bestFit="1" customWidth="1"/>
    <col min="18" max="18" width="5.85546875" style="186" bestFit="1" customWidth="1"/>
    <col min="19" max="19" width="6.7109375" style="186" bestFit="1" customWidth="1"/>
    <col min="20" max="16384" width="9.140625" style="186"/>
  </cols>
  <sheetData>
    <row r="1" spans="1:19" ht="33" customHeight="1">
      <c r="A1" s="1014" t="s">
        <v>1281</v>
      </c>
      <c r="B1" s="1014"/>
      <c r="C1" s="1014"/>
      <c r="D1" s="1014"/>
      <c r="E1" s="1014"/>
      <c r="F1" s="1014"/>
      <c r="G1" s="1014"/>
      <c r="H1" s="1014"/>
      <c r="I1" s="1014"/>
      <c r="J1" s="1014"/>
      <c r="K1" s="1014"/>
      <c r="L1" s="1014"/>
      <c r="M1" s="1014"/>
      <c r="N1" s="1014"/>
      <c r="O1" s="1014"/>
      <c r="P1" s="1014"/>
      <c r="Q1" s="1014"/>
      <c r="R1" s="1014"/>
      <c r="S1" s="1014"/>
    </row>
    <row r="2" spans="1:19" ht="24" customHeight="1">
      <c r="A2" s="1015" t="s">
        <v>1282</v>
      </c>
      <c r="B2" s="1015"/>
      <c r="C2" s="1015"/>
      <c r="D2" s="1015"/>
      <c r="E2" s="1015"/>
      <c r="F2" s="1015"/>
      <c r="G2" s="1015"/>
      <c r="H2" s="1015"/>
      <c r="I2" s="1015"/>
      <c r="J2" s="1015"/>
      <c r="K2" s="1015"/>
      <c r="L2" s="1015"/>
      <c r="M2" s="1015"/>
      <c r="N2" s="1015"/>
      <c r="O2" s="1015"/>
      <c r="P2" s="1015"/>
      <c r="Q2" s="1015"/>
      <c r="R2" s="1015"/>
      <c r="S2" s="1015"/>
    </row>
    <row r="3" spans="1:19" ht="12" customHeight="1">
      <c r="R3" s="1004"/>
      <c r="S3" s="1004"/>
    </row>
    <row r="4" spans="1:19" s="187" customFormat="1" ht="56.25" customHeight="1">
      <c r="A4" s="1016" t="s">
        <v>1283</v>
      </c>
      <c r="B4" s="1017" t="s">
        <v>1284</v>
      </c>
      <c r="C4" s="1018"/>
      <c r="D4" s="1018"/>
      <c r="E4" s="1018"/>
      <c r="F4" s="1018"/>
      <c r="G4" s="1018"/>
      <c r="H4" s="1017" t="s">
        <v>1285</v>
      </c>
      <c r="I4" s="1018"/>
      <c r="J4" s="1018"/>
      <c r="K4" s="1018"/>
      <c r="L4" s="1018"/>
      <c r="M4" s="1019"/>
      <c r="N4" s="903" t="s">
        <v>1136</v>
      </c>
      <c r="O4" s="904"/>
      <c r="P4" s="904"/>
      <c r="Q4" s="904"/>
      <c r="R4" s="904"/>
      <c r="S4" s="904"/>
    </row>
    <row r="5" spans="1:19" s="187" customFormat="1" ht="30" customHeight="1">
      <c r="A5" s="1016"/>
      <c r="B5" s="1020" t="s">
        <v>1286</v>
      </c>
      <c r="C5" s="1011"/>
      <c r="D5" s="1011"/>
      <c r="E5" s="1010" t="s">
        <v>1287</v>
      </c>
      <c r="F5" s="1011"/>
      <c r="G5" s="1011"/>
      <c r="H5" s="1010" t="s">
        <v>1286</v>
      </c>
      <c r="I5" s="1011"/>
      <c r="J5" s="1011"/>
      <c r="K5" s="1010" t="s">
        <v>1287</v>
      </c>
      <c r="L5" s="1011"/>
      <c r="M5" s="1011"/>
      <c r="N5" s="868" t="s">
        <v>1286</v>
      </c>
      <c r="O5" s="1012"/>
      <c r="P5" s="1013"/>
      <c r="Q5" s="868" t="s">
        <v>1288</v>
      </c>
      <c r="R5" s="1012"/>
      <c r="S5" s="1012"/>
    </row>
    <row r="6" spans="1:19" ht="26.25" customHeight="1">
      <c r="A6" s="1016"/>
      <c r="B6" s="58" t="s">
        <v>6</v>
      </c>
      <c r="C6" s="5" t="s">
        <v>7</v>
      </c>
      <c r="D6" s="58" t="s">
        <v>8</v>
      </c>
      <c r="E6" s="58" t="s">
        <v>6</v>
      </c>
      <c r="F6" s="5" t="s">
        <v>7</v>
      </c>
      <c r="G6" s="58" t="s">
        <v>8</v>
      </c>
      <c r="H6" s="58" t="s">
        <v>6</v>
      </c>
      <c r="I6" s="5" t="s">
        <v>7</v>
      </c>
      <c r="J6" s="58" t="s">
        <v>8</v>
      </c>
      <c r="K6" s="58" t="s">
        <v>6</v>
      </c>
      <c r="L6" s="5" t="s">
        <v>7</v>
      </c>
      <c r="M6" s="58" t="s">
        <v>8</v>
      </c>
      <c r="N6" s="58" t="s">
        <v>6</v>
      </c>
      <c r="O6" s="5" t="s">
        <v>7</v>
      </c>
      <c r="P6" s="58" t="s">
        <v>8</v>
      </c>
      <c r="Q6" s="58" t="s">
        <v>6</v>
      </c>
      <c r="R6" s="5" t="s">
        <v>7</v>
      </c>
      <c r="S6" s="56" t="s">
        <v>8</v>
      </c>
    </row>
    <row r="7" spans="1:19" s="193" customFormat="1">
      <c r="A7" s="188">
        <v>17</v>
      </c>
      <c r="B7" s="189">
        <v>0</v>
      </c>
      <c r="C7" s="189">
        <v>0</v>
      </c>
      <c r="D7" s="190">
        <f t="shared" ref="D7:D65" si="0">B7+C7</f>
        <v>0</v>
      </c>
      <c r="E7" s="189">
        <v>0</v>
      </c>
      <c r="F7" s="189">
        <v>0</v>
      </c>
      <c r="G7" s="190">
        <f t="shared" ref="G7:G65" si="1">E7+F7</f>
        <v>0</v>
      </c>
      <c r="H7" s="189">
        <v>5</v>
      </c>
      <c r="I7" s="189">
        <v>1</v>
      </c>
      <c r="J7" s="190">
        <f t="shared" ref="J7:J65" si="2">H7+I7</f>
        <v>6</v>
      </c>
      <c r="K7" s="189">
        <v>0</v>
      </c>
      <c r="L7" s="189">
        <v>0</v>
      </c>
      <c r="M7" s="190">
        <f t="shared" ref="M7:M65" si="3">K7+L7</f>
        <v>0</v>
      </c>
      <c r="N7" s="191">
        <f t="shared" ref="N7:O63" si="4">B7+H7</f>
        <v>5</v>
      </c>
      <c r="O7" s="191">
        <f t="shared" si="4"/>
        <v>1</v>
      </c>
      <c r="P7" s="192">
        <f t="shared" ref="P7:P65" si="5">+O7+N7</f>
        <v>6</v>
      </c>
      <c r="Q7" s="191">
        <f t="shared" ref="Q7:R63" si="6">E7+K7</f>
        <v>0</v>
      </c>
      <c r="R7" s="191">
        <f t="shared" si="6"/>
        <v>0</v>
      </c>
      <c r="S7" s="192">
        <f t="shared" ref="S7:S65" si="7">+R7+Q7</f>
        <v>0</v>
      </c>
    </row>
    <row r="8" spans="1:19" s="193" customFormat="1">
      <c r="A8" s="188">
        <f t="shared" ref="A8:A63" si="8">+A7+1</f>
        <v>18</v>
      </c>
      <c r="B8" s="189">
        <v>1</v>
      </c>
      <c r="C8" s="189">
        <v>0</v>
      </c>
      <c r="D8" s="190">
        <f t="shared" si="0"/>
        <v>1</v>
      </c>
      <c r="E8" s="189">
        <v>0</v>
      </c>
      <c r="F8" s="189">
        <v>0</v>
      </c>
      <c r="G8" s="190">
        <f t="shared" si="1"/>
        <v>0</v>
      </c>
      <c r="H8" s="189">
        <v>15</v>
      </c>
      <c r="I8" s="189">
        <v>0</v>
      </c>
      <c r="J8" s="190">
        <f t="shared" si="2"/>
        <v>15</v>
      </c>
      <c r="K8" s="189">
        <v>0</v>
      </c>
      <c r="L8" s="189">
        <v>0</v>
      </c>
      <c r="M8" s="190">
        <f t="shared" si="3"/>
        <v>0</v>
      </c>
      <c r="N8" s="191">
        <f t="shared" si="4"/>
        <v>16</v>
      </c>
      <c r="O8" s="191">
        <f t="shared" si="4"/>
        <v>0</v>
      </c>
      <c r="P8" s="192">
        <f t="shared" si="5"/>
        <v>16</v>
      </c>
      <c r="Q8" s="191">
        <f t="shared" si="6"/>
        <v>0</v>
      </c>
      <c r="R8" s="191">
        <f t="shared" si="6"/>
        <v>0</v>
      </c>
      <c r="S8" s="192">
        <f t="shared" si="7"/>
        <v>0</v>
      </c>
    </row>
    <row r="9" spans="1:19" s="193" customFormat="1">
      <c r="A9" s="188">
        <f t="shared" si="8"/>
        <v>19</v>
      </c>
      <c r="B9" s="189">
        <v>1</v>
      </c>
      <c r="C9" s="189">
        <v>0</v>
      </c>
      <c r="D9" s="190">
        <f t="shared" si="0"/>
        <v>1</v>
      </c>
      <c r="E9" s="189">
        <v>0</v>
      </c>
      <c r="F9" s="189">
        <v>0</v>
      </c>
      <c r="G9" s="190">
        <f t="shared" si="1"/>
        <v>0</v>
      </c>
      <c r="H9" s="189">
        <v>16</v>
      </c>
      <c r="I9" s="189">
        <v>1</v>
      </c>
      <c r="J9" s="190">
        <f t="shared" si="2"/>
        <v>17</v>
      </c>
      <c r="K9" s="189">
        <v>0</v>
      </c>
      <c r="L9" s="189">
        <v>0</v>
      </c>
      <c r="M9" s="190">
        <f t="shared" si="3"/>
        <v>0</v>
      </c>
      <c r="N9" s="191">
        <f t="shared" si="4"/>
        <v>17</v>
      </c>
      <c r="O9" s="191">
        <f t="shared" si="4"/>
        <v>1</v>
      </c>
      <c r="P9" s="192">
        <f t="shared" si="5"/>
        <v>18</v>
      </c>
      <c r="Q9" s="191">
        <f t="shared" si="6"/>
        <v>0</v>
      </c>
      <c r="R9" s="191">
        <f t="shared" si="6"/>
        <v>0</v>
      </c>
      <c r="S9" s="192">
        <f t="shared" si="7"/>
        <v>0</v>
      </c>
    </row>
    <row r="10" spans="1:19" s="193" customFormat="1">
      <c r="A10" s="188">
        <f t="shared" si="8"/>
        <v>20</v>
      </c>
      <c r="B10" s="189">
        <v>0</v>
      </c>
      <c r="C10" s="189">
        <v>0</v>
      </c>
      <c r="D10" s="190">
        <f t="shared" si="0"/>
        <v>0</v>
      </c>
      <c r="E10" s="189">
        <v>0</v>
      </c>
      <c r="F10" s="189">
        <v>0</v>
      </c>
      <c r="G10" s="190">
        <f t="shared" si="1"/>
        <v>0</v>
      </c>
      <c r="H10" s="189">
        <v>34</v>
      </c>
      <c r="I10" s="189">
        <v>0</v>
      </c>
      <c r="J10" s="190">
        <f t="shared" si="2"/>
        <v>34</v>
      </c>
      <c r="K10" s="189">
        <v>0</v>
      </c>
      <c r="L10" s="189">
        <v>0</v>
      </c>
      <c r="M10" s="190">
        <f t="shared" si="3"/>
        <v>0</v>
      </c>
      <c r="N10" s="191">
        <f t="shared" si="4"/>
        <v>34</v>
      </c>
      <c r="O10" s="191">
        <f t="shared" si="4"/>
        <v>0</v>
      </c>
      <c r="P10" s="192">
        <f t="shared" si="5"/>
        <v>34</v>
      </c>
      <c r="Q10" s="191">
        <f t="shared" si="6"/>
        <v>0</v>
      </c>
      <c r="R10" s="191">
        <f t="shared" si="6"/>
        <v>0</v>
      </c>
      <c r="S10" s="192">
        <f t="shared" si="7"/>
        <v>0</v>
      </c>
    </row>
    <row r="11" spans="1:19" s="193" customFormat="1">
      <c r="A11" s="188">
        <f t="shared" si="8"/>
        <v>21</v>
      </c>
      <c r="B11" s="189">
        <v>0</v>
      </c>
      <c r="C11" s="189">
        <v>0</v>
      </c>
      <c r="D11" s="190">
        <f t="shared" si="0"/>
        <v>0</v>
      </c>
      <c r="E11" s="189">
        <v>0</v>
      </c>
      <c r="F11" s="189">
        <v>0</v>
      </c>
      <c r="G11" s="190">
        <f t="shared" si="1"/>
        <v>0</v>
      </c>
      <c r="H11" s="189">
        <v>51</v>
      </c>
      <c r="I11" s="189">
        <v>4</v>
      </c>
      <c r="J11" s="190">
        <f t="shared" si="2"/>
        <v>55</v>
      </c>
      <c r="K11" s="189">
        <v>0</v>
      </c>
      <c r="L11" s="189">
        <v>0</v>
      </c>
      <c r="M11" s="190">
        <f t="shared" si="3"/>
        <v>0</v>
      </c>
      <c r="N11" s="191">
        <f t="shared" si="4"/>
        <v>51</v>
      </c>
      <c r="O11" s="191">
        <f t="shared" si="4"/>
        <v>4</v>
      </c>
      <c r="P11" s="192">
        <f t="shared" si="5"/>
        <v>55</v>
      </c>
      <c r="Q11" s="191">
        <f t="shared" si="6"/>
        <v>0</v>
      </c>
      <c r="R11" s="191">
        <f t="shared" si="6"/>
        <v>0</v>
      </c>
      <c r="S11" s="192">
        <f t="shared" si="7"/>
        <v>0</v>
      </c>
    </row>
    <row r="12" spans="1:19" s="193" customFormat="1">
      <c r="A12" s="188">
        <f t="shared" si="8"/>
        <v>22</v>
      </c>
      <c r="B12" s="189">
        <v>2</v>
      </c>
      <c r="C12" s="189">
        <v>1</v>
      </c>
      <c r="D12" s="190">
        <f t="shared" si="0"/>
        <v>3</v>
      </c>
      <c r="E12" s="189">
        <v>0</v>
      </c>
      <c r="F12" s="189">
        <v>0</v>
      </c>
      <c r="G12" s="190">
        <f t="shared" si="1"/>
        <v>0</v>
      </c>
      <c r="H12" s="189">
        <v>50</v>
      </c>
      <c r="I12" s="189">
        <v>3</v>
      </c>
      <c r="J12" s="190">
        <f t="shared" si="2"/>
        <v>53</v>
      </c>
      <c r="K12" s="189">
        <v>0</v>
      </c>
      <c r="L12" s="189">
        <v>0</v>
      </c>
      <c r="M12" s="190">
        <f t="shared" si="3"/>
        <v>0</v>
      </c>
      <c r="N12" s="191">
        <f t="shared" si="4"/>
        <v>52</v>
      </c>
      <c r="O12" s="191">
        <f t="shared" si="4"/>
        <v>4</v>
      </c>
      <c r="P12" s="192">
        <f t="shared" si="5"/>
        <v>56</v>
      </c>
      <c r="Q12" s="191">
        <f t="shared" si="6"/>
        <v>0</v>
      </c>
      <c r="R12" s="191">
        <f t="shared" si="6"/>
        <v>0</v>
      </c>
      <c r="S12" s="192">
        <f t="shared" si="7"/>
        <v>0</v>
      </c>
    </row>
    <row r="13" spans="1:19" s="193" customFormat="1">
      <c r="A13" s="188">
        <f t="shared" si="8"/>
        <v>23</v>
      </c>
      <c r="B13" s="189">
        <v>2</v>
      </c>
      <c r="C13" s="189">
        <v>0</v>
      </c>
      <c r="D13" s="190">
        <f t="shared" si="0"/>
        <v>2</v>
      </c>
      <c r="E13" s="189">
        <v>0</v>
      </c>
      <c r="F13" s="189">
        <v>0</v>
      </c>
      <c r="G13" s="190">
        <f t="shared" si="1"/>
        <v>0</v>
      </c>
      <c r="H13" s="189">
        <v>58</v>
      </c>
      <c r="I13" s="189">
        <v>2</v>
      </c>
      <c r="J13" s="190">
        <f t="shared" si="2"/>
        <v>60</v>
      </c>
      <c r="K13" s="189">
        <v>0</v>
      </c>
      <c r="L13" s="189">
        <v>0</v>
      </c>
      <c r="M13" s="190">
        <f t="shared" si="3"/>
        <v>0</v>
      </c>
      <c r="N13" s="191">
        <f t="shared" si="4"/>
        <v>60</v>
      </c>
      <c r="O13" s="191">
        <f t="shared" si="4"/>
        <v>2</v>
      </c>
      <c r="P13" s="192">
        <f t="shared" si="5"/>
        <v>62</v>
      </c>
      <c r="Q13" s="191">
        <f t="shared" si="6"/>
        <v>0</v>
      </c>
      <c r="R13" s="191">
        <f t="shared" si="6"/>
        <v>0</v>
      </c>
      <c r="S13" s="192">
        <f t="shared" si="7"/>
        <v>0</v>
      </c>
    </row>
    <row r="14" spans="1:19" s="193" customFormat="1">
      <c r="A14" s="188">
        <f t="shared" si="8"/>
        <v>24</v>
      </c>
      <c r="B14" s="189">
        <v>1</v>
      </c>
      <c r="C14" s="189">
        <v>0</v>
      </c>
      <c r="D14" s="190">
        <f t="shared" si="0"/>
        <v>1</v>
      </c>
      <c r="E14" s="189">
        <v>0</v>
      </c>
      <c r="F14" s="189">
        <v>0</v>
      </c>
      <c r="G14" s="190">
        <f t="shared" si="1"/>
        <v>0</v>
      </c>
      <c r="H14" s="189">
        <v>66</v>
      </c>
      <c r="I14" s="189">
        <v>4</v>
      </c>
      <c r="J14" s="190">
        <f t="shared" si="2"/>
        <v>70</v>
      </c>
      <c r="K14" s="189">
        <v>1</v>
      </c>
      <c r="L14" s="189">
        <v>0</v>
      </c>
      <c r="M14" s="190">
        <f t="shared" si="3"/>
        <v>1</v>
      </c>
      <c r="N14" s="191">
        <f t="shared" si="4"/>
        <v>67</v>
      </c>
      <c r="O14" s="191">
        <f t="shared" si="4"/>
        <v>4</v>
      </c>
      <c r="P14" s="192">
        <f t="shared" si="5"/>
        <v>71</v>
      </c>
      <c r="Q14" s="191">
        <f t="shared" si="6"/>
        <v>1</v>
      </c>
      <c r="R14" s="191">
        <f t="shared" si="6"/>
        <v>0</v>
      </c>
      <c r="S14" s="192">
        <f t="shared" si="7"/>
        <v>1</v>
      </c>
    </row>
    <row r="15" spans="1:19" s="193" customFormat="1">
      <c r="A15" s="188">
        <f t="shared" si="8"/>
        <v>25</v>
      </c>
      <c r="B15" s="189">
        <v>6</v>
      </c>
      <c r="C15" s="189">
        <v>0</v>
      </c>
      <c r="D15" s="190">
        <f t="shared" si="0"/>
        <v>6</v>
      </c>
      <c r="E15" s="189">
        <v>0</v>
      </c>
      <c r="F15" s="189">
        <v>0</v>
      </c>
      <c r="G15" s="190">
        <f t="shared" si="1"/>
        <v>0</v>
      </c>
      <c r="H15" s="189">
        <v>86</v>
      </c>
      <c r="I15" s="189">
        <v>2</v>
      </c>
      <c r="J15" s="190">
        <f t="shared" si="2"/>
        <v>88</v>
      </c>
      <c r="K15" s="189">
        <v>1</v>
      </c>
      <c r="L15" s="189">
        <v>0</v>
      </c>
      <c r="M15" s="190">
        <f t="shared" si="3"/>
        <v>1</v>
      </c>
      <c r="N15" s="191">
        <f t="shared" si="4"/>
        <v>92</v>
      </c>
      <c r="O15" s="191">
        <f t="shared" si="4"/>
        <v>2</v>
      </c>
      <c r="P15" s="192">
        <f t="shared" si="5"/>
        <v>94</v>
      </c>
      <c r="Q15" s="191">
        <f t="shared" si="6"/>
        <v>1</v>
      </c>
      <c r="R15" s="191">
        <f t="shared" si="6"/>
        <v>0</v>
      </c>
      <c r="S15" s="192">
        <f t="shared" si="7"/>
        <v>1</v>
      </c>
    </row>
    <row r="16" spans="1:19" s="193" customFormat="1">
      <c r="A16" s="188">
        <f t="shared" si="8"/>
        <v>26</v>
      </c>
      <c r="B16" s="189">
        <v>1</v>
      </c>
      <c r="C16" s="189">
        <v>1</v>
      </c>
      <c r="D16" s="190">
        <f t="shared" si="0"/>
        <v>2</v>
      </c>
      <c r="E16" s="189">
        <v>0</v>
      </c>
      <c r="F16" s="189">
        <v>0</v>
      </c>
      <c r="G16" s="190">
        <f t="shared" si="1"/>
        <v>0</v>
      </c>
      <c r="H16" s="189">
        <v>112</v>
      </c>
      <c r="I16" s="189">
        <v>3</v>
      </c>
      <c r="J16" s="190">
        <f t="shared" si="2"/>
        <v>115</v>
      </c>
      <c r="K16" s="189">
        <v>1</v>
      </c>
      <c r="L16" s="189">
        <v>0</v>
      </c>
      <c r="M16" s="190">
        <f t="shared" si="3"/>
        <v>1</v>
      </c>
      <c r="N16" s="191">
        <f t="shared" si="4"/>
        <v>113</v>
      </c>
      <c r="O16" s="191">
        <f t="shared" si="4"/>
        <v>4</v>
      </c>
      <c r="P16" s="192">
        <f t="shared" si="5"/>
        <v>117</v>
      </c>
      <c r="Q16" s="191">
        <f t="shared" si="6"/>
        <v>1</v>
      </c>
      <c r="R16" s="191">
        <f t="shared" si="6"/>
        <v>0</v>
      </c>
      <c r="S16" s="192">
        <f t="shared" si="7"/>
        <v>1</v>
      </c>
    </row>
    <row r="17" spans="1:19" s="193" customFormat="1">
      <c r="A17" s="188">
        <f t="shared" si="8"/>
        <v>27</v>
      </c>
      <c r="B17" s="189">
        <v>5</v>
      </c>
      <c r="C17" s="189">
        <v>0</v>
      </c>
      <c r="D17" s="190">
        <f t="shared" si="0"/>
        <v>5</v>
      </c>
      <c r="E17" s="189">
        <v>0</v>
      </c>
      <c r="F17" s="189">
        <v>0</v>
      </c>
      <c r="G17" s="190">
        <f t="shared" si="1"/>
        <v>0</v>
      </c>
      <c r="H17" s="189">
        <v>85</v>
      </c>
      <c r="I17" s="189">
        <v>6</v>
      </c>
      <c r="J17" s="190">
        <f t="shared" si="2"/>
        <v>91</v>
      </c>
      <c r="K17" s="189">
        <v>1</v>
      </c>
      <c r="L17" s="189">
        <v>0</v>
      </c>
      <c r="M17" s="190">
        <f t="shared" si="3"/>
        <v>1</v>
      </c>
      <c r="N17" s="191">
        <f t="shared" si="4"/>
        <v>90</v>
      </c>
      <c r="O17" s="191">
        <f t="shared" si="4"/>
        <v>6</v>
      </c>
      <c r="P17" s="192">
        <f t="shared" si="5"/>
        <v>96</v>
      </c>
      <c r="Q17" s="191">
        <f t="shared" si="6"/>
        <v>1</v>
      </c>
      <c r="R17" s="191">
        <f t="shared" si="6"/>
        <v>0</v>
      </c>
      <c r="S17" s="192">
        <f t="shared" si="7"/>
        <v>1</v>
      </c>
    </row>
    <row r="18" spans="1:19" s="193" customFormat="1">
      <c r="A18" s="188">
        <f t="shared" si="8"/>
        <v>28</v>
      </c>
      <c r="B18" s="189">
        <v>1</v>
      </c>
      <c r="C18" s="189">
        <v>0</v>
      </c>
      <c r="D18" s="190">
        <f t="shared" si="0"/>
        <v>1</v>
      </c>
      <c r="E18" s="189">
        <v>0</v>
      </c>
      <c r="F18" s="189">
        <v>0</v>
      </c>
      <c r="G18" s="190">
        <f t="shared" si="1"/>
        <v>0</v>
      </c>
      <c r="H18" s="189">
        <v>121</v>
      </c>
      <c r="I18" s="189">
        <v>5</v>
      </c>
      <c r="J18" s="190">
        <f t="shared" si="2"/>
        <v>126</v>
      </c>
      <c r="K18" s="189">
        <v>1</v>
      </c>
      <c r="L18" s="189">
        <v>1</v>
      </c>
      <c r="M18" s="190">
        <f t="shared" si="3"/>
        <v>2</v>
      </c>
      <c r="N18" s="191">
        <f t="shared" si="4"/>
        <v>122</v>
      </c>
      <c r="O18" s="191">
        <f t="shared" si="4"/>
        <v>5</v>
      </c>
      <c r="P18" s="192">
        <f t="shared" si="5"/>
        <v>127</v>
      </c>
      <c r="Q18" s="191">
        <f t="shared" si="6"/>
        <v>1</v>
      </c>
      <c r="R18" s="191">
        <f t="shared" si="6"/>
        <v>1</v>
      </c>
      <c r="S18" s="192">
        <f t="shared" si="7"/>
        <v>2</v>
      </c>
    </row>
    <row r="19" spans="1:19" s="193" customFormat="1">
      <c r="A19" s="188">
        <f t="shared" si="8"/>
        <v>29</v>
      </c>
      <c r="B19" s="189">
        <v>0</v>
      </c>
      <c r="C19" s="189">
        <v>0</v>
      </c>
      <c r="D19" s="190">
        <f t="shared" si="0"/>
        <v>0</v>
      </c>
      <c r="E19" s="189">
        <v>0</v>
      </c>
      <c r="F19" s="189">
        <v>0</v>
      </c>
      <c r="G19" s="190">
        <f t="shared" si="1"/>
        <v>0</v>
      </c>
      <c r="H19" s="189">
        <v>124</v>
      </c>
      <c r="I19" s="189">
        <v>6</v>
      </c>
      <c r="J19" s="190">
        <f t="shared" si="2"/>
        <v>130</v>
      </c>
      <c r="K19" s="189">
        <v>1</v>
      </c>
      <c r="L19" s="189">
        <v>0</v>
      </c>
      <c r="M19" s="190">
        <f t="shared" si="3"/>
        <v>1</v>
      </c>
      <c r="N19" s="191">
        <f t="shared" si="4"/>
        <v>124</v>
      </c>
      <c r="O19" s="191">
        <f t="shared" si="4"/>
        <v>6</v>
      </c>
      <c r="P19" s="192">
        <f t="shared" si="5"/>
        <v>130</v>
      </c>
      <c r="Q19" s="191">
        <f t="shared" si="6"/>
        <v>1</v>
      </c>
      <c r="R19" s="191">
        <f t="shared" si="6"/>
        <v>0</v>
      </c>
      <c r="S19" s="192">
        <f t="shared" si="7"/>
        <v>1</v>
      </c>
    </row>
    <row r="20" spans="1:19" s="193" customFormat="1">
      <c r="A20" s="188">
        <f t="shared" si="8"/>
        <v>30</v>
      </c>
      <c r="B20" s="189">
        <v>1</v>
      </c>
      <c r="C20" s="189">
        <v>0</v>
      </c>
      <c r="D20" s="190">
        <f t="shared" si="0"/>
        <v>1</v>
      </c>
      <c r="E20" s="189">
        <v>0</v>
      </c>
      <c r="F20" s="189">
        <v>0</v>
      </c>
      <c r="G20" s="190">
        <f t="shared" si="1"/>
        <v>0</v>
      </c>
      <c r="H20" s="189">
        <v>117</v>
      </c>
      <c r="I20" s="189">
        <v>0</v>
      </c>
      <c r="J20" s="190">
        <f t="shared" si="2"/>
        <v>117</v>
      </c>
      <c r="K20" s="189">
        <v>4</v>
      </c>
      <c r="L20" s="189">
        <v>0</v>
      </c>
      <c r="M20" s="190">
        <f t="shared" si="3"/>
        <v>4</v>
      </c>
      <c r="N20" s="191">
        <f t="shared" si="4"/>
        <v>118</v>
      </c>
      <c r="O20" s="191">
        <f t="shared" si="4"/>
        <v>0</v>
      </c>
      <c r="P20" s="192">
        <f t="shared" si="5"/>
        <v>118</v>
      </c>
      <c r="Q20" s="191">
        <f t="shared" si="6"/>
        <v>4</v>
      </c>
      <c r="R20" s="191">
        <f t="shared" si="6"/>
        <v>0</v>
      </c>
      <c r="S20" s="192">
        <f t="shared" si="7"/>
        <v>4</v>
      </c>
    </row>
    <row r="21" spans="1:19" s="193" customFormat="1">
      <c r="A21" s="188">
        <f t="shared" si="8"/>
        <v>31</v>
      </c>
      <c r="B21" s="189">
        <v>3</v>
      </c>
      <c r="C21" s="189">
        <v>1</v>
      </c>
      <c r="D21" s="190">
        <f t="shared" si="0"/>
        <v>4</v>
      </c>
      <c r="E21" s="189">
        <v>1</v>
      </c>
      <c r="F21" s="189">
        <v>0</v>
      </c>
      <c r="G21" s="190">
        <f t="shared" si="1"/>
        <v>1</v>
      </c>
      <c r="H21" s="189">
        <v>138</v>
      </c>
      <c r="I21" s="189">
        <v>8</v>
      </c>
      <c r="J21" s="190">
        <f t="shared" si="2"/>
        <v>146</v>
      </c>
      <c r="K21" s="189">
        <v>0</v>
      </c>
      <c r="L21" s="189">
        <v>0</v>
      </c>
      <c r="M21" s="190">
        <f t="shared" si="3"/>
        <v>0</v>
      </c>
      <c r="N21" s="191">
        <f t="shared" si="4"/>
        <v>141</v>
      </c>
      <c r="O21" s="191">
        <f t="shared" si="4"/>
        <v>9</v>
      </c>
      <c r="P21" s="192">
        <f t="shared" si="5"/>
        <v>150</v>
      </c>
      <c r="Q21" s="191">
        <f t="shared" si="6"/>
        <v>1</v>
      </c>
      <c r="R21" s="191">
        <f t="shared" si="6"/>
        <v>0</v>
      </c>
      <c r="S21" s="192">
        <f t="shared" si="7"/>
        <v>1</v>
      </c>
    </row>
    <row r="22" spans="1:19" s="193" customFormat="1">
      <c r="A22" s="188">
        <f t="shared" si="8"/>
        <v>32</v>
      </c>
      <c r="B22" s="189">
        <v>2</v>
      </c>
      <c r="C22" s="189">
        <v>0</v>
      </c>
      <c r="D22" s="190">
        <f t="shared" si="0"/>
        <v>2</v>
      </c>
      <c r="E22" s="189">
        <v>1</v>
      </c>
      <c r="F22" s="189">
        <v>0</v>
      </c>
      <c r="G22" s="190">
        <f t="shared" si="1"/>
        <v>1</v>
      </c>
      <c r="H22" s="189">
        <v>144</v>
      </c>
      <c r="I22" s="189">
        <v>9</v>
      </c>
      <c r="J22" s="190">
        <f t="shared" si="2"/>
        <v>153</v>
      </c>
      <c r="K22" s="189">
        <v>3</v>
      </c>
      <c r="L22" s="189">
        <v>0</v>
      </c>
      <c r="M22" s="190">
        <f t="shared" si="3"/>
        <v>3</v>
      </c>
      <c r="N22" s="191">
        <f t="shared" si="4"/>
        <v>146</v>
      </c>
      <c r="O22" s="191">
        <f t="shared" si="4"/>
        <v>9</v>
      </c>
      <c r="P22" s="192">
        <f t="shared" si="5"/>
        <v>155</v>
      </c>
      <c r="Q22" s="191">
        <f t="shared" si="6"/>
        <v>4</v>
      </c>
      <c r="R22" s="191">
        <f t="shared" si="6"/>
        <v>0</v>
      </c>
      <c r="S22" s="192">
        <f t="shared" si="7"/>
        <v>4</v>
      </c>
    </row>
    <row r="23" spans="1:19" s="193" customFormat="1">
      <c r="A23" s="188">
        <f t="shared" si="8"/>
        <v>33</v>
      </c>
      <c r="B23" s="189">
        <v>3</v>
      </c>
      <c r="C23" s="189">
        <v>0</v>
      </c>
      <c r="D23" s="190">
        <f t="shared" si="0"/>
        <v>3</v>
      </c>
      <c r="E23" s="189">
        <v>1</v>
      </c>
      <c r="F23" s="189">
        <v>0</v>
      </c>
      <c r="G23" s="190">
        <f t="shared" si="1"/>
        <v>1</v>
      </c>
      <c r="H23" s="189">
        <v>140</v>
      </c>
      <c r="I23" s="189">
        <v>6</v>
      </c>
      <c r="J23" s="190">
        <f t="shared" si="2"/>
        <v>146</v>
      </c>
      <c r="K23" s="189">
        <v>3</v>
      </c>
      <c r="L23" s="189">
        <v>0</v>
      </c>
      <c r="M23" s="190">
        <f t="shared" si="3"/>
        <v>3</v>
      </c>
      <c r="N23" s="191">
        <f t="shared" si="4"/>
        <v>143</v>
      </c>
      <c r="O23" s="191">
        <f t="shared" si="4"/>
        <v>6</v>
      </c>
      <c r="P23" s="192">
        <f t="shared" si="5"/>
        <v>149</v>
      </c>
      <c r="Q23" s="191">
        <f t="shared" si="6"/>
        <v>4</v>
      </c>
      <c r="R23" s="191">
        <f t="shared" si="6"/>
        <v>0</v>
      </c>
      <c r="S23" s="192">
        <f t="shared" si="7"/>
        <v>4</v>
      </c>
    </row>
    <row r="24" spans="1:19" s="193" customFormat="1">
      <c r="A24" s="188">
        <f t="shared" si="8"/>
        <v>34</v>
      </c>
      <c r="B24" s="189">
        <v>2</v>
      </c>
      <c r="C24" s="189">
        <v>1</v>
      </c>
      <c r="D24" s="190">
        <f t="shared" si="0"/>
        <v>3</v>
      </c>
      <c r="E24" s="189">
        <v>1</v>
      </c>
      <c r="F24" s="189">
        <v>0</v>
      </c>
      <c r="G24" s="190">
        <f t="shared" si="1"/>
        <v>1</v>
      </c>
      <c r="H24" s="189">
        <v>156</v>
      </c>
      <c r="I24" s="189">
        <v>8</v>
      </c>
      <c r="J24" s="190">
        <f t="shared" si="2"/>
        <v>164</v>
      </c>
      <c r="K24" s="189">
        <v>4</v>
      </c>
      <c r="L24" s="189">
        <v>0</v>
      </c>
      <c r="M24" s="190">
        <f t="shared" si="3"/>
        <v>4</v>
      </c>
      <c r="N24" s="191">
        <f t="shared" si="4"/>
        <v>158</v>
      </c>
      <c r="O24" s="191">
        <f t="shared" si="4"/>
        <v>9</v>
      </c>
      <c r="P24" s="192">
        <f t="shared" si="5"/>
        <v>167</v>
      </c>
      <c r="Q24" s="191">
        <f t="shared" si="6"/>
        <v>5</v>
      </c>
      <c r="R24" s="191">
        <f t="shared" si="6"/>
        <v>0</v>
      </c>
      <c r="S24" s="192">
        <f t="shared" si="7"/>
        <v>5</v>
      </c>
    </row>
    <row r="25" spans="1:19" s="193" customFormat="1">
      <c r="A25" s="188">
        <f t="shared" si="8"/>
        <v>35</v>
      </c>
      <c r="B25" s="189">
        <v>5</v>
      </c>
      <c r="C25" s="189">
        <v>0</v>
      </c>
      <c r="D25" s="190">
        <f t="shared" si="0"/>
        <v>5</v>
      </c>
      <c r="E25" s="189">
        <v>0</v>
      </c>
      <c r="F25" s="189">
        <v>0</v>
      </c>
      <c r="G25" s="190">
        <f t="shared" si="1"/>
        <v>0</v>
      </c>
      <c r="H25" s="189">
        <v>171</v>
      </c>
      <c r="I25" s="189">
        <v>7</v>
      </c>
      <c r="J25" s="190">
        <f t="shared" si="2"/>
        <v>178</v>
      </c>
      <c r="K25" s="189">
        <v>4</v>
      </c>
      <c r="L25" s="189">
        <v>0</v>
      </c>
      <c r="M25" s="190">
        <f t="shared" si="3"/>
        <v>4</v>
      </c>
      <c r="N25" s="191">
        <f t="shared" si="4"/>
        <v>176</v>
      </c>
      <c r="O25" s="191">
        <f t="shared" si="4"/>
        <v>7</v>
      </c>
      <c r="P25" s="192">
        <f t="shared" si="5"/>
        <v>183</v>
      </c>
      <c r="Q25" s="191">
        <f t="shared" si="6"/>
        <v>4</v>
      </c>
      <c r="R25" s="191">
        <f t="shared" si="6"/>
        <v>0</v>
      </c>
      <c r="S25" s="192">
        <f t="shared" si="7"/>
        <v>4</v>
      </c>
    </row>
    <row r="26" spans="1:19" s="193" customFormat="1">
      <c r="A26" s="188">
        <f t="shared" si="8"/>
        <v>36</v>
      </c>
      <c r="B26" s="189">
        <v>2</v>
      </c>
      <c r="C26" s="189">
        <v>0</v>
      </c>
      <c r="D26" s="190">
        <f t="shared" si="0"/>
        <v>2</v>
      </c>
      <c r="E26" s="189">
        <v>2</v>
      </c>
      <c r="F26" s="189">
        <v>0</v>
      </c>
      <c r="G26" s="190">
        <f t="shared" si="1"/>
        <v>2</v>
      </c>
      <c r="H26" s="189">
        <v>175</v>
      </c>
      <c r="I26" s="189">
        <v>9</v>
      </c>
      <c r="J26" s="190">
        <f t="shared" si="2"/>
        <v>184</v>
      </c>
      <c r="K26" s="189">
        <v>9</v>
      </c>
      <c r="L26" s="189">
        <v>1</v>
      </c>
      <c r="M26" s="190">
        <f t="shared" si="3"/>
        <v>10</v>
      </c>
      <c r="N26" s="191">
        <f t="shared" si="4"/>
        <v>177</v>
      </c>
      <c r="O26" s="191">
        <f t="shared" si="4"/>
        <v>9</v>
      </c>
      <c r="P26" s="192">
        <f t="shared" si="5"/>
        <v>186</v>
      </c>
      <c r="Q26" s="191">
        <f t="shared" si="6"/>
        <v>11</v>
      </c>
      <c r="R26" s="191">
        <f t="shared" si="6"/>
        <v>1</v>
      </c>
      <c r="S26" s="192">
        <f t="shared" si="7"/>
        <v>12</v>
      </c>
    </row>
    <row r="27" spans="1:19" s="193" customFormat="1">
      <c r="A27" s="188">
        <f t="shared" si="8"/>
        <v>37</v>
      </c>
      <c r="B27" s="189">
        <v>6</v>
      </c>
      <c r="C27" s="189">
        <v>0</v>
      </c>
      <c r="D27" s="190">
        <f t="shared" si="0"/>
        <v>6</v>
      </c>
      <c r="E27" s="189">
        <v>3</v>
      </c>
      <c r="F27" s="189">
        <v>0</v>
      </c>
      <c r="G27" s="190">
        <f t="shared" si="1"/>
        <v>3</v>
      </c>
      <c r="H27" s="189">
        <v>168</v>
      </c>
      <c r="I27" s="189">
        <v>9</v>
      </c>
      <c r="J27" s="190">
        <f t="shared" si="2"/>
        <v>177</v>
      </c>
      <c r="K27" s="189">
        <v>8</v>
      </c>
      <c r="L27" s="189">
        <v>1</v>
      </c>
      <c r="M27" s="190">
        <f t="shared" si="3"/>
        <v>9</v>
      </c>
      <c r="N27" s="191">
        <f t="shared" si="4"/>
        <v>174</v>
      </c>
      <c r="O27" s="191">
        <f t="shared" si="4"/>
        <v>9</v>
      </c>
      <c r="P27" s="192">
        <f t="shared" si="5"/>
        <v>183</v>
      </c>
      <c r="Q27" s="191">
        <f t="shared" si="6"/>
        <v>11</v>
      </c>
      <c r="R27" s="191">
        <f t="shared" si="6"/>
        <v>1</v>
      </c>
      <c r="S27" s="192">
        <f t="shared" si="7"/>
        <v>12</v>
      </c>
    </row>
    <row r="28" spans="1:19" s="193" customFormat="1">
      <c r="A28" s="188">
        <f t="shared" si="8"/>
        <v>38</v>
      </c>
      <c r="B28" s="189">
        <v>3</v>
      </c>
      <c r="C28" s="189">
        <v>0</v>
      </c>
      <c r="D28" s="190">
        <f t="shared" si="0"/>
        <v>3</v>
      </c>
      <c r="E28" s="189">
        <v>3</v>
      </c>
      <c r="F28" s="189">
        <v>0</v>
      </c>
      <c r="G28" s="190">
        <f t="shared" si="1"/>
        <v>3</v>
      </c>
      <c r="H28" s="189">
        <v>152</v>
      </c>
      <c r="I28" s="189">
        <v>17</v>
      </c>
      <c r="J28" s="190">
        <f t="shared" si="2"/>
        <v>169</v>
      </c>
      <c r="K28" s="189">
        <v>6</v>
      </c>
      <c r="L28" s="189">
        <v>1</v>
      </c>
      <c r="M28" s="190">
        <f t="shared" si="3"/>
        <v>7</v>
      </c>
      <c r="N28" s="191">
        <f t="shared" si="4"/>
        <v>155</v>
      </c>
      <c r="O28" s="191">
        <f t="shared" si="4"/>
        <v>17</v>
      </c>
      <c r="P28" s="192">
        <f t="shared" si="5"/>
        <v>172</v>
      </c>
      <c r="Q28" s="191">
        <f t="shared" si="6"/>
        <v>9</v>
      </c>
      <c r="R28" s="191">
        <f t="shared" si="6"/>
        <v>1</v>
      </c>
      <c r="S28" s="192">
        <f t="shared" si="7"/>
        <v>10</v>
      </c>
    </row>
    <row r="29" spans="1:19" s="193" customFormat="1">
      <c r="A29" s="188">
        <f t="shared" si="8"/>
        <v>39</v>
      </c>
      <c r="B29" s="189">
        <v>4</v>
      </c>
      <c r="C29" s="189">
        <v>0</v>
      </c>
      <c r="D29" s="190">
        <f t="shared" si="0"/>
        <v>4</v>
      </c>
      <c r="E29" s="189">
        <v>2</v>
      </c>
      <c r="F29" s="189">
        <v>0</v>
      </c>
      <c r="G29" s="190">
        <f t="shared" si="1"/>
        <v>2</v>
      </c>
      <c r="H29" s="189">
        <v>151</v>
      </c>
      <c r="I29" s="189">
        <v>11</v>
      </c>
      <c r="J29" s="190">
        <f t="shared" si="2"/>
        <v>162</v>
      </c>
      <c r="K29" s="189">
        <v>4</v>
      </c>
      <c r="L29" s="189">
        <v>0</v>
      </c>
      <c r="M29" s="190">
        <f t="shared" si="3"/>
        <v>4</v>
      </c>
      <c r="N29" s="191">
        <f t="shared" si="4"/>
        <v>155</v>
      </c>
      <c r="O29" s="191">
        <f t="shared" si="4"/>
        <v>11</v>
      </c>
      <c r="P29" s="192">
        <f t="shared" si="5"/>
        <v>166</v>
      </c>
      <c r="Q29" s="191">
        <f t="shared" si="6"/>
        <v>6</v>
      </c>
      <c r="R29" s="191">
        <f t="shared" si="6"/>
        <v>0</v>
      </c>
      <c r="S29" s="192">
        <f t="shared" si="7"/>
        <v>6</v>
      </c>
    </row>
    <row r="30" spans="1:19" s="193" customFormat="1">
      <c r="A30" s="188">
        <f t="shared" si="8"/>
        <v>40</v>
      </c>
      <c r="B30" s="189">
        <v>2</v>
      </c>
      <c r="C30" s="189">
        <v>1</v>
      </c>
      <c r="D30" s="190">
        <f t="shared" si="0"/>
        <v>3</v>
      </c>
      <c r="E30" s="189">
        <v>1</v>
      </c>
      <c r="F30" s="189">
        <v>1</v>
      </c>
      <c r="G30" s="190">
        <f t="shared" si="1"/>
        <v>2</v>
      </c>
      <c r="H30" s="189">
        <v>139</v>
      </c>
      <c r="I30" s="189">
        <v>11</v>
      </c>
      <c r="J30" s="190">
        <f t="shared" si="2"/>
        <v>150</v>
      </c>
      <c r="K30" s="189">
        <v>10</v>
      </c>
      <c r="L30" s="189">
        <v>0</v>
      </c>
      <c r="M30" s="190">
        <f t="shared" si="3"/>
        <v>10</v>
      </c>
      <c r="N30" s="191">
        <f t="shared" si="4"/>
        <v>141</v>
      </c>
      <c r="O30" s="191">
        <f t="shared" si="4"/>
        <v>12</v>
      </c>
      <c r="P30" s="192">
        <f t="shared" si="5"/>
        <v>153</v>
      </c>
      <c r="Q30" s="191">
        <f t="shared" si="6"/>
        <v>11</v>
      </c>
      <c r="R30" s="191">
        <f t="shared" si="6"/>
        <v>1</v>
      </c>
      <c r="S30" s="192">
        <f t="shared" si="7"/>
        <v>12</v>
      </c>
    </row>
    <row r="31" spans="1:19" s="193" customFormat="1">
      <c r="A31" s="188">
        <f t="shared" si="8"/>
        <v>41</v>
      </c>
      <c r="B31" s="189">
        <v>3</v>
      </c>
      <c r="C31" s="189">
        <v>0</v>
      </c>
      <c r="D31" s="190">
        <f t="shared" si="0"/>
        <v>3</v>
      </c>
      <c r="E31" s="189">
        <v>1</v>
      </c>
      <c r="F31" s="189">
        <v>0</v>
      </c>
      <c r="G31" s="190">
        <f t="shared" si="1"/>
        <v>1</v>
      </c>
      <c r="H31" s="189">
        <v>133</v>
      </c>
      <c r="I31" s="189">
        <v>10</v>
      </c>
      <c r="J31" s="190">
        <f t="shared" si="2"/>
        <v>143</v>
      </c>
      <c r="K31" s="189">
        <v>7</v>
      </c>
      <c r="L31" s="189">
        <v>0</v>
      </c>
      <c r="M31" s="190">
        <f t="shared" si="3"/>
        <v>7</v>
      </c>
      <c r="N31" s="191">
        <f t="shared" si="4"/>
        <v>136</v>
      </c>
      <c r="O31" s="191">
        <f t="shared" si="4"/>
        <v>10</v>
      </c>
      <c r="P31" s="192">
        <f t="shared" si="5"/>
        <v>146</v>
      </c>
      <c r="Q31" s="191">
        <f t="shared" si="6"/>
        <v>8</v>
      </c>
      <c r="R31" s="191">
        <f t="shared" si="6"/>
        <v>0</v>
      </c>
      <c r="S31" s="192">
        <f t="shared" si="7"/>
        <v>8</v>
      </c>
    </row>
    <row r="32" spans="1:19" s="193" customFormat="1">
      <c r="A32" s="188">
        <f t="shared" si="8"/>
        <v>42</v>
      </c>
      <c r="B32" s="189">
        <v>5</v>
      </c>
      <c r="C32" s="189">
        <v>0</v>
      </c>
      <c r="D32" s="190">
        <f t="shared" si="0"/>
        <v>5</v>
      </c>
      <c r="E32" s="189">
        <v>3</v>
      </c>
      <c r="F32" s="189">
        <v>0</v>
      </c>
      <c r="G32" s="190">
        <f t="shared" si="1"/>
        <v>3</v>
      </c>
      <c r="H32" s="189">
        <v>160</v>
      </c>
      <c r="I32" s="189">
        <v>15</v>
      </c>
      <c r="J32" s="190">
        <f t="shared" si="2"/>
        <v>175</v>
      </c>
      <c r="K32" s="189">
        <v>11</v>
      </c>
      <c r="L32" s="189">
        <v>0</v>
      </c>
      <c r="M32" s="190">
        <f t="shared" si="3"/>
        <v>11</v>
      </c>
      <c r="N32" s="191">
        <f t="shared" si="4"/>
        <v>165</v>
      </c>
      <c r="O32" s="191">
        <f t="shared" si="4"/>
        <v>15</v>
      </c>
      <c r="P32" s="192">
        <f t="shared" si="5"/>
        <v>180</v>
      </c>
      <c r="Q32" s="191">
        <f t="shared" si="6"/>
        <v>14</v>
      </c>
      <c r="R32" s="191">
        <f t="shared" si="6"/>
        <v>0</v>
      </c>
      <c r="S32" s="192">
        <f t="shared" si="7"/>
        <v>14</v>
      </c>
    </row>
    <row r="33" spans="1:19" s="193" customFormat="1">
      <c r="A33" s="188">
        <f t="shared" si="8"/>
        <v>43</v>
      </c>
      <c r="B33" s="189">
        <v>4</v>
      </c>
      <c r="C33" s="189">
        <v>0</v>
      </c>
      <c r="D33" s="190">
        <f t="shared" si="0"/>
        <v>4</v>
      </c>
      <c r="E33" s="189">
        <v>3</v>
      </c>
      <c r="F33" s="189">
        <v>0</v>
      </c>
      <c r="G33" s="190">
        <f t="shared" si="1"/>
        <v>3</v>
      </c>
      <c r="H33" s="189">
        <v>143</v>
      </c>
      <c r="I33" s="189">
        <v>12</v>
      </c>
      <c r="J33" s="190">
        <f t="shared" si="2"/>
        <v>155</v>
      </c>
      <c r="K33" s="189">
        <v>11</v>
      </c>
      <c r="L33" s="189">
        <v>1</v>
      </c>
      <c r="M33" s="190">
        <f t="shared" si="3"/>
        <v>12</v>
      </c>
      <c r="N33" s="191">
        <f t="shared" si="4"/>
        <v>147</v>
      </c>
      <c r="O33" s="191">
        <f t="shared" si="4"/>
        <v>12</v>
      </c>
      <c r="P33" s="192">
        <f t="shared" si="5"/>
        <v>159</v>
      </c>
      <c r="Q33" s="191">
        <f t="shared" si="6"/>
        <v>14</v>
      </c>
      <c r="R33" s="191">
        <f t="shared" si="6"/>
        <v>1</v>
      </c>
      <c r="S33" s="192">
        <f t="shared" si="7"/>
        <v>15</v>
      </c>
    </row>
    <row r="34" spans="1:19" s="193" customFormat="1">
      <c r="A34" s="188">
        <f t="shared" si="8"/>
        <v>44</v>
      </c>
      <c r="B34" s="189">
        <v>2</v>
      </c>
      <c r="C34" s="189">
        <v>0</v>
      </c>
      <c r="D34" s="190">
        <f t="shared" si="0"/>
        <v>2</v>
      </c>
      <c r="E34" s="189">
        <v>3</v>
      </c>
      <c r="F34" s="189">
        <v>0</v>
      </c>
      <c r="G34" s="190">
        <f t="shared" si="1"/>
        <v>3</v>
      </c>
      <c r="H34" s="189">
        <v>157</v>
      </c>
      <c r="I34" s="189">
        <v>6</v>
      </c>
      <c r="J34" s="190">
        <f t="shared" si="2"/>
        <v>163</v>
      </c>
      <c r="K34" s="189">
        <v>15</v>
      </c>
      <c r="L34" s="189">
        <v>1</v>
      </c>
      <c r="M34" s="190">
        <f t="shared" si="3"/>
        <v>16</v>
      </c>
      <c r="N34" s="191">
        <f t="shared" si="4"/>
        <v>159</v>
      </c>
      <c r="O34" s="191">
        <f t="shared" si="4"/>
        <v>6</v>
      </c>
      <c r="P34" s="192">
        <f t="shared" si="5"/>
        <v>165</v>
      </c>
      <c r="Q34" s="191">
        <f t="shared" si="6"/>
        <v>18</v>
      </c>
      <c r="R34" s="191">
        <f t="shared" si="6"/>
        <v>1</v>
      </c>
      <c r="S34" s="192">
        <f t="shared" si="7"/>
        <v>19</v>
      </c>
    </row>
    <row r="35" spans="1:19" s="193" customFormat="1">
      <c r="A35" s="188">
        <f t="shared" si="8"/>
        <v>45</v>
      </c>
      <c r="B35" s="189">
        <v>2</v>
      </c>
      <c r="C35" s="189">
        <v>0</v>
      </c>
      <c r="D35" s="190">
        <f t="shared" si="0"/>
        <v>2</v>
      </c>
      <c r="E35" s="189">
        <v>4</v>
      </c>
      <c r="F35" s="189">
        <v>0</v>
      </c>
      <c r="G35" s="190">
        <f t="shared" si="1"/>
        <v>4</v>
      </c>
      <c r="H35" s="189">
        <v>127</v>
      </c>
      <c r="I35" s="189">
        <v>7</v>
      </c>
      <c r="J35" s="190">
        <f t="shared" si="2"/>
        <v>134</v>
      </c>
      <c r="K35" s="189">
        <v>7</v>
      </c>
      <c r="L35" s="189">
        <v>0</v>
      </c>
      <c r="M35" s="190">
        <f t="shared" si="3"/>
        <v>7</v>
      </c>
      <c r="N35" s="191">
        <f t="shared" si="4"/>
        <v>129</v>
      </c>
      <c r="O35" s="191">
        <f t="shared" si="4"/>
        <v>7</v>
      </c>
      <c r="P35" s="192">
        <f t="shared" si="5"/>
        <v>136</v>
      </c>
      <c r="Q35" s="191">
        <f t="shared" si="6"/>
        <v>11</v>
      </c>
      <c r="R35" s="191">
        <f t="shared" si="6"/>
        <v>0</v>
      </c>
      <c r="S35" s="192">
        <f t="shared" si="7"/>
        <v>11</v>
      </c>
    </row>
    <row r="36" spans="1:19" s="193" customFormat="1">
      <c r="A36" s="188">
        <f t="shared" si="8"/>
        <v>46</v>
      </c>
      <c r="B36" s="189">
        <v>5</v>
      </c>
      <c r="C36" s="189">
        <v>0</v>
      </c>
      <c r="D36" s="190">
        <f t="shared" si="0"/>
        <v>5</v>
      </c>
      <c r="E36" s="189">
        <v>2</v>
      </c>
      <c r="F36" s="189">
        <v>0</v>
      </c>
      <c r="G36" s="190">
        <f t="shared" si="1"/>
        <v>2</v>
      </c>
      <c r="H36" s="189">
        <v>125</v>
      </c>
      <c r="I36" s="189">
        <v>10</v>
      </c>
      <c r="J36" s="190">
        <f t="shared" si="2"/>
        <v>135</v>
      </c>
      <c r="K36" s="189">
        <v>14</v>
      </c>
      <c r="L36" s="189">
        <v>1</v>
      </c>
      <c r="M36" s="190">
        <f t="shared" si="3"/>
        <v>15</v>
      </c>
      <c r="N36" s="191">
        <f t="shared" si="4"/>
        <v>130</v>
      </c>
      <c r="O36" s="191">
        <f t="shared" si="4"/>
        <v>10</v>
      </c>
      <c r="P36" s="192">
        <f t="shared" si="5"/>
        <v>140</v>
      </c>
      <c r="Q36" s="191">
        <f t="shared" si="6"/>
        <v>16</v>
      </c>
      <c r="R36" s="191">
        <f t="shared" si="6"/>
        <v>1</v>
      </c>
      <c r="S36" s="192">
        <f t="shared" si="7"/>
        <v>17</v>
      </c>
    </row>
    <row r="37" spans="1:19" s="193" customFormat="1">
      <c r="A37" s="188">
        <f t="shared" si="8"/>
        <v>47</v>
      </c>
      <c r="B37" s="189">
        <v>3</v>
      </c>
      <c r="C37" s="189">
        <v>0</v>
      </c>
      <c r="D37" s="190">
        <f t="shared" si="0"/>
        <v>3</v>
      </c>
      <c r="E37" s="189">
        <v>0</v>
      </c>
      <c r="F37" s="189">
        <v>0</v>
      </c>
      <c r="G37" s="190">
        <f t="shared" si="1"/>
        <v>0</v>
      </c>
      <c r="H37" s="189">
        <v>125</v>
      </c>
      <c r="I37" s="189">
        <v>3</v>
      </c>
      <c r="J37" s="190">
        <f t="shared" si="2"/>
        <v>128</v>
      </c>
      <c r="K37" s="189">
        <v>7</v>
      </c>
      <c r="L37" s="189">
        <v>0</v>
      </c>
      <c r="M37" s="190">
        <f t="shared" si="3"/>
        <v>7</v>
      </c>
      <c r="N37" s="191">
        <f t="shared" si="4"/>
        <v>128</v>
      </c>
      <c r="O37" s="191">
        <f t="shared" si="4"/>
        <v>3</v>
      </c>
      <c r="P37" s="192">
        <f t="shared" si="5"/>
        <v>131</v>
      </c>
      <c r="Q37" s="191">
        <f t="shared" si="6"/>
        <v>7</v>
      </c>
      <c r="R37" s="191">
        <f t="shared" si="6"/>
        <v>0</v>
      </c>
      <c r="S37" s="192">
        <f t="shared" si="7"/>
        <v>7</v>
      </c>
    </row>
    <row r="38" spans="1:19" s="193" customFormat="1">
      <c r="A38" s="188">
        <f t="shared" si="8"/>
        <v>48</v>
      </c>
      <c r="B38" s="189">
        <v>2</v>
      </c>
      <c r="C38" s="189">
        <v>0</v>
      </c>
      <c r="D38" s="190">
        <f t="shared" si="0"/>
        <v>2</v>
      </c>
      <c r="E38" s="189">
        <v>2</v>
      </c>
      <c r="F38" s="189">
        <v>0</v>
      </c>
      <c r="G38" s="190">
        <f t="shared" si="1"/>
        <v>2</v>
      </c>
      <c r="H38" s="189">
        <v>119</v>
      </c>
      <c r="I38" s="189">
        <v>5</v>
      </c>
      <c r="J38" s="190">
        <f t="shared" si="2"/>
        <v>124</v>
      </c>
      <c r="K38" s="189">
        <v>5</v>
      </c>
      <c r="L38" s="189">
        <v>0</v>
      </c>
      <c r="M38" s="190">
        <f t="shared" si="3"/>
        <v>5</v>
      </c>
      <c r="N38" s="191">
        <f t="shared" si="4"/>
        <v>121</v>
      </c>
      <c r="O38" s="191">
        <f t="shared" si="4"/>
        <v>5</v>
      </c>
      <c r="P38" s="192">
        <f t="shared" si="5"/>
        <v>126</v>
      </c>
      <c r="Q38" s="191">
        <f t="shared" si="6"/>
        <v>7</v>
      </c>
      <c r="R38" s="191">
        <f t="shared" si="6"/>
        <v>0</v>
      </c>
      <c r="S38" s="192">
        <f t="shared" si="7"/>
        <v>7</v>
      </c>
    </row>
    <row r="39" spans="1:19" s="193" customFormat="1">
      <c r="A39" s="188">
        <f t="shared" si="8"/>
        <v>49</v>
      </c>
      <c r="B39" s="189">
        <v>2</v>
      </c>
      <c r="C39" s="189">
        <v>0</v>
      </c>
      <c r="D39" s="190">
        <f t="shared" si="0"/>
        <v>2</v>
      </c>
      <c r="E39" s="189">
        <v>0</v>
      </c>
      <c r="F39" s="189">
        <v>0</v>
      </c>
      <c r="G39" s="190">
        <f t="shared" si="1"/>
        <v>0</v>
      </c>
      <c r="H39" s="189">
        <v>77</v>
      </c>
      <c r="I39" s="189">
        <v>4</v>
      </c>
      <c r="J39" s="190">
        <f t="shared" si="2"/>
        <v>81</v>
      </c>
      <c r="K39" s="189">
        <v>4</v>
      </c>
      <c r="L39" s="189">
        <v>0</v>
      </c>
      <c r="M39" s="190">
        <f t="shared" si="3"/>
        <v>4</v>
      </c>
      <c r="N39" s="191">
        <f t="shared" si="4"/>
        <v>79</v>
      </c>
      <c r="O39" s="191">
        <f t="shared" si="4"/>
        <v>4</v>
      </c>
      <c r="P39" s="192">
        <f t="shared" si="5"/>
        <v>83</v>
      </c>
      <c r="Q39" s="191">
        <f t="shared" si="6"/>
        <v>4</v>
      </c>
      <c r="R39" s="191">
        <f t="shared" si="6"/>
        <v>0</v>
      </c>
      <c r="S39" s="192">
        <f t="shared" si="7"/>
        <v>4</v>
      </c>
    </row>
    <row r="40" spans="1:19" s="193" customFormat="1">
      <c r="A40" s="188">
        <f t="shared" si="8"/>
        <v>50</v>
      </c>
      <c r="B40" s="189">
        <v>0</v>
      </c>
      <c r="C40" s="189">
        <v>0</v>
      </c>
      <c r="D40" s="190">
        <f t="shared" si="0"/>
        <v>0</v>
      </c>
      <c r="E40" s="189">
        <v>0</v>
      </c>
      <c r="F40" s="189">
        <v>0</v>
      </c>
      <c r="G40" s="190">
        <f t="shared" si="1"/>
        <v>0</v>
      </c>
      <c r="H40" s="189">
        <v>82</v>
      </c>
      <c r="I40" s="189">
        <v>10</v>
      </c>
      <c r="J40" s="190">
        <f t="shared" si="2"/>
        <v>92</v>
      </c>
      <c r="K40" s="189">
        <v>3</v>
      </c>
      <c r="L40" s="189">
        <v>0</v>
      </c>
      <c r="M40" s="190">
        <f t="shared" si="3"/>
        <v>3</v>
      </c>
      <c r="N40" s="191">
        <f t="shared" si="4"/>
        <v>82</v>
      </c>
      <c r="O40" s="191">
        <f t="shared" si="4"/>
        <v>10</v>
      </c>
      <c r="P40" s="192">
        <f t="shared" si="5"/>
        <v>92</v>
      </c>
      <c r="Q40" s="191">
        <f t="shared" si="6"/>
        <v>3</v>
      </c>
      <c r="R40" s="191">
        <f t="shared" si="6"/>
        <v>0</v>
      </c>
      <c r="S40" s="192">
        <f t="shared" si="7"/>
        <v>3</v>
      </c>
    </row>
    <row r="41" spans="1:19" s="193" customFormat="1">
      <c r="A41" s="188">
        <f t="shared" si="8"/>
        <v>51</v>
      </c>
      <c r="B41" s="189">
        <v>3</v>
      </c>
      <c r="C41" s="189">
        <v>0</v>
      </c>
      <c r="D41" s="190">
        <f t="shared" si="0"/>
        <v>3</v>
      </c>
      <c r="E41" s="189">
        <v>0</v>
      </c>
      <c r="F41" s="189">
        <v>0</v>
      </c>
      <c r="G41" s="190">
        <f t="shared" si="1"/>
        <v>0</v>
      </c>
      <c r="H41" s="189">
        <v>70</v>
      </c>
      <c r="I41" s="189">
        <v>2</v>
      </c>
      <c r="J41" s="190">
        <f t="shared" si="2"/>
        <v>72</v>
      </c>
      <c r="K41" s="189">
        <v>2</v>
      </c>
      <c r="L41" s="189">
        <v>1</v>
      </c>
      <c r="M41" s="190">
        <f t="shared" si="3"/>
        <v>3</v>
      </c>
      <c r="N41" s="191">
        <f t="shared" si="4"/>
        <v>73</v>
      </c>
      <c r="O41" s="191">
        <f t="shared" si="4"/>
        <v>2</v>
      </c>
      <c r="P41" s="192">
        <f t="shared" si="5"/>
        <v>75</v>
      </c>
      <c r="Q41" s="191">
        <f t="shared" si="6"/>
        <v>2</v>
      </c>
      <c r="R41" s="191">
        <f t="shared" si="6"/>
        <v>1</v>
      </c>
      <c r="S41" s="192">
        <f t="shared" si="7"/>
        <v>3</v>
      </c>
    </row>
    <row r="42" spans="1:19" s="193" customFormat="1">
      <c r="A42" s="188">
        <f t="shared" si="8"/>
        <v>52</v>
      </c>
      <c r="B42" s="189">
        <v>1</v>
      </c>
      <c r="C42" s="189">
        <v>1</v>
      </c>
      <c r="D42" s="190">
        <f t="shared" si="0"/>
        <v>2</v>
      </c>
      <c r="E42" s="189">
        <v>0</v>
      </c>
      <c r="F42" s="189">
        <v>0</v>
      </c>
      <c r="G42" s="190">
        <f t="shared" si="1"/>
        <v>0</v>
      </c>
      <c r="H42" s="189">
        <v>58</v>
      </c>
      <c r="I42" s="189">
        <v>4</v>
      </c>
      <c r="J42" s="190">
        <f t="shared" si="2"/>
        <v>62</v>
      </c>
      <c r="K42" s="189">
        <v>0</v>
      </c>
      <c r="L42" s="189">
        <v>1</v>
      </c>
      <c r="M42" s="190">
        <f t="shared" si="3"/>
        <v>1</v>
      </c>
      <c r="N42" s="191">
        <f t="shared" si="4"/>
        <v>59</v>
      </c>
      <c r="O42" s="191">
        <f t="shared" si="4"/>
        <v>5</v>
      </c>
      <c r="P42" s="192">
        <f t="shared" si="5"/>
        <v>64</v>
      </c>
      <c r="Q42" s="191">
        <f t="shared" si="6"/>
        <v>0</v>
      </c>
      <c r="R42" s="191">
        <f t="shared" si="6"/>
        <v>1</v>
      </c>
      <c r="S42" s="192">
        <f t="shared" si="7"/>
        <v>1</v>
      </c>
    </row>
    <row r="43" spans="1:19" s="193" customFormat="1">
      <c r="A43" s="188">
        <f t="shared" si="8"/>
        <v>53</v>
      </c>
      <c r="B43" s="189">
        <v>1</v>
      </c>
      <c r="C43" s="189">
        <v>0</v>
      </c>
      <c r="D43" s="190">
        <f t="shared" si="0"/>
        <v>1</v>
      </c>
      <c r="E43" s="189">
        <v>0</v>
      </c>
      <c r="F43" s="189">
        <v>0</v>
      </c>
      <c r="G43" s="190">
        <f t="shared" si="1"/>
        <v>0</v>
      </c>
      <c r="H43" s="189">
        <v>46</v>
      </c>
      <c r="I43" s="189">
        <v>5</v>
      </c>
      <c r="J43" s="190">
        <f t="shared" si="2"/>
        <v>51</v>
      </c>
      <c r="K43" s="189">
        <v>0</v>
      </c>
      <c r="L43" s="189">
        <v>0</v>
      </c>
      <c r="M43" s="190">
        <f t="shared" si="3"/>
        <v>0</v>
      </c>
      <c r="N43" s="191">
        <f t="shared" si="4"/>
        <v>47</v>
      </c>
      <c r="O43" s="191">
        <f t="shared" si="4"/>
        <v>5</v>
      </c>
      <c r="P43" s="192">
        <f t="shared" si="5"/>
        <v>52</v>
      </c>
      <c r="Q43" s="191">
        <f t="shared" si="6"/>
        <v>0</v>
      </c>
      <c r="R43" s="191">
        <f t="shared" si="6"/>
        <v>0</v>
      </c>
      <c r="S43" s="192">
        <f t="shared" si="7"/>
        <v>0</v>
      </c>
    </row>
    <row r="44" spans="1:19" s="193" customFormat="1">
      <c r="A44" s="188">
        <f t="shared" si="8"/>
        <v>54</v>
      </c>
      <c r="B44" s="189">
        <v>0</v>
      </c>
      <c r="C44" s="189">
        <v>0</v>
      </c>
      <c r="D44" s="190">
        <f t="shared" si="0"/>
        <v>0</v>
      </c>
      <c r="E44" s="189">
        <v>0</v>
      </c>
      <c r="F44" s="189">
        <v>0</v>
      </c>
      <c r="G44" s="190">
        <f t="shared" si="1"/>
        <v>0</v>
      </c>
      <c r="H44" s="189">
        <v>24</v>
      </c>
      <c r="I44" s="189">
        <v>4</v>
      </c>
      <c r="J44" s="190">
        <f t="shared" si="2"/>
        <v>28</v>
      </c>
      <c r="K44" s="189">
        <v>0</v>
      </c>
      <c r="L44" s="189">
        <v>0</v>
      </c>
      <c r="M44" s="190">
        <f t="shared" si="3"/>
        <v>0</v>
      </c>
      <c r="N44" s="191">
        <f t="shared" si="4"/>
        <v>24</v>
      </c>
      <c r="O44" s="191">
        <f t="shared" si="4"/>
        <v>4</v>
      </c>
      <c r="P44" s="192">
        <f t="shared" si="5"/>
        <v>28</v>
      </c>
      <c r="Q44" s="191">
        <f t="shared" si="6"/>
        <v>0</v>
      </c>
      <c r="R44" s="191">
        <f t="shared" si="6"/>
        <v>0</v>
      </c>
      <c r="S44" s="192">
        <f t="shared" si="7"/>
        <v>0</v>
      </c>
    </row>
    <row r="45" spans="1:19" s="193" customFormat="1">
      <c r="A45" s="188">
        <f t="shared" si="8"/>
        <v>55</v>
      </c>
      <c r="B45" s="189">
        <v>0</v>
      </c>
      <c r="C45" s="189">
        <v>0</v>
      </c>
      <c r="D45" s="190">
        <f t="shared" si="0"/>
        <v>0</v>
      </c>
      <c r="E45" s="189">
        <v>0</v>
      </c>
      <c r="F45" s="189">
        <v>0</v>
      </c>
      <c r="G45" s="190">
        <f t="shared" si="1"/>
        <v>0</v>
      </c>
      <c r="H45" s="189">
        <v>25</v>
      </c>
      <c r="I45" s="189">
        <v>3</v>
      </c>
      <c r="J45" s="190">
        <f t="shared" si="2"/>
        <v>28</v>
      </c>
      <c r="K45" s="189">
        <v>0</v>
      </c>
      <c r="L45" s="189">
        <v>1</v>
      </c>
      <c r="M45" s="190">
        <f t="shared" si="3"/>
        <v>1</v>
      </c>
      <c r="N45" s="191">
        <f t="shared" si="4"/>
        <v>25</v>
      </c>
      <c r="O45" s="191">
        <f t="shared" si="4"/>
        <v>3</v>
      </c>
      <c r="P45" s="192">
        <f t="shared" si="5"/>
        <v>28</v>
      </c>
      <c r="Q45" s="191">
        <f t="shared" si="6"/>
        <v>0</v>
      </c>
      <c r="R45" s="191">
        <f t="shared" si="6"/>
        <v>1</v>
      </c>
      <c r="S45" s="192">
        <f t="shared" si="7"/>
        <v>1</v>
      </c>
    </row>
    <row r="46" spans="1:19" s="193" customFormat="1">
      <c r="A46" s="188">
        <f t="shared" si="8"/>
        <v>56</v>
      </c>
      <c r="B46" s="189">
        <v>1</v>
      </c>
      <c r="C46" s="189">
        <v>0</v>
      </c>
      <c r="D46" s="190">
        <f t="shared" si="0"/>
        <v>1</v>
      </c>
      <c r="E46" s="189">
        <v>0</v>
      </c>
      <c r="F46" s="189">
        <v>0</v>
      </c>
      <c r="G46" s="190">
        <f t="shared" si="1"/>
        <v>0</v>
      </c>
      <c r="H46" s="189">
        <v>35</v>
      </c>
      <c r="I46" s="189">
        <v>4</v>
      </c>
      <c r="J46" s="190">
        <f t="shared" si="2"/>
        <v>39</v>
      </c>
      <c r="K46" s="189">
        <v>0</v>
      </c>
      <c r="L46" s="189">
        <v>0</v>
      </c>
      <c r="M46" s="190">
        <f t="shared" si="3"/>
        <v>0</v>
      </c>
      <c r="N46" s="191">
        <f t="shared" si="4"/>
        <v>36</v>
      </c>
      <c r="O46" s="191">
        <f t="shared" si="4"/>
        <v>4</v>
      </c>
      <c r="P46" s="192">
        <f t="shared" si="5"/>
        <v>40</v>
      </c>
      <c r="Q46" s="191">
        <f t="shared" si="6"/>
        <v>0</v>
      </c>
      <c r="R46" s="191">
        <f t="shared" si="6"/>
        <v>0</v>
      </c>
      <c r="S46" s="192">
        <f t="shared" si="7"/>
        <v>0</v>
      </c>
    </row>
    <row r="47" spans="1:19" s="193" customFormat="1">
      <c r="A47" s="188">
        <f t="shared" si="8"/>
        <v>57</v>
      </c>
      <c r="B47" s="189">
        <v>0</v>
      </c>
      <c r="C47" s="189">
        <v>0</v>
      </c>
      <c r="D47" s="190">
        <f t="shared" si="0"/>
        <v>0</v>
      </c>
      <c r="E47" s="189">
        <v>0</v>
      </c>
      <c r="F47" s="189">
        <v>0</v>
      </c>
      <c r="G47" s="190">
        <f t="shared" si="1"/>
        <v>0</v>
      </c>
      <c r="H47" s="189">
        <v>30</v>
      </c>
      <c r="I47" s="189">
        <v>1</v>
      </c>
      <c r="J47" s="190">
        <f t="shared" si="2"/>
        <v>31</v>
      </c>
      <c r="K47" s="189">
        <v>0</v>
      </c>
      <c r="L47" s="189">
        <v>0</v>
      </c>
      <c r="M47" s="190">
        <f t="shared" si="3"/>
        <v>0</v>
      </c>
      <c r="N47" s="191">
        <f t="shared" si="4"/>
        <v>30</v>
      </c>
      <c r="O47" s="191">
        <f t="shared" si="4"/>
        <v>1</v>
      </c>
      <c r="P47" s="192">
        <f t="shared" si="5"/>
        <v>31</v>
      </c>
      <c r="Q47" s="191">
        <f t="shared" si="6"/>
        <v>0</v>
      </c>
      <c r="R47" s="191">
        <f t="shared" si="6"/>
        <v>0</v>
      </c>
      <c r="S47" s="192">
        <f t="shared" si="7"/>
        <v>0</v>
      </c>
    </row>
    <row r="48" spans="1:19" s="193" customFormat="1">
      <c r="A48" s="188">
        <f t="shared" si="8"/>
        <v>58</v>
      </c>
      <c r="B48" s="189">
        <v>1</v>
      </c>
      <c r="C48" s="189">
        <v>0</v>
      </c>
      <c r="D48" s="190">
        <f t="shared" si="0"/>
        <v>1</v>
      </c>
      <c r="E48" s="189">
        <v>1</v>
      </c>
      <c r="F48" s="189">
        <v>0</v>
      </c>
      <c r="G48" s="190">
        <f t="shared" si="1"/>
        <v>1</v>
      </c>
      <c r="H48" s="189">
        <v>20</v>
      </c>
      <c r="I48" s="189">
        <v>2</v>
      </c>
      <c r="J48" s="190">
        <f t="shared" si="2"/>
        <v>22</v>
      </c>
      <c r="K48" s="189">
        <v>0</v>
      </c>
      <c r="L48" s="189">
        <v>0</v>
      </c>
      <c r="M48" s="190">
        <f t="shared" si="3"/>
        <v>0</v>
      </c>
      <c r="N48" s="191">
        <f t="shared" si="4"/>
        <v>21</v>
      </c>
      <c r="O48" s="191">
        <f t="shared" si="4"/>
        <v>2</v>
      </c>
      <c r="P48" s="192">
        <f t="shared" si="5"/>
        <v>23</v>
      </c>
      <c r="Q48" s="191">
        <f t="shared" si="6"/>
        <v>1</v>
      </c>
      <c r="R48" s="191">
        <f t="shared" si="6"/>
        <v>0</v>
      </c>
      <c r="S48" s="192">
        <f t="shared" si="7"/>
        <v>1</v>
      </c>
    </row>
    <row r="49" spans="1:19" s="193" customFormat="1">
      <c r="A49" s="188">
        <f t="shared" si="8"/>
        <v>59</v>
      </c>
      <c r="B49" s="189">
        <v>0</v>
      </c>
      <c r="C49" s="189">
        <v>0</v>
      </c>
      <c r="D49" s="190">
        <f t="shared" si="0"/>
        <v>0</v>
      </c>
      <c r="E49" s="189">
        <v>0</v>
      </c>
      <c r="F49" s="189">
        <v>0</v>
      </c>
      <c r="G49" s="190">
        <f t="shared" si="1"/>
        <v>0</v>
      </c>
      <c r="H49" s="189">
        <v>15</v>
      </c>
      <c r="I49" s="189">
        <v>0</v>
      </c>
      <c r="J49" s="190">
        <f t="shared" si="2"/>
        <v>15</v>
      </c>
      <c r="K49" s="189">
        <v>0</v>
      </c>
      <c r="L49" s="189">
        <v>0</v>
      </c>
      <c r="M49" s="190">
        <f t="shared" si="3"/>
        <v>0</v>
      </c>
      <c r="N49" s="191">
        <f t="shared" si="4"/>
        <v>15</v>
      </c>
      <c r="O49" s="191">
        <f t="shared" si="4"/>
        <v>0</v>
      </c>
      <c r="P49" s="192">
        <f t="shared" si="5"/>
        <v>15</v>
      </c>
      <c r="Q49" s="191">
        <f t="shared" si="6"/>
        <v>0</v>
      </c>
      <c r="R49" s="191">
        <f t="shared" si="6"/>
        <v>0</v>
      </c>
      <c r="S49" s="192">
        <f t="shared" si="7"/>
        <v>0</v>
      </c>
    </row>
    <row r="50" spans="1:19" s="193" customFormat="1">
      <c r="A50" s="188">
        <f t="shared" si="8"/>
        <v>60</v>
      </c>
      <c r="B50" s="189">
        <v>0</v>
      </c>
      <c r="C50" s="189">
        <v>0</v>
      </c>
      <c r="D50" s="190">
        <f t="shared" si="0"/>
        <v>0</v>
      </c>
      <c r="E50" s="189">
        <v>0</v>
      </c>
      <c r="F50" s="189">
        <v>0</v>
      </c>
      <c r="G50" s="190">
        <f t="shared" si="1"/>
        <v>0</v>
      </c>
      <c r="H50" s="189">
        <v>12</v>
      </c>
      <c r="I50" s="189">
        <v>2</v>
      </c>
      <c r="J50" s="190">
        <f t="shared" si="2"/>
        <v>14</v>
      </c>
      <c r="K50" s="189">
        <v>0</v>
      </c>
      <c r="L50" s="189">
        <v>0</v>
      </c>
      <c r="M50" s="190">
        <f t="shared" si="3"/>
        <v>0</v>
      </c>
      <c r="N50" s="191">
        <f t="shared" si="4"/>
        <v>12</v>
      </c>
      <c r="O50" s="191">
        <f t="shared" si="4"/>
        <v>2</v>
      </c>
      <c r="P50" s="192">
        <f t="shared" si="5"/>
        <v>14</v>
      </c>
      <c r="Q50" s="191">
        <f t="shared" si="6"/>
        <v>0</v>
      </c>
      <c r="R50" s="191">
        <f t="shared" si="6"/>
        <v>0</v>
      </c>
      <c r="S50" s="192">
        <f t="shared" si="7"/>
        <v>0</v>
      </c>
    </row>
    <row r="51" spans="1:19" s="193" customFormat="1">
      <c r="A51" s="188">
        <f t="shared" si="8"/>
        <v>61</v>
      </c>
      <c r="B51" s="189">
        <v>0</v>
      </c>
      <c r="C51" s="189">
        <v>0</v>
      </c>
      <c r="D51" s="190">
        <f t="shared" si="0"/>
        <v>0</v>
      </c>
      <c r="E51" s="189">
        <v>0</v>
      </c>
      <c r="F51" s="189">
        <v>0</v>
      </c>
      <c r="G51" s="190">
        <f t="shared" si="1"/>
        <v>0</v>
      </c>
      <c r="H51" s="189">
        <v>14</v>
      </c>
      <c r="I51" s="189">
        <v>0</v>
      </c>
      <c r="J51" s="190">
        <f t="shared" si="2"/>
        <v>14</v>
      </c>
      <c r="K51" s="189">
        <v>1</v>
      </c>
      <c r="L51" s="189">
        <v>0</v>
      </c>
      <c r="M51" s="190">
        <f t="shared" si="3"/>
        <v>1</v>
      </c>
      <c r="N51" s="191">
        <f t="shared" si="4"/>
        <v>14</v>
      </c>
      <c r="O51" s="191">
        <f t="shared" si="4"/>
        <v>0</v>
      </c>
      <c r="P51" s="192">
        <f t="shared" si="5"/>
        <v>14</v>
      </c>
      <c r="Q51" s="191">
        <f t="shared" si="6"/>
        <v>1</v>
      </c>
      <c r="R51" s="191">
        <f t="shared" si="6"/>
        <v>0</v>
      </c>
      <c r="S51" s="192">
        <f t="shared" si="7"/>
        <v>1</v>
      </c>
    </row>
    <row r="52" spans="1:19" s="193" customFormat="1">
      <c r="A52" s="188">
        <f t="shared" si="8"/>
        <v>62</v>
      </c>
      <c r="B52" s="189">
        <v>0</v>
      </c>
      <c r="C52" s="189">
        <v>0</v>
      </c>
      <c r="D52" s="190">
        <f t="shared" si="0"/>
        <v>0</v>
      </c>
      <c r="E52" s="189">
        <v>0</v>
      </c>
      <c r="F52" s="189">
        <v>0</v>
      </c>
      <c r="G52" s="190">
        <f t="shared" si="1"/>
        <v>0</v>
      </c>
      <c r="H52" s="189">
        <v>16</v>
      </c>
      <c r="I52" s="189">
        <v>1</v>
      </c>
      <c r="J52" s="190">
        <f t="shared" si="2"/>
        <v>17</v>
      </c>
      <c r="K52" s="189">
        <v>0</v>
      </c>
      <c r="L52" s="189">
        <v>0</v>
      </c>
      <c r="M52" s="190">
        <f t="shared" si="3"/>
        <v>0</v>
      </c>
      <c r="N52" s="191">
        <f t="shared" si="4"/>
        <v>16</v>
      </c>
      <c r="O52" s="191">
        <f t="shared" si="4"/>
        <v>1</v>
      </c>
      <c r="P52" s="192">
        <f t="shared" si="5"/>
        <v>17</v>
      </c>
      <c r="Q52" s="191">
        <f t="shared" si="6"/>
        <v>0</v>
      </c>
      <c r="R52" s="191">
        <f t="shared" si="6"/>
        <v>0</v>
      </c>
      <c r="S52" s="192">
        <f t="shared" si="7"/>
        <v>0</v>
      </c>
    </row>
    <row r="53" spans="1:19" s="193" customFormat="1">
      <c r="A53" s="188">
        <f t="shared" si="8"/>
        <v>63</v>
      </c>
      <c r="B53" s="189">
        <v>0</v>
      </c>
      <c r="C53" s="189">
        <v>0</v>
      </c>
      <c r="D53" s="190">
        <f t="shared" si="0"/>
        <v>0</v>
      </c>
      <c r="E53" s="189">
        <v>0</v>
      </c>
      <c r="F53" s="189">
        <v>0</v>
      </c>
      <c r="G53" s="190">
        <f t="shared" si="1"/>
        <v>0</v>
      </c>
      <c r="H53" s="189">
        <v>7</v>
      </c>
      <c r="I53" s="189">
        <v>0</v>
      </c>
      <c r="J53" s="190">
        <f t="shared" si="2"/>
        <v>7</v>
      </c>
      <c r="K53" s="189">
        <v>0</v>
      </c>
      <c r="L53" s="189">
        <v>0</v>
      </c>
      <c r="M53" s="190">
        <f t="shared" si="3"/>
        <v>0</v>
      </c>
      <c r="N53" s="191">
        <f t="shared" si="4"/>
        <v>7</v>
      </c>
      <c r="O53" s="191">
        <f t="shared" si="4"/>
        <v>0</v>
      </c>
      <c r="P53" s="192">
        <f t="shared" si="5"/>
        <v>7</v>
      </c>
      <c r="Q53" s="191">
        <f t="shared" si="6"/>
        <v>0</v>
      </c>
      <c r="R53" s="191">
        <f t="shared" si="6"/>
        <v>0</v>
      </c>
      <c r="S53" s="192">
        <f t="shared" si="7"/>
        <v>0</v>
      </c>
    </row>
    <row r="54" spans="1:19" s="193" customFormat="1">
      <c r="A54" s="188">
        <f t="shared" si="8"/>
        <v>64</v>
      </c>
      <c r="B54" s="189">
        <v>0</v>
      </c>
      <c r="C54" s="189">
        <v>0</v>
      </c>
      <c r="D54" s="190">
        <f t="shared" si="0"/>
        <v>0</v>
      </c>
      <c r="E54" s="189">
        <v>0</v>
      </c>
      <c r="F54" s="189">
        <v>0</v>
      </c>
      <c r="G54" s="190">
        <f t="shared" si="1"/>
        <v>0</v>
      </c>
      <c r="H54" s="189">
        <v>3</v>
      </c>
      <c r="I54" s="189">
        <v>0</v>
      </c>
      <c r="J54" s="190">
        <f t="shared" si="2"/>
        <v>3</v>
      </c>
      <c r="K54" s="189">
        <v>0</v>
      </c>
      <c r="L54" s="189">
        <v>0</v>
      </c>
      <c r="M54" s="190">
        <f t="shared" si="3"/>
        <v>0</v>
      </c>
      <c r="N54" s="191">
        <f t="shared" si="4"/>
        <v>3</v>
      </c>
      <c r="O54" s="191">
        <f t="shared" si="4"/>
        <v>0</v>
      </c>
      <c r="P54" s="192">
        <f t="shared" si="5"/>
        <v>3</v>
      </c>
      <c r="Q54" s="191">
        <f t="shared" si="6"/>
        <v>0</v>
      </c>
      <c r="R54" s="191">
        <f t="shared" si="6"/>
        <v>0</v>
      </c>
      <c r="S54" s="192">
        <f t="shared" si="7"/>
        <v>0</v>
      </c>
    </row>
    <row r="55" spans="1:19" s="193" customFormat="1">
      <c r="A55" s="188">
        <f t="shared" si="8"/>
        <v>65</v>
      </c>
      <c r="B55" s="189">
        <v>0</v>
      </c>
      <c r="C55" s="189">
        <v>0</v>
      </c>
      <c r="D55" s="190">
        <f t="shared" si="0"/>
        <v>0</v>
      </c>
      <c r="E55" s="189">
        <v>0</v>
      </c>
      <c r="F55" s="189">
        <v>0</v>
      </c>
      <c r="G55" s="190">
        <f t="shared" si="1"/>
        <v>0</v>
      </c>
      <c r="H55" s="189">
        <v>2</v>
      </c>
      <c r="I55" s="189">
        <v>0</v>
      </c>
      <c r="J55" s="190">
        <f t="shared" si="2"/>
        <v>2</v>
      </c>
      <c r="K55" s="189">
        <v>0</v>
      </c>
      <c r="L55" s="189">
        <v>0</v>
      </c>
      <c r="M55" s="190">
        <f t="shared" si="3"/>
        <v>0</v>
      </c>
      <c r="N55" s="191">
        <f t="shared" si="4"/>
        <v>2</v>
      </c>
      <c r="O55" s="191">
        <f t="shared" si="4"/>
        <v>0</v>
      </c>
      <c r="P55" s="192">
        <f t="shared" si="5"/>
        <v>2</v>
      </c>
      <c r="Q55" s="191">
        <f t="shared" si="6"/>
        <v>0</v>
      </c>
      <c r="R55" s="191">
        <f t="shared" si="6"/>
        <v>0</v>
      </c>
      <c r="S55" s="192">
        <f t="shared" si="7"/>
        <v>0</v>
      </c>
    </row>
    <row r="56" spans="1:19" s="193" customFormat="1">
      <c r="A56" s="188">
        <f t="shared" si="8"/>
        <v>66</v>
      </c>
      <c r="B56" s="189">
        <v>0</v>
      </c>
      <c r="C56" s="189">
        <v>0</v>
      </c>
      <c r="D56" s="190">
        <f t="shared" si="0"/>
        <v>0</v>
      </c>
      <c r="E56" s="189">
        <v>0</v>
      </c>
      <c r="F56" s="189">
        <v>0</v>
      </c>
      <c r="G56" s="190">
        <f t="shared" si="1"/>
        <v>0</v>
      </c>
      <c r="H56" s="189">
        <v>3</v>
      </c>
      <c r="I56" s="189">
        <v>0</v>
      </c>
      <c r="J56" s="190">
        <f t="shared" si="2"/>
        <v>3</v>
      </c>
      <c r="K56" s="189">
        <v>0</v>
      </c>
      <c r="L56" s="189">
        <v>0</v>
      </c>
      <c r="M56" s="190">
        <f t="shared" si="3"/>
        <v>0</v>
      </c>
      <c r="N56" s="191">
        <f t="shared" si="4"/>
        <v>3</v>
      </c>
      <c r="O56" s="191">
        <f t="shared" si="4"/>
        <v>0</v>
      </c>
      <c r="P56" s="192">
        <f t="shared" si="5"/>
        <v>3</v>
      </c>
      <c r="Q56" s="191">
        <f t="shared" si="6"/>
        <v>0</v>
      </c>
      <c r="R56" s="191">
        <f t="shared" si="6"/>
        <v>0</v>
      </c>
      <c r="S56" s="192">
        <f t="shared" si="7"/>
        <v>0</v>
      </c>
    </row>
    <row r="57" spans="1:19" s="193" customFormat="1">
      <c r="A57" s="188">
        <f t="shared" si="8"/>
        <v>67</v>
      </c>
      <c r="B57" s="189">
        <v>0</v>
      </c>
      <c r="C57" s="189">
        <v>0</v>
      </c>
      <c r="D57" s="190">
        <f t="shared" si="0"/>
        <v>0</v>
      </c>
      <c r="E57" s="189">
        <v>0</v>
      </c>
      <c r="F57" s="189">
        <v>0</v>
      </c>
      <c r="G57" s="190">
        <f t="shared" si="1"/>
        <v>0</v>
      </c>
      <c r="H57" s="189">
        <v>2</v>
      </c>
      <c r="I57" s="189">
        <v>0</v>
      </c>
      <c r="J57" s="190">
        <f t="shared" si="2"/>
        <v>2</v>
      </c>
      <c r="K57" s="189">
        <v>0</v>
      </c>
      <c r="L57" s="189">
        <v>0</v>
      </c>
      <c r="M57" s="190">
        <f t="shared" si="3"/>
        <v>0</v>
      </c>
      <c r="N57" s="191">
        <f t="shared" si="4"/>
        <v>2</v>
      </c>
      <c r="O57" s="191">
        <f t="shared" si="4"/>
        <v>0</v>
      </c>
      <c r="P57" s="192">
        <f t="shared" si="5"/>
        <v>2</v>
      </c>
      <c r="Q57" s="191">
        <f t="shared" si="6"/>
        <v>0</v>
      </c>
      <c r="R57" s="191">
        <f t="shared" si="6"/>
        <v>0</v>
      </c>
      <c r="S57" s="192">
        <f t="shared" si="7"/>
        <v>0</v>
      </c>
    </row>
    <row r="58" spans="1:19" s="193" customFormat="1">
      <c r="A58" s="188">
        <f t="shared" si="8"/>
        <v>68</v>
      </c>
      <c r="B58" s="189">
        <v>0</v>
      </c>
      <c r="C58" s="189">
        <v>0</v>
      </c>
      <c r="D58" s="190">
        <f t="shared" si="0"/>
        <v>0</v>
      </c>
      <c r="E58" s="189">
        <v>0</v>
      </c>
      <c r="F58" s="189">
        <v>0</v>
      </c>
      <c r="G58" s="190">
        <f t="shared" si="1"/>
        <v>0</v>
      </c>
      <c r="H58" s="189">
        <v>1</v>
      </c>
      <c r="I58" s="189">
        <v>0</v>
      </c>
      <c r="J58" s="190">
        <f t="shared" si="2"/>
        <v>1</v>
      </c>
      <c r="K58" s="189">
        <v>0</v>
      </c>
      <c r="L58" s="189">
        <v>0</v>
      </c>
      <c r="M58" s="190">
        <f t="shared" si="3"/>
        <v>0</v>
      </c>
      <c r="N58" s="191">
        <f t="shared" si="4"/>
        <v>1</v>
      </c>
      <c r="O58" s="191">
        <f t="shared" si="4"/>
        <v>0</v>
      </c>
      <c r="P58" s="192">
        <f t="shared" si="5"/>
        <v>1</v>
      </c>
      <c r="Q58" s="191">
        <f t="shared" si="6"/>
        <v>0</v>
      </c>
      <c r="R58" s="191">
        <f t="shared" si="6"/>
        <v>0</v>
      </c>
      <c r="S58" s="192">
        <f t="shared" si="7"/>
        <v>0</v>
      </c>
    </row>
    <row r="59" spans="1:19" s="193" customFormat="1">
      <c r="A59" s="188">
        <f t="shared" si="8"/>
        <v>69</v>
      </c>
      <c r="B59" s="189">
        <v>0</v>
      </c>
      <c r="C59" s="189">
        <v>0</v>
      </c>
      <c r="D59" s="190">
        <f t="shared" si="0"/>
        <v>0</v>
      </c>
      <c r="E59" s="189">
        <v>0</v>
      </c>
      <c r="F59" s="189">
        <v>0</v>
      </c>
      <c r="G59" s="190">
        <f t="shared" si="1"/>
        <v>0</v>
      </c>
      <c r="H59" s="189">
        <v>1</v>
      </c>
      <c r="I59" s="189">
        <v>0</v>
      </c>
      <c r="J59" s="190">
        <f t="shared" si="2"/>
        <v>1</v>
      </c>
      <c r="K59" s="189">
        <v>0</v>
      </c>
      <c r="L59" s="189">
        <v>0</v>
      </c>
      <c r="M59" s="190">
        <f t="shared" si="3"/>
        <v>0</v>
      </c>
      <c r="N59" s="191">
        <f t="shared" si="4"/>
        <v>1</v>
      </c>
      <c r="O59" s="191">
        <f t="shared" si="4"/>
        <v>0</v>
      </c>
      <c r="P59" s="192">
        <f t="shared" si="5"/>
        <v>1</v>
      </c>
      <c r="Q59" s="191">
        <f t="shared" si="6"/>
        <v>0</v>
      </c>
      <c r="R59" s="191">
        <f t="shared" si="6"/>
        <v>0</v>
      </c>
      <c r="S59" s="192">
        <f t="shared" si="7"/>
        <v>0</v>
      </c>
    </row>
    <row r="60" spans="1:19" s="193" customFormat="1">
      <c r="A60" s="188">
        <f t="shared" si="8"/>
        <v>70</v>
      </c>
      <c r="B60" s="189">
        <v>0</v>
      </c>
      <c r="C60" s="189">
        <v>0</v>
      </c>
      <c r="D60" s="190">
        <f t="shared" si="0"/>
        <v>0</v>
      </c>
      <c r="E60" s="189">
        <v>0</v>
      </c>
      <c r="F60" s="189">
        <v>0</v>
      </c>
      <c r="G60" s="190">
        <f t="shared" si="1"/>
        <v>0</v>
      </c>
      <c r="H60" s="189">
        <v>1</v>
      </c>
      <c r="I60" s="189">
        <v>0</v>
      </c>
      <c r="J60" s="190">
        <f t="shared" si="2"/>
        <v>1</v>
      </c>
      <c r="K60" s="189">
        <v>0</v>
      </c>
      <c r="L60" s="189">
        <v>0</v>
      </c>
      <c r="M60" s="190">
        <f t="shared" si="3"/>
        <v>0</v>
      </c>
      <c r="N60" s="191">
        <f t="shared" si="4"/>
        <v>1</v>
      </c>
      <c r="O60" s="191">
        <f t="shared" si="4"/>
        <v>0</v>
      </c>
      <c r="P60" s="192">
        <f t="shared" si="5"/>
        <v>1</v>
      </c>
      <c r="Q60" s="191">
        <f t="shared" si="6"/>
        <v>0</v>
      </c>
      <c r="R60" s="191">
        <f t="shared" si="6"/>
        <v>0</v>
      </c>
      <c r="S60" s="192">
        <f t="shared" si="7"/>
        <v>0</v>
      </c>
    </row>
    <row r="61" spans="1:19" s="193" customFormat="1">
      <c r="A61" s="188">
        <f t="shared" si="8"/>
        <v>71</v>
      </c>
      <c r="B61" s="189">
        <v>0</v>
      </c>
      <c r="C61" s="189">
        <v>0</v>
      </c>
      <c r="D61" s="190">
        <f t="shared" si="0"/>
        <v>0</v>
      </c>
      <c r="E61" s="189">
        <v>0</v>
      </c>
      <c r="F61" s="189">
        <v>0</v>
      </c>
      <c r="G61" s="190">
        <f t="shared" si="1"/>
        <v>0</v>
      </c>
      <c r="H61" s="189">
        <v>1</v>
      </c>
      <c r="I61" s="189">
        <v>0</v>
      </c>
      <c r="J61" s="190">
        <f t="shared" si="2"/>
        <v>1</v>
      </c>
      <c r="K61" s="189">
        <v>0</v>
      </c>
      <c r="L61" s="189">
        <v>0</v>
      </c>
      <c r="M61" s="190">
        <f t="shared" si="3"/>
        <v>0</v>
      </c>
      <c r="N61" s="191">
        <f t="shared" si="4"/>
        <v>1</v>
      </c>
      <c r="O61" s="191">
        <f t="shared" si="4"/>
        <v>0</v>
      </c>
      <c r="P61" s="192">
        <f t="shared" si="5"/>
        <v>1</v>
      </c>
      <c r="Q61" s="191">
        <f t="shared" si="6"/>
        <v>0</v>
      </c>
      <c r="R61" s="191">
        <f t="shared" si="6"/>
        <v>0</v>
      </c>
      <c r="S61" s="192">
        <f t="shared" si="7"/>
        <v>0</v>
      </c>
    </row>
    <row r="62" spans="1:19" s="193" customFormat="1">
      <c r="A62" s="188">
        <f t="shared" si="8"/>
        <v>72</v>
      </c>
      <c r="B62" s="189">
        <v>0</v>
      </c>
      <c r="C62" s="189">
        <v>0</v>
      </c>
      <c r="D62" s="190">
        <f t="shared" si="0"/>
        <v>0</v>
      </c>
      <c r="E62" s="189">
        <v>0</v>
      </c>
      <c r="F62" s="189">
        <v>0</v>
      </c>
      <c r="G62" s="190">
        <f t="shared" si="1"/>
        <v>0</v>
      </c>
      <c r="H62" s="189">
        <v>1</v>
      </c>
      <c r="I62" s="189">
        <v>0</v>
      </c>
      <c r="J62" s="190">
        <f t="shared" si="2"/>
        <v>1</v>
      </c>
      <c r="K62" s="189">
        <v>0</v>
      </c>
      <c r="L62" s="189">
        <v>0</v>
      </c>
      <c r="M62" s="190">
        <f t="shared" si="3"/>
        <v>0</v>
      </c>
      <c r="N62" s="191">
        <f t="shared" si="4"/>
        <v>1</v>
      </c>
      <c r="O62" s="191">
        <f t="shared" si="4"/>
        <v>0</v>
      </c>
      <c r="P62" s="192">
        <f t="shared" si="5"/>
        <v>1</v>
      </c>
      <c r="Q62" s="191">
        <f t="shared" si="6"/>
        <v>0</v>
      </c>
      <c r="R62" s="191">
        <f t="shared" si="6"/>
        <v>0</v>
      </c>
      <c r="S62" s="192">
        <f t="shared" si="7"/>
        <v>0</v>
      </c>
    </row>
    <row r="63" spans="1:19" s="193" customFormat="1">
      <c r="A63" s="188">
        <f t="shared" si="8"/>
        <v>73</v>
      </c>
      <c r="B63" s="189">
        <v>0</v>
      </c>
      <c r="C63" s="189">
        <v>0</v>
      </c>
      <c r="D63" s="190">
        <f t="shared" si="0"/>
        <v>0</v>
      </c>
      <c r="E63" s="189">
        <v>0</v>
      </c>
      <c r="F63" s="189">
        <v>0</v>
      </c>
      <c r="G63" s="190">
        <f t="shared" si="1"/>
        <v>0</v>
      </c>
      <c r="H63" s="189">
        <v>0</v>
      </c>
      <c r="I63" s="189">
        <v>0</v>
      </c>
      <c r="J63" s="190">
        <f t="shared" si="2"/>
        <v>0</v>
      </c>
      <c r="K63" s="189">
        <v>1</v>
      </c>
      <c r="L63" s="189">
        <v>0</v>
      </c>
      <c r="M63" s="190">
        <f t="shared" si="3"/>
        <v>1</v>
      </c>
      <c r="N63" s="191">
        <f t="shared" si="4"/>
        <v>0</v>
      </c>
      <c r="O63" s="191">
        <f t="shared" si="4"/>
        <v>0</v>
      </c>
      <c r="P63" s="192">
        <f t="shared" si="5"/>
        <v>0</v>
      </c>
      <c r="Q63" s="191">
        <f t="shared" si="6"/>
        <v>1</v>
      </c>
      <c r="R63" s="191">
        <f t="shared" si="6"/>
        <v>0</v>
      </c>
      <c r="S63" s="192">
        <f t="shared" si="7"/>
        <v>1</v>
      </c>
    </row>
    <row r="64" spans="1:19" s="193" customFormat="1">
      <c r="A64" s="188">
        <v>74</v>
      </c>
      <c r="B64" s="189">
        <v>0</v>
      </c>
      <c r="C64" s="189">
        <v>0</v>
      </c>
      <c r="D64" s="190">
        <f t="shared" si="0"/>
        <v>0</v>
      </c>
      <c r="E64" s="189">
        <v>0</v>
      </c>
      <c r="F64" s="189">
        <v>0</v>
      </c>
      <c r="G64" s="190">
        <f t="shared" si="1"/>
        <v>0</v>
      </c>
      <c r="H64" s="189">
        <v>2</v>
      </c>
      <c r="I64" s="189">
        <v>0</v>
      </c>
      <c r="J64" s="190">
        <f t="shared" si="2"/>
        <v>2</v>
      </c>
      <c r="K64" s="189">
        <v>0</v>
      </c>
      <c r="L64" s="189">
        <v>0</v>
      </c>
      <c r="M64" s="190">
        <f t="shared" si="3"/>
        <v>0</v>
      </c>
      <c r="N64" s="191">
        <f t="shared" ref="N64:O65" si="9">B64+H64</f>
        <v>2</v>
      </c>
      <c r="O64" s="191">
        <f t="shared" si="9"/>
        <v>0</v>
      </c>
      <c r="P64" s="192">
        <f t="shared" si="5"/>
        <v>2</v>
      </c>
      <c r="Q64" s="191">
        <f t="shared" ref="Q64:R65" si="10">E64+K64</f>
        <v>0</v>
      </c>
      <c r="R64" s="191">
        <f t="shared" si="10"/>
        <v>0</v>
      </c>
      <c r="S64" s="192">
        <f t="shared" si="7"/>
        <v>0</v>
      </c>
    </row>
    <row r="65" spans="1:19" s="193" customFormat="1">
      <c r="A65" s="188">
        <v>75</v>
      </c>
      <c r="B65" s="189">
        <v>0</v>
      </c>
      <c r="C65" s="189">
        <v>0</v>
      </c>
      <c r="D65" s="190">
        <f t="shared" si="0"/>
        <v>0</v>
      </c>
      <c r="E65" s="189">
        <v>0</v>
      </c>
      <c r="F65" s="189">
        <v>0</v>
      </c>
      <c r="G65" s="190">
        <f t="shared" si="1"/>
        <v>0</v>
      </c>
      <c r="H65" s="189">
        <v>0</v>
      </c>
      <c r="I65" s="189">
        <v>0</v>
      </c>
      <c r="J65" s="190">
        <f t="shared" si="2"/>
        <v>0</v>
      </c>
      <c r="K65" s="189">
        <v>1</v>
      </c>
      <c r="L65" s="189">
        <v>0</v>
      </c>
      <c r="M65" s="190">
        <f t="shared" si="3"/>
        <v>1</v>
      </c>
      <c r="N65" s="191">
        <f t="shared" si="9"/>
        <v>0</v>
      </c>
      <c r="O65" s="191">
        <f t="shared" si="9"/>
        <v>0</v>
      </c>
      <c r="P65" s="192">
        <f t="shared" si="5"/>
        <v>0</v>
      </c>
      <c r="Q65" s="191">
        <f t="shared" si="10"/>
        <v>1</v>
      </c>
      <c r="R65" s="191">
        <f t="shared" si="10"/>
        <v>0</v>
      </c>
      <c r="S65" s="192">
        <f t="shared" si="7"/>
        <v>1</v>
      </c>
    </row>
    <row r="66" spans="1:19" s="193" customFormat="1" ht="25.5" customHeight="1">
      <c r="A66" s="194" t="s">
        <v>1136</v>
      </c>
      <c r="B66" s="75">
        <f>SUM(B7:B65)</f>
        <v>88</v>
      </c>
      <c r="C66" s="75">
        <f t="shared" ref="C66:S66" si="11">SUM(C7:C65)</f>
        <v>6</v>
      </c>
      <c r="D66" s="75">
        <f t="shared" si="11"/>
        <v>94</v>
      </c>
      <c r="E66" s="75">
        <f t="shared" si="11"/>
        <v>34</v>
      </c>
      <c r="F66" s="75">
        <f t="shared" si="11"/>
        <v>1</v>
      </c>
      <c r="G66" s="75">
        <f t="shared" si="11"/>
        <v>35</v>
      </c>
      <c r="H66" s="75">
        <f t="shared" si="11"/>
        <v>4111</v>
      </c>
      <c r="I66" s="75">
        <f t="shared" si="11"/>
        <v>242</v>
      </c>
      <c r="J66" s="75">
        <f t="shared" si="11"/>
        <v>4353</v>
      </c>
      <c r="K66" s="75">
        <f t="shared" si="11"/>
        <v>150</v>
      </c>
      <c r="L66" s="75">
        <f t="shared" si="11"/>
        <v>10</v>
      </c>
      <c r="M66" s="75">
        <f t="shared" si="11"/>
        <v>160</v>
      </c>
      <c r="N66" s="75">
        <f t="shared" si="11"/>
        <v>4199</v>
      </c>
      <c r="O66" s="75">
        <f t="shared" si="11"/>
        <v>248</v>
      </c>
      <c r="P66" s="75">
        <f t="shared" si="11"/>
        <v>4447</v>
      </c>
      <c r="Q66" s="75">
        <f t="shared" si="11"/>
        <v>184</v>
      </c>
      <c r="R66" s="75">
        <f t="shared" si="11"/>
        <v>11</v>
      </c>
      <c r="S66" s="75">
        <f t="shared" si="11"/>
        <v>195</v>
      </c>
    </row>
  </sheetData>
  <mergeCells count="13">
    <mergeCell ref="K5:M5"/>
    <mergeCell ref="N5:P5"/>
    <mergeCell ref="Q5:S5"/>
    <mergeCell ref="A1:S1"/>
    <mergeCell ref="A2:S2"/>
    <mergeCell ref="R3:S3"/>
    <mergeCell ref="A4:A6"/>
    <mergeCell ref="B4:G4"/>
    <mergeCell ref="H4:M4"/>
    <mergeCell ref="N4:S4"/>
    <mergeCell ref="B5:D5"/>
    <mergeCell ref="E5:G5"/>
    <mergeCell ref="H5:J5"/>
  </mergeCells>
  <printOptions horizontalCentered="1" verticalCentered="1" gridLinesSet="0"/>
  <pageMargins left="0" right="0" top="0" bottom="0" header="0" footer="0"/>
  <pageSetup paperSize="9" scale="70"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theme="0" tint="-0.34998626667073579"/>
  </sheetPr>
  <dimension ref="A1:T17"/>
  <sheetViews>
    <sheetView showGridLines="0" zoomScaleNormal="100" workbookViewId="0">
      <pane xSplit="2" ySplit="5" topLeftCell="C12" activePane="bottomRight" state="frozen"/>
      <selection activeCell="J27" sqref="J27"/>
      <selection pane="topRight" activeCell="J27" sqref="J27"/>
      <selection pane="bottomLeft" activeCell="J27" sqref="J27"/>
      <selection pane="bottomRight" sqref="A1:T1"/>
    </sheetView>
  </sheetViews>
  <sheetFormatPr defaultColWidth="9.140625" defaultRowHeight="12.75"/>
  <cols>
    <col min="1" max="1" width="6.140625" style="186" customWidth="1"/>
    <col min="2" max="2" width="22.85546875" style="186" customWidth="1"/>
    <col min="3" max="8" width="6.5703125" style="186" customWidth="1"/>
    <col min="9" max="14" width="6.42578125" style="186" customWidth="1"/>
    <col min="15" max="15" width="6" style="186" bestFit="1" customWidth="1"/>
    <col min="16" max="16" width="6.28515625" style="186" bestFit="1" customWidth="1"/>
    <col min="17" max="17" width="6.7109375" style="186" bestFit="1" customWidth="1"/>
    <col min="18" max="18" width="6" style="186" bestFit="1" customWidth="1"/>
    <col min="19" max="19" width="6.28515625" style="186" bestFit="1" customWidth="1"/>
    <col min="20" max="20" width="6.7109375" style="186" bestFit="1" customWidth="1"/>
    <col min="21" max="16384" width="9.140625" style="186"/>
  </cols>
  <sheetData>
    <row r="1" spans="1:20" ht="30.75" customHeight="1">
      <c r="A1" s="1014" t="s">
        <v>1289</v>
      </c>
      <c r="B1" s="1014"/>
      <c r="C1" s="1014"/>
      <c r="D1" s="1014"/>
      <c r="E1" s="1014"/>
      <c r="F1" s="1014"/>
      <c r="G1" s="1014"/>
      <c r="H1" s="1014"/>
      <c r="I1" s="1014"/>
      <c r="J1" s="1014"/>
      <c r="K1" s="1014"/>
      <c r="L1" s="1014"/>
      <c r="M1" s="1014"/>
      <c r="N1" s="1014"/>
      <c r="O1" s="1014"/>
      <c r="P1" s="1014"/>
      <c r="Q1" s="1014"/>
      <c r="R1" s="1014"/>
      <c r="S1" s="1014"/>
      <c r="T1" s="1014"/>
    </row>
    <row r="2" spans="1:20" ht="24" customHeight="1">
      <c r="A2" s="1022" t="s">
        <v>1290</v>
      </c>
      <c r="B2" s="1022"/>
      <c r="C2" s="1022"/>
      <c r="D2" s="1022"/>
      <c r="E2" s="1022"/>
      <c r="F2" s="1022"/>
      <c r="G2" s="1022"/>
      <c r="H2" s="1022"/>
      <c r="I2" s="1022"/>
      <c r="J2" s="1022"/>
      <c r="K2" s="1022"/>
      <c r="L2" s="1022"/>
      <c r="M2" s="1022"/>
      <c r="N2" s="1022"/>
      <c r="O2" s="1022"/>
      <c r="P2" s="1022"/>
      <c r="Q2" s="1022"/>
      <c r="R2" s="1022"/>
      <c r="S2" s="1022"/>
      <c r="T2" s="1022"/>
    </row>
    <row r="3" spans="1:20" ht="64.5" customHeight="1">
      <c r="A3" s="958" t="s">
        <v>1291</v>
      </c>
      <c r="B3" s="1023" t="s">
        <v>1292</v>
      </c>
      <c r="C3" s="903" t="s">
        <v>1278</v>
      </c>
      <c r="D3" s="904"/>
      <c r="E3" s="904"/>
      <c r="F3" s="904"/>
      <c r="G3" s="904"/>
      <c r="H3" s="904"/>
      <c r="I3" s="868" t="s">
        <v>1293</v>
      </c>
      <c r="J3" s="869"/>
      <c r="K3" s="869"/>
      <c r="L3" s="869"/>
      <c r="M3" s="869"/>
      <c r="N3" s="870"/>
      <c r="O3" s="868" t="s">
        <v>8</v>
      </c>
      <c r="P3" s="869"/>
      <c r="Q3" s="869"/>
      <c r="R3" s="869"/>
      <c r="S3" s="869"/>
      <c r="T3" s="869"/>
    </row>
    <row r="4" spans="1:20" ht="32.25" customHeight="1">
      <c r="A4" s="959"/>
      <c r="B4" s="1023"/>
      <c r="C4" s="903" t="s">
        <v>1182</v>
      </c>
      <c r="D4" s="1005"/>
      <c r="E4" s="1006"/>
      <c r="F4" s="903" t="s">
        <v>1183</v>
      </c>
      <c r="G4" s="1005"/>
      <c r="H4" s="1006"/>
      <c r="I4" s="903" t="s">
        <v>1182</v>
      </c>
      <c r="J4" s="1005"/>
      <c r="K4" s="1006"/>
      <c r="L4" s="903" t="s">
        <v>1183</v>
      </c>
      <c r="M4" s="1005"/>
      <c r="N4" s="1006"/>
      <c r="O4" s="903" t="s">
        <v>1182</v>
      </c>
      <c r="P4" s="1005"/>
      <c r="Q4" s="1006"/>
      <c r="R4" s="903" t="s">
        <v>1183</v>
      </c>
      <c r="S4" s="1005"/>
      <c r="T4" s="1005"/>
    </row>
    <row r="5" spans="1:20" ht="32.25" customHeight="1">
      <c r="A5" s="960"/>
      <c r="B5" s="1023"/>
      <c r="C5" s="58" t="s">
        <v>6</v>
      </c>
      <c r="D5" s="5" t="s">
        <v>7</v>
      </c>
      <c r="E5" s="58" t="s">
        <v>8</v>
      </c>
      <c r="F5" s="58" t="s">
        <v>6</v>
      </c>
      <c r="G5" s="5" t="s">
        <v>7</v>
      </c>
      <c r="H5" s="58" t="s">
        <v>8</v>
      </c>
      <c r="I5" s="57" t="s">
        <v>6</v>
      </c>
      <c r="J5" s="5" t="s">
        <v>7</v>
      </c>
      <c r="K5" s="58" t="s">
        <v>8</v>
      </c>
      <c r="L5" s="58" t="s">
        <v>6</v>
      </c>
      <c r="M5" s="5" t="s">
        <v>7</v>
      </c>
      <c r="N5" s="58" t="s">
        <v>8</v>
      </c>
      <c r="O5" s="58" t="s">
        <v>6</v>
      </c>
      <c r="P5" s="5" t="s">
        <v>7</v>
      </c>
      <c r="Q5" s="58" t="s">
        <v>8</v>
      </c>
      <c r="R5" s="58" t="s">
        <v>6</v>
      </c>
      <c r="S5" s="5" t="s">
        <v>7</v>
      </c>
      <c r="T5" s="56" t="s">
        <v>8</v>
      </c>
    </row>
    <row r="6" spans="1:20" ht="51">
      <c r="A6" s="195" t="s">
        <v>1294</v>
      </c>
      <c r="B6" s="196" t="s">
        <v>1295</v>
      </c>
      <c r="C6" s="197">
        <v>0</v>
      </c>
      <c r="D6" s="197">
        <v>0</v>
      </c>
      <c r="E6" s="198">
        <f>C6+D6</f>
        <v>0</v>
      </c>
      <c r="F6" s="197">
        <v>0</v>
      </c>
      <c r="G6" s="197">
        <v>0</v>
      </c>
      <c r="H6" s="199">
        <f>F6+G6</f>
        <v>0</v>
      </c>
      <c r="I6" s="197">
        <v>0</v>
      </c>
      <c r="J6" s="197">
        <v>0</v>
      </c>
      <c r="K6" s="198">
        <f>I6+J6</f>
        <v>0</v>
      </c>
      <c r="L6" s="197">
        <v>0</v>
      </c>
      <c r="M6" s="197">
        <v>0</v>
      </c>
      <c r="N6" s="198">
        <f>L6+M6</f>
        <v>0</v>
      </c>
      <c r="O6" s="197">
        <f>C6+I6</f>
        <v>0</v>
      </c>
      <c r="P6" s="197">
        <f>D6+J6</f>
        <v>0</v>
      </c>
      <c r="Q6" s="198">
        <f>O6+P6</f>
        <v>0</v>
      </c>
      <c r="R6" s="187">
        <f>F6+L6</f>
        <v>0</v>
      </c>
      <c r="S6" s="187">
        <f>G6+M6</f>
        <v>0</v>
      </c>
      <c r="T6" s="198">
        <f>R6+S6</f>
        <v>0</v>
      </c>
    </row>
    <row r="7" spans="1:20" ht="38.25">
      <c r="A7" s="195" t="s">
        <v>1296</v>
      </c>
      <c r="B7" s="200" t="s">
        <v>1297</v>
      </c>
      <c r="C7" s="197">
        <v>0</v>
      </c>
      <c r="D7" s="197">
        <v>0</v>
      </c>
      <c r="E7" s="198">
        <f t="shared" ref="E7:E14" si="0">C7+D7</f>
        <v>0</v>
      </c>
      <c r="F7" s="197">
        <v>0</v>
      </c>
      <c r="G7" s="197">
        <v>0</v>
      </c>
      <c r="H7" s="199">
        <f t="shared" ref="H7:H14" si="1">F7+G7</f>
        <v>0</v>
      </c>
      <c r="I7" s="197">
        <v>0</v>
      </c>
      <c r="J7" s="197">
        <v>0</v>
      </c>
      <c r="K7" s="198">
        <f t="shared" ref="K7:K14" si="2">I7+J7</f>
        <v>0</v>
      </c>
      <c r="L7" s="197">
        <v>0</v>
      </c>
      <c r="M7" s="197">
        <v>0</v>
      </c>
      <c r="N7" s="198">
        <f t="shared" ref="N7:N14" si="3">L7+M7</f>
        <v>0</v>
      </c>
      <c r="O7" s="197">
        <v>0</v>
      </c>
      <c r="P7" s="197">
        <v>0</v>
      </c>
      <c r="Q7" s="198">
        <f t="shared" ref="Q7:Q14" si="4">O7+P7</f>
        <v>0</v>
      </c>
      <c r="R7" s="187">
        <f t="shared" ref="R7:S14" si="5">F7+L7</f>
        <v>0</v>
      </c>
      <c r="S7" s="187">
        <v>0</v>
      </c>
      <c r="T7" s="198">
        <f t="shared" ref="T7:T14" si="6">R7+S7</f>
        <v>0</v>
      </c>
    </row>
    <row r="8" spans="1:20" ht="38.25">
      <c r="A8" s="195" t="s">
        <v>1298</v>
      </c>
      <c r="B8" s="201" t="s">
        <v>1299</v>
      </c>
      <c r="C8" s="197">
        <v>23</v>
      </c>
      <c r="D8" s="197">
        <v>1</v>
      </c>
      <c r="E8" s="198">
        <f t="shared" si="0"/>
        <v>24</v>
      </c>
      <c r="F8" s="197">
        <v>9</v>
      </c>
      <c r="G8" s="197">
        <v>1</v>
      </c>
      <c r="H8" s="199">
        <f t="shared" si="1"/>
        <v>10</v>
      </c>
      <c r="I8" s="197">
        <v>981</v>
      </c>
      <c r="J8" s="197">
        <v>58</v>
      </c>
      <c r="K8" s="198">
        <f t="shared" si="2"/>
        <v>1039</v>
      </c>
      <c r="L8" s="197">
        <v>34</v>
      </c>
      <c r="M8" s="197">
        <v>2</v>
      </c>
      <c r="N8" s="198">
        <f t="shared" si="3"/>
        <v>36</v>
      </c>
      <c r="O8" s="197">
        <f t="shared" ref="O8:P14" si="7">C8+I8</f>
        <v>1004</v>
      </c>
      <c r="P8" s="197">
        <v>59</v>
      </c>
      <c r="Q8" s="198">
        <f>O8+P8</f>
        <v>1063</v>
      </c>
      <c r="R8" s="187">
        <f t="shared" si="5"/>
        <v>43</v>
      </c>
      <c r="S8" s="187">
        <v>3</v>
      </c>
      <c r="T8" s="198">
        <f t="shared" si="6"/>
        <v>46</v>
      </c>
    </row>
    <row r="9" spans="1:20" ht="38.25">
      <c r="A9" s="195" t="s">
        <v>1300</v>
      </c>
      <c r="B9" s="200" t="s">
        <v>1301</v>
      </c>
      <c r="C9" s="197">
        <v>8</v>
      </c>
      <c r="D9" s="197">
        <v>1</v>
      </c>
      <c r="E9" s="198">
        <f t="shared" si="0"/>
        <v>9</v>
      </c>
      <c r="F9" s="197">
        <v>13</v>
      </c>
      <c r="G9" s="197">
        <v>0</v>
      </c>
      <c r="H9" s="199">
        <f t="shared" si="1"/>
        <v>13</v>
      </c>
      <c r="I9" s="197">
        <v>694</v>
      </c>
      <c r="J9" s="197">
        <v>47</v>
      </c>
      <c r="K9" s="198">
        <f t="shared" si="2"/>
        <v>741</v>
      </c>
      <c r="L9" s="197">
        <v>34</v>
      </c>
      <c r="M9" s="197">
        <v>3</v>
      </c>
      <c r="N9" s="198">
        <f t="shared" si="3"/>
        <v>37</v>
      </c>
      <c r="O9" s="197">
        <f t="shared" si="7"/>
        <v>702</v>
      </c>
      <c r="P9" s="197">
        <f t="shared" si="7"/>
        <v>48</v>
      </c>
      <c r="Q9" s="198">
        <f t="shared" si="4"/>
        <v>750</v>
      </c>
      <c r="R9" s="187">
        <f t="shared" si="5"/>
        <v>47</v>
      </c>
      <c r="S9" s="187">
        <f t="shared" si="5"/>
        <v>3</v>
      </c>
      <c r="T9" s="198">
        <f t="shared" si="6"/>
        <v>50</v>
      </c>
    </row>
    <row r="10" spans="1:20" ht="38.25">
      <c r="A10" s="195" t="s">
        <v>1302</v>
      </c>
      <c r="B10" s="200" t="s">
        <v>1303</v>
      </c>
      <c r="C10" s="197">
        <v>20</v>
      </c>
      <c r="D10" s="197">
        <v>1</v>
      </c>
      <c r="E10" s="198">
        <f t="shared" si="0"/>
        <v>21</v>
      </c>
      <c r="F10" s="197">
        <v>4</v>
      </c>
      <c r="G10" s="197">
        <v>0</v>
      </c>
      <c r="H10" s="199">
        <f t="shared" si="1"/>
        <v>4</v>
      </c>
      <c r="I10" s="197">
        <v>787</v>
      </c>
      <c r="J10" s="197">
        <v>47</v>
      </c>
      <c r="K10" s="198">
        <f t="shared" si="2"/>
        <v>834</v>
      </c>
      <c r="L10" s="197">
        <v>54</v>
      </c>
      <c r="M10" s="197">
        <v>4</v>
      </c>
      <c r="N10" s="198">
        <f t="shared" si="3"/>
        <v>58</v>
      </c>
      <c r="O10" s="197">
        <f t="shared" si="7"/>
        <v>807</v>
      </c>
      <c r="P10" s="197">
        <f t="shared" si="7"/>
        <v>48</v>
      </c>
      <c r="Q10" s="198">
        <f t="shared" si="4"/>
        <v>855</v>
      </c>
      <c r="R10" s="187">
        <f t="shared" si="5"/>
        <v>58</v>
      </c>
      <c r="S10" s="187">
        <f t="shared" si="5"/>
        <v>4</v>
      </c>
      <c r="T10" s="198">
        <f t="shared" si="6"/>
        <v>62</v>
      </c>
    </row>
    <row r="11" spans="1:20" ht="38.25">
      <c r="A11" s="195" t="s">
        <v>1304</v>
      </c>
      <c r="B11" s="200" t="s">
        <v>1305</v>
      </c>
      <c r="C11" s="197">
        <v>19</v>
      </c>
      <c r="D11" s="197">
        <v>2</v>
      </c>
      <c r="E11" s="198">
        <f t="shared" si="0"/>
        <v>21</v>
      </c>
      <c r="F11" s="197">
        <v>5</v>
      </c>
      <c r="G11" s="197">
        <v>0</v>
      </c>
      <c r="H11" s="199">
        <f t="shared" si="1"/>
        <v>5</v>
      </c>
      <c r="I11" s="197">
        <v>730</v>
      </c>
      <c r="J11" s="197">
        <v>31</v>
      </c>
      <c r="K11" s="198">
        <f t="shared" si="2"/>
        <v>761</v>
      </c>
      <c r="L11" s="197">
        <v>16</v>
      </c>
      <c r="M11" s="197">
        <v>1</v>
      </c>
      <c r="N11" s="198">
        <f t="shared" si="3"/>
        <v>17</v>
      </c>
      <c r="O11" s="197">
        <f t="shared" si="7"/>
        <v>749</v>
      </c>
      <c r="P11" s="197">
        <f t="shared" si="7"/>
        <v>33</v>
      </c>
      <c r="Q11" s="198">
        <f t="shared" si="4"/>
        <v>782</v>
      </c>
      <c r="R11" s="187">
        <f t="shared" si="5"/>
        <v>21</v>
      </c>
      <c r="S11" s="187">
        <f t="shared" si="5"/>
        <v>1</v>
      </c>
      <c r="T11" s="198">
        <f t="shared" si="6"/>
        <v>22</v>
      </c>
    </row>
    <row r="12" spans="1:20" ht="38.25">
      <c r="A12" s="195" t="s">
        <v>1304</v>
      </c>
      <c r="B12" s="200" t="s">
        <v>1306</v>
      </c>
      <c r="C12" s="197">
        <v>10</v>
      </c>
      <c r="D12" s="197">
        <v>1</v>
      </c>
      <c r="E12" s="198">
        <f t="shared" si="0"/>
        <v>11</v>
      </c>
      <c r="F12" s="197">
        <v>3</v>
      </c>
      <c r="G12" s="197">
        <v>0</v>
      </c>
      <c r="H12" s="199">
        <f t="shared" si="1"/>
        <v>3</v>
      </c>
      <c r="I12" s="197">
        <v>461</v>
      </c>
      <c r="J12" s="197">
        <v>25</v>
      </c>
      <c r="K12" s="198">
        <f t="shared" si="2"/>
        <v>486</v>
      </c>
      <c r="L12" s="197">
        <v>2</v>
      </c>
      <c r="M12" s="197">
        <v>0</v>
      </c>
      <c r="N12" s="198">
        <f t="shared" si="3"/>
        <v>2</v>
      </c>
      <c r="O12" s="197">
        <f t="shared" si="7"/>
        <v>471</v>
      </c>
      <c r="P12" s="197">
        <f t="shared" si="7"/>
        <v>26</v>
      </c>
      <c r="Q12" s="198">
        <f t="shared" si="4"/>
        <v>497</v>
      </c>
      <c r="R12" s="187">
        <f t="shared" si="5"/>
        <v>5</v>
      </c>
      <c r="S12" s="187">
        <f t="shared" si="5"/>
        <v>0</v>
      </c>
      <c r="T12" s="198">
        <f t="shared" si="6"/>
        <v>5</v>
      </c>
    </row>
    <row r="13" spans="1:20" ht="51">
      <c r="A13" s="195" t="s">
        <v>1307</v>
      </c>
      <c r="B13" s="200" t="s">
        <v>1308</v>
      </c>
      <c r="C13" s="197">
        <v>8</v>
      </c>
      <c r="D13" s="197">
        <v>0</v>
      </c>
      <c r="E13" s="198">
        <f t="shared" si="0"/>
        <v>8</v>
      </c>
      <c r="F13" s="197">
        <v>0</v>
      </c>
      <c r="G13" s="197">
        <v>0</v>
      </c>
      <c r="H13" s="199">
        <f t="shared" si="1"/>
        <v>0</v>
      </c>
      <c r="I13" s="197">
        <v>458</v>
      </c>
      <c r="J13" s="197">
        <v>34</v>
      </c>
      <c r="K13" s="198">
        <f t="shared" si="2"/>
        <v>492</v>
      </c>
      <c r="L13" s="197">
        <v>10</v>
      </c>
      <c r="M13" s="197">
        <v>0</v>
      </c>
      <c r="N13" s="198">
        <f t="shared" si="3"/>
        <v>10</v>
      </c>
      <c r="O13" s="197">
        <f t="shared" si="7"/>
        <v>466</v>
      </c>
      <c r="P13" s="197">
        <f t="shared" si="7"/>
        <v>34</v>
      </c>
      <c r="Q13" s="198">
        <f t="shared" si="4"/>
        <v>500</v>
      </c>
      <c r="R13" s="187">
        <f t="shared" si="5"/>
        <v>10</v>
      </c>
      <c r="S13" s="187">
        <f t="shared" si="5"/>
        <v>0</v>
      </c>
      <c r="T13" s="198">
        <f t="shared" si="6"/>
        <v>10</v>
      </c>
    </row>
    <row r="14" spans="1:20" ht="51">
      <c r="A14" s="195">
        <v>999</v>
      </c>
      <c r="B14" s="196" t="s">
        <v>1309</v>
      </c>
      <c r="C14" s="197">
        <v>0</v>
      </c>
      <c r="D14" s="197">
        <v>0</v>
      </c>
      <c r="E14" s="198">
        <f t="shared" si="0"/>
        <v>0</v>
      </c>
      <c r="F14" s="197">
        <v>0</v>
      </c>
      <c r="G14" s="197">
        <v>0</v>
      </c>
      <c r="H14" s="199">
        <f t="shared" si="1"/>
        <v>0</v>
      </c>
      <c r="I14" s="197">
        <v>0</v>
      </c>
      <c r="J14" s="197">
        <v>0</v>
      </c>
      <c r="K14" s="198">
        <f t="shared" si="2"/>
        <v>0</v>
      </c>
      <c r="L14" s="197">
        <v>0</v>
      </c>
      <c r="M14" s="197">
        <v>0</v>
      </c>
      <c r="N14" s="198">
        <f t="shared" si="3"/>
        <v>0</v>
      </c>
      <c r="O14" s="197">
        <f t="shared" si="7"/>
        <v>0</v>
      </c>
      <c r="P14" s="197">
        <f t="shared" si="7"/>
        <v>0</v>
      </c>
      <c r="Q14" s="198">
        <f t="shared" si="4"/>
        <v>0</v>
      </c>
      <c r="R14" s="187">
        <f t="shared" si="5"/>
        <v>0</v>
      </c>
      <c r="S14" s="187">
        <f t="shared" si="5"/>
        <v>0</v>
      </c>
      <c r="T14" s="198">
        <f t="shared" si="6"/>
        <v>0</v>
      </c>
    </row>
    <row r="15" spans="1:20" ht="21" customHeight="1">
      <c r="A15" s="1024" t="s">
        <v>1310</v>
      </c>
      <c r="B15" s="1024"/>
      <c r="C15" s="202">
        <f t="shared" ref="C15:T15" si="8">SUM(C6:C14)</f>
        <v>88</v>
      </c>
      <c r="D15" s="202">
        <f t="shared" si="8"/>
        <v>6</v>
      </c>
      <c r="E15" s="202">
        <f t="shared" si="8"/>
        <v>94</v>
      </c>
      <c r="F15" s="202">
        <f t="shared" si="8"/>
        <v>34</v>
      </c>
      <c r="G15" s="202">
        <f t="shared" si="8"/>
        <v>1</v>
      </c>
      <c r="H15" s="203">
        <f t="shared" si="8"/>
        <v>35</v>
      </c>
      <c r="I15" s="202">
        <f t="shared" si="8"/>
        <v>4111</v>
      </c>
      <c r="J15" s="202">
        <f t="shared" si="8"/>
        <v>242</v>
      </c>
      <c r="K15" s="202">
        <f t="shared" si="8"/>
        <v>4353</v>
      </c>
      <c r="L15" s="202">
        <f t="shared" si="8"/>
        <v>150</v>
      </c>
      <c r="M15" s="202">
        <f t="shared" si="8"/>
        <v>10</v>
      </c>
      <c r="N15" s="202">
        <f t="shared" si="8"/>
        <v>160</v>
      </c>
      <c r="O15" s="202">
        <f t="shared" si="8"/>
        <v>4199</v>
      </c>
      <c r="P15" s="202">
        <f t="shared" si="8"/>
        <v>248</v>
      </c>
      <c r="Q15" s="202">
        <f t="shared" si="8"/>
        <v>4447</v>
      </c>
      <c r="R15" s="202">
        <f t="shared" si="8"/>
        <v>184</v>
      </c>
      <c r="S15" s="202">
        <f t="shared" si="8"/>
        <v>11</v>
      </c>
      <c r="T15" s="202">
        <f t="shared" si="8"/>
        <v>195</v>
      </c>
    </row>
    <row r="16" spans="1:20">
      <c r="A16" s="1025" t="s">
        <v>1311</v>
      </c>
      <c r="B16" s="1025"/>
      <c r="C16" s="1025"/>
      <c r="D16" s="1025"/>
      <c r="E16" s="1025"/>
      <c r="F16" s="1025"/>
      <c r="G16" s="1025"/>
      <c r="H16" s="1025"/>
      <c r="I16" s="1025"/>
      <c r="J16" s="1025"/>
      <c r="K16" s="1025"/>
      <c r="L16" s="1025"/>
      <c r="M16" s="1025"/>
      <c r="N16" s="1025"/>
      <c r="O16" s="1025"/>
      <c r="P16" s="1025"/>
      <c r="Q16" s="1025"/>
      <c r="R16" s="1025"/>
      <c r="S16" s="1025"/>
      <c r="T16" s="1025"/>
    </row>
    <row r="17" spans="1:20">
      <c r="A17" s="1021" t="s">
        <v>1312</v>
      </c>
      <c r="B17" s="1021"/>
      <c r="C17" s="1021"/>
      <c r="D17" s="1021"/>
      <c r="E17" s="1021"/>
      <c r="F17" s="1021"/>
      <c r="G17" s="1021"/>
      <c r="H17" s="1021"/>
      <c r="I17" s="1021"/>
      <c r="J17" s="1021"/>
      <c r="K17" s="1021"/>
      <c r="L17" s="1021"/>
      <c r="M17" s="1021"/>
      <c r="N17" s="1021"/>
      <c r="O17" s="1021"/>
      <c r="P17" s="1021"/>
      <c r="Q17" s="1021"/>
      <c r="R17" s="1021"/>
      <c r="S17" s="1021"/>
      <c r="T17" s="1021"/>
    </row>
  </sheetData>
  <mergeCells count="16">
    <mergeCell ref="A17:T17"/>
    <mergeCell ref="A1:T1"/>
    <mergeCell ref="A2:T2"/>
    <mergeCell ref="A3:A5"/>
    <mergeCell ref="B3:B5"/>
    <mergeCell ref="C3:H3"/>
    <mergeCell ref="I3:N3"/>
    <mergeCell ref="O3:T3"/>
    <mergeCell ref="C4:E4"/>
    <mergeCell ref="F4:H4"/>
    <mergeCell ref="I4:K4"/>
    <mergeCell ref="L4:N4"/>
    <mergeCell ref="O4:Q4"/>
    <mergeCell ref="R4:T4"/>
    <mergeCell ref="A15:B15"/>
    <mergeCell ref="A16:T16"/>
  </mergeCells>
  <printOptions horizontalCentered="1" verticalCentered="1" gridLinesSet="0"/>
  <pageMargins left="0" right="0" top="0.39370078740157483" bottom="0" header="0" footer="0"/>
  <pageSetup paperSize="9" scale="83" orientation="landscape" r:id="rId1"/>
  <headerFooter alignWithMargins="0"/>
</worksheet>
</file>

<file path=xl/worksheets/sheet16.xml><?xml version="1.0" encoding="utf-8"?>
<worksheet xmlns="http://schemas.openxmlformats.org/spreadsheetml/2006/main" xmlns:r="http://schemas.openxmlformats.org/officeDocument/2006/relationships">
  <sheetPr>
    <tabColor theme="0" tint="-0.34998626667073579"/>
  </sheetPr>
  <dimension ref="A1:K87"/>
  <sheetViews>
    <sheetView showGridLines="0" zoomScale="115" zoomScaleNormal="115" workbookViewId="0">
      <pane xSplit="2" ySplit="4" topLeftCell="C68" activePane="bottomRight" state="frozen"/>
      <selection activeCell="J27" sqref="J27"/>
      <selection pane="topRight" activeCell="J27" sqref="J27"/>
      <selection pane="bottomLeft" activeCell="J27" sqref="J27"/>
      <selection pane="bottomRight" sqref="A1:K1"/>
    </sheetView>
  </sheetViews>
  <sheetFormatPr defaultRowHeight="12.75"/>
  <cols>
    <col min="1" max="1" width="4.5703125" style="185" customWidth="1"/>
    <col min="2" max="2" width="13.85546875" style="185" customWidth="1"/>
    <col min="3" max="11" width="11.28515625" style="185" customWidth="1"/>
    <col min="12" max="190" width="9.140625" style="185"/>
    <col min="191" max="191" width="4.5703125" style="185" customWidth="1"/>
    <col min="192" max="192" width="65" style="185" customWidth="1"/>
    <col min="193" max="446" width="9.140625" style="185"/>
    <col min="447" max="447" width="4.5703125" style="185" customWidth="1"/>
    <col min="448" max="448" width="65" style="185" customWidth="1"/>
    <col min="449" max="702" width="9.140625" style="185"/>
    <col min="703" max="703" width="4.5703125" style="185" customWidth="1"/>
    <col min="704" max="704" width="65" style="185" customWidth="1"/>
    <col min="705" max="958" width="9.140625" style="185"/>
    <col min="959" max="959" width="4.5703125" style="185" customWidth="1"/>
    <col min="960" max="960" width="65" style="185" customWidth="1"/>
    <col min="961" max="1214" width="9.140625" style="185"/>
    <col min="1215" max="1215" width="4.5703125" style="185" customWidth="1"/>
    <col min="1216" max="1216" width="65" style="185" customWidth="1"/>
    <col min="1217" max="1470" width="9.140625" style="185"/>
    <col min="1471" max="1471" width="4.5703125" style="185" customWidth="1"/>
    <col min="1472" max="1472" width="65" style="185" customWidth="1"/>
    <col min="1473" max="1726" width="9.140625" style="185"/>
    <col min="1727" max="1727" width="4.5703125" style="185" customWidth="1"/>
    <col min="1728" max="1728" width="65" style="185" customWidth="1"/>
    <col min="1729" max="1982" width="9.140625" style="185"/>
    <col min="1983" max="1983" width="4.5703125" style="185" customWidth="1"/>
    <col min="1984" max="1984" width="65" style="185" customWidth="1"/>
    <col min="1985" max="2238" width="9.140625" style="185"/>
    <col min="2239" max="2239" width="4.5703125" style="185" customWidth="1"/>
    <col min="2240" max="2240" width="65" style="185" customWidth="1"/>
    <col min="2241" max="2494" width="9.140625" style="185"/>
    <col min="2495" max="2495" width="4.5703125" style="185" customWidth="1"/>
    <col min="2496" max="2496" width="65" style="185" customWidth="1"/>
    <col min="2497" max="2750" width="9.140625" style="185"/>
    <col min="2751" max="2751" width="4.5703125" style="185" customWidth="1"/>
    <col min="2752" max="2752" width="65" style="185" customWidth="1"/>
    <col min="2753" max="3006" width="9.140625" style="185"/>
    <col min="3007" max="3007" width="4.5703125" style="185" customWidth="1"/>
    <col min="3008" max="3008" width="65" style="185" customWidth="1"/>
    <col min="3009" max="3262" width="9.140625" style="185"/>
    <col min="3263" max="3263" width="4.5703125" style="185" customWidth="1"/>
    <col min="3264" max="3264" width="65" style="185" customWidth="1"/>
    <col min="3265" max="3518" width="9.140625" style="185"/>
    <col min="3519" max="3519" width="4.5703125" style="185" customWidth="1"/>
    <col min="3520" max="3520" width="65" style="185" customWidth="1"/>
    <col min="3521" max="3774" width="9.140625" style="185"/>
    <col min="3775" max="3775" width="4.5703125" style="185" customWidth="1"/>
    <col min="3776" max="3776" width="65" style="185" customWidth="1"/>
    <col min="3777" max="4030" width="9.140625" style="185"/>
    <col min="4031" max="4031" width="4.5703125" style="185" customWidth="1"/>
    <col min="4032" max="4032" width="65" style="185" customWidth="1"/>
    <col min="4033" max="4286" width="9.140625" style="185"/>
    <col min="4287" max="4287" width="4.5703125" style="185" customWidth="1"/>
    <col min="4288" max="4288" width="65" style="185" customWidth="1"/>
    <col min="4289" max="4542" width="9.140625" style="185"/>
    <col min="4543" max="4543" width="4.5703125" style="185" customWidth="1"/>
    <col min="4544" max="4544" width="65" style="185" customWidth="1"/>
    <col min="4545" max="4798" width="9.140625" style="185"/>
    <col min="4799" max="4799" width="4.5703125" style="185" customWidth="1"/>
    <col min="4800" max="4800" width="65" style="185" customWidth="1"/>
    <col min="4801" max="5054" width="9.140625" style="185"/>
    <col min="5055" max="5055" width="4.5703125" style="185" customWidth="1"/>
    <col min="5056" max="5056" width="65" style="185" customWidth="1"/>
    <col min="5057" max="5310" width="9.140625" style="185"/>
    <col min="5311" max="5311" width="4.5703125" style="185" customWidth="1"/>
    <col min="5312" max="5312" width="65" style="185" customWidth="1"/>
    <col min="5313" max="5566" width="9.140625" style="185"/>
    <col min="5567" max="5567" width="4.5703125" style="185" customWidth="1"/>
    <col min="5568" max="5568" width="65" style="185" customWidth="1"/>
    <col min="5569" max="5822" width="9.140625" style="185"/>
    <col min="5823" max="5823" width="4.5703125" style="185" customWidth="1"/>
    <col min="5824" max="5824" width="65" style="185" customWidth="1"/>
    <col min="5825" max="6078" width="9.140625" style="185"/>
    <col min="6079" max="6079" width="4.5703125" style="185" customWidth="1"/>
    <col min="6080" max="6080" width="65" style="185" customWidth="1"/>
    <col min="6081" max="6334" width="9.140625" style="185"/>
    <col min="6335" max="6335" width="4.5703125" style="185" customWidth="1"/>
    <col min="6336" max="6336" width="65" style="185" customWidth="1"/>
    <col min="6337" max="6590" width="9.140625" style="185"/>
    <col min="6591" max="6591" width="4.5703125" style="185" customWidth="1"/>
    <col min="6592" max="6592" width="65" style="185" customWidth="1"/>
    <col min="6593" max="6846" width="9.140625" style="185"/>
    <col min="6847" max="6847" width="4.5703125" style="185" customWidth="1"/>
    <col min="6848" max="6848" width="65" style="185" customWidth="1"/>
    <col min="6849" max="7102" width="9.140625" style="185"/>
    <col min="7103" max="7103" width="4.5703125" style="185" customWidth="1"/>
    <col min="7104" max="7104" width="65" style="185" customWidth="1"/>
    <col min="7105" max="7358" width="9.140625" style="185"/>
    <col min="7359" max="7359" width="4.5703125" style="185" customWidth="1"/>
    <col min="7360" max="7360" width="65" style="185" customWidth="1"/>
    <col min="7361" max="7614" width="9.140625" style="185"/>
    <col min="7615" max="7615" width="4.5703125" style="185" customWidth="1"/>
    <col min="7616" max="7616" width="65" style="185" customWidth="1"/>
    <col min="7617" max="7870" width="9.140625" style="185"/>
    <col min="7871" max="7871" width="4.5703125" style="185" customWidth="1"/>
    <col min="7872" max="7872" width="65" style="185" customWidth="1"/>
    <col min="7873" max="8126" width="9.140625" style="185"/>
    <col min="8127" max="8127" width="4.5703125" style="185" customWidth="1"/>
    <col min="8128" max="8128" width="65" style="185" customWidth="1"/>
    <col min="8129" max="8382" width="9.140625" style="185"/>
    <col min="8383" max="8383" width="4.5703125" style="185" customWidth="1"/>
    <col min="8384" max="8384" width="65" style="185" customWidth="1"/>
    <col min="8385" max="8638" width="9.140625" style="185"/>
    <col min="8639" max="8639" width="4.5703125" style="185" customWidth="1"/>
    <col min="8640" max="8640" width="65" style="185" customWidth="1"/>
    <col min="8641" max="8894" width="9.140625" style="185"/>
    <col min="8895" max="8895" width="4.5703125" style="185" customWidth="1"/>
    <col min="8896" max="8896" width="65" style="185" customWidth="1"/>
    <col min="8897" max="9150" width="9.140625" style="185"/>
    <col min="9151" max="9151" width="4.5703125" style="185" customWidth="1"/>
    <col min="9152" max="9152" width="65" style="185" customWidth="1"/>
    <col min="9153" max="9406" width="9.140625" style="185"/>
    <col min="9407" max="9407" width="4.5703125" style="185" customWidth="1"/>
    <col min="9408" max="9408" width="65" style="185" customWidth="1"/>
    <col min="9409" max="9662" width="9.140625" style="185"/>
    <col min="9663" max="9663" width="4.5703125" style="185" customWidth="1"/>
    <col min="9664" max="9664" width="65" style="185" customWidth="1"/>
    <col min="9665" max="9918" width="9.140625" style="185"/>
    <col min="9919" max="9919" width="4.5703125" style="185" customWidth="1"/>
    <col min="9920" max="9920" width="65" style="185" customWidth="1"/>
    <col min="9921" max="10174" width="9.140625" style="185"/>
    <col min="10175" max="10175" width="4.5703125" style="185" customWidth="1"/>
    <col min="10176" max="10176" width="65" style="185" customWidth="1"/>
    <col min="10177" max="10430" width="9.140625" style="185"/>
    <col min="10431" max="10431" width="4.5703125" style="185" customWidth="1"/>
    <col min="10432" max="10432" width="65" style="185" customWidth="1"/>
    <col min="10433" max="10686" width="9.140625" style="185"/>
    <col min="10687" max="10687" width="4.5703125" style="185" customWidth="1"/>
    <col min="10688" max="10688" width="65" style="185" customWidth="1"/>
    <col min="10689" max="10942" width="9.140625" style="185"/>
    <col min="10943" max="10943" width="4.5703125" style="185" customWidth="1"/>
    <col min="10944" max="10944" width="65" style="185" customWidth="1"/>
    <col min="10945" max="11198" width="9.140625" style="185"/>
    <col min="11199" max="11199" width="4.5703125" style="185" customWidth="1"/>
    <col min="11200" max="11200" width="65" style="185" customWidth="1"/>
    <col min="11201" max="11454" width="9.140625" style="185"/>
    <col min="11455" max="11455" width="4.5703125" style="185" customWidth="1"/>
    <col min="11456" max="11456" width="65" style="185" customWidth="1"/>
    <col min="11457" max="11710" width="9.140625" style="185"/>
    <col min="11711" max="11711" width="4.5703125" style="185" customWidth="1"/>
    <col min="11712" max="11712" width="65" style="185" customWidth="1"/>
    <col min="11713" max="11966" width="9.140625" style="185"/>
    <col min="11967" max="11967" width="4.5703125" style="185" customWidth="1"/>
    <col min="11968" max="11968" width="65" style="185" customWidth="1"/>
    <col min="11969" max="12222" width="9.140625" style="185"/>
    <col min="12223" max="12223" width="4.5703125" style="185" customWidth="1"/>
    <col min="12224" max="12224" width="65" style="185" customWidth="1"/>
    <col min="12225" max="12478" width="9.140625" style="185"/>
    <col min="12479" max="12479" width="4.5703125" style="185" customWidth="1"/>
    <col min="12480" max="12480" width="65" style="185" customWidth="1"/>
    <col min="12481" max="12734" width="9.140625" style="185"/>
    <col min="12735" max="12735" width="4.5703125" style="185" customWidth="1"/>
    <col min="12736" max="12736" width="65" style="185" customWidth="1"/>
    <col min="12737" max="12990" width="9.140625" style="185"/>
    <col min="12991" max="12991" width="4.5703125" style="185" customWidth="1"/>
    <col min="12992" max="12992" width="65" style="185" customWidth="1"/>
    <col min="12993" max="13246" width="9.140625" style="185"/>
    <col min="13247" max="13247" width="4.5703125" style="185" customWidth="1"/>
    <col min="13248" max="13248" width="65" style="185" customWidth="1"/>
    <col min="13249" max="13502" width="9.140625" style="185"/>
    <col min="13503" max="13503" width="4.5703125" style="185" customWidth="1"/>
    <col min="13504" max="13504" width="65" style="185" customWidth="1"/>
    <col min="13505" max="13758" width="9.140625" style="185"/>
    <col min="13759" max="13759" width="4.5703125" style="185" customWidth="1"/>
    <col min="13760" max="13760" width="65" style="185" customWidth="1"/>
    <col min="13761" max="14014" width="9.140625" style="185"/>
    <col min="14015" max="14015" width="4.5703125" style="185" customWidth="1"/>
    <col min="14016" max="14016" width="65" style="185" customWidth="1"/>
    <col min="14017" max="14270" width="9.140625" style="185"/>
    <col min="14271" max="14271" width="4.5703125" style="185" customWidth="1"/>
    <col min="14272" max="14272" width="65" style="185" customWidth="1"/>
    <col min="14273" max="14526" width="9.140625" style="185"/>
    <col min="14527" max="14527" width="4.5703125" style="185" customWidth="1"/>
    <col min="14528" max="14528" width="65" style="185" customWidth="1"/>
    <col min="14529" max="14782" width="9.140625" style="185"/>
    <col min="14783" max="14783" width="4.5703125" style="185" customWidth="1"/>
    <col min="14784" max="14784" width="65" style="185" customWidth="1"/>
    <col min="14785" max="15038" width="9.140625" style="185"/>
    <col min="15039" max="15039" width="4.5703125" style="185" customWidth="1"/>
    <col min="15040" max="15040" width="65" style="185" customWidth="1"/>
    <col min="15041" max="15294" width="9.140625" style="185"/>
    <col min="15295" max="15295" width="4.5703125" style="185" customWidth="1"/>
    <col min="15296" max="15296" width="65" style="185" customWidth="1"/>
    <col min="15297" max="15550" width="9.140625" style="185"/>
    <col min="15551" max="15551" width="4.5703125" style="185" customWidth="1"/>
    <col min="15552" max="15552" width="65" style="185" customWidth="1"/>
    <col min="15553" max="15806" width="9.140625" style="185"/>
    <col min="15807" max="15807" width="4.5703125" style="185" customWidth="1"/>
    <col min="15808" max="15808" width="65" style="185" customWidth="1"/>
    <col min="15809" max="16062" width="9.140625" style="185"/>
    <col min="16063" max="16063" width="4.5703125" style="185" customWidth="1"/>
    <col min="16064" max="16064" width="65" style="185" customWidth="1"/>
    <col min="16065" max="16384" width="9.140625" style="185"/>
  </cols>
  <sheetData>
    <row r="1" spans="1:11" s="204" customFormat="1" ht="30.75" customHeight="1">
      <c r="A1" s="892" t="s">
        <v>1313</v>
      </c>
      <c r="B1" s="892"/>
      <c r="C1" s="892"/>
      <c r="D1" s="892"/>
      <c r="E1" s="892"/>
      <c r="F1" s="892"/>
      <c r="G1" s="892"/>
      <c r="H1" s="892"/>
      <c r="I1" s="892"/>
      <c r="J1" s="892"/>
      <c r="K1" s="892"/>
    </row>
    <row r="2" spans="1:11" s="205" customFormat="1" ht="30" customHeight="1">
      <c r="A2" s="1026" t="s">
        <v>1314</v>
      </c>
      <c r="B2" s="1026"/>
      <c r="C2" s="1026"/>
      <c r="D2" s="1026"/>
      <c r="E2" s="1026"/>
      <c r="F2" s="1026"/>
      <c r="G2" s="1026"/>
      <c r="H2" s="1026"/>
      <c r="I2" s="1026"/>
      <c r="J2" s="1026"/>
      <c r="K2" s="1026"/>
    </row>
    <row r="3" spans="1:11" s="33" customFormat="1" ht="24.75" customHeight="1">
      <c r="A3" s="883" t="s">
        <v>1024</v>
      </c>
      <c r="B3" s="961" t="s">
        <v>1170</v>
      </c>
      <c r="C3" s="903" t="s">
        <v>1182</v>
      </c>
      <c r="D3" s="1005"/>
      <c r="E3" s="1006"/>
      <c r="F3" s="903" t="s">
        <v>1183</v>
      </c>
      <c r="G3" s="1005"/>
      <c r="H3" s="1006"/>
      <c r="I3" s="903" t="s">
        <v>1136</v>
      </c>
      <c r="J3" s="904"/>
      <c r="K3" s="904"/>
    </row>
    <row r="4" spans="1:11" s="33" customFormat="1" ht="18.75" customHeight="1">
      <c r="A4" s="885"/>
      <c r="B4" s="963"/>
      <c r="C4" s="62" t="s">
        <v>1315</v>
      </c>
      <c r="D4" s="63" t="s">
        <v>1316</v>
      </c>
      <c r="E4" s="62" t="s">
        <v>1152</v>
      </c>
      <c r="F4" s="62" t="s">
        <v>1315</v>
      </c>
      <c r="G4" s="63" t="s">
        <v>1316</v>
      </c>
      <c r="H4" s="62" t="s">
        <v>1152</v>
      </c>
      <c r="I4" s="62" t="s">
        <v>1315</v>
      </c>
      <c r="J4" s="63" t="s">
        <v>1316</v>
      </c>
      <c r="K4" s="64" t="s">
        <v>1152</v>
      </c>
    </row>
    <row r="5" spans="1:11" s="209" customFormat="1" ht="12.6" customHeight="1">
      <c r="A5" s="206">
        <v>1</v>
      </c>
      <c r="B5" s="36" t="s">
        <v>1028</v>
      </c>
      <c r="C5" s="207">
        <v>1497</v>
      </c>
      <c r="D5" s="207">
        <v>62</v>
      </c>
      <c r="E5" s="208">
        <f>C5+D5</f>
        <v>1559</v>
      </c>
      <c r="F5" s="207">
        <v>14</v>
      </c>
      <c r="G5" s="207">
        <v>0</v>
      </c>
      <c r="H5" s="208">
        <f>F5+G5</f>
        <v>14</v>
      </c>
      <c r="I5" s="207">
        <f>C5+F5</f>
        <v>1511</v>
      </c>
      <c r="J5" s="207">
        <f>D5+G5</f>
        <v>62</v>
      </c>
      <c r="K5" s="208">
        <f>I5+J5</f>
        <v>1573</v>
      </c>
    </row>
    <row r="6" spans="1:11" s="209" customFormat="1" ht="12.6" customHeight="1">
      <c r="A6" s="206">
        <v>2</v>
      </c>
      <c r="B6" s="36" t="s">
        <v>1030</v>
      </c>
      <c r="C6" s="207">
        <v>217</v>
      </c>
      <c r="D6" s="207">
        <v>0</v>
      </c>
      <c r="E6" s="208">
        <f t="shared" ref="E6:E69" si="0">C6+D6</f>
        <v>217</v>
      </c>
      <c r="F6" s="207">
        <v>0</v>
      </c>
      <c r="G6" s="207">
        <v>0</v>
      </c>
      <c r="H6" s="208">
        <f t="shared" ref="H6:H69" si="1">F6+G6</f>
        <v>0</v>
      </c>
      <c r="I6" s="207">
        <f t="shared" ref="I6:J69" si="2">C6+F6</f>
        <v>217</v>
      </c>
      <c r="J6" s="207">
        <f t="shared" si="2"/>
        <v>0</v>
      </c>
      <c r="K6" s="208">
        <f t="shared" ref="K6:K69" si="3">I6+J6</f>
        <v>217</v>
      </c>
    </row>
    <row r="7" spans="1:11" s="209" customFormat="1" ht="12.6" customHeight="1">
      <c r="A7" s="206">
        <v>3</v>
      </c>
      <c r="B7" s="36" t="s">
        <v>1032</v>
      </c>
      <c r="C7" s="207">
        <v>467</v>
      </c>
      <c r="D7" s="207">
        <v>2</v>
      </c>
      <c r="E7" s="208">
        <f t="shared" si="0"/>
        <v>469</v>
      </c>
      <c r="F7" s="207">
        <v>3</v>
      </c>
      <c r="G7" s="207">
        <v>0</v>
      </c>
      <c r="H7" s="208">
        <f t="shared" si="1"/>
        <v>3</v>
      </c>
      <c r="I7" s="207">
        <f t="shared" si="2"/>
        <v>470</v>
      </c>
      <c r="J7" s="207">
        <f t="shared" si="2"/>
        <v>2</v>
      </c>
      <c r="K7" s="208">
        <f t="shared" si="3"/>
        <v>472</v>
      </c>
    </row>
    <row r="8" spans="1:11" s="209" customFormat="1" ht="12.6" customHeight="1">
      <c r="A8" s="206">
        <v>4</v>
      </c>
      <c r="B8" s="36" t="s">
        <v>1034</v>
      </c>
      <c r="C8" s="207">
        <v>204</v>
      </c>
      <c r="D8" s="207">
        <v>0</v>
      </c>
      <c r="E8" s="208">
        <f t="shared" si="0"/>
        <v>204</v>
      </c>
      <c r="F8" s="207">
        <v>0</v>
      </c>
      <c r="G8" s="207">
        <v>0</v>
      </c>
      <c r="H8" s="208">
        <f t="shared" si="1"/>
        <v>0</v>
      </c>
      <c r="I8" s="207">
        <f t="shared" si="2"/>
        <v>204</v>
      </c>
      <c r="J8" s="207">
        <f t="shared" si="2"/>
        <v>0</v>
      </c>
      <c r="K8" s="208">
        <f t="shared" si="3"/>
        <v>204</v>
      </c>
    </row>
    <row r="9" spans="1:11" s="209" customFormat="1" ht="12.6" customHeight="1">
      <c r="A9" s="206">
        <v>5</v>
      </c>
      <c r="B9" s="36" t="s">
        <v>1036</v>
      </c>
      <c r="C9" s="207">
        <v>271</v>
      </c>
      <c r="D9" s="207">
        <v>2</v>
      </c>
      <c r="E9" s="208">
        <f t="shared" si="0"/>
        <v>273</v>
      </c>
      <c r="F9" s="207">
        <v>14</v>
      </c>
      <c r="G9" s="207">
        <v>0</v>
      </c>
      <c r="H9" s="208">
        <f t="shared" si="1"/>
        <v>14</v>
      </c>
      <c r="I9" s="207">
        <f t="shared" si="2"/>
        <v>285</v>
      </c>
      <c r="J9" s="207">
        <f t="shared" si="2"/>
        <v>2</v>
      </c>
      <c r="K9" s="208">
        <f t="shared" si="3"/>
        <v>287</v>
      </c>
    </row>
    <row r="10" spans="1:11" s="209" customFormat="1" ht="12.6" customHeight="1">
      <c r="A10" s="206">
        <v>6</v>
      </c>
      <c r="B10" s="36" t="s">
        <v>1038</v>
      </c>
      <c r="C10" s="207">
        <v>3609</v>
      </c>
      <c r="D10" s="207">
        <v>100</v>
      </c>
      <c r="E10" s="208">
        <f t="shared" si="0"/>
        <v>3709</v>
      </c>
      <c r="F10" s="207">
        <v>120</v>
      </c>
      <c r="G10" s="207">
        <v>1</v>
      </c>
      <c r="H10" s="208">
        <f t="shared" si="1"/>
        <v>121</v>
      </c>
      <c r="I10" s="207">
        <f t="shared" si="2"/>
        <v>3729</v>
      </c>
      <c r="J10" s="207">
        <f t="shared" si="2"/>
        <v>101</v>
      </c>
      <c r="K10" s="208">
        <f t="shared" si="3"/>
        <v>3830</v>
      </c>
    </row>
    <row r="11" spans="1:11" s="209" customFormat="1" ht="12.6" customHeight="1">
      <c r="A11" s="206">
        <v>7</v>
      </c>
      <c r="B11" s="36" t="s">
        <v>1040</v>
      </c>
      <c r="C11" s="207">
        <v>1310</v>
      </c>
      <c r="D11" s="207">
        <v>79</v>
      </c>
      <c r="E11" s="208">
        <f t="shared" si="0"/>
        <v>1389</v>
      </c>
      <c r="F11" s="207">
        <v>9</v>
      </c>
      <c r="G11" s="207">
        <v>0</v>
      </c>
      <c r="H11" s="208">
        <f t="shared" si="1"/>
        <v>9</v>
      </c>
      <c r="I11" s="207">
        <f t="shared" si="2"/>
        <v>1319</v>
      </c>
      <c r="J11" s="207">
        <f t="shared" si="2"/>
        <v>79</v>
      </c>
      <c r="K11" s="208">
        <f t="shared" si="3"/>
        <v>1398</v>
      </c>
    </row>
    <row r="12" spans="1:11" s="209" customFormat="1" ht="12.6" customHeight="1">
      <c r="A12" s="206">
        <v>8</v>
      </c>
      <c r="B12" s="36" t="s">
        <v>1042</v>
      </c>
      <c r="C12" s="207">
        <v>119</v>
      </c>
      <c r="D12" s="207">
        <v>0</v>
      </c>
      <c r="E12" s="208">
        <f t="shared" si="0"/>
        <v>119</v>
      </c>
      <c r="F12" s="207">
        <v>3</v>
      </c>
      <c r="G12" s="207">
        <v>0</v>
      </c>
      <c r="H12" s="208">
        <f t="shared" si="1"/>
        <v>3</v>
      </c>
      <c r="I12" s="207">
        <f t="shared" si="2"/>
        <v>122</v>
      </c>
      <c r="J12" s="207">
        <f t="shared" si="2"/>
        <v>0</v>
      </c>
      <c r="K12" s="208">
        <f t="shared" si="3"/>
        <v>122</v>
      </c>
    </row>
    <row r="13" spans="1:11" s="209" customFormat="1" ht="12.6" customHeight="1">
      <c r="A13" s="206">
        <v>9</v>
      </c>
      <c r="B13" s="36" t="s">
        <v>1044</v>
      </c>
      <c r="C13" s="207">
        <v>735</v>
      </c>
      <c r="D13" s="207">
        <v>29</v>
      </c>
      <c r="E13" s="208">
        <f t="shared" si="0"/>
        <v>764</v>
      </c>
      <c r="F13" s="207">
        <v>35</v>
      </c>
      <c r="G13" s="207">
        <v>0</v>
      </c>
      <c r="H13" s="208">
        <f t="shared" si="1"/>
        <v>35</v>
      </c>
      <c r="I13" s="207">
        <f t="shared" si="2"/>
        <v>770</v>
      </c>
      <c r="J13" s="207">
        <f t="shared" si="2"/>
        <v>29</v>
      </c>
      <c r="K13" s="208">
        <f t="shared" si="3"/>
        <v>799</v>
      </c>
    </row>
    <row r="14" spans="1:11" s="209" customFormat="1" ht="12.6" customHeight="1">
      <c r="A14" s="130">
        <f t="shared" ref="A14:A44" si="4">+A13+1</f>
        <v>10</v>
      </c>
      <c r="B14" s="36" t="s">
        <v>1045</v>
      </c>
      <c r="C14" s="207">
        <v>945</v>
      </c>
      <c r="D14" s="207">
        <v>39</v>
      </c>
      <c r="E14" s="208">
        <f t="shared" si="0"/>
        <v>984</v>
      </c>
      <c r="F14" s="207">
        <v>13</v>
      </c>
      <c r="G14" s="207">
        <v>0</v>
      </c>
      <c r="H14" s="208">
        <f t="shared" si="1"/>
        <v>13</v>
      </c>
      <c r="I14" s="207">
        <f t="shared" si="2"/>
        <v>958</v>
      </c>
      <c r="J14" s="207">
        <f t="shared" si="2"/>
        <v>39</v>
      </c>
      <c r="K14" s="208">
        <f t="shared" si="3"/>
        <v>997</v>
      </c>
    </row>
    <row r="15" spans="1:11" s="209" customFormat="1" ht="12.6" customHeight="1">
      <c r="A15" s="130">
        <f t="shared" si="4"/>
        <v>11</v>
      </c>
      <c r="B15" s="36" t="s">
        <v>1046</v>
      </c>
      <c r="C15" s="207">
        <v>222</v>
      </c>
      <c r="D15" s="207">
        <v>18</v>
      </c>
      <c r="E15" s="208">
        <f t="shared" si="0"/>
        <v>240</v>
      </c>
      <c r="F15" s="207">
        <v>94</v>
      </c>
      <c r="G15" s="207">
        <v>1</v>
      </c>
      <c r="H15" s="208">
        <f t="shared" si="1"/>
        <v>95</v>
      </c>
      <c r="I15" s="207">
        <f t="shared" si="2"/>
        <v>316</v>
      </c>
      <c r="J15" s="207">
        <f t="shared" si="2"/>
        <v>19</v>
      </c>
      <c r="K15" s="208">
        <f t="shared" si="3"/>
        <v>335</v>
      </c>
    </row>
    <row r="16" spans="1:11" s="209" customFormat="1" ht="12.6" customHeight="1">
      <c r="A16" s="130">
        <f t="shared" si="4"/>
        <v>12</v>
      </c>
      <c r="B16" s="36" t="s">
        <v>1047</v>
      </c>
      <c r="C16" s="207">
        <v>89</v>
      </c>
      <c r="D16" s="207">
        <v>0</v>
      </c>
      <c r="E16" s="208">
        <f t="shared" si="0"/>
        <v>89</v>
      </c>
      <c r="F16" s="207">
        <v>1</v>
      </c>
      <c r="G16" s="207">
        <v>0</v>
      </c>
      <c r="H16" s="208">
        <f t="shared" si="1"/>
        <v>1</v>
      </c>
      <c r="I16" s="207">
        <f t="shared" si="2"/>
        <v>90</v>
      </c>
      <c r="J16" s="207">
        <f t="shared" si="2"/>
        <v>0</v>
      </c>
      <c r="K16" s="208">
        <f t="shared" si="3"/>
        <v>90</v>
      </c>
    </row>
    <row r="17" spans="1:11" s="209" customFormat="1" ht="12.6" customHeight="1">
      <c r="A17" s="130">
        <f t="shared" si="4"/>
        <v>13</v>
      </c>
      <c r="B17" s="36" t="s">
        <v>1048</v>
      </c>
      <c r="C17" s="207">
        <v>95</v>
      </c>
      <c r="D17" s="207">
        <v>0</v>
      </c>
      <c r="E17" s="208">
        <f t="shared" si="0"/>
        <v>95</v>
      </c>
      <c r="F17" s="207">
        <v>0</v>
      </c>
      <c r="G17" s="207">
        <v>0</v>
      </c>
      <c r="H17" s="208">
        <f t="shared" si="1"/>
        <v>0</v>
      </c>
      <c r="I17" s="207">
        <f t="shared" si="2"/>
        <v>95</v>
      </c>
      <c r="J17" s="207">
        <f t="shared" si="2"/>
        <v>0</v>
      </c>
      <c r="K17" s="208">
        <f t="shared" si="3"/>
        <v>95</v>
      </c>
    </row>
    <row r="18" spans="1:11" s="209" customFormat="1" ht="12.6" customHeight="1">
      <c r="A18" s="130">
        <f t="shared" si="4"/>
        <v>14</v>
      </c>
      <c r="B18" s="36" t="s">
        <v>1049</v>
      </c>
      <c r="C18" s="207">
        <v>371</v>
      </c>
      <c r="D18" s="207">
        <v>21</v>
      </c>
      <c r="E18" s="208">
        <f t="shared" si="0"/>
        <v>392</v>
      </c>
      <c r="F18" s="207">
        <v>13</v>
      </c>
      <c r="G18" s="207">
        <v>0</v>
      </c>
      <c r="H18" s="208">
        <f t="shared" si="1"/>
        <v>13</v>
      </c>
      <c r="I18" s="207">
        <f t="shared" si="2"/>
        <v>384</v>
      </c>
      <c r="J18" s="207">
        <f t="shared" si="2"/>
        <v>21</v>
      </c>
      <c r="K18" s="208">
        <f t="shared" si="3"/>
        <v>405</v>
      </c>
    </row>
    <row r="19" spans="1:11" s="209" customFormat="1" ht="12.6" customHeight="1">
      <c r="A19" s="130">
        <f t="shared" si="4"/>
        <v>15</v>
      </c>
      <c r="B19" s="36" t="s">
        <v>1050</v>
      </c>
      <c r="C19" s="207">
        <v>182</v>
      </c>
      <c r="D19" s="207">
        <v>6</v>
      </c>
      <c r="E19" s="208">
        <f t="shared" si="0"/>
        <v>188</v>
      </c>
      <c r="F19" s="207">
        <v>7</v>
      </c>
      <c r="G19" s="207">
        <v>0</v>
      </c>
      <c r="H19" s="208">
        <f t="shared" si="1"/>
        <v>7</v>
      </c>
      <c r="I19" s="207">
        <f t="shared" si="2"/>
        <v>189</v>
      </c>
      <c r="J19" s="207">
        <f t="shared" si="2"/>
        <v>6</v>
      </c>
      <c r="K19" s="208">
        <f t="shared" si="3"/>
        <v>195</v>
      </c>
    </row>
    <row r="20" spans="1:11" s="209" customFormat="1" ht="12.6" customHeight="1">
      <c r="A20" s="130">
        <f t="shared" si="4"/>
        <v>16</v>
      </c>
      <c r="B20" s="36" t="s">
        <v>1051</v>
      </c>
      <c r="C20" s="207">
        <v>2900</v>
      </c>
      <c r="D20" s="207">
        <v>182</v>
      </c>
      <c r="E20" s="208">
        <f t="shared" si="0"/>
        <v>3082</v>
      </c>
      <c r="F20" s="207">
        <v>59</v>
      </c>
      <c r="G20" s="207">
        <v>0</v>
      </c>
      <c r="H20" s="208">
        <f t="shared" si="1"/>
        <v>59</v>
      </c>
      <c r="I20" s="207">
        <f t="shared" si="2"/>
        <v>2959</v>
      </c>
      <c r="J20" s="207">
        <f t="shared" si="2"/>
        <v>182</v>
      </c>
      <c r="K20" s="208">
        <f t="shared" si="3"/>
        <v>3141</v>
      </c>
    </row>
    <row r="21" spans="1:11" s="209" customFormat="1" ht="12.6" customHeight="1">
      <c r="A21" s="130">
        <f t="shared" si="4"/>
        <v>17</v>
      </c>
      <c r="B21" s="36" t="s">
        <v>1052</v>
      </c>
      <c r="C21" s="207">
        <v>276</v>
      </c>
      <c r="D21" s="207">
        <v>26</v>
      </c>
      <c r="E21" s="208">
        <f t="shared" si="0"/>
        <v>302</v>
      </c>
      <c r="F21" s="207">
        <v>15</v>
      </c>
      <c r="G21" s="207">
        <v>0</v>
      </c>
      <c r="H21" s="208">
        <f t="shared" si="1"/>
        <v>15</v>
      </c>
      <c r="I21" s="207">
        <f t="shared" si="2"/>
        <v>291</v>
      </c>
      <c r="J21" s="207">
        <f t="shared" si="2"/>
        <v>26</v>
      </c>
      <c r="K21" s="208">
        <f t="shared" si="3"/>
        <v>317</v>
      </c>
    </row>
    <row r="22" spans="1:11" s="209" customFormat="1" ht="12.6" customHeight="1">
      <c r="A22" s="130">
        <f t="shared" si="4"/>
        <v>18</v>
      </c>
      <c r="B22" s="36" t="s">
        <v>1053</v>
      </c>
      <c r="C22" s="207">
        <v>97</v>
      </c>
      <c r="D22" s="207">
        <v>3</v>
      </c>
      <c r="E22" s="208">
        <f t="shared" si="0"/>
        <v>100</v>
      </c>
      <c r="F22" s="207">
        <v>5</v>
      </c>
      <c r="G22" s="207">
        <v>0</v>
      </c>
      <c r="H22" s="208">
        <f t="shared" si="1"/>
        <v>5</v>
      </c>
      <c r="I22" s="207">
        <f t="shared" si="2"/>
        <v>102</v>
      </c>
      <c r="J22" s="207">
        <f t="shared" si="2"/>
        <v>3</v>
      </c>
      <c r="K22" s="208">
        <f t="shared" si="3"/>
        <v>105</v>
      </c>
    </row>
    <row r="23" spans="1:11" s="209" customFormat="1" ht="12.6" customHeight="1">
      <c r="A23" s="130">
        <f t="shared" si="4"/>
        <v>19</v>
      </c>
      <c r="B23" s="36" t="s">
        <v>1054</v>
      </c>
      <c r="C23" s="207">
        <v>522</v>
      </c>
      <c r="D23" s="207">
        <v>10</v>
      </c>
      <c r="E23" s="208">
        <f t="shared" si="0"/>
        <v>532</v>
      </c>
      <c r="F23" s="207">
        <v>33</v>
      </c>
      <c r="G23" s="207">
        <v>1</v>
      </c>
      <c r="H23" s="208">
        <f t="shared" si="1"/>
        <v>34</v>
      </c>
      <c r="I23" s="207">
        <f t="shared" si="2"/>
        <v>555</v>
      </c>
      <c r="J23" s="207">
        <f t="shared" si="2"/>
        <v>11</v>
      </c>
      <c r="K23" s="208">
        <f t="shared" si="3"/>
        <v>566</v>
      </c>
    </row>
    <row r="24" spans="1:11" s="209" customFormat="1" ht="12.6" customHeight="1">
      <c r="A24" s="130">
        <f t="shared" si="4"/>
        <v>20</v>
      </c>
      <c r="B24" s="36" t="s">
        <v>1055</v>
      </c>
      <c r="C24" s="207">
        <v>802</v>
      </c>
      <c r="D24" s="207">
        <v>57</v>
      </c>
      <c r="E24" s="208">
        <f t="shared" si="0"/>
        <v>859</v>
      </c>
      <c r="F24" s="207">
        <v>4</v>
      </c>
      <c r="G24" s="207">
        <v>1</v>
      </c>
      <c r="H24" s="208">
        <f t="shared" si="1"/>
        <v>5</v>
      </c>
      <c r="I24" s="207">
        <f t="shared" si="2"/>
        <v>806</v>
      </c>
      <c r="J24" s="207">
        <f t="shared" si="2"/>
        <v>58</v>
      </c>
      <c r="K24" s="208">
        <f t="shared" si="3"/>
        <v>864</v>
      </c>
    </row>
    <row r="25" spans="1:11" s="209" customFormat="1" ht="12.6" customHeight="1">
      <c r="A25" s="130">
        <f t="shared" si="4"/>
        <v>21</v>
      </c>
      <c r="B25" s="36" t="s">
        <v>1056</v>
      </c>
      <c r="C25" s="207">
        <v>815</v>
      </c>
      <c r="D25" s="207">
        <v>13</v>
      </c>
      <c r="E25" s="208">
        <f t="shared" si="0"/>
        <v>828</v>
      </c>
      <c r="F25" s="207">
        <v>5</v>
      </c>
      <c r="G25" s="207">
        <v>0</v>
      </c>
      <c r="H25" s="208">
        <f t="shared" si="1"/>
        <v>5</v>
      </c>
      <c r="I25" s="207">
        <f t="shared" si="2"/>
        <v>820</v>
      </c>
      <c r="J25" s="207">
        <f t="shared" si="2"/>
        <v>13</v>
      </c>
      <c r="K25" s="208">
        <f t="shared" si="3"/>
        <v>833</v>
      </c>
    </row>
    <row r="26" spans="1:11" s="209" customFormat="1" ht="12.6" customHeight="1">
      <c r="A26" s="130">
        <f t="shared" si="4"/>
        <v>22</v>
      </c>
      <c r="B26" s="36" t="s">
        <v>1057</v>
      </c>
      <c r="C26" s="207">
        <v>240</v>
      </c>
      <c r="D26" s="207">
        <v>6</v>
      </c>
      <c r="E26" s="208">
        <f t="shared" si="0"/>
        <v>246</v>
      </c>
      <c r="F26" s="207">
        <v>3</v>
      </c>
      <c r="G26" s="207">
        <v>0</v>
      </c>
      <c r="H26" s="208">
        <f t="shared" si="1"/>
        <v>3</v>
      </c>
      <c r="I26" s="207">
        <f t="shared" si="2"/>
        <v>243</v>
      </c>
      <c r="J26" s="207">
        <f t="shared" si="2"/>
        <v>6</v>
      </c>
      <c r="K26" s="208">
        <f t="shared" si="3"/>
        <v>249</v>
      </c>
    </row>
    <row r="27" spans="1:11" s="209" customFormat="1" ht="12.6" customHeight="1">
      <c r="A27" s="130">
        <f t="shared" si="4"/>
        <v>23</v>
      </c>
      <c r="B27" s="36" t="s">
        <v>1058</v>
      </c>
      <c r="C27" s="207">
        <v>469</v>
      </c>
      <c r="D27" s="207">
        <v>4</v>
      </c>
      <c r="E27" s="208">
        <f t="shared" si="0"/>
        <v>473</v>
      </c>
      <c r="F27" s="207">
        <v>1</v>
      </c>
      <c r="G27" s="207">
        <v>0</v>
      </c>
      <c r="H27" s="208">
        <f t="shared" si="1"/>
        <v>1</v>
      </c>
      <c r="I27" s="207">
        <f t="shared" si="2"/>
        <v>470</v>
      </c>
      <c r="J27" s="207">
        <f t="shared" si="2"/>
        <v>4</v>
      </c>
      <c r="K27" s="208">
        <f t="shared" si="3"/>
        <v>474</v>
      </c>
    </row>
    <row r="28" spans="1:11" s="209" customFormat="1" ht="12.6" customHeight="1">
      <c r="A28" s="130">
        <f t="shared" si="4"/>
        <v>24</v>
      </c>
      <c r="B28" s="36" t="s">
        <v>1059</v>
      </c>
      <c r="C28" s="207">
        <v>144</v>
      </c>
      <c r="D28" s="207">
        <v>6</v>
      </c>
      <c r="E28" s="208">
        <f t="shared" si="0"/>
        <v>150</v>
      </c>
      <c r="F28" s="207">
        <v>0</v>
      </c>
      <c r="G28" s="207">
        <v>0</v>
      </c>
      <c r="H28" s="208">
        <f t="shared" si="1"/>
        <v>0</v>
      </c>
      <c r="I28" s="207">
        <f t="shared" si="2"/>
        <v>144</v>
      </c>
      <c r="J28" s="207">
        <f t="shared" si="2"/>
        <v>6</v>
      </c>
      <c r="K28" s="208">
        <f t="shared" si="3"/>
        <v>150</v>
      </c>
    </row>
    <row r="29" spans="1:11" s="209" customFormat="1" ht="12.6" customHeight="1">
      <c r="A29" s="130">
        <f t="shared" si="4"/>
        <v>25</v>
      </c>
      <c r="B29" s="36" t="s">
        <v>1060</v>
      </c>
      <c r="C29" s="207">
        <v>443</v>
      </c>
      <c r="D29" s="207">
        <v>3</v>
      </c>
      <c r="E29" s="208">
        <f t="shared" si="0"/>
        <v>446</v>
      </c>
      <c r="F29" s="207">
        <v>1</v>
      </c>
      <c r="G29" s="207">
        <v>0</v>
      </c>
      <c r="H29" s="208">
        <f t="shared" si="1"/>
        <v>1</v>
      </c>
      <c r="I29" s="207">
        <f t="shared" si="2"/>
        <v>444</v>
      </c>
      <c r="J29" s="207">
        <f t="shared" si="2"/>
        <v>3</v>
      </c>
      <c r="K29" s="208">
        <f t="shared" si="3"/>
        <v>447</v>
      </c>
    </row>
    <row r="30" spans="1:11" s="209" customFormat="1" ht="12.6" customHeight="1">
      <c r="A30" s="130">
        <f t="shared" si="4"/>
        <v>26</v>
      </c>
      <c r="B30" s="36" t="s">
        <v>1061</v>
      </c>
      <c r="C30" s="207">
        <v>706</v>
      </c>
      <c r="D30" s="207">
        <v>39</v>
      </c>
      <c r="E30" s="208">
        <f t="shared" si="0"/>
        <v>745</v>
      </c>
      <c r="F30" s="207">
        <v>41</v>
      </c>
      <c r="G30" s="207">
        <v>0</v>
      </c>
      <c r="H30" s="208">
        <f t="shared" si="1"/>
        <v>41</v>
      </c>
      <c r="I30" s="207">
        <f t="shared" si="2"/>
        <v>747</v>
      </c>
      <c r="J30" s="207">
        <f t="shared" si="2"/>
        <v>39</v>
      </c>
      <c r="K30" s="208">
        <f t="shared" si="3"/>
        <v>786</v>
      </c>
    </row>
    <row r="31" spans="1:11" s="209" customFormat="1" ht="12.6" customHeight="1">
      <c r="A31" s="130">
        <f t="shared" si="4"/>
        <v>27</v>
      </c>
      <c r="B31" s="36" t="s">
        <v>1062</v>
      </c>
      <c r="C31" s="207">
        <v>1117</v>
      </c>
      <c r="D31" s="207">
        <v>27</v>
      </c>
      <c r="E31" s="208">
        <f t="shared" si="0"/>
        <v>1144</v>
      </c>
      <c r="F31" s="207">
        <v>3</v>
      </c>
      <c r="G31" s="207">
        <v>0</v>
      </c>
      <c r="H31" s="208">
        <f t="shared" si="1"/>
        <v>3</v>
      </c>
      <c r="I31" s="207">
        <f t="shared" si="2"/>
        <v>1120</v>
      </c>
      <c r="J31" s="207">
        <f t="shared" si="2"/>
        <v>27</v>
      </c>
      <c r="K31" s="208">
        <f t="shared" si="3"/>
        <v>1147</v>
      </c>
    </row>
    <row r="32" spans="1:11" s="209" customFormat="1" ht="12.6" customHeight="1">
      <c r="A32" s="130">
        <f t="shared" si="4"/>
        <v>28</v>
      </c>
      <c r="B32" s="36" t="s">
        <v>1063</v>
      </c>
      <c r="C32" s="207">
        <v>338</v>
      </c>
      <c r="D32" s="207">
        <v>11</v>
      </c>
      <c r="E32" s="208">
        <f t="shared" si="0"/>
        <v>349</v>
      </c>
      <c r="F32" s="207">
        <v>11</v>
      </c>
      <c r="G32" s="207">
        <v>0</v>
      </c>
      <c r="H32" s="208">
        <f t="shared" si="1"/>
        <v>11</v>
      </c>
      <c r="I32" s="207">
        <f t="shared" si="2"/>
        <v>349</v>
      </c>
      <c r="J32" s="207">
        <f t="shared" si="2"/>
        <v>11</v>
      </c>
      <c r="K32" s="208">
        <f t="shared" si="3"/>
        <v>360</v>
      </c>
    </row>
    <row r="33" spans="1:11" s="209" customFormat="1" ht="12.6" customHeight="1">
      <c r="A33" s="130">
        <f t="shared" si="4"/>
        <v>29</v>
      </c>
      <c r="B33" s="36" t="s">
        <v>1064</v>
      </c>
      <c r="C33" s="207">
        <v>82</v>
      </c>
      <c r="D33" s="207">
        <v>0</v>
      </c>
      <c r="E33" s="208">
        <f t="shared" si="0"/>
        <v>82</v>
      </c>
      <c r="F33" s="207">
        <v>2</v>
      </c>
      <c r="G33" s="207">
        <v>0</v>
      </c>
      <c r="H33" s="208">
        <f t="shared" si="1"/>
        <v>2</v>
      </c>
      <c r="I33" s="207">
        <f t="shared" si="2"/>
        <v>84</v>
      </c>
      <c r="J33" s="207">
        <f t="shared" si="2"/>
        <v>0</v>
      </c>
      <c r="K33" s="208">
        <f t="shared" si="3"/>
        <v>84</v>
      </c>
    </row>
    <row r="34" spans="1:11" s="209" customFormat="1" ht="12.6" customHeight="1">
      <c r="A34" s="130">
        <f t="shared" si="4"/>
        <v>30</v>
      </c>
      <c r="B34" s="36" t="s">
        <v>1065</v>
      </c>
      <c r="C34" s="207">
        <v>30</v>
      </c>
      <c r="D34" s="207">
        <v>0</v>
      </c>
      <c r="E34" s="208">
        <f t="shared" si="0"/>
        <v>30</v>
      </c>
      <c r="F34" s="207">
        <v>0</v>
      </c>
      <c r="G34" s="207">
        <v>0</v>
      </c>
      <c r="H34" s="208">
        <f t="shared" si="1"/>
        <v>0</v>
      </c>
      <c r="I34" s="207">
        <f t="shared" si="2"/>
        <v>30</v>
      </c>
      <c r="J34" s="207">
        <f t="shared" si="2"/>
        <v>0</v>
      </c>
      <c r="K34" s="208">
        <f t="shared" si="3"/>
        <v>30</v>
      </c>
    </row>
    <row r="35" spans="1:11" s="209" customFormat="1" ht="12.6" customHeight="1">
      <c r="A35" s="130">
        <f t="shared" si="4"/>
        <v>31</v>
      </c>
      <c r="B35" s="36" t="s">
        <v>1066</v>
      </c>
      <c r="C35" s="207">
        <v>1107</v>
      </c>
      <c r="D35" s="207">
        <v>18</v>
      </c>
      <c r="E35" s="208">
        <f t="shared" si="0"/>
        <v>1125</v>
      </c>
      <c r="F35" s="207">
        <v>14</v>
      </c>
      <c r="G35" s="207">
        <v>0</v>
      </c>
      <c r="H35" s="208">
        <f t="shared" si="1"/>
        <v>14</v>
      </c>
      <c r="I35" s="207">
        <f t="shared" si="2"/>
        <v>1121</v>
      </c>
      <c r="J35" s="207">
        <f t="shared" si="2"/>
        <v>18</v>
      </c>
      <c r="K35" s="208">
        <f t="shared" si="3"/>
        <v>1139</v>
      </c>
    </row>
    <row r="36" spans="1:11" s="209" customFormat="1" ht="12.6" customHeight="1">
      <c r="A36" s="130">
        <f t="shared" si="4"/>
        <v>32</v>
      </c>
      <c r="B36" s="36" t="s">
        <v>1067</v>
      </c>
      <c r="C36" s="207">
        <v>249</v>
      </c>
      <c r="D36" s="207">
        <v>5</v>
      </c>
      <c r="E36" s="208">
        <f t="shared" si="0"/>
        <v>254</v>
      </c>
      <c r="F36" s="207">
        <v>1</v>
      </c>
      <c r="G36" s="207">
        <v>0</v>
      </c>
      <c r="H36" s="208">
        <f t="shared" si="1"/>
        <v>1</v>
      </c>
      <c r="I36" s="207">
        <f t="shared" si="2"/>
        <v>250</v>
      </c>
      <c r="J36" s="207">
        <f t="shared" si="2"/>
        <v>5</v>
      </c>
      <c r="K36" s="208">
        <f t="shared" si="3"/>
        <v>255</v>
      </c>
    </row>
    <row r="37" spans="1:11" s="209" customFormat="1" ht="12.6" customHeight="1">
      <c r="A37" s="130">
        <f t="shared" si="4"/>
        <v>33</v>
      </c>
      <c r="B37" s="36" t="s">
        <v>1068</v>
      </c>
      <c r="C37" s="207">
        <v>1043</v>
      </c>
      <c r="D37" s="207">
        <v>16</v>
      </c>
      <c r="E37" s="208">
        <f t="shared" si="0"/>
        <v>1059</v>
      </c>
      <c r="F37" s="207">
        <v>1</v>
      </c>
      <c r="G37" s="207">
        <v>1</v>
      </c>
      <c r="H37" s="208">
        <f t="shared" si="1"/>
        <v>2</v>
      </c>
      <c r="I37" s="207">
        <f t="shared" si="2"/>
        <v>1044</v>
      </c>
      <c r="J37" s="207">
        <f t="shared" si="2"/>
        <v>17</v>
      </c>
      <c r="K37" s="208">
        <f t="shared" si="3"/>
        <v>1061</v>
      </c>
    </row>
    <row r="38" spans="1:11" s="209" customFormat="1" ht="12.6" customHeight="1">
      <c r="A38" s="130">
        <f t="shared" si="4"/>
        <v>34</v>
      </c>
      <c r="B38" s="36" t="s">
        <v>1069</v>
      </c>
      <c r="C38" s="207">
        <v>10646</v>
      </c>
      <c r="D38" s="207">
        <v>492</v>
      </c>
      <c r="E38" s="208">
        <f t="shared" si="0"/>
        <v>11138</v>
      </c>
      <c r="F38" s="207">
        <v>316</v>
      </c>
      <c r="G38" s="207">
        <v>14</v>
      </c>
      <c r="H38" s="208">
        <f t="shared" si="1"/>
        <v>330</v>
      </c>
      <c r="I38" s="207">
        <f t="shared" si="2"/>
        <v>10962</v>
      </c>
      <c r="J38" s="207">
        <f t="shared" si="2"/>
        <v>506</v>
      </c>
      <c r="K38" s="208">
        <f t="shared" si="3"/>
        <v>11468</v>
      </c>
    </row>
    <row r="39" spans="1:11" s="209" customFormat="1" ht="12.6" customHeight="1">
      <c r="A39" s="130">
        <f t="shared" si="4"/>
        <v>35</v>
      </c>
      <c r="B39" s="36" t="s">
        <v>1070</v>
      </c>
      <c r="C39" s="207">
        <v>4386</v>
      </c>
      <c r="D39" s="207">
        <v>233</v>
      </c>
      <c r="E39" s="208">
        <f t="shared" si="0"/>
        <v>4619</v>
      </c>
      <c r="F39" s="207">
        <v>41</v>
      </c>
      <c r="G39" s="207">
        <v>1</v>
      </c>
      <c r="H39" s="208">
        <f t="shared" si="1"/>
        <v>42</v>
      </c>
      <c r="I39" s="207">
        <f t="shared" si="2"/>
        <v>4427</v>
      </c>
      <c r="J39" s="207">
        <f t="shared" si="2"/>
        <v>234</v>
      </c>
      <c r="K39" s="208">
        <f t="shared" si="3"/>
        <v>4661</v>
      </c>
    </row>
    <row r="40" spans="1:11" s="209" customFormat="1" ht="12.6" customHeight="1">
      <c r="A40" s="130">
        <f t="shared" si="4"/>
        <v>36</v>
      </c>
      <c r="B40" s="36" t="s">
        <v>1071</v>
      </c>
      <c r="C40" s="207">
        <v>97</v>
      </c>
      <c r="D40" s="207">
        <v>0</v>
      </c>
      <c r="E40" s="208">
        <f t="shared" si="0"/>
        <v>97</v>
      </c>
      <c r="F40" s="207">
        <v>0</v>
      </c>
      <c r="G40" s="207">
        <v>0</v>
      </c>
      <c r="H40" s="208">
        <f t="shared" si="1"/>
        <v>0</v>
      </c>
      <c r="I40" s="207">
        <f t="shared" si="2"/>
        <v>97</v>
      </c>
      <c r="J40" s="207">
        <f t="shared" si="2"/>
        <v>0</v>
      </c>
      <c r="K40" s="208">
        <f t="shared" si="3"/>
        <v>97</v>
      </c>
    </row>
    <row r="41" spans="1:11" s="209" customFormat="1" ht="12.6" customHeight="1">
      <c r="A41" s="130">
        <f t="shared" si="4"/>
        <v>37</v>
      </c>
      <c r="B41" s="36" t="s">
        <v>1072</v>
      </c>
      <c r="C41" s="207">
        <v>304</v>
      </c>
      <c r="D41" s="207">
        <v>4</v>
      </c>
      <c r="E41" s="208">
        <f t="shared" si="0"/>
        <v>308</v>
      </c>
      <c r="F41" s="207">
        <v>6</v>
      </c>
      <c r="G41" s="207">
        <v>0</v>
      </c>
      <c r="H41" s="208">
        <f t="shared" si="1"/>
        <v>6</v>
      </c>
      <c r="I41" s="207">
        <f t="shared" si="2"/>
        <v>310</v>
      </c>
      <c r="J41" s="207">
        <f t="shared" si="2"/>
        <v>4</v>
      </c>
      <c r="K41" s="208">
        <f t="shared" si="3"/>
        <v>314</v>
      </c>
    </row>
    <row r="42" spans="1:11" s="209" customFormat="1" ht="12.6" customHeight="1">
      <c r="A42" s="130">
        <f t="shared" si="4"/>
        <v>38</v>
      </c>
      <c r="B42" s="36" t="s">
        <v>1073</v>
      </c>
      <c r="C42" s="207">
        <v>1507</v>
      </c>
      <c r="D42" s="207">
        <v>38</v>
      </c>
      <c r="E42" s="208">
        <f t="shared" si="0"/>
        <v>1545</v>
      </c>
      <c r="F42" s="207">
        <v>8</v>
      </c>
      <c r="G42" s="207">
        <v>0</v>
      </c>
      <c r="H42" s="208">
        <f t="shared" si="1"/>
        <v>8</v>
      </c>
      <c r="I42" s="207">
        <f t="shared" si="2"/>
        <v>1515</v>
      </c>
      <c r="J42" s="207">
        <f t="shared" si="2"/>
        <v>38</v>
      </c>
      <c r="K42" s="208">
        <f t="shared" si="3"/>
        <v>1553</v>
      </c>
    </row>
    <row r="43" spans="1:11" s="209" customFormat="1" ht="12.6" customHeight="1">
      <c r="A43" s="130">
        <f t="shared" si="4"/>
        <v>39</v>
      </c>
      <c r="B43" s="36" t="s">
        <v>1074</v>
      </c>
      <c r="C43" s="207">
        <v>332</v>
      </c>
      <c r="D43" s="207">
        <v>21</v>
      </c>
      <c r="E43" s="208">
        <f t="shared" si="0"/>
        <v>353</v>
      </c>
      <c r="F43" s="207">
        <v>7</v>
      </c>
      <c r="G43" s="207">
        <v>1</v>
      </c>
      <c r="H43" s="208">
        <f t="shared" si="1"/>
        <v>8</v>
      </c>
      <c r="I43" s="207">
        <f t="shared" si="2"/>
        <v>339</v>
      </c>
      <c r="J43" s="207">
        <f t="shared" si="2"/>
        <v>22</v>
      </c>
      <c r="K43" s="208">
        <f t="shared" si="3"/>
        <v>361</v>
      </c>
    </row>
    <row r="44" spans="1:11" s="209" customFormat="1" ht="12.6" customHeight="1">
      <c r="A44" s="130">
        <f t="shared" si="4"/>
        <v>40</v>
      </c>
      <c r="B44" s="36" t="s">
        <v>1075</v>
      </c>
      <c r="C44" s="207">
        <v>174</v>
      </c>
      <c r="D44" s="207">
        <v>1</v>
      </c>
      <c r="E44" s="208">
        <f t="shared" si="0"/>
        <v>175</v>
      </c>
      <c r="F44" s="207">
        <v>2</v>
      </c>
      <c r="G44" s="207">
        <v>0</v>
      </c>
      <c r="H44" s="208">
        <f t="shared" si="1"/>
        <v>2</v>
      </c>
      <c r="I44" s="207">
        <f t="shared" si="2"/>
        <v>176</v>
      </c>
      <c r="J44" s="207">
        <f t="shared" si="2"/>
        <v>1</v>
      </c>
      <c r="K44" s="208">
        <f t="shared" si="3"/>
        <v>177</v>
      </c>
    </row>
    <row r="45" spans="1:11" s="209" customFormat="1" ht="12.6" customHeight="1">
      <c r="A45" s="130">
        <v>41</v>
      </c>
      <c r="B45" s="36" t="s">
        <v>1077</v>
      </c>
      <c r="C45" s="207">
        <v>2871</v>
      </c>
      <c r="D45" s="207">
        <v>93</v>
      </c>
      <c r="E45" s="208">
        <f t="shared" si="0"/>
        <v>2964</v>
      </c>
      <c r="F45" s="207">
        <v>178</v>
      </c>
      <c r="G45" s="207">
        <v>10</v>
      </c>
      <c r="H45" s="208">
        <f t="shared" si="1"/>
        <v>188</v>
      </c>
      <c r="I45" s="207">
        <f t="shared" si="2"/>
        <v>3049</v>
      </c>
      <c r="J45" s="207">
        <f t="shared" si="2"/>
        <v>103</v>
      </c>
      <c r="K45" s="208">
        <f t="shared" si="3"/>
        <v>3152</v>
      </c>
    </row>
    <row r="46" spans="1:11" s="209" customFormat="1" ht="12.6" customHeight="1">
      <c r="A46" s="130">
        <v>42</v>
      </c>
      <c r="B46" s="36" t="s">
        <v>1078</v>
      </c>
      <c r="C46" s="207">
        <v>1314</v>
      </c>
      <c r="D46" s="207">
        <v>24</v>
      </c>
      <c r="E46" s="208">
        <f t="shared" si="0"/>
        <v>1338</v>
      </c>
      <c r="F46" s="207">
        <v>15</v>
      </c>
      <c r="G46" s="207">
        <v>0</v>
      </c>
      <c r="H46" s="208">
        <f t="shared" si="1"/>
        <v>15</v>
      </c>
      <c r="I46" s="207">
        <f t="shared" si="2"/>
        <v>1329</v>
      </c>
      <c r="J46" s="207">
        <f t="shared" si="2"/>
        <v>24</v>
      </c>
      <c r="K46" s="208">
        <f t="shared" si="3"/>
        <v>1353</v>
      </c>
    </row>
    <row r="47" spans="1:11" s="209" customFormat="1" ht="12.6" customHeight="1">
      <c r="A47" s="130">
        <v>43</v>
      </c>
      <c r="B47" s="36" t="s">
        <v>1079</v>
      </c>
      <c r="C47" s="207">
        <v>751</v>
      </c>
      <c r="D47" s="207">
        <v>10</v>
      </c>
      <c r="E47" s="208">
        <f t="shared" si="0"/>
        <v>761</v>
      </c>
      <c r="F47" s="207">
        <v>68</v>
      </c>
      <c r="G47" s="207">
        <v>0</v>
      </c>
      <c r="H47" s="208">
        <f t="shared" si="1"/>
        <v>68</v>
      </c>
      <c r="I47" s="207">
        <f t="shared" si="2"/>
        <v>819</v>
      </c>
      <c r="J47" s="207">
        <f t="shared" si="2"/>
        <v>10</v>
      </c>
      <c r="K47" s="208">
        <f t="shared" si="3"/>
        <v>829</v>
      </c>
    </row>
    <row r="48" spans="1:11" s="209" customFormat="1" ht="12.6" customHeight="1">
      <c r="A48" s="130">
        <v>44</v>
      </c>
      <c r="B48" s="36" t="s">
        <v>1080</v>
      </c>
      <c r="C48" s="207">
        <v>420</v>
      </c>
      <c r="D48" s="207">
        <v>16</v>
      </c>
      <c r="E48" s="208">
        <f t="shared" si="0"/>
        <v>436</v>
      </c>
      <c r="F48" s="207">
        <v>1</v>
      </c>
      <c r="G48" s="207">
        <v>0</v>
      </c>
      <c r="H48" s="208">
        <f t="shared" si="1"/>
        <v>1</v>
      </c>
      <c r="I48" s="207">
        <f t="shared" si="2"/>
        <v>421</v>
      </c>
      <c r="J48" s="207">
        <f t="shared" si="2"/>
        <v>16</v>
      </c>
      <c r="K48" s="208">
        <f t="shared" si="3"/>
        <v>437</v>
      </c>
    </row>
    <row r="49" spans="1:11" s="209" customFormat="1" ht="12.6" customHeight="1">
      <c r="A49" s="130">
        <v>45</v>
      </c>
      <c r="B49" s="36" t="s">
        <v>1081</v>
      </c>
      <c r="C49" s="207">
        <v>1115</v>
      </c>
      <c r="D49" s="207">
        <v>68</v>
      </c>
      <c r="E49" s="208">
        <f t="shared" si="0"/>
        <v>1183</v>
      </c>
      <c r="F49" s="207">
        <v>13</v>
      </c>
      <c r="G49" s="207">
        <v>0</v>
      </c>
      <c r="H49" s="208">
        <f t="shared" si="1"/>
        <v>13</v>
      </c>
      <c r="I49" s="207">
        <f t="shared" si="2"/>
        <v>1128</v>
      </c>
      <c r="J49" s="207">
        <f t="shared" si="2"/>
        <v>68</v>
      </c>
      <c r="K49" s="208">
        <f t="shared" si="3"/>
        <v>1196</v>
      </c>
    </row>
    <row r="50" spans="1:11" s="209" customFormat="1" ht="12.6" customHeight="1">
      <c r="A50" s="130">
        <v>46</v>
      </c>
      <c r="B50" s="36" t="s">
        <v>1082</v>
      </c>
      <c r="C50" s="207">
        <v>731</v>
      </c>
      <c r="D50" s="207">
        <v>15</v>
      </c>
      <c r="E50" s="208">
        <f t="shared" si="0"/>
        <v>746</v>
      </c>
      <c r="F50" s="207">
        <v>13</v>
      </c>
      <c r="G50" s="207">
        <v>0</v>
      </c>
      <c r="H50" s="208">
        <f t="shared" si="1"/>
        <v>13</v>
      </c>
      <c r="I50" s="207">
        <f t="shared" si="2"/>
        <v>744</v>
      </c>
      <c r="J50" s="207">
        <f t="shared" si="2"/>
        <v>15</v>
      </c>
      <c r="K50" s="208">
        <f t="shared" si="3"/>
        <v>759</v>
      </c>
    </row>
    <row r="51" spans="1:11" s="209" customFormat="1" ht="12.6" customHeight="1">
      <c r="A51" s="130">
        <v>47</v>
      </c>
      <c r="B51" s="36" t="s">
        <v>1083</v>
      </c>
      <c r="C51" s="207">
        <v>168</v>
      </c>
      <c r="D51" s="207">
        <v>3</v>
      </c>
      <c r="E51" s="208">
        <f t="shared" si="0"/>
        <v>171</v>
      </c>
      <c r="F51" s="207">
        <v>0</v>
      </c>
      <c r="G51" s="207">
        <v>0</v>
      </c>
      <c r="H51" s="208">
        <f t="shared" si="1"/>
        <v>0</v>
      </c>
      <c r="I51" s="207">
        <f t="shared" si="2"/>
        <v>168</v>
      </c>
      <c r="J51" s="207">
        <f t="shared" si="2"/>
        <v>3</v>
      </c>
      <c r="K51" s="208">
        <f t="shared" si="3"/>
        <v>171</v>
      </c>
    </row>
    <row r="52" spans="1:11" s="209" customFormat="1" ht="12.6" customHeight="1">
      <c r="A52" s="130">
        <v>48</v>
      </c>
      <c r="B52" s="36" t="s">
        <v>1084</v>
      </c>
      <c r="C52" s="207">
        <v>511</v>
      </c>
      <c r="D52" s="207">
        <v>19</v>
      </c>
      <c r="E52" s="208">
        <f t="shared" si="0"/>
        <v>530</v>
      </c>
      <c r="F52" s="207">
        <v>1</v>
      </c>
      <c r="G52" s="207">
        <v>0</v>
      </c>
      <c r="H52" s="208">
        <f t="shared" si="1"/>
        <v>1</v>
      </c>
      <c r="I52" s="207">
        <f t="shared" si="2"/>
        <v>512</v>
      </c>
      <c r="J52" s="207">
        <f t="shared" si="2"/>
        <v>19</v>
      </c>
      <c r="K52" s="208">
        <f t="shared" si="3"/>
        <v>531</v>
      </c>
    </row>
    <row r="53" spans="1:11" s="209" customFormat="1" ht="12.6" customHeight="1">
      <c r="A53" s="130">
        <v>49</v>
      </c>
      <c r="B53" s="36" t="s">
        <v>1085</v>
      </c>
      <c r="C53" s="207">
        <v>114</v>
      </c>
      <c r="D53" s="207">
        <v>0</v>
      </c>
      <c r="E53" s="208">
        <f t="shared" si="0"/>
        <v>114</v>
      </c>
      <c r="F53" s="207">
        <v>0</v>
      </c>
      <c r="G53" s="207">
        <v>0</v>
      </c>
      <c r="H53" s="208">
        <f t="shared" si="1"/>
        <v>0</v>
      </c>
      <c r="I53" s="207">
        <f t="shared" si="2"/>
        <v>114</v>
      </c>
      <c r="J53" s="207">
        <f t="shared" si="2"/>
        <v>0</v>
      </c>
      <c r="K53" s="208">
        <f t="shared" si="3"/>
        <v>114</v>
      </c>
    </row>
    <row r="54" spans="1:11" s="209" customFormat="1" ht="12.6" customHeight="1">
      <c r="A54" s="130">
        <v>50</v>
      </c>
      <c r="B54" s="36" t="s">
        <v>1086</v>
      </c>
      <c r="C54" s="207">
        <v>127</v>
      </c>
      <c r="D54" s="207">
        <v>3</v>
      </c>
      <c r="E54" s="208">
        <f t="shared" si="0"/>
        <v>130</v>
      </c>
      <c r="F54" s="207">
        <v>1</v>
      </c>
      <c r="G54" s="207">
        <v>0</v>
      </c>
      <c r="H54" s="208">
        <f t="shared" si="1"/>
        <v>1</v>
      </c>
      <c r="I54" s="207">
        <f t="shared" si="2"/>
        <v>128</v>
      </c>
      <c r="J54" s="207">
        <f t="shared" si="2"/>
        <v>3</v>
      </c>
      <c r="K54" s="208">
        <f t="shared" si="3"/>
        <v>131</v>
      </c>
    </row>
    <row r="55" spans="1:11" s="209" customFormat="1" ht="12.6" customHeight="1">
      <c r="A55" s="130">
        <v>51</v>
      </c>
      <c r="B55" s="36" t="s">
        <v>1087</v>
      </c>
      <c r="C55" s="207">
        <v>186</v>
      </c>
      <c r="D55" s="207">
        <v>4</v>
      </c>
      <c r="E55" s="208">
        <f t="shared" si="0"/>
        <v>190</v>
      </c>
      <c r="F55" s="207">
        <v>1</v>
      </c>
      <c r="G55" s="207">
        <v>0</v>
      </c>
      <c r="H55" s="208">
        <f t="shared" si="1"/>
        <v>1</v>
      </c>
      <c r="I55" s="207">
        <f t="shared" si="2"/>
        <v>187</v>
      </c>
      <c r="J55" s="207">
        <f t="shared" si="2"/>
        <v>4</v>
      </c>
      <c r="K55" s="208">
        <f t="shared" si="3"/>
        <v>191</v>
      </c>
    </row>
    <row r="56" spans="1:11" s="209" customFormat="1" ht="12.6" customHeight="1">
      <c r="A56" s="130">
        <v>52</v>
      </c>
      <c r="B56" s="36" t="s">
        <v>1088</v>
      </c>
      <c r="C56" s="210">
        <v>888</v>
      </c>
      <c r="D56" s="207">
        <v>11</v>
      </c>
      <c r="E56" s="208">
        <f t="shared" si="0"/>
        <v>899</v>
      </c>
      <c r="F56" s="207">
        <v>6</v>
      </c>
      <c r="G56" s="207">
        <v>0</v>
      </c>
      <c r="H56" s="208">
        <f t="shared" si="1"/>
        <v>6</v>
      </c>
      <c r="I56" s="207">
        <f t="shared" si="2"/>
        <v>894</v>
      </c>
      <c r="J56" s="207">
        <f t="shared" si="2"/>
        <v>11</v>
      </c>
      <c r="K56" s="208">
        <f t="shared" si="3"/>
        <v>905</v>
      </c>
    </row>
    <row r="57" spans="1:11" s="209" customFormat="1" ht="12.6" customHeight="1">
      <c r="A57" s="130">
        <v>53</v>
      </c>
      <c r="B57" s="36" t="s">
        <v>1089</v>
      </c>
      <c r="C57" s="207">
        <v>150</v>
      </c>
      <c r="D57" s="207">
        <v>3</v>
      </c>
      <c r="E57" s="208">
        <f t="shared" si="0"/>
        <v>153</v>
      </c>
      <c r="F57" s="207">
        <v>4</v>
      </c>
      <c r="G57" s="207">
        <v>0</v>
      </c>
      <c r="H57" s="208">
        <f t="shared" si="1"/>
        <v>4</v>
      </c>
      <c r="I57" s="207">
        <f t="shared" si="2"/>
        <v>154</v>
      </c>
      <c r="J57" s="207">
        <f t="shared" si="2"/>
        <v>3</v>
      </c>
      <c r="K57" s="208">
        <f t="shared" si="3"/>
        <v>157</v>
      </c>
    </row>
    <row r="58" spans="1:11" s="209" customFormat="1" ht="12.6" customHeight="1">
      <c r="A58" s="130">
        <v>54</v>
      </c>
      <c r="B58" s="36" t="s">
        <v>1090</v>
      </c>
      <c r="C58" s="207">
        <v>808</v>
      </c>
      <c r="D58" s="207">
        <v>31</v>
      </c>
      <c r="E58" s="208">
        <f t="shared" si="0"/>
        <v>839</v>
      </c>
      <c r="F58" s="207">
        <v>45</v>
      </c>
      <c r="G58" s="207">
        <v>3</v>
      </c>
      <c r="H58" s="208">
        <f t="shared" si="1"/>
        <v>48</v>
      </c>
      <c r="I58" s="207">
        <f t="shared" si="2"/>
        <v>853</v>
      </c>
      <c r="J58" s="207">
        <f t="shared" si="2"/>
        <v>34</v>
      </c>
      <c r="K58" s="208">
        <f t="shared" si="3"/>
        <v>887</v>
      </c>
    </row>
    <row r="59" spans="1:11" s="209" customFormat="1" ht="12.6" customHeight="1">
      <c r="A59" s="130">
        <v>55</v>
      </c>
      <c r="B59" s="36" t="s">
        <v>1091</v>
      </c>
      <c r="C59" s="207">
        <v>1228</v>
      </c>
      <c r="D59" s="207">
        <v>28</v>
      </c>
      <c r="E59" s="208">
        <f t="shared" si="0"/>
        <v>1256</v>
      </c>
      <c r="F59" s="207">
        <v>19</v>
      </c>
      <c r="G59" s="207">
        <v>1</v>
      </c>
      <c r="H59" s="208">
        <f t="shared" si="1"/>
        <v>20</v>
      </c>
      <c r="I59" s="207">
        <f t="shared" si="2"/>
        <v>1247</v>
      </c>
      <c r="J59" s="207">
        <f t="shared" si="2"/>
        <v>29</v>
      </c>
      <c r="K59" s="208">
        <f t="shared" si="3"/>
        <v>1276</v>
      </c>
    </row>
    <row r="60" spans="1:11" s="209" customFormat="1" ht="12.6" customHeight="1">
      <c r="A60" s="130">
        <v>56</v>
      </c>
      <c r="B60" s="36" t="s">
        <v>1092</v>
      </c>
      <c r="C60" s="207">
        <v>88</v>
      </c>
      <c r="D60" s="207">
        <v>0</v>
      </c>
      <c r="E60" s="208">
        <f t="shared" si="0"/>
        <v>88</v>
      </c>
      <c r="F60" s="207">
        <v>0</v>
      </c>
      <c r="G60" s="207">
        <v>0</v>
      </c>
      <c r="H60" s="208">
        <f t="shared" si="1"/>
        <v>0</v>
      </c>
      <c r="I60" s="207">
        <f t="shared" si="2"/>
        <v>88</v>
      </c>
      <c r="J60" s="207">
        <f t="shared" si="2"/>
        <v>0</v>
      </c>
      <c r="K60" s="208">
        <f t="shared" si="3"/>
        <v>88</v>
      </c>
    </row>
    <row r="61" spans="1:11" s="209" customFormat="1" ht="12.6" customHeight="1">
      <c r="A61" s="130">
        <v>57</v>
      </c>
      <c r="B61" s="36" t="s">
        <v>1093</v>
      </c>
      <c r="C61" s="207">
        <v>230</v>
      </c>
      <c r="D61" s="207">
        <v>3</v>
      </c>
      <c r="E61" s="208">
        <f t="shared" si="0"/>
        <v>233</v>
      </c>
      <c r="F61" s="207">
        <v>8</v>
      </c>
      <c r="G61" s="207">
        <v>0</v>
      </c>
      <c r="H61" s="208">
        <f t="shared" si="1"/>
        <v>8</v>
      </c>
      <c r="I61" s="207">
        <f t="shared" si="2"/>
        <v>238</v>
      </c>
      <c r="J61" s="207">
        <f t="shared" si="2"/>
        <v>3</v>
      </c>
      <c r="K61" s="208">
        <f t="shared" si="3"/>
        <v>241</v>
      </c>
    </row>
    <row r="62" spans="1:11" s="209" customFormat="1" ht="12.6" customHeight="1">
      <c r="A62" s="130">
        <v>58</v>
      </c>
      <c r="B62" s="36" t="s">
        <v>1094</v>
      </c>
      <c r="C62" s="207">
        <v>513</v>
      </c>
      <c r="D62" s="207">
        <v>7</v>
      </c>
      <c r="E62" s="208">
        <f t="shared" si="0"/>
        <v>520</v>
      </c>
      <c r="F62" s="207">
        <v>12</v>
      </c>
      <c r="G62" s="207">
        <v>0</v>
      </c>
      <c r="H62" s="208">
        <f t="shared" si="1"/>
        <v>12</v>
      </c>
      <c r="I62" s="207">
        <f t="shared" si="2"/>
        <v>525</v>
      </c>
      <c r="J62" s="207">
        <f t="shared" si="2"/>
        <v>7</v>
      </c>
      <c r="K62" s="208">
        <f t="shared" si="3"/>
        <v>532</v>
      </c>
    </row>
    <row r="63" spans="1:11" s="209" customFormat="1" ht="12.6" customHeight="1">
      <c r="A63" s="130">
        <v>59</v>
      </c>
      <c r="B63" s="36" t="s">
        <v>1095</v>
      </c>
      <c r="C63" s="207">
        <v>965</v>
      </c>
      <c r="D63" s="207">
        <v>87</v>
      </c>
      <c r="E63" s="208">
        <f t="shared" si="0"/>
        <v>1052</v>
      </c>
      <c r="F63" s="207">
        <v>17</v>
      </c>
      <c r="G63" s="207">
        <v>1</v>
      </c>
      <c r="H63" s="208">
        <f t="shared" si="1"/>
        <v>18</v>
      </c>
      <c r="I63" s="207">
        <f t="shared" si="2"/>
        <v>982</v>
      </c>
      <c r="J63" s="207">
        <f t="shared" si="2"/>
        <v>88</v>
      </c>
      <c r="K63" s="208">
        <f t="shared" si="3"/>
        <v>1070</v>
      </c>
    </row>
    <row r="64" spans="1:11" s="209" customFormat="1" ht="12.6" customHeight="1">
      <c r="A64" s="130">
        <v>60</v>
      </c>
      <c r="B64" s="36" t="s">
        <v>1096</v>
      </c>
      <c r="C64" s="207">
        <v>432</v>
      </c>
      <c r="D64" s="207">
        <v>8</v>
      </c>
      <c r="E64" s="208">
        <f t="shared" si="0"/>
        <v>440</v>
      </c>
      <c r="F64" s="207">
        <v>15</v>
      </c>
      <c r="G64" s="207">
        <v>0</v>
      </c>
      <c r="H64" s="208">
        <f t="shared" si="1"/>
        <v>15</v>
      </c>
      <c r="I64" s="207">
        <f t="shared" si="2"/>
        <v>447</v>
      </c>
      <c r="J64" s="207">
        <f t="shared" si="2"/>
        <v>8</v>
      </c>
      <c r="K64" s="208">
        <f t="shared" si="3"/>
        <v>455</v>
      </c>
    </row>
    <row r="65" spans="1:11" s="209" customFormat="1" ht="12.6" customHeight="1">
      <c r="A65" s="130">
        <v>61</v>
      </c>
      <c r="B65" s="36" t="s">
        <v>1097</v>
      </c>
      <c r="C65" s="207">
        <v>569</v>
      </c>
      <c r="D65" s="207">
        <v>11</v>
      </c>
      <c r="E65" s="208">
        <f t="shared" si="0"/>
        <v>580</v>
      </c>
      <c r="F65" s="207">
        <v>60</v>
      </c>
      <c r="G65" s="207">
        <v>0</v>
      </c>
      <c r="H65" s="208">
        <f t="shared" si="1"/>
        <v>60</v>
      </c>
      <c r="I65" s="207">
        <f t="shared" si="2"/>
        <v>629</v>
      </c>
      <c r="J65" s="207">
        <f t="shared" si="2"/>
        <v>11</v>
      </c>
      <c r="K65" s="208">
        <f t="shared" si="3"/>
        <v>640</v>
      </c>
    </row>
    <row r="66" spans="1:11" s="209" customFormat="1" ht="12.6" customHeight="1">
      <c r="A66" s="130">
        <v>62</v>
      </c>
      <c r="B66" s="36" t="s">
        <v>1098</v>
      </c>
      <c r="C66" s="207">
        <v>64</v>
      </c>
      <c r="D66" s="207">
        <v>1</v>
      </c>
      <c r="E66" s="208">
        <f t="shared" si="0"/>
        <v>65</v>
      </c>
      <c r="F66" s="207">
        <v>0</v>
      </c>
      <c r="G66" s="207">
        <v>0</v>
      </c>
      <c r="H66" s="208">
        <f t="shared" si="1"/>
        <v>0</v>
      </c>
      <c r="I66" s="207">
        <f t="shared" si="2"/>
        <v>64</v>
      </c>
      <c r="J66" s="207">
        <f t="shared" si="2"/>
        <v>1</v>
      </c>
      <c r="K66" s="208">
        <f t="shared" si="3"/>
        <v>65</v>
      </c>
    </row>
    <row r="67" spans="1:11" s="209" customFormat="1" ht="12.6" customHeight="1">
      <c r="A67" s="130">
        <v>63</v>
      </c>
      <c r="B67" s="36" t="s">
        <v>1099</v>
      </c>
      <c r="C67" s="207">
        <v>393</v>
      </c>
      <c r="D67" s="207">
        <v>10</v>
      </c>
      <c r="E67" s="208">
        <f t="shared" si="0"/>
        <v>403</v>
      </c>
      <c r="F67" s="207">
        <v>1</v>
      </c>
      <c r="G67" s="207">
        <v>0</v>
      </c>
      <c r="H67" s="208">
        <f t="shared" si="1"/>
        <v>1</v>
      </c>
      <c r="I67" s="207">
        <f t="shared" si="2"/>
        <v>394</v>
      </c>
      <c r="J67" s="207">
        <f t="shared" si="2"/>
        <v>10</v>
      </c>
      <c r="K67" s="208">
        <f t="shared" si="3"/>
        <v>404</v>
      </c>
    </row>
    <row r="68" spans="1:11" s="209" customFormat="1" ht="12.6" customHeight="1">
      <c r="A68" s="130">
        <v>64</v>
      </c>
      <c r="B68" s="36" t="s">
        <v>1100</v>
      </c>
      <c r="C68" s="207">
        <v>520</v>
      </c>
      <c r="D68" s="207">
        <v>23</v>
      </c>
      <c r="E68" s="208">
        <f t="shared" si="0"/>
        <v>543</v>
      </c>
      <c r="F68" s="207">
        <v>0</v>
      </c>
      <c r="G68" s="207">
        <v>2</v>
      </c>
      <c r="H68" s="208">
        <f t="shared" si="1"/>
        <v>2</v>
      </c>
      <c r="I68" s="207">
        <f t="shared" si="2"/>
        <v>520</v>
      </c>
      <c r="J68" s="207">
        <f t="shared" si="2"/>
        <v>25</v>
      </c>
      <c r="K68" s="208">
        <f t="shared" si="3"/>
        <v>545</v>
      </c>
    </row>
    <row r="69" spans="1:11" s="209" customFormat="1" ht="12.6" customHeight="1">
      <c r="A69" s="130">
        <v>65</v>
      </c>
      <c r="B69" s="36" t="s">
        <v>1101</v>
      </c>
      <c r="C69" s="207">
        <v>449</v>
      </c>
      <c r="D69" s="207">
        <v>2</v>
      </c>
      <c r="E69" s="208">
        <f t="shared" si="0"/>
        <v>451</v>
      </c>
      <c r="F69" s="207">
        <v>1</v>
      </c>
      <c r="G69" s="207">
        <v>0</v>
      </c>
      <c r="H69" s="208">
        <f t="shared" si="1"/>
        <v>1</v>
      </c>
      <c r="I69" s="207">
        <f t="shared" si="2"/>
        <v>450</v>
      </c>
      <c r="J69" s="207">
        <f t="shared" si="2"/>
        <v>2</v>
      </c>
      <c r="K69" s="208">
        <f t="shared" si="3"/>
        <v>452</v>
      </c>
    </row>
    <row r="70" spans="1:11" s="209" customFormat="1" ht="12.6" customHeight="1">
      <c r="A70" s="130">
        <v>66</v>
      </c>
      <c r="B70" s="36" t="s">
        <v>1102</v>
      </c>
      <c r="C70" s="207">
        <v>220</v>
      </c>
      <c r="D70" s="207">
        <v>0</v>
      </c>
      <c r="E70" s="208">
        <f t="shared" ref="E70:E86" si="5">C70+D70</f>
        <v>220</v>
      </c>
      <c r="F70" s="207">
        <v>10</v>
      </c>
      <c r="G70" s="207">
        <v>0</v>
      </c>
      <c r="H70" s="208">
        <f t="shared" ref="H70:H86" si="6">F70+G70</f>
        <v>10</v>
      </c>
      <c r="I70" s="207">
        <f t="shared" ref="I70:J86" si="7">C70+F70</f>
        <v>230</v>
      </c>
      <c r="J70" s="207">
        <f t="shared" si="7"/>
        <v>0</v>
      </c>
      <c r="K70" s="208">
        <f t="shared" ref="K70:K86" si="8">I70+J70</f>
        <v>230</v>
      </c>
    </row>
    <row r="71" spans="1:11" s="209" customFormat="1" ht="12.6" customHeight="1">
      <c r="A71" s="130">
        <v>67</v>
      </c>
      <c r="B71" s="36" t="s">
        <v>1103</v>
      </c>
      <c r="C71" s="207">
        <v>4205</v>
      </c>
      <c r="D71" s="207">
        <v>6</v>
      </c>
      <c r="E71" s="208">
        <f t="shared" si="5"/>
        <v>4211</v>
      </c>
      <c r="F71" s="207">
        <v>2516</v>
      </c>
      <c r="G71" s="207">
        <v>0</v>
      </c>
      <c r="H71" s="208">
        <f t="shared" si="6"/>
        <v>2516</v>
      </c>
      <c r="I71" s="207">
        <f t="shared" si="7"/>
        <v>6721</v>
      </c>
      <c r="J71" s="207">
        <f t="shared" si="7"/>
        <v>6</v>
      </c>
      <c r="K71" s="208">
        <f t="shared" si="8"/>
        <v>6727</v>
      </c>
    </row>
    <row r="72" spans="1:11" s="209" customFormat="1" ht="12.6" customHeight="1">
      <c r="A72" s="130">
        <v>68</v>
      </c>
      <c r="B72" s="36" t="s">
        <v>1104</v>
      </c>
      <c r="C72" s="207">
        <v>147</v>
      </c>
      <c r="D72" s="207">
        <v>3</v>
      </c>
      <c r="E72" s="208">
        <f t="shared" si="5"/>
        <v>150</v>
      </c>
      <c r="F72" s="207">
        <v>0</v>
      </c>
      <c r="G72" s="207">
        <v>0</v>
      </c>
      <c r="H72" s="208">
        <f t="shared" si="6"/>
        <v>0</v>
      </c>
      <c r="I72" s="207">
        <f t="shared" si="7"/>
        <v>147</v>
      </c>
      <c r="J72" s="207">
        <f t="shared" si="7"/>
        <v>3</v>
      </c>
      <c r="K72" s="208">
        <f t="shared" si="8"/>
        <v>150</v>
      </c>
    </row>
    <row r="73" spans="1:11" s="209" customFormat="1" ht="12.6" customHeight="1">
      <c r="A73" s="130">
        <v>69</v>
      </c>
      <c r="B73" s="36" t="s">
        <v>1105</v>
      </c>
      <c r="C73" s="207">
        <v>25</v>
      </c>
      <c r="D73" s="207">
        <v>0</v>
      </c>
      <c r="E73" s="208">
        <f t="shared" si="5"/>
        <v>25</v>
      </c>
      <c r="F73" s="207">
        <v>0</v>
      </c>
      <c r="G73" s="207">
        <v>0</v>
      </c>
      <c r="H73" s="208">
        <f t="shared" si="6"/>
        <v>0</v>
      </c>
      <c r="I73" s="207">
        <f t="shared" si="7"/>
        <v>25</v>
      </c>
      <c r="J73" s="207">
        <f t="shared" si="7"/>
        <v>0</v>
      </c>
      <c r="K73" s="208">
        <f t="shared" si="8"/>
        <v>25</v>
      </c>
    </row>
    <row r="74" spans="1:11" s="209" customFormat="1" ht="12.6" customHeight="1">
      <c r="A74" s="130">
        <v>70</v>
      </c>
      <c r="B74" s="36" t="s">
        <v>1106</v>
      </c>
      <c r="C74" s="207">
        <v>206</v>
      </c>
      <c r="D74" s="207">
        <v>9</v>
      </c>
      <c r="E74" s="208">
        <f t="shared" si="5"/>
        <v>215</v>
      </c>
      <c r="F74" s="207">
        <v>2</v>
      </c>
      <c r="G74" s="207">
        <v>0</v>
      </c>
      <c r="H74" s="208">
        <f t="shared" si="6"/>
        <v>2</v>
      </c>
      <c r="I74" s="207">
        <f t="shared" si="7"/>
        <v>208</v>
      </c>
      <c r="J74" s="207">
        <f t="shared" si="7"/>
        <v>9</v>
      </c>
      <c r="K74" s="208">
        <f t="shared" si="8"/>
        <v>217</v>
      </c>
    </row>
    <row r="75" spans="1:11" s="209" customFormat="1" ht="12.6" customHeight="1">
      <c r="A75" s="130">
        <v>71</v>
      </c>
      <c r="B75" s="36" t="s">
        <v>1107</v>
      </c>
      <c r="C75" s="207">
        <v>321</v>
      </c>
      <c r="D75" s="207">
        <v>2</v>
      </c>
      <c r="E75" s="208">
        <f t="shared" si="5"/>
        <v>323</v>
      </c>
      <c r="F75" s="207">
        <v>3</v>
      </c>
      <c r="G75" s="207">
        <v>0</v>
      </c>
      <c r="H75" s="208">
        <f t="shared" si="6"/>
        <v>3</v>
      </c>
      <c r="I75" s="207">
        <f t="shared" si="7"/>
        <v>324</v>
      </c>
      <c r="J75" s="207">
        <f t="shared" si="7"/>
        <v>2</v>
      </c>
      <c r="K75" s="208">
        <f t="shared" si="8"/>
        <v>326</v>
      </c>
    </row>
    <row r="76" spans="1:11" s="209" customFormat="1" ht="12.6" customHeight="1">
      <c r="A76" s="130">
        <v>72</v>
      </c>
      <c r="B76" s="36" t="s">
        <v>1108</v>
      </c>
      <c r="C76" s="207">
        <v>245</v>
      </c>
      <c r="D76" s="207">
        <v>3</v>
      </c>
      <c r="E76" s="208">
        <f t="shared" si="5"/>
        <v>248</v>
      </c>
      <c r="F76" s="207">
        <v>1</v>
      </c>
      <c r="G76" s="207">
        <v>0</v>
      </c>
      <c r="H76" s="208">
        <f t="shared" si="6"/>
        <v>1</v>
      </c>
      <c r="I76" s="207">
        <f t="shared" si="7"/>
        <v>246</v>
      </c>
      <c r="J76" s="207">
        <f t="shared" si="7"/>
        <v>3</v>
      </c>
      <c r="K76" s="208">
        <f t="shared" si="8"/>
        <v>249</v>
      </c>
    </row>
    <row r="77" spans="1:11" s="209" customFormat="1" ht="12.6" customHeight="1">
      <c r="A77" s="130">
        <v>73</v>
      </c>
      <c r="B77" s="36" t="s">
        <v>1109</v>
      </c>
      <c r="C77" s="207">
        <v>75</v>
      </c>
      <c r="D77" s="207">
        <v>0</v>
      </c>
      <c r="E77" s="208">
        <f t="shared" si="5"/>
        <v>75</v>
      </c>
      <c r="F77" s="207">
        <v>0</v>
      </c>
      <c r="G77" s="207">
        <v>0</v>
      </c>
      <c r="H77" s="208">
        <f t="shared" si="6"/>
        <v>0</v>
      </c>
      <c r="I77" s="207">
        <f t="shared" si="7"/>
        <v>75</v>
      </c>
      <c r="J77" s="207">
        <f t="shared" si="7"/>
        <v>0</v>
      </c>
      <c r="K77" s="208">
        <f t="shared" si="8"/>
        <v>75</v>
      </c>
    </row>
    <row r="78" spans="1:11" s="209" customFormat="1" ht="12.6" customHeight="1">
      <c r="A78" s="130">
        <v>74</v>
      </c>
      <c r="B78" s="36" t="s">
        <v>1110</v>
      </c>
      <c r="C78" s="207">
        <v>1169</v>
      </c>
      <c r="D78" s="207">
        <v>5</v>
      </c>
      <c r="E78" s="208">
        <f t="shared" si="5"/>
        <v>1174</v>
      </c>
      <c r="F78" s="207">
        <v>592</v>
      </c>
      <c r="G78" s="207">
        <v>0</v>
      </c>
      <c r="H78" s="208">
        <f t="shared" si="6"/>
        <v>592</v>
      </c>
      <c r="I78" s="207">
        <f t="shared" si="7"/>
        <v>1761</v>
      </c>
      <c r="J78" s="207">
        <f t="shared" si="7"/>
        <v>5</v>
      </c>
      <c r="K78" s="208">
        <f t="shared" si="8"/>
        <v>1766</v>
      </c>
    </row>
    <row r="79" spans="1:11" s="209" customFormat="1" ht="12.6" customHeight="1">
      <c r="A79" s="130">
        <v>75</v>
      </c>
      <c r="B79" s="36" t="s">
        <v>1111</v>
      </c>
      <c r="C79" s="207">
        <v>32</v>
      </c>
      <c r="D79" s="207">
        <v>0</v>
      </c>
      <c r="E79" s="208">
        <f t="shared" si="5"/>
        <v>32</v>
      </c>
      <c r="F79" s="207">
        <v>4</v>
      </c>
      <c r="G79" s="207">
        <v>0</v>
      </c>
      <c r="H79" s="208">
        <f t="shared" si="6"/>
        <v>4</v>
      </c>
      <c r="I79" s="207">
        <f t="shared" si="7"/>
        <v>36</v>
      </c>
      <c r="J79" s="207">
        <f t="shared" si="7"/>
        <v>0</v>
      </c>
      <c r="K79" s="208">
        <f t="shared" si="8"/>
        <v>36</v>
      </c>
    </row>
    <row r="80" spans="1:11" s="209" customFormat="1" ht="12.6" customHeight="1">
      <c r="A80" s="130">
        <v>76</v>
      </c>
      <c r="B80" s="36" t="s">
        <v>1112</v>
      </c>
      <c r="C80" s="207">
        <v>54</v>
      </c>
      <c r="D80" s="207">
        <v>0</v>
      </c>
      <c r="E80" s="208">
        <f t="shared" si="5"/>
        <v>54</v>
      </c>
      <c r="F80" s="207">
        <v>0</v>
      </c>
      <c r="G80" s="207">
        <v>0</v>
      </c>
      <c r="H80" s="208">
        <f t="shared" si="6"/>
        <v>0</v>
      </c>
      <c r="I80" s="207">
        <f t="shared" si="7"/>
        <v>54</v>
      </c>
      <c r="J80" s="207">
        <f t="shared" si="7"/>
        <v>0</v>
      </c>
      <c r="K80" s="208">
        <f t="shared" si="8"/>
        <v>54</v>
      </c>
    </row>
    <row r="81" spans="1:11" s="209" customFormat="1" ht="12.6" customHeight="1">
      <c r="A81" s="130">
        <v>77</v>
      </c>
      <c r="B81" s="36" t="s">
        <v>1113</v>
      </c>
      <c r="C81" s="207">
        <v>171</v>
      </c>
      <c r="D81" s="207">
        <v>11</v>
      </c>
      <c r="E81" s="208">
        <f t="shared" si="5"/>
        <v>182</v>
      </c>
      <c r="F81" s="207">
        <v>4</v>
      </c>
      <c r="G81" s="207">
        <v>0</v>
      </c>
      <c r="H81" s="208">
        <f t="shared" si="6"/>
        <v>4</v>
      </c>
      <c r="I81" s="207">
        <f t="shared" si="7"/>
        <v>175</v>
      </c>
      <c r="J81" s="207">
        <f t="shared" si="7"/>
        <v>11</v>
      </c>
      <c r="K81" s="208">
        <f t="shared" si="8"/>
        <v>186</v>
      </c>
    </row>
    <row r="82" spans="1:11" s="209" customFormat="1" ht="12.6" customHeight="1">
      <c r="A82" s="130">
        <v>78</v>
      </c>
      <c r="B82" s="36" t="s">
        <v>1114</v>
      </c>
      <c r="C82" s="207">
        <v>607</v>
      </c>
      <c r="D82" s="207">
        <v>4</v>
      </c>
      <c r="E82" s="208">
        <f t="shared" si="5"/>
        <v>611</v>
      </c>
      <c r="F82" s="207">
        <v>226</v>
      </c>
      <c r="G82" s="207">
        <v>0</v>
      </c>
      <c r="H82" s="208">
        <f t="shared" si="6"/>
        <v>226</v>
      </c>
      <c r="I82" s="207">
        <f t="shared" si="7"/>
        <v>833</v>
      </c>
      <c r="J82" s="207">
        <f t="shared" si="7"/>
        <v>4</v>
      </c>
      <c r="K82" s="208">
        <f t="shared" si="8"/>
        <v>837</v>
      </c>
    </row>
    <row r="83" spans="1:11" s="209" customFormat="1" ht="12.6" customHeight="1">
      <c r="A83" s="130">
        <v>79</v>
      </c>
      <c r="B83" s="36" t="s">
        <v>1115</v>
      </c>
      <c r="C83" s="207">
        <v>42</v>
      </c>
      <c r="D83" s="207">
        <v>0</v>
      </c>
      <c r="E83" s="208">
        <f t="shared" si="5"/>
        <v>42</v>
      </c>
      <c r="F83" s="207">
        <v>0</v>
      </c>
      <c r="G83" s="207">
        <v>0</v>
      </c>
      <c r="H83" s="208">
        <f t="shared" si="6"/>
        <v>0</v>
      </c>
      <c r="I83" s="207">
        <f t="shared" si="7"/>
        <v>42</v>
      </c>
      <c r="J83" s="207">
        <f t="shared" si="7"/>
        <v>0</v>
      </c>
      <c r="K83" s="208">
        <f t="shared" si="8"/>
        <v>42</v>
      </c>
    </row>
    <row r="84" spans="1:11" s="209" customFormat="1" ht="12.6" customHeight="1">
      <c r="A84" s="130">
        <v>80</v>
      </c>
      <c r="B84" s="36" t="s">
        <v>1116</v>
      </c>
      <c r="C84" s="207">
        <v>374</v>
      </c>
      <c r="D84" s="207">
        <v>1</v>
      </c>
      <c r="E84" s="208">
        <f t="shared" si="5"/>
        <v>375</v>
      </c>
      <c r="F84" s="207">
        <v>3</v>
      </c>
      <c r="G84" s="207">
        <v>0</v>
      </c>
      <c r="H84" s="208">
        <f t="shared" si="6"/>
        <v>3</v>
      </c>
      <c r="I84" s="207">
        <f t="shared" si="7"/>
        <v>377</v>
      </c>
      <c r="J84" s="207">
        <f t="shared" si="7"/>
        <v>1</v>
      </c>
      <c r="K84" s="208">
        <f t="shared" si="8"/>
        <v>378</v>
      </c>
    </row>
    <row r="85" spans="1:11" s="209" customFormat="1" ht="12.6" customHeight="1">
      <c r="A85" s="130">
        <v>81</v>
      </c>
      <c r="B85" s="36" t="s">
        <v>1117</v>
      </c>
      <c r="C85" s="207">
        <v>345</v>
      </c>
      <c r="D85" s="207">
        <v>18</v>
      </c>
      <c r="E85" s="208">
        <f t="shared" si="5"/>
        <v>363</v>
      </c>
      <c r="F85" s="207">
        <v>11</v>
      </c>
      <c r="G85" s="207">
        <v>1</v>
      </c>
      <c r="H85" s="208">
        <f t="shared" si="6"/>
        <v>12</v>
      </c>
      <c r="I85" s="207">
        <f t="shared" si="7"/>
        <v>356</v>
      </c>
      <c r="J85" s="207">
        <f t="shared" si="7"/>
        <v>19</v>
      </c>
      <c r="K85" s="208">
        <f t="shared" si="8"/>
        <v>375</v>
      </c>
    </row>
    <row r="86" spans="1:11" s="209" customFormat="1" ht="12.6" customHeight="1">
      <c r="A86" s="130">
        <v>90</v>
      </c>
      <c r="B86" s="36" t="s">
        <v>1317</v>
      </c>
      <c r="C86" s="207">
        <v>11</v>
      </c>
      <c r="D86" s="207">
        <v>1</v>
      </c>
      <c r="E86" s="208">
        <f t="shared" si="5"/>
        <v>12</v>
      </c>
      <c r="F86" s="207">
        <v>0</v>
      </c>
      <c r="G86" s="207">
        <v>0</v>
      </c>
      <c r="H86" s="208">
        <f t="shared" si="6"/>
        <v>0</v>
      </c>
      <c r="I86" s="207">
        <f t="shared" si="7"/>
        <v>11</v>
      </c>
      <c r="J86" s="207">
        <f t="shared" si="7"/>
        <v>1</v>
      </c>
      <c r="K86" s="208">
        <f t="shared" si="8"/>
        <v>12</v>
      </c>
    </row>
    <row r="87" spans="1:11" s="209" customFormat="1">
      <c r="A87" s="211"/>
      <c r="B87" s="212" t="s">
        <v>1119</v>
      </c>
      <c r="C87" s="213">
        <f>SUM(C5:C86)</f>
        <v>63013</v>
      </c>
      <c r="D87" s="213">
        <f t="shared" ref="D87:K87" si="9">SUM(D5:D86)</f>
        <v>2116</v>
      </c>
      <c r="E87" s="213">
        <f t="shared" si="9"/>
        <v>65129</v>
      </c>
      <c r="F87" s="213">
        <f t="shared" si="9"/>
        <v>4756</v>
      </c>
      <c r="G87" s="213">
        <f t="shared" si="9"/>
        <v>39</v>
      </c>
      <c r="H87" s="213">
        <f t="shared" si="9"/>
        <v>4795</v>
      </c>
      <c r="I87" s="213">
        <f t="shared" si="9"/>
        <v>67769</v>
      </c>
      <c r="J87" s="213">
        <f t="shared" si="9"/>
        <v>2155</v>
      </c>
      <c r="K87" s="213">
        <f t="shared" si="9"/>
        <v>69924</v>
      </c>
    </row>
  </sheetData>
  <mergeCells count="7">
    <mergeCell ref="A1:K1"/>
    <mergeCell ref="A2:K2"/>
    <mergeCell ref="A3:A4"/>
    <mergeCell ref="B3:B4"/>
    <mergeCell ref="C3:E3"/>
    <mergeCell ref="F3:H3"/>
    <mergeCell ref="I3:K3"/>
  </mergeCells>
  <printOptions horizontalCentered="1" verticalCentered="1"/>
  <pageMargins left="0.35433070866141736" right="0.31496062992125984" top="0" bottom="0" header="0.28000000000000003" footer="0.51181102362204722"/>
  <pageSetup paperSize="9" scale="71"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theme="0" tint="-0.34998626667073579"/>
  </sheetPr>
  <dimension ref="A1:J71"/>
  <sheetViews>
    <sheetView showGridLines="0" zoomScaleNormal="100" workbookViewId="0">
      <pane xSplit="1" ySplit="4" topLeftCell="B5" activePane="bottomRight" state="frozen"/>
      <selection activeCell="J27" sqref="J27"/>
      <selection pane="topRight" activeCell="J27" sqref="J27"/>
      <selection pane="bottomLeft" activeCell="J27" sqref="J27"/>
      <selection pane="bottomRight" sqref="A1:J1"/>
    </sheetView>
  </sheetViews>
  <sheetFormatPr defaultColWidth="9.140625" defaultRowHeight="12.75"/>
  <cols>
    <col min="1" max="1" width="6.7109375" style="186" bestFit="1" customWidth="1"/>
    <col min="2" max="10" width="10.5703125" style="186" customWidth="1"/>
    <col min="11" max="16384" width="9.140625" style="186"/>
  </cols>
  <sheetData>
    <row r="1" spans="1:10" ht="27" customHeight="1">
      <c r="A1" s="1014" t="s">
        <v>1318</v>
      </c>
      <c r="B1" s="1014"/>
      <c r="C1" s="1014"/>
      <c r="D1" s="1014"/>
      <c r="E1" s="1014"/>
      <c r="F1" s="1014"/>
      <c r="G1" s="1014"/>
      <c r="H1" s="1014"/>
      <c r="I1" s="1014"/>
      <c r="J1" s="1014"/>
    </row>
    <row r="2" spans="1:10" s="214" customFormat="1" ht="28.5" customHeight="1">
      <c r="A2" s="1027" t="s">
        <v>1319</v>
      </c>
      <c r="B2" s="1027"/>
      <c r="C2" s="1027"/>
      <c r="D2" s="1027"/>
      <c r="E2" s="1027"/>
      <c r="F2" s="1027"/>
      <c r="G2" s="1027"/>
      <c r="H2" s="1027"/>
      <c r="I2" s="1027"/>
      <c r="J2" s="1027"/>
    </row>
    <row r="3" spans="1:10" ht="25.5" customHeight="1">
      <c r="A3" s="1028" t="s">
        <v>1130</v>
      </c>
      <c r="B3" s="1029" t="s">
        <v>1182</v>
      </c>
      <c r="C3" s="1030"/>
      <c r="D3" s="1030"/>
      <c r="E3" s="1023" t="s">
        <v>1320</v>
      </c>
      <c r="F3" s="1030"/>
      <c r="G3" s="1030"/>
      <c r="H3" s="1023" t="s">
        <v>1136</v>
      </c>
      <c r="I3" s="1030"/>
      <c r="J3" s="1031"/>
    </row>
    <row r="4" spans="1:10" ht="25.5" customHeight="1">
      <c r="A4" s="1028"/>
      <c r="B4" s="62" t="s">
        <v>1134</v>
      </c>
      <c r="C4" s="63" t="s">
        <v>1135</v>
      </c>
      <c r="D4" s="62" t="s">
        <v>1136</v>
      </c>
      <c r="E4" s="62" t="s">
        <v>1134</v>
      </c>
      <c r="F4" s="63" t="s">
        <v>1135</v>
      </c>
      <c r="G4" s="62" t="s">
        <v>1136</v>
      </c>
      <c r="H4" s="62" t="s">
        <v>1134</v>
      </c>
      <c r="I4" s="63" t="s">
        <v>1135</v>
      </c>
      <c r="J4" s="64" t="s">
        <v>1136</v>
      </c>
    </row>
    <row r="5" spans="1:10" s="193" customFormat="1" ht="12.6" customHeight="1">
      <c r="A5" s="188">
        <f>16+1</f>
        <v>17</v>
      </c>
      <c r="B5" s="189">
        <v>6</v>
      </c>
      <c r="C5" s="189">
        <v>2</v>
      </c>
      <c r="D5" s="190">
        <f t="shared" ref="D5:D68" si="0">B5+C5</f>
        <v>8</v>
      </c>
      <c r="E5" s="189">
        <v>0</v>
      </c>
      <c r="F5" s="189">
        <v>0</v>
      </c>
      <c r="G5" s="190">
        <f t="shared" ref="G5:G68" si="1">E5+F5</f>
        <v>0</v>
      </c>
      <c r="H5" s="189">
        <f t="shared" ref="H5:I68" si="2">B5+E5</f>
        <v>6</v>
      </c>
      <c r="I5" s="189">
        <f t="shared" si="2"/>
        <v>2</v>
      </c>
      <c r="J5" s="190">
        <f t="shared" ref="J5:J68" si="3">H5+I5</f>
        <v>8</v>
      </c>
    </row>
    <row r="6" spans="1:10" s="193" customFormat="1" ht="12.6" customHeight="1">
      <c r="A6" s="188">
        <f t="shared" ref="A6:A68" si="4">+A5+1</f>
        <v>18</v>
      </c>
      <c r="B6" s="189">
        <v>23</v>
      </c>
      <c r="C6" s="189">
        <v>0</v>
      </c>
      <c r="D6" s="190">
        <f t="shared" si="0"/>
        <v>23</v>
      </c>
      <c r="E6" s="189">
        <v>0</v>
      </c>
      <c r="F6" s="189">
        <v>0</v>
      </c>
      <c r="G6" s="190">
        <f t="shared" si="1"/>
        <v>0</v>
      </c>
      <c r="H6" s="189">
        <f t="shared" si="2"/>
        <v>23</v>
      </c>
      <c r="I6" s="189">
        <f t="shared" si="2"/>
        <v>0</v>
      </c>
      <c r="J6" s="190">
        <f t="shared" si="3"/>
        <v>23</v>
      </c>
    </row>
    <row r="7" spans="1:10" s="193" customFormat="1" ht="12.6" customHeight="1">
      <c r="A7" s="188">
        <f t="shared" si="4"/>
        <v>19</v>
      </c>
      <c r="B7" s="189">
        <v>27</v>
      </c>
      <c r="C7" s="189">
        <v>2</v>
      </c>
      <c r="D7" s="190">
        <f t="shared" si="0"/>
        <v>29</v>
      </c>
      <c r="E7" s="189">
        <v>0</v>
      </c>
      <c r="F7" s="189">
        <v>0</v>
      </c>
      <c r="G7" s="190">
        <f t="shared" si="1"/>
        <v>0</v>
      </c>
      <c r="H7" s="189">
        <f t="shared" si="2"/>
        <v>27</v>
      </c>
      <c r="I7" s="189">
        <f t="shared" si="2"/>
        <v>2</v>
      </c>
      <c r="J7" s="190">
        <f t="shared" si="3"/>
        <v>29</v>
      </c>
    </row>
    <row r="8" spans="1:10" s="193" customFormat="1" ht="12.6" customHeight="1">
      <c r="A8" s="188">
        <f t="shared" si="4"/>
        <v>20</v>
      </c>
      <c r="B8" s="189">
        <v>59</v>
      </c>
      <c r="C8" s="189">
        <v>4</v>
      </c>
      <c r="D8" s="190">
        <f t="shared" si="0"/>
        <v>63</v>
      </c>
      <c r="E8" s="189">
        <v>0</v>
      </c>
      <c r="F8" s="189">
        <v>0</v>
      </c>
      <c r="G8" s="190">
        <f t="shared" si="1"/>
        <v>0</v>
      </c>
      <c r="H8" s="189">
        <f t="shared" si="2"/>
        <v>59</v>
      </c>
      <c r="I8" s="189">
        <f t="shared" si="2"/>
        <v>4</v>
      </c>
      <c r="J8" s="190">
        <f t="shared" si="3"/>
        <v>63</v>
      </c>
    </row>
    <row r="9" spans="1:10" s="193" customFormat="1" ht="12.6" customHeight="1">
      <c r="A9" s="188">
        <f t="shared" si="4"/>
        <v>21</v>
      </c>
      <c r="B9" s="189">
        <v>96</v>
      </c>
      <c r="C9" s="189">
        <v>9</v>
      </c>
      <c r="D9" s="190">
        <f t="shared" si="0"/>
        <v>105</v>
      </c>
      <c r="E9" s="189">
        <v>0</v>
      </c>
      <c r="F9" s="189">
        <v>0</v>
      </c>
      <c r="G9" s="190">
        <f t="shared" si="1"/>
        <v>0</v>
      </c>
      <c r="H9" s="189">
        <f t="shared" si="2"/>
        <v>96</v>
      </c>
      <c r="I9" s="189">
        <f t="shared" si="2"/>
        <v>9</v>
      </c>
      <c r="J9" s="190">
        <f t="shared" si="3"/>
        <v>105</v>
      </c>
    </row>
    <row r="10" spans="1:10" s="193" customFormat="1" ht="12.6" customHeight="1">
      <c r="A10" s="188">
        <f t="shared" si="4"/>
        <v>22</v>
      </c>
      <c r="B10" s="189">
        <v>123</v>
      </c>
      <c r="C10" s="189">
        <v>9</v>
      </c>
      <c r="D10" s="190">
        <f t="shared" si="0"/>
        <v>132</v>
      </c>
      <c r="E10" s="189">
        <v>0</v>
      </c>
      <c r="F10" s="189">
        <v>0</v>
      </c>
      <c r="G10" s="190">
        <f t="shared" si="1"/>
        <v>0</v>
      </c>
      <c r="H10" s="189">
        <f t="shared" si="2"/>
        <v>123</v>
      </c>
      <c r="I10" s="189">
        <f t="shared" si="2"/>
        <v>9</v>
      </c>
      <c r="J10" s="190">
        <f t="shared" si="3"/>
        <v>132</v>
      </c>
    </row>
    <row r="11" spans="1:10" s="193" customFormat="1" ht="12.6" customHeight="1">
      <c r="A11" s="188">
        <f t="shared" si="4"/>
        <v>23</v>
      </c>
      <c r="B11" s="189">
        <v>142</v>
      </c>
      <c r="C11" s="189">
        <v>9</v>
      </c>
      <c r="D11" s="190">
        <f t="shared" si="0"/>
        <v>151</v>
      </c>
      <c r="E11" s="189">
        <v>0</v>
      </c>
      <c r="F11" s="189">
        <v>0</v>
      </c>
      <c r="G11" s="190">
        <f t="shared" si="1"/>
        <v>0</v>
      </c>
      <c r="H11" s="189">
        <f t="shared" si="2"/>
        <v>142</v>
      </c>
      <c r="I11" s="189">
        <f t="shared" si="2"/>
        <v>9</v>
      </c>
      <c r="J11" s="190">
        <f t="shared" si="3"/>
        <v>151</v>
      </c>
    </row>
    <row r="12" spans="1:10" s="193" customFormat="1" ht="12.6" customHeight="1">
      <c r="A12" s="188">
        <f t="shared" si="4"/>
        <v>24</v>
      </c>
      <c r="B12" s="189">
        <v>182</v>
      </c>
      <c r="C12" s="189">
        <v>15</v>
      </c>
      <c r="D12" s="190">
        <f t="shared" si="0"/>
        <v>197</v>
      </c>
      <c r="E12" s="189">
        <v>1</v>
      </c>
      <c r="F12" s="189">
        <v>1</v>
      </c>
      <c r="G12" s="190">
        <f t="shared" si="1"/>
        <v>2</v>
      </c>
      <c r="H12" s="189">
        <f t="shared" si="2"/>
        <v>183</v>
      </c>
      <c r="I12" s="189">
        <f t="shared" si="2"/>
        <v>16</v>
      </c>
      <c r="J12" s="190">
        <f t="shared" si="3"/>
        <v>199</v>
      </c>
    </row>
    <row r="13" spans="1:10" s="193" customFormat="1" ht="12.6" customHeight="1">
      <c r="A13" s="188">
        <f t="shared" si="4"/>
        <v>25</v>
      </c>
      <c r="B13" s="189">
        <v>201</v>
      </c>
      <c r="C13" s="189">
        <v>15</v>
      </c>
      <c r="D13" s="190">
        <f t="shared" si="0"/>
        <v>216</v>
      </c>
      <c r="E13" s="189">
        <v>1</v>
      </c>
      <c r="F13" s="189">
        <v>0</v>
      </c>
      <c r="G13" s="190">
        <f t="shared" si="1"/>
        <v>1</v>
      </c>
      <c r="H13" s="189">
        <f t="shared" si="2"/>
        <v>202</v>
      </c>
      <c r="I13" s="189">
        <f t="shared" si="2"/>
        <v>15</v>
      </c>
      <c r="J13" s="190">
        <f t="shared" si="3"/>
        <v>217</v>
      </c>
    </row>
    <row r="14" spans="1:10" s="193" customFormat="1" ht="12.6" customHeight="1">
      <c r="A14" s="188">
        <f t="shared" si="4"/>
        <v>26</v>
      </c>
      <c r="B14" s="189">
        <v>292</v>
      </c>
      <c r="C14" s="189">
        <v>15</v>
      </c>
      <c r="D14" s="190">
        <f t="shared" si="0"/>
        <v>307</v>
      </c>
      <c r="E14" s="189">
        <v>2</v>
      </c>
      <c r="F14" s="189">
        <v>0</v>
      </c>
      <c r="G14" s="190">
        <f t="shared" si="1"/>
        <v>2</v>
      </c>
      <c r="H14" s="189">
        <f t="shared" si="2"/>
        <v>294</v>
      </c>
      <c r="I14" s="189">
        <f t="shared" si="2"/>
        <v>15</v>
      </c>
      <c r="J14" s="190">
        <f t="shared" si="3"/>
        <v>309</v>
      </c>
    </row>
    <row r="15" spans="1:10" s="193" customFormat="1" ht="12.6" customHeight="1">
      <c r="A15" s="188">
        <f t="shared" si="4"/>
        <v>27</v>
      </c>
      <c r="B15" s="189">
        <v>352</v>
      </c>
      <c r="C15" s="189">
        <v>18</v>
      </c>
      <c r="D15" s="190">
        <f t="shared" si="0"/>
        <v>370</v>
      </c>
      <c r="E15" s="189">
        <v>1</v>
      </c>
      <c r="F15" s="189">
        <v>0</v>
      </c>
      <c r="G15" s="190">
        <f t="shared" si="1"/>
        <v>1</v>
      </c>
      <c r="H15" s="189">
        <f t="shared" si="2"/>
        <v>353</v>
      </c>
      <c r="I15" s="189">
        <f t="shared" si="2"/>
        <v>18</v>
      </c>
      <c r="J15" s="190">
        <f t="shared" si="3"/>
        <v>371</v>
      </c>
    </row>
    <row r="16" spans="1:10" s="193" customFormat="1" ht="12.6" customHeight="1">
      <c r="A16" s="188">
        <f t="shared" si="4"/>
        <v>28</v>
      </c>
      <c r="B16" s="189">
        <v>423</v>
      </c>
      <c r="C16" s="189">
        <v>24</v>
      </c>
      <c r="D16" s="190">
        <f t="shared" si="0"/>
        <v>447</v>
      </c>
      <c r="E16" s="189">
        <v>3</v>
      </c>
      <c r="F16" s="189">
        <v>1</v>
      </c>
      <c r="G16" s="190">
        <f t="shared" si="1"/>
        <v>4</v>
      </c>
      <c r="H16" s="189">
        <f t="shared" si="2"/>
        <v>426</v>
      </c>
      <c r="I16" s="189">
        <f t="shared" si="2"/>
        <v>25</v>
      </c>
      <c r="J16" s="190">
        <f t="shared" si="3"/>
        <v>451</v>
      </c>
    </row>
    <row r="17" spans="1:10" s="193" customFormat="1" ht="12.6" customHeight="1">
      <c r="A17" s="188">
        <f t="shared" si="4"/>
        <v>29</v>
      </c>
      <c r="B17" s="189">
        <v>521</v>
      </c>
      <c r="C17" s="189">
        <v>26</v>
      </c>
      <c r="D17" s="190">
        <f t="shared" si="0"/>
        <v>547</v>
      </c>
      <c r="E17" s="189">
        <v>3</v>
      </c>
      <c r="F17" s="189">
        <v>2</v>
      </c>
      <c r="G17" s="190">
        <f t="shared" si="1"/>
        <v>5</v>
      </c>
      <c r="H17" s="189">
        <f t="shared" si="2"/>
        <v>524</v>
      </c>
      <c r="I17" s="189">
        <f t="shared" si="2"/>
        <v>28</v>
      </c>
      <c r="J17" s="190">
        <f t="shared" si="3"/>
        <v>552</v>
      </c>
    </row>
    <row r="18" spans="1:10" s="193" customFormat="1" ht="12.6" customHeight="1">
      <c r="A18" s="188">
        <f t="shared" si="4"/>
        <v>30</v>
      </c>
      <c r="B18" s="189">
        <v>534</v>
      </c>
      <c r="C18" s="189">
        <v>25</v>
      </c>
      <c r="D18" s="190">
        <f t="shared" si="0"/>
        <v>559</v>
      </c>
      <c r="E18" s="189">
        <v>7</v>
      </c>
      <c r="F18" s="189">
        <v>0</v>
      </c>
      <c r="G18" s="190">
        <f t="shared" si="1"/>
        <v>7</v>
      </c>
      <c r="H18" s="189">
        <f t="shared" si="2"/>
        <v>541</v>
      </c>
      <c r="I18" s="189">
        <f t="shared" si="2"/>
        <v>25</v>
      </c>
      <c r="J18" s="190">
        <f t="shared" si="3"/>
        <v>566</v>
      </c>
    </row>
    <row r="19" spans="1:10" s="193" customFormat="1" ht="12.6" customHeight="1">
      <c r="A19" s="188">
        <f t="shared" si="4"/>
        <v>31</v>
      </c>
      <c r="B19" s="189">
        <v>641</v>
      </c>
      <c r="C19" s="189">
        <v>37</v>
      </c>
      <c r="D19" s="190">
        <f t="shared" si="0"/>
        <v>678</v>
      </c>
      <c r="E19" s="189">
        <v>7</v>
      </c>
      <c r="F19" s="189">
        <v>1</v>
      </c>
      <c r="G19" s="190">
        <f t="shared" si="1"/>
        <v>8</v>
      </c>
      <c r="H19" s="189">
        <f t="shared" si="2"/>
        <v>648</v>
      </c>
      <c r="I19" s="189">
        <f t="shared" si="2"/>
        <v>38</v>
      </c>
      <c r="J19" s="190">
        <f t="shared" si="3"/>
        <v>686</v>
      </c>
    </row>
    <row r="20" spans="1:10" s="193" customFormat="1" ht="12.6" customHeight="1">
      <c r="A20" s="188">
        <f t="shared" si="4"/>
        <v>32</v>
      </c>
      <c r="B20" s="189">
        <v>773</v>
      </c>
      <c r="C20" s="189">
        <v>44</v>
      </c>
      <c r="D20" s="190">
        <f t="shared" si="0"/>
        <v>817</v>
      </c>
      <c r="E20" s="189">
        <v>13</v>
      </c>
      <c r="F20" s="189">
        <v>0</v>
      </c>
      <c r="G20" s="190">
        <f t="shared" si="1"/>
        <v>13</v>
      </c>
      <c r="H20" s="189">
        <f t="shared" si="2"/>
        <v>786</v>
      </c>
      <c r="I20" s="189">
        <f t="shared" si="2"/>
        <v>44</v>
      </c>
      <c r="J20" s="190">
        <f t="shared" si="3"/>
        <v>830</v>
      </c>
    </row>
    <row r="21" spans="1:10" s="193" customFormat="1" ht="12.6" customHeight="1">
      <c r="A21" s="188">
        <f t="shared" si="4"/>
        <v>33</v>
      </c>
      <c r="B21" s="189">
        <v>834</v>
      </c>
      <c r="C21" s="189">
        <v>35</v>
      </c>
      <c r="D21" s="190">
        <f t="shared" si="0"/>
        <v>869</v>
      </c>
      <c r="E21" s="189">
        <v>16</v>
      </c>
      <c r="F21" s="189">
        <v>0</v>
      </c>
      <c r="G21" s="190">
        <f t="shared" si="1"/>
        <v>16</v>
      </c>
      <c r="H21" s="189">
        <f t="shared" si="2"/>
        <v>850</v>
      </c>
      <c r="I21" s="189">
        <f t="shared" si="2"/>
        <v>35</v>
      </c>
      <c r="J21" s="190">
        <f t="shared" si="3"/>
        <v>885</v>
      </c>
    </row>
    <row r="22" spans="1:10" s="193" customFormat="1" ht="12.6" customHeight="1">
      <c r="A22" s="188">
        <f t="shared" si="4"/>
        <v>34</v>
      </c>
      <c r="B22" s="189">
        <v>958</v>
      </c>
      <c r="C22" s="189">
        <v>44</v>
      </c>
      <c r="D22" s="190">
        <f t="shared" si="0"/>
        <v>1002</v>
      </c>
      <c r="E22" s="189">
        <v>11</v>
      </c>
      <c r="F22" s="189">
        <v>0</v>
      </c>
      <c r="G22" s="190">
        <f t="shared" si="1"/>
        <v>11</v>
      </c>
      <c r="H22" s="189">
        <f t="shared" si="2"/>
        <v>969</v>
      </c>
      <c r="I22" s="189">
        <f t="shared" si="2"/>
        <v>44</v>
      </c>
      <c r="J22" s="190">
        <f t="shared" si="3"/>
        <v>1013</v>
      </c>
    </row>
    <row r="23" spans="1:10" s="193" customFormat="1" ht="12.6" customHeight="1">
      <c r="A23" s="188">
        <f t="shared" si="4"/>
        <v>35</v>
      </c>
      <c r="B23" s="189">
        <v>1160</v>
      </c>
      <c r="C23" s="189">
        <v>56</v>
      </c>
      <c r="D23" s="190">
        <f t="shared" si="0"/>
        <v>1216</v>
      </c>
      <c r="E23" s="189">
        <v>23</v>
      </c>
      <c r="F23" s="189">
        <v>0</v>
      </c>
      <c r="G23" s="190">
        <f t="shared" si="1"/>
        <v>23</v>
      </c>
      <c r="H23" s="189">
        <f t="shared" si="2"/>
        <v>1183</v>
      </c>
      <c r="I23" s="189">
        <f t="shared" si="2"/>
        <v>56</v>
      </c>
      <c r="J23" s="190">
        <f t="shared" si="3"/>
        <v>1239</v>
      </c>
    </row>
    <row r="24" spans="1:10" s="193" customFormat="1" ht="12.6" customHeight="1">
      <c r="A24" s="188">
        <f t="shared" si="4"/>
        <v>36</v>
      </c>
      <c r="B24" s="189">
        <v>1210</v>
      </c>
      <c r="C24" s="189">
        <v>55</v>
      </c>
      <c r="D24" s="190">
        <f t="shared" si="0"/>
        <v>1265</v>
      </c>
      <c r="E24" s="189">
        <v>36</v>
      </c>
      <c r="F24" s="189">
        <v>3</v>
      </c>
      <c r="G24" s="190">
        <f t="shared" si="1"/>
        <v>39</v>
      </c>
      <c r="H24" s="189">
        <f t="shared" si="2"/>
        <v>1246</v>
      </c>
      <c r="I24" s="189">
        <f t="shared" si="2"/>
        <v>58</v>
      </c>
      <c r="J24" s="190">
        <f t="shared" si="3"/>
        <v>1304</v>
      </c>
    </row>
    <row r="25" spans="1:10" s="193" customFormat="1" ht="12.6" customHeight="1">
      <c r="A25" s="188">
        <f t="shared" si="4"/>
        <v>37</v>
      </c>
      <c r="B25" s="189">
        <v>1244</v>
      </c>
      <c r="C25" s="189">
        <v>57</v>
      </c>
      <c r="D25" s="190">
        <f t="shared" si="0"/>
        <v>1301</v>
      </c>
      <c r="E25" s="189">
        <v>30</v>
      </c>
      <c r="F25" s="189">
        <v>3</v>
      </c>
      <c r="G25" s="190">
        <f t="shared" si="1"/>
        <v>33</v>
      </c>
      <c r="H25" s="189">
        <f t="shared" si="2"/>
        <v>1274</v>
      </c>
      <c r="I25" s="189">
        <f t="shared" si="2"/>
        <v>60</v>
      </c>
      <c r="J25" s="190">
        <f t="shared" si="3"/>
        <v>1334</v>
      </c>
    </row>
    <row r="26" spans="1:10" s="193" customFormat="1" ht="12.6" customHeight="1">
      <c r="A26" s="188">
        <f t="shared" si="4"/>
        <v>38</v>
      </c>
      <c r="B26" s="189">
        <v>1266</v>
      </c>
      <c r="C26" s="189">
        <v>64</v>
      </c>
      <c r="D26" s="190">
        <f t="shared" si="0"/>
        <v>1330</v>
      </c>
      <c r="E26" s="189">
        <v>38</v>
      </c>
      <c r="F26" s="189">
        <v>1</v>
      </c>
      <c r="G26" s="190">
        <f t="shared" si="1"/>
        <v>39</v>
      </c>
      <c r="H26" s="189">
        <f t="shared" si="2"/>
        <v>1304</v>
      </c>
      <c r="I26" s="189">
        <f t="shared" si="2"/>
        <v>65</v>
      </c>
      <c r="J26" s="190">
        <f t="shared" si="3"/>
        <v>1369</v>
      </c>
    </row>
    <row r="27" spans="1:10" s="193" customFormat="1" ht="12.6" customHeight="1">
      <c r="A27" s="188">
        <f t="shared" si="4"/>
        <v>39</v>
      </c>
      <c r="B27" s="189">
        <v>1299</v>
      </c>
      <c r="C27" s="189">
        <v>56</v>
      </c>
      <c r="D27" s="190">
        <f t="shared" si="0"/>
        <v>1355</v>
      </c>
      <c r="E27" s="189">
        <v>39</v>
      </c>
      <c r="F27" s="189">
        <v>1</v>
      </c>
      <c r="G27" s="190">
        <f t="shared" si="1"/>
        <v>40</v>
      </c>
      <c r="H27" s="189">
        <f t="shared" si="2"/>
        <v>1338</v>
      </c>
      <c r="I27" s="189">
        <f t="shared" si="2"/>
        <v>57</v>
      </c>
      <c r="J27" s="190">
        <f t="shared" si="3"/>
        <v>1395</v>
      </c>
    </row>
    <row r="28" spans="1:10" s="193" customFormat="1" ht="12.6" customHeight="1">
      <c r="A28" s="188">
        <f t="shared" si="4"/>
        <v>40</v>
      </c>
      <c r="B28" s="189">
        <v>1249</v>
      </c>
      <c r="C28" s="189">
        <v>38</v>
      </c>
      <c r="D28" s="190">
        <f t="shared" si="0"/>
        <v>1287</v>
      </c>
      <c r="E28" s="189">
        <v>42</v>
      </c>
      <c r="F28" s="189">
        <v>2</v>
      </c>
      <c r="G28" s="190">
        <f t="shared" si="1"/>
        <v>44</v>
      </c>
      <c r="H28" s="189">
        <f t="shared" si="2"/>
        <v>1291</v>
      </c>
      <c r="I28" s="189">
        <f t="shared" si="2"/>
        <v>40</v>
      </c>
      <c r="J28" s="190">
        <f t="shared" si="3"/>
        <v>1331</v>
      </c>
    </row>
    <row r="29" spans="1:10" s="193" customFormat="1" ht="12.6" customHeight="1">
      <c r="A29" s="188">
        <f t="shared" si="4"/>
        <v>41</v>
      </c>
      <c r="B29" s="189">
        <v>1394</v>
      </c>
      <c r="C29" s="189">
        <v>59</v>
      </c>
      <c r="D29" s="190">
        <f t="shared" si="0"/>
        <v>1453</v>
      </c>
      <c r="E29" s="189">
        <v>37</v>
      </c>
      <c r="F29" s="189">
        <v>0</v>
      </c>
      <c r="G29" s="190">
        <f t="shared" si="1"/>
        <v>37</v>
      </c>
      <c r="H29" s="189">
        <f t="shared" si="2"/>
        <v>1431</v>
      </c>
      <c r="I29" s="189">
        <f t="shared" si="2"/>
        <v>59</v>
      </c>
      <c r="J29" s="190">
        <f t="shared" si="3"/>
        <v>1490</v>
      </c>
    </row>
    <row r="30" spans="1:10" s="193" customFormat="1" ht="12.6" customHeight="1">
      <c r="A30" s="188">
        <f t="shared" si="4"/>
        <v>42</v>
      </c>
      <c r="B30" s="189">
        <v>1693</v>
      </c>
      <c r="C30" s="189">
        <v>63</v>
      </c>
      <c r="D30" s="190">
        <f t="shared" si="0"/>
        <v>1756</v>
      </c>
      <c r="E30" s="189">
        <v>52</v>
      </c>
      <c r="F30" s="189">
        <v>1</v>
      </c>
      <c r="G30" s="190">
        <f t="shared" si="1"/>
        <v>53</v>
      </c>
      <c r="H30" s="189">
        <f t="shared" si="2"/>
        <v>1745</v>
      </c>
      <c r="I30" s="189">
        <f t="shared" si="2"/>
        <v>64</v>
      </c>
      <c r="J30" s="190">
        <f t="shared" si="3"/>
        <v>1809</v>
      </c>
    </row>
    <row r="31" spans="1:10" s="193" customFormat="1" ht="12.6" customHeight="1">
      <c r="A31" s="188">
        <f t="shared" si="4"/>
        <v>43</v>
      </c>
      <c r="B31" s="189">
        <v>1659</v>
      </c>
      <c r="C31" s="189">
        <v>59</v>
      </c>
      <c r="D31" s="190">
        <f t="shared" si="0"/>
        <v>1718</v>
      </c>
      <c r="E31" s="189">
        <v>66</v>
      </c>
      <c r="F31" s="189">
        <v>1</v>
      </c>
      <c r="G31" s="190">
        <f t="shared" si="1"/>
        <v>67</v>
      </c>
      <c r="H31" s="189">
        <f t="shared" si="2"/>
        <v>1725</v>
      </c>
      <c r="I31" s="189">
        <f t="shared" si="2"/>
        <v>60</v>
      </c>
      <c r="J31" s="190">
        <f t="shared" si="3"/>
        <v>1785</v>
      </c>
    </row>
    <row r="32" spans="1:10" s="193" customFormat="1" ht="12.6" customHeight="1">
      <c r="A32" s="188">
        <f t="shared" si="4"/>
        <v>44</v>
      </c>
      <c r="B32" s="189">
        <v>1648</v>
      </c>
      <c r="C32" s="189">
        <v>62</v>
      </c>
      <c r="D32" s="190">
        <f t="shared" si="0"/>
        <v>1710</v>
      </c>
      <c r="E32" s="189">
        <v>56</v>
      </c>
      <c r="F32" s="189">
        <v>3</v>
      </c>
      <c r="G32" s="190">
        <f t="shared" si="1"/>
        <v>59</v>
      </c>
      <c r="H32" s="189">
        <f t="shared" si="2"/>
        <v>1704</v>
      </c>
      <c r="I32" s="189">
        <f t="shared" si="2"/>
        <v>65</v>
      </c>
      <c r="J32" s="190">
        <f t="shared" si="3"/>
        <v>1769</v>
      </c>
    </row>
    <row r="33" spans="1:10" s="193" customFormat="1" ht="12.6" customHeight="1">
      <c r="A33" s="188">
        <f t="shared" si="4"/>
        <v>45</v>
      </c>
      <c r="B33" s="189">
        <v>1658</v>
      </c>
      <c r="C33" s="189">
        <v>75</v>
      </c>
      <c r="D33" s="190">
        <f t="shared" si="0"/>
        <v>1733</v>
      </c>
      <c r="E33" s="189">
        <v>41</v>
      </c>
      <c r="F33" s="189">
        <v>0</v>
      </c>
      <c r="G33" s="190">
        <f t="shared" si="1"/>
        <v>41</v>
      </c>
      <c r="H33" s="189">
        <f t="shared" si="2"/>
        <v>1699</v>
      </c>
      <c r="I33" s="189">
        <f t="shared" si="2"/>
        <v>75</v>
      </c>
      <c r="J33" s="190">
        <f t="shared" si="3"/>
        <v>1774</v>
      </c>
    </row>
    <row r="34" spans="1:10" s="193" customFormat="1" ht="12.6" customHeight="1">
      <c r="A34" s="188">
        <f t="shared" si="4"/>
        <v>46</v>
      </c>
      <c r="B34" s="189">
        <v>1744</v>
      </c>
      <c r="C34" s="189">
        <v>69</v>
      </c>
      <c r="D34" s="190">
        <f t="shared" si="0"/>
        <v>1813</v>
      </c>
      <c r="E34" s="189">
        <v>61</v>
      </c>
      <c r="F34" s="189">
        <v>1</v>
      </c>
      <c r="G34" s="190">
        <f t="shared" si="1"/>
        <v>62</v>
      </c>
      <c r="H34" s="189">
        <f t="shared" si="2"/>
        <v>1805</v>
      </c>
      <c r="I34" s="189">
        <f t="shared" si="2"/>
        <v>70</v>
      </c>
      <c r="J34" s="190">
        <f t="shared" si="3"/>
        <v>1875</v>
      </c>
    </row>
    <row r="35" spans="1:10" s="193" customFormat="1" ht="12.6" customHeight="1">
      <c r="A35" s="188">
        <f t="shared" si="4"/>
        <v>47</v>
      </c>
      <c r="B35" s="189">
        <v>1690</v>
      </c>
      <c r="C35" s="189">
        <v>44</v>
      </c>
      <c r="D35" s="190">
        <f t="shared" si="0"/>
        <v>1734</v>
      </c>
      <c r="E35" s="189">
        <v>57</v>
      </c>
      <c r="F35" s="189">
        <v>2</v>
      </c>
      <c r="G35" s="190">
        <f t="shared" si="1"/>
        <v>59</v>
      </c>
      <c r="H35" s="189">
        <f t="shared" si="2"/>
        <v>1747</v>
      </c>
      <c r="I35" s="189">
        <f t="shared" si="2"/>
        <v>46</v>
      </c>
      <c r="J35" s="190">
        <f t="shared" si="3"/>
        <v>1793</v>
      </c>
    </row>
    <row r="36" spans="1:10" s="193" customFormat="1" ht="12.6" customHeight="1">
      <c r="A36" s="188">
        <f t="shared" si="4"/>
        <v>48</v>
      </c>
      <c r="B36" s="189">
        <v>1664</v>
      </c>
      <c r="C36" s="189">
        <v>52</v>
      </c>
      <c r="D36" s="190">
        <f t="shared" si="0"/>
        <v>1716</v>
      </c>
      <c r="E36" s="189">
        <v>56</v>
      </c>
      <c r="F36" s="189">
        <v>2</v>
      </c>
      <c r="G36" s="190">
        <f t="shared" si="1"/>
        <v>58</v>
      </c>
      <c r="H36" s="189">
        <f t="shared" si="2"/>
        <v>1720</v>
      </c>
      <c r="I36" s="189">
        <f t="shared" si="2"/>
        <v>54</v>
      </c>
      <c r="J36" s="190">
        <f t="shared" si="3"/>
        <v>1774</v>
      </c>
    </row>
    <row r="37" spans="1:10" s="193" customFormat="1" ht="12.6" customHeight="1">
      <c r="A37" s="188">
        <f t="shared" si="4"/>
        <v>49</v>
      </c>
      <c r="B37" s="189">
        <v>1492</v>
      </c>
      <c r="C37" s="189">
        <v>41</v>
      </c>
      <c r="D37" s="190">
        <f t="shared" si="0"/>
        <v>1533</v>
      </c>
      <c r="E37" s="189">
        <v>64</v>
      </c>
      <c r="F37" s="189">
        <v>0</v>
      </c>
      <c r="G37" s="190">
        <f t="shared" si="1"/>
        <v>64</v>
      </c>
      <c r="H37" s="189">
        <f t="shared" si="2"/>
        <v>1556</v>
      </c>
      <c r="I37" s="189">
        <f t="shared" si="2"/>
        <v>41</v>
      </c>
      <c r="J37" s="190">
        <f t="shared" si="3"/>
        <v>1597</v>
      </c>
    </row>
    <row r="38" spans="1:10" s="193" customFormat="1" ht="12.6" customHeight="1">
      <c r="A38" s="188">
        <f t="shared" si="4"/>
        <v>50</v>
      </c>
      <c r="B38" s="189">
        <v>2116</v>
      </c>
      <c r="C38" s="189">
        <v>72</v>
      </c>
      <c r="D38" s="190">
        <f t="shared" si="0"/>
        <v>2188</v>
      </c>
      <c r="E38" s="189">
        <v>61</v>
      </c>
      <c r="F38" s="189">
        <v>0</v>
      </c>
      <c r="G38" s="190">
        <f t="shared" si="1"/>
        <v>61</v>
      </c>
      <c r="H38" s="189">
        <f t="shared" si="2"/>
        <v>2177</v>
      </c>
      <c r="I38" s="189">
        <f t="shared" si="2"/>
        <v>72</v>
      </c>
      <c r="J38" s="190">
        <f t="shared" si="3"/>
        <v>2249</v>
      </c>
    </row>
    <row r="39" spans="1:10" s="193" customFormat="1" ht="12.6" customHeight="1">
      <c r="A39" s="188">
        <f t="shared" si="4"/>
        <v>51</v>
      </c>
      <c r="B39" s="189">
        <v>2040</v>
      </c>
      <c r="C39" s="189">
        <v>60</v>
      </c>
      <c r="D39" s="190">
        <f t="shared" si="0"/>
        <v>2100</v>
      </c>
      <c r="E39" s="189">
        <v>77</v>
      </c>
      <c r="F39" s="189">
        <v>2</v>
      </c>
      <c r="G39" s="190">
        <f t="shared" si="1"/>
        <v>79</v>
      </c>
      <c r="H39" s="189">
        <f t="shared" si="2"/>
        <v>2117</v>
      </c>
      <c r="I39" s="189">
        <f t="shared" si="2"/>
        <v>62</v>
      </c>
      <c r="J39" s="190">
        <f t="shared" si="3"/>
        <v>2179</v>
      </c>
    </row>
    <row r="40" spans="1:10" s="193" customFormat="1" ht="12.6" customHeight="1">
      <c r="A40" s="188">
        <f t="shared" si="4"/>
        <v>52</v>
      </c>
      <c r="B40" s="189">
        <v>1961</v>
      </c>
      <c r="C40" s="189">
        <v>70</v>
      </c>
      <c r="D40" s="190">
        <f t="shared" si="0"/>
        <v>2031</v>
      </c>
      <c r="E40" s="189">
        <v>55</v>
      </c>
      <c r="F40" s="189">
        <v>1</v>
      </c>
      <c r="G40" s="190">
        <f t="shared" si="1"/>
        <v>56</v>
      </c>
      <c r="H40" s="189">
        <f t="shared" si="2"/>
        <v>2016</v>
      </c>
      <c r="I40" s="189">
        <f t="shared" si="2"/>
        <v>71</v>
      </c>
      <c r="J40" s="190">
        <f t="shared" si="3"/>
        <v>2087</v>
      </c>
    </row>
    <row r="41" spans="1:10" s="193" customFormat="1" ht="12.6" customHeight="1">
      <c r="A41" s="188">
        <f t="shared" si="4"/>
        <v>53</v>
      </c>
      <c r="B41" s="189">
        <v>1821</v>
      </c>
      <c r="C41" s="189">
        <v>40</v>
      </c>
      <c r="D41" s="190">
        <f t="shared" si="0"/>
        <v>1861</v>
      </c>
      <c r="E41" s="189">
        <v>61</v>
      </c>
      <c r="F41" s="189">
        <v>1</v>
      </c>
      <c r="G41" s="190">
        <f t="shared" si="1"/>
        <v>62</v>
      </c>
      <c r="H41" s="189">
        <f t="shared" si="2"/>
        <v>1882</v>
      </c>
      <c r="I41" s="189">
        <f t="shared" si="2"/>
        <v>41</v>
      </c>
      <c r="J41" s="190">
        <f t="shared" si="3"/>
        <v>1923</v>
      </c>
    </row>
    <row r="42" spans="1:10" s="193" customFormat="1" ht="12.6" customHeight="1">
      <c r="A42" s="188">
        <f t="shared" si="4"/>
        <v>54</v>
      </c>
      <c r="B42" s="189">
        <v>1735</v>
      </c>
      <c r="C42" s="189">
        <v>56</v>
      </c>
      <c r="D42" s="190">
        <f t="shared" si="0"/>
        <v>1791</v>
      </c>
      <c r="E42" s="189">
        <v>60</v>
      </c>
      <c r="F42" s="189">
        <v>2</v>
      </c>
      <c r="G42" s="190">
        <f t="shared" si="1"/>
        <v>62</v>
      </c>
      <c r="H42" s="189">
        <f t="shared" si="2"/>
        <v>1795</v>
      </c>
      <c r="I42" s="189">
        <f t="shared" si="2"/>
        <v>58</v>
      </c>
      <c r="J42" s="190">
        <f t="shared" si="3"/>
        <v>1853</v>
      </c>
    </row>
    <row r="43" spans="1:10" s="193" customFormat="1" ht="12.6" customHeight="1">
      <c r="A43" s="188">
        <f t="shared" si="4"/>
        <v>55</v>
      </c>
      <c r="B43" s="189">
        <v>1431</v>
      </c>
      <c r="C43" s="189">
        <v>35</v>
      </c>
      <c r="D43" s="190">
        <f t="shared" si="0"/>
        <v>1466</v>
      </c>
      <c r="E43" s="189">
        <v>59</v>
      </c>
      <c r="F43" s="189">
        <v>2</v>
      </c>
      <c r="G43" s="190">
        <f t="shared" si="1"/>
        <v>61</v>
      </c>
      <c r="H43" s="189">
        <f t="shared" si="2"/>
        <v>1490</v>
      </c>
      <c r="I43" s="189">
        <f t="shared" si="2"/>
        <v>37</v>
      </c>
      <c r="J43" s="190">
        <f t="shared" si="3"/>
        <v>1527</v>
      </c>
    </row>
    <row r="44" spans="1:10" s="193" customFormat="1" ht="12.6" customHeight="1">
      <c r="A44" s="188">
        <f t="shared" si="4"/>
        <v>56</v>
      </c>
      <c r="B44" s="189">
        <v>1973</v>
      </c>
      <c r="C44" s="189">
        <v>55</v>
      </c>
      <c r="D44" s="190">
        <f t="shared" si="0"/>
        <v>2028</v>
      </c>
      <c r="E44" s="189">
        <v>96</v>
      </c>
      <c r="F44" s="189">
        <v>0</v>
      </c>
      <c r="G44" s="190">
        <f t="shared" si="1"/>
        <v>96</v>
      </c>
      <c r="H44" s="189">
        <f t="shared" si="2"/>
        <v>2069</v>
      </c>
      <c r="I44" s="189">
        <f t="shared" si="2"/>
        <v>55</v>
      </c>
      <c r="J44" s="190">
        <f t="shared" si="3"/>
        <v>2124</v>
      </c>
    </row>
    <row r="45" spans="1:10" s="193" customFormat="1" ht="12.6" customHeight="1">
      <c r="A45" s="188">
        <f t="shared" si="4"/>
        <v>57</v>
      </c>
      <c r="B45" s="189">
        <v>1489</v>
      </c>
      <c r="C45" s="189">
        <v>35</v>
      </c>
      <c r="D45" s="190">
        <f t="shared" si="0"/>
        <v>1524</v>
      </c>
      <c r="E45" s="189">
        <v>73</v>
      </c>
      <c r="F45" s="189">
        <v>0</v>
      </c>
      <c r="G45" s="190">
        <f t="shared" si="1"/>
        <v>73</v>
      </c>
      <c r="H45" s="189">
        <f t="shared" si="2"/>
        <v>1562</v>
      </c>
      <c r="I45" s="189">
        <f t="shared" si="2"/>
        <v>35</v>
      </c>
      <c r="J45" s="190">
        <f t="shared" si="3"/>
        <v>1597</v>
      </c>
    </row>
    <row r="46" spans="1:10" s="193" customFormat="1" ht="12.6" customHeight="1">
      <c r="A46" s="188">
        <f t="shared" si="4"/>
        <v>58</v>
      </c>
      <c r="B46" s="189">
        <v>1372</v>
      </c>
      <c r="C46" s="189">
        <v>41</v>
      </c>
      <c r="D46" s="190">
        <f t="shared" si="0"/>
        <v>1413</v>
      </c>
      <c r="E46" s="189">
        <v>91</v>
      </c>
      <c r="F46" s="189">
        <v>1</v>
      </c>
      <c r="G46" s="190">
        <f t="shared" si="1"/>
        <v>92</v>
      </c>
      <c r="H46" s="189">
        <f t="shared" si="2"/>
        <v>1463</v>
      </c>
      <c r="I46" s="189">
        <f t="shared" si="2"/>
        <v>42</v>
      </c>
      <c r="J46" s="190">
        <f t="shared" si="3"/>
        <v>1505</v>
      </c>
    </row>
    <row r="47" spans="1:10" s="193" customFormat="1" ht="12.6" customHeight="1">
      <c r="A47" s="188">
        <f t="shared" si="4"/>
        <v>59</v>
      </c>
      <c r="B47" s="189">
        <v>1198</v>
      </c>
      <c r="C47" s="189">
        <v>35</v>
      </c>
      <c r="D47" s="190">
        <f t="shared" si="0"/>
        <v>1233</v>
      </c>
      <c r="E47" s="189">
        <v>66</v>
      </c>
      <c r="F47" s="189">
        <v>0</v>
      </c>
      <c r="G47" s="190">
        <f t="shared" si="1"/>
        <v>66</v>
      </c>
      <c r="H47" s="189">
        <f t="shared" si="2"/>
        <v>1264</v>
      </c>
      <c r="I47" s="189">
        <f t="shared" si="2"/>
        <v>35</v>
      </c>
      <c r="J47" s="190">
        <f t="shared" si="3"/>
        <v>1299</v>
      </c>
    </row>
    <row r="48" spans="1:10" s="193" customFormat="1" ht="12.6" customHeight="1">
      <c r="A48" s="188">
        <f t="shared" si="4"/>
        <v>60</v>
      </c>
      <c r="B48" s="189">
        <v>1677</v>
      </c>
      <c r="C48" s="189">
        <v>39</v>
      </c>
      <c r="D48" s="190">
        <f t="shared" si="0"/>
        <v>1716</v>
      </c>
      <c r="E48" s="189">
        <v>104</v>
      </c>
      <c r="F48" s="189">
        <v>1</v>
      </c>
      <c r="G48" s="190">
        <f t="shared" si="1"/>
        <v>105</v>
      </c>
      <c r="H48" s="189">
        <f t="shared" si="2"/>
        <v>1781</v>
      </c>
      <c r="I48" s="189">
        <f t="shared" si="2"/>
        <v>40</v>
      </c>
      <c r="J48" s="190">
        <f t="shared" si="3"/>
        <v>1821</v>
      </c>
    </row>
    <row r="49" spans="1:10" s="193" customFormat="1" ht="12.6" customHeight="1">
      <c r="A49" s="188">
        <f t="shared" si="4"/>
        <v>61</v>
      </c>
      <c r="B49" s="189">
        <v>1569</v>
      </c>
      <c r="C49" s="189">
        <v>38</v>
      </c>
      <c r="D49" s="190">
        <f t="shared" si="0"/>
        <v>1607</v>
      </c>
      <c r="E49" s="189">
        <v>128</v>
      </c>
      <c r="F49" s="189">
        <v>0</v>
      </c>
      <c r="G49" s="190">
        <f t="shared" si="1"/>
        <v>128</v>
      </c>
      <c r="H49" s="189">
        <f t="shared" si="2"/>
        <v>1697</v>
      </c>
      <c r="I49" s="189">
        <f t="shared" si="2"/>
        <v>38</v>
      </c>
      <c r="J49" s="190">
        <f t="shared" si="3"/>
        <v>1735</v>
      </c>
    </row>
    <row r="50" spans="1:10" s="193" customFormat="1" ht="12.6" customHeight="1">
      <c r="A50" s="188">
        <f t="shared" si="4"/>
        <v>62</v>
      </c>
      <c r="B50" s="189">
        <v>1295</v>
      </c>
      <c r="C50" s="189">
        <v>24</v>
      </c>
      <c r="D50" s="190">
        <f t="shared" si="0"/>
        <v>1319</v>
      </c>
      <c r="E50" s="189">
        <v>122</v>
      </c>
      <c r="F50" s="189">
        <v>1</v>
      </c>
      <c r="G50" s="190">
        <f t="shared" si="1"/>
        <v>123</v>
      </c>
      <c r="H50" s="189">
        <f t="shared" si="2"/>
        <v>1417</v>
      </c>
      <c r="I50" s="189">
        <f t="shared" si="2"/>
        <v>25</v>
      </c>
      <c r="J50" s="190">
        <f t="shared" si="3"/>
        <v>1442</v>
      </c>
    </row>
    <row r="51" spans="1:10" s="193" customFormat="1" ht="12.6" customHeight="1">
      <c r="A51" s="188">
        <f t="shared" si="4"/>
        <v>63</v>
      </c>
      <c r="B51" s="189">
        <v>1195</v>
      </c>
      <c r="C51" s="189">
        <v>29</v>
      </c>
      <c r="D51" s="190">
        <f t="shared" si="0"/>
        <v>1224</v>
      </c>
      <c r="E51" s="189">
        <v>140</v>
      </c>
      <c r="F51" s="189">
        <v>1</v>
      </c>
      <c r="G51" s="190">
        <f t="shared" si="1"/>
        <v>141</v>
      </c>
      <c r="H51" s="189">
        <f t="shared" si="2"/>
        <v>1335</v>
      </c>
      <c r="I51" s="189">
        <f t="shared" si="2"/>
        <v>30</v>
      </c>
      <c r="J51" s="190">
        <f t="shared" si="3"/>
        <v>1365</v>
      </c>
    </row>
    <row r="52" spans="1:10" s="193" customFormat="1" ht="12.6" customHeight="1">
      <c r="A52" s="188">
        <f t="shared" si="4"/>
        <v>64</v>
      </c>
      <c r="B52" s="189">
        <v>1113</v>
      </c>
      <c r="C52" s="189">
        <v>27</v>
      </c>
      <c r="D52" s="190">
        <f t="shared" si="0"/>
        <v>1140</v>
      </c>
      <c r="E52" s="189">
        <v>143</v>
      </c>
      <c r="F52" s="189">
        <v>0</v>
      </c>
      <c r="G52" s="190">
        <f t="shared" si="1"/>
        <v>143</v>
      </c>
      <c r="H52" s="189">
        <f t="shared" si="2"/>
        <v>1256</v>
      </c>
      <c r="I52" s="189">
        <f t="shared" si="2"/>
        <v>27</v>
      </c>
      <c r="J52" s="190">
        <f t="shared" si="3"/>
        <v>1283</v>
      </c>
    </row>
    <row r="53" spans="1:10" s="193" customFormat="1" ht="12.6" customHeight="1">
      <c r="A53" s="188">
        <f t="shared" si="4"/>
        <v>65</v>
      </c>
      <c r="B53" s="189">
        <v>884</v>
      </c>
      <c r="C53" s="189">
        <v>25</v>
      </c>
      <c r="D53" s="190">
        <f t="shared" si="0"/>
        <v>909</v>
      </c>
      <c r="E53" s="189">
        <v>98</v>
      </c>
      <c r="F53" s="189">
        <v>1</v>
      </c>
      <c r="G53" s="190">
        <f t="shared" si="1"/>
        <v>99</v>
      </c>
      <c r="H53" s="189">
        <f t="shared" si="2"/>
        <v>982</v>
      </c>
      <c r="I53" s="189">
        <f t="shared" si="2"/>
        <v>26</v>
      </c>
      <c r="J53" s="190">
        <f t="shared" si="3"/>
        <v>1008</v>
      </c>
    </row>
    <row r="54" spans="1:10" s="193" customFormat="1" ht="12.6" customHeight="1">
      <c r="A54" s="188">
        <f t="shared" si="4"/>
        <v>66</v>
      </c>
      <c r="B54" s="189">
        <v>1279</v>
      </c>
      <c r="C54" s="189">
        <v>26</v>
      </c>
      <c r="D54" s="190">
        <f t="shared" si="0"/>
        <v>1305</v>
      </c>
      <c r="E54" s="189">
        <v>165</v>
      </c>
      <c r="F54" s="189">
        <v>0</v>
      </c>
      <c r="G54" s="190">
        <f t="shared" si="1"/>
        <v>165</v>
      </c>
      <c r="H54" s="189">
        <f t="shared" si="2"/>
        <v>1444</v>
      </c>
      <c r="I54" s="189">
        <f t="shared" si="2"/>
        <v>26</v>
      </c>
      <c r="J54" s="190">
        <f t="shared" si="3"/>
        <v>1470</v>
      </c>
    </row>
    <row r="55" spans="1:10" s="193" customFormat="1" ht="12.6" customHeight="1">
      <c r="A55" s="188">
        <f t="shared" si="4"/>
        <v>67</v>
      </c>
      <c r="B55" s="189">
        <v>949</v>
      </c>
      <c r="C55" s="189">
        <v>26</v>
      </c>
      <c r="D55" s="190">
        <f t="shared" si="0"/>
        <v>975</v>
      </c>
      <c r="E55" s="189">
        <v>168</v>
      </c>
      <c r="F55" s="189">
        <v>0</v>
      </c>
      <c r="G55" s="190">
        <f t="shared" si="1"/>
        <v>168</v>
      </c>
      <c r="H55" s="189">
        <f t="shared" si="2"/>
        <v>1117</v>
      </c>
      <c r="I55" s="189">
        <f t="shared" si="2"/>
        <v>26</v>
      </c>
      <c r="J55" s="190">
        <f t="shared" si="3"/>
        <v>1143</v>
      </c>
    </row>
    <row r="56" spans="1:10" s="193" customFormat="1" ht="12.6" customHeight="1">
      <c r="A56" s="188">
        <f t="shared" si="4"/>
        <v>68</v>
      </c>
      <c r="B56" s="189">
        <v>855</v>
      </c>
      <c r="C56" s="189">
        <v>17</v>
      </c>
      <c r="D56" s="190">
        <f t="shared" si="0"/>
        <v>872</v>
      </c>
      <c r="E56" s="189">
        <v>158</v>
      </c>
      <c r="F56" s="189">
        <v>0</v>
      </c>
      <c r="G56" s="190">
        <f t="shared" si="1"/>
        <v>158</v>
      </c>
      <c r="H56" s="189">
        <f t="shared" si="2"/>
        <v>1013</v>
      </c>
      <c r="I56" s="189">
        <f t="shared" si="2"/>
        <v>17</v>
      </c>
      <c r="J56" s="190">
        <f t="shared" si="3"/>
        <v>1030</v>
      </c>
    </row>
    <row r="57" spans="1:10" s="193" customFormat="1" ht="12.6" customHeight="1">
      <c r="A57" s="188">
        <f t="shared" si="4"/>
        <v>69</v>
      </c>
      <c r="B57" s="189">
        <v>721</v>
      </c>
      <c r="C57" s="189">
        <v>18</v>
      </c>
      <c r="D57" s="190">
        <f t="shared" si="0"/>
        <v>739</v>
      </c>
      <c r="E57" s="189">
        <v>136</v>
      </c>
      <c r="F57" s="189">
        <v>0</v>
      </c>
      <c r="G57" s="190">
        <f t="shared" si="1"/>
        <v>136</v>
      </c>
      <c r="H57" s="189">
        <f t="shared" si="2"/>
        <v>857</v>
      </c>
      <c r="I57" s="189">
        <f t="shared" si="2"/>
        <v>18</v>
      </c>
      <c r="J57" s="190">
        <f t="shared" si="3"/>
        <v>875</v>
      </c>
    </row>
    <row r="58" spans="1:10" s="193" customFormat="1" ht="12.6" customHeight="1">
      <c r="A58" s="188">
        <f t="shared" si="4"/>
        <v>70</v>
      </c>
      <c r="B58" s="189">
        <v>585</v>
      </c>
      <c r="C58" s="189">
        <v>14</v>
      </c>
      <c r="D58" s="190">
        <f t="shared" si="0"/>
        <v>599</v>
      </c>
      <c r="E58" s="189">
        <v>110</v>
      </c>
      <c r="F58" s="189">
        <v>0</v>
      </c>
      <c r="G58" s="190">
        <f t="shared" si="1"/>
        <v>110</v>
      </c>
      <c r="H58" s="189">
        <f t="shared" si="2"/>
        <v>695</v>
      </c>
      <c r="I58" s="189">
        <f t="shared" si="2"/>
        <v>14</v>
      </c>
      <c r="J58" s="190">
        <f t="shared" si="3"/>
        <v>709</v>
      </c>
    </row>
    <row r="59" spans="1:10" s="193" customFormat="1" ht="12.6" customHeight="1">
      <c r="A59" s="188">
        <f t="shared" si="4"/>
        <v>71</v>
      </c>
      <c r="B59" s="189">
        <v>702</v>
      </c>
      <c r="C59" s="189">
        <v>14</v>
      </c>
      <c r="D59" s="190">
        <f t="shared" si="0"/>
        <v>716</v>
      </c>
      <c r="E59" s="189">
        <v>160</v>
      </c>
      <c r="F59" s="189">
        <v>0</v>
      </c>
      <c r="G59" s="190">
        <f t="shared" si="1"/>
        <v>160</v>
      </c>
      <c r="H59" s="189">
        <f t="shared" si="2"/>
        <v>862</v>
      </c>
      <c r="I59" s="189">
        <f t="shared" si="2"/>
        <v>14</v>
      </c>
      <c r="J59" s="190">
        <f t="shared" si="3"/>
        <v>876</v>
      </c>
    </row>
    <row r="60" spans="1:10" s="193" customFormat="1" ht="12.6" customHeight="1">
      <c r="A60" s="188">
        <f t="shared" si="4"/>
        <v>72</v>
      </c>
      <c r="B60" s="189">
        <v>492</v>
      </c>
      <c r="C60" s="189">
        <v>16</v>
      </c>
      <c r="D60" s="190">
        <f t="shared" si="0"/>
        <v>508</v>
      </c>
      <c r="E60" s="189">
        <v>115</v>
      </c>
      <c r="F60" s="189">
        <v>0</v>
      </c>
      <c r="G60" s="190">
        <f t="shared" si="1"/>
        <v>115</v>
      </c>
      <c r="H60" s="189">
        <f t="shared" si="2"/>
        <v>607</v>
      </c>
      <c r="I60" s="189">
        <f t="shared" si="2"/>
        <v>16</v>
      </c>
      <c r="J60" s="190">
        <f t="shared" si="3"/>
        <v>623</v>
      </c>
    </row>
    <row r="61" spans="1:10" s="193" customFormat="1" ht="12.6" customHeight="1">
      <c r="A61" s="188">
        <f t="shared" si="4"/>
        <v>73</v>
      </c>
      <c r="B61" s="189">
        <v>457</v>
      </c>
      <c r="C61" s="189">
        <v>10</v>
      </c>
      <c r="D61" s="190">
        <f t="shared" si="0"/>
        <v>467</v>
      </c>
      <c r="E61" s="189">
        <v>132</v>
      </c>
      <c r="F61" s="189">
        <v>0</v>
      </c>
      <c r="G61" s="190">
        <f t="shared" si="1"/>
        <v>132</v>
      </c>
      <c r="H61" s="189">
        <f t="shared" si="2"/>
        <v>589</v>
      </c>
      <c r="I61" s="189">
        <f t="shared" si="2"/>
        <v>10</v>
      </c>
      <c r="J61" s="190">
        <f t="shared" si="3"/>
        <v>599</v>
      </c>
    </row>
    <row r="62" spans="1:10" s="193" customFormat="1" ht="12.6" customHeight="1">
      <c r="A62" s="188">
        <f t="shared" si="4"/>
        <v>74</v>
      </c>
      <c r="B62" s="189">
        <v>537</v>
      </c>
      <c r="C62" s="189">
        <v>7</v>
      </c>
      <c r="D62" s="190">
        <f t="shared" si="0"/>
        <v>544</v>
      </c>
      <c r="E62" s="189">
        <v>125</v>
      </c>
      <c r="F62" s="189">
        <v>0</v>
      </c>
      <c r="G62" s="190">
        <f t="shared" si="1"/>
        <v>125</v>
      </c>
      <c r="H62" s="189">
        <f t="shared" si="2"/>
        <v>662</v>
      </c>
      <c r="I62" s="189">
        <f t="shared" si="2"/>
        <v>7</v>
      </c>
      <c r="J62" s="190">
        <f t="shared" si="3"/>
        <v>669</v>
      </c>
    </row>
    <row r="63" spans="1:10" s="193" customFormat="1" ht="12.6" customHeight="1">
      <c r="A63" s="188">
        <f t="shared" si="4"/>
        <v>75</v>
      </c>
      <c r="B63" s="189">
        <v>368</v>
      </c>
      <c r="C63" s="189">
        <v>13</v>
      </c>
      <c r="D63" s="190">
        <f t="shared" si="0"/>
        <v>381</v>
      </c>
      <c r="E63" s="189">
        <v>106</v>
      </c>
      <c r="F63" s="189">
        <v>0</v>
      </c>
      <c r="G63" s="190">
        <f t="shared" si="1"/>
        <v>106</v>
      </c>
      <c r="H63" s="189">
        <f t="shared" si="2"/>
        <v>474</v>
      </c>
      <c r="I63" s="189">
        <f t="shared" si="2"/>
        <v>13</v>
      </c>
      <c r="J63" s="190">
        <f t="shared" si="3"/>
        <v>487</v>
      </c>
    </row>
    <row r="64" spans="1:10" s="193" customFormat="1" ht="12.6" customHeight="1">
      <c r="A64" s="188">
        <f t="shared" si="4"/>
        <v>76</v>
      </c>
      <c r="B64" s="189">
        <v>411</v>
      </c>
      <c r="C64" s="189">
        <v>13</v>
      </c>
      <c r="D64" s="190">
        <f t="shared" si="0"/>
        <v>424</v>
      </c>
      <c r="E64" s="189">
        <v>119</v>
      </c>
      <c r="F64" s="189">
        <v>0</v>
      </c>
      <c r="G64" s="190">
        <f t="shared" si="1"/>
        <v>119</v>
      </c>
      <c r="H64" s="189">
        <f t="shared" si="2"/>
        <v>530</v>
      </c>
      <c r="I64" s="189">
        <f t="shared" si="2"/>
        <v>13</v>
      </c>
      <c r="J64" s="190">
        <f t="shared" si="3"/>
        <v>543</v>
      </c>
    </row>
    <row r="65" spans="1:10" s="193" customFormat="1" ht="12.6" customHeight="1">
      <c r="A65" s="188">
        <f t="shared" si="4"/>
        <v>77</v>
      </c>
      <c r="B65" s="189">
        <v>326</v>
      </c>
      <c r="C65" s="189">
        <v>7</v>
      </c>
      <c r="D65" s="190">
        <f t="shared" si="0"/>
        <v>333</v>
      </c>
      <c r="E65" s="189">
        <v>113</v>
      </c>
      <c r="F65" s="189">
        <v>0</v>
      </c>
      <c r="G65" s="190">
        <f t="shared" si="1"/>
        <v>113</v>
      </c>
      <c r="H65" s="189">
        <f t="shared" si="2"/>
        <v>439</v>
      </c>
      <c r="I65" s="189">
        <f t="shared" si="2"/>
        <v>7</v>
      </c>
      <c r="J65" s="190">
        <f t="shared" si="3"/>
        <v>446</v>
      </c>
    </row>
    <row r="66" spans="1:10" s="193" customFormat="1" ht="12.6" customHeight="1">
      <c r="A66" s="188">
        <f t="shared" si="4"/>
        <v>78</v>
      </c>
      <c r="B66" s="189">
        <v>333</v>
      </c>
      <c r="C66" s="189">
        <v>7</v>
      </c>
      <c r="D66" s="190">
        <f t="shared" si="0"/>
        <v>340</v>
      </c>
      <c r="E66" s="189">
        <v>102</v>
      </c>
      <c r="F66" s="189">
        <v>0</v>
      </c>
      <c r="G66" s="190">
        <f t="shared" si="1"/>
        <v>102</v>
      </c>
      <c r="H66" s="189">
        <f t="shared" si="2"/>
        <v>435</v>
      </c>
      <c r="I66" s="189">
        <f t="shared" si="2"/>
        <v>7</v>
      </c>
      <c r="J66" s="190">
        <f t="shared" si="3"/>
        <v>442</v>
      </c>
    </row>
    <row r="67" spans="1:10" s="193" customFormat="1" ht="12.6" customHeight="1">
      <c r="A67" s="188">
        <f t="shared" si="4"/>
        <v>79</v>
      </c>
      <c r="B67" s="215">
        <v>254</v>
      </c>
      <c r="C67" s="189">
        <v>9</v>
      </c>
      <c r="D67" s="190">
        <f t="shared" si="0"/>
        <v>263</v>
      </c>
      <c r="E67" s="189">
        <v>66</v>
      </c>
      <c r="F67" s="189">
        <v>0</v>
      </c>
      <c r="G67" s="190">
        <f t="shared" si="1"/>
        <v>66</v>
      </c>
      <c r="H67" s="189">
        <f t="shared" si="2"/>
        <v>320</v>
      </c>
      <c r="I67" s="189">
        <f t="shared" si="2"/>
        <v>9</v>
      </c>
      <c r="J67" s="190">
        <f t="shared" si="3"/>
        <v>329</v>
      </c>
    </row>
    <row r="68" spans="1:10" s="193" customFormat="1" ht="12.6" customHeight="1">
      <c r="A68" s="188">
        <f t="shared" si="4"/>
        <v>80</v>
      </c>
      <c r="B68" s="189">
        <v>199</v>
      </c>
      <c r="C68" s="189">
        <v>7</v>
      </c>
      <c r="D68" s="190">
        <f t="shared" si="0"/>
        <v>206</v>
      </c>
      <c r="E68" s="189">
        <v>84</v>
      </c>
      <c r="F68" s="189">
        <v>0</v>
      </c>
      <c r="G68" s="190">
        <f t="shared" si="1"/>
        <v>84</v>
      </c>
      <c r="H68" s="189">
        <f t="shared" si="2"/>
        <v>283</v>
      </c>
      <c r="I68" s="189">
        <f t="shared" si="2"/>
        <v>7</v>
      </c>
      <c r="J68" s="190">
        <f t="shared" si="3"/>
        <v>290</v>
      </c>
    </row>
    <row r="69" spans="1:10" s="193" customFormat="1" ht="12.6" customHeight="1">
      <c r="A69" s="188" t="s">
        <v>1321</v>
      </c>
      <c r="B69" s="186">
        <v>1419</v>
      </c>
      <c r="C69" s="186">
        <v>48</v>
      </c>
      <c r="D69" s="190">
        <f t="shared" ref="D69" si="5">B69+C69</f>
        <v>1467</v>
      </c>
      <c r="E69" s="186">
        <v>700</v>
      </c>
      <c r="F69" s="186">
        <v>1</v>
      </c>
      <c r="G69" s="190">
        <f t="shared" ref="G69" si="6">E69+F69</f>
        <v>701</v>
      </c>
      <c r="H69" s="189">
        <f t="shared" ref="H69:I69" si="7">B69+E69</f>
        <v>2119</v>
      </c>
      <c r="I69" s="189">
        <f t="shared" si="7"/>
        <v>49</v>
      </c>
      <c r="J69" s="190">
        <f t="shared" ref="J69" si="8">H69+I69</f>
        <v>2168</v>
      </c>
    </row>
    <row r="70" spans="1:10" s="193" customFormat="1" ht="25.5" customHeight="1">
      <c r="A70" s="194" t="s">
        <v>1136</v>
      </c>
      <c r="B70" s="216">
        <f t="shared" ref="B70:J70" si="9">SUM(B5:B69)</f>
        <v>63013</v>
      </c>
      <c r="C70" s="216">
        <f t="shared" si="9"/>
        <v>2116</v>
      </c>
      <c r="D70" s="216">
        <f t="shared" si="9"/>
        <v>65129</v>
      </c>
      <c r="E70" s="216">
        <f t="shared" si="9"/>
        <v>4756</v>
      </c>
      <c r="F70" s="216">
        <f t="shared" si="9"/>
        <v>39</v>
      </c>
      <c r="G70" s="216">
        <f t="shared" si="9"/>
        <v>4795</v>
      </c>
      <c r="H70" s="216">
        <f t="shared" si="9"/>
        <v>67769</v>
      </c>
      <c r="I70" s="216">
        <f t="shared" si="9"/>
        <v>2155</v>
      </c>
      <c r="J70" s="216">
        <f t="shared" si="9"/>
        <v>69924</v>
      </c>
    </row>
    <row r="71" spans="1:10" s="217" customFormat="1" ht="15"/>
  </sheetData>
  <mergeCells count="6">
    <mergeCell ref="A1:J1"/>
    <mergeCell ref="A2:J2"/>
    <mergeCell ref="A3:A4"/>
    <mergeCell ref="B3:D3"/>
    <mergeCell ref="E3:G3"/>
    <mergeCell ref="H3:J3"/>
  </mergeCells>
  <printOptions horizontalCentered="1" verticalCentered="1" gridLinesSet="0"/>
  <pageMargins left="0" right="0" top="0" bottom="0" header="0" footer="0"/>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theme="0" tint="-0.34998626667073579"/>
  </sheetPr>
  <dimension ref="A1:K20"/>
  <sheetViews>
    <sheetView showGridLines="0" zoomScaleNormal="100" workbookViewId="0">
      <pane xSplit="2" ySplit="4" topLeftCell="C5" activePane="bottomRight" state="frozen"/>
      <selection activeCell="J27" sqref="J27"/>
      <selection pane="topRight" activeCell="J27" sqref="J27"/>
      <selection pane="bottomLeft" activeCell="J27" sqref="J27"/>
      <selection pane="bottomRight" sqref="A1:K1"/>
    </sheetView>
  </sheetViews>
  <sheetFormatPr defaultRowHeight="15"/>
  <cols>
    <col min="1" max="1" width="9.140625" style="217"/>
    <col min="2" max="2" width="28.7109375" style="217" customWidth="1"/>
    <col min="3" max="8" width="8.7109375" style="217" customWidth="1"/>
    <col min="9" max="11" width="7.7109375" style="217" customWidth="1"/>
    <col min="12" max="16384" width="9.140625" style="217"/>
  </cols>
  <sheetData>
    <row r="1" spans="1:11" s="186" customFormat="1" ht="35.1" customHeight="1">
      <c r="A1" s="1014" t="s">
        <v>1322</v>
      </c>
      <c r="B1" s="1014"/>
      <c r="C1" s="1014"/>
      <c r="D1" s="1014"/>
      <c r="E1" s="1014"/>
      <c r="F1" s="1014"/>
      <c r="G1" s="1014"/>
      <c r="H1" s="1014"/>
      <c r="I1" s="1014"/>
      <c r="J1" s="1014"/>
      <c r="K1" s="1014"/>
    </row>
    <row r="2" spans="1:11" s="186" customFormat="1" ht="32.25" customHeight="1">
      <c r="A2" s="1027" t="s">
        <v>1323</v>
      </c>
      <c r="B2" s="1027"/>
      <c r="C2" s="1027"/>
      <c r="D2" s="1027"/>
      <c r="E2" s="1027"/>
      <c r="F2" s="1027"/>
      <c r="G2" s="1027"/>
      <c r="H2" s="1027"/>
      <c r="I2" s="1027"/>
      <c r="J2" s="1027"/>
      <c r="K2" s="1027"/>
    </row>
    <row r="3" spans="1:11" s="186" customFormat="1" ht="32.25" customHeight="1">
      <c r="A3" s="958" t="s">
        <v>1291</v>
      </c>
      <c r="B3" s="1029" t="s">
        <v>1292</v>
      </c>
      <c r="C3" s="1033" t="s">
        <v>1182</v>
      </c>
      <c r="D3" s="1034"/>
      <c r="E3" s="1034"/>
      <c r="F3" s="1033" t="s">
        <v>1183</v>
      </c>
      <c r="G3" s="1034"/>
      <c r="H3" s="1034"/>
      <c r="I3" s="983" t="s">
        <v>1136</v>
      </c>
      <c r="J3" s="980"/>
      <c r="K3" s="980"/>
    </row>
    <row r="4" spans="1:11" s="186" customFormat="1" ht="32.25" customHeight="1">
      <c r="A4" s="960"/>
      <c r="B4" s="1032"/>
      <c r="C4" s="62" t="s">
        <v>1134</v>
      </c>
      <c r="D4" s="62" t="s">
        <v>1135</v>
      </c>
      <c r="E4" s="62" t="s">
        <v>1136</v>
      </c>
      <c r="F4" s="62" t="s">
        <v>1134</v>
      </c>
      <c r="G4" s="62" t="s">
        <v>1135</v>
      </c>
      <c r="H4" s="62" t="s">
        <v>1136</v>
      </c>
      <c r="I4" s="62" t="s">
        <v>1134</v>
      </c>
      <c r="J4" s="62" t="s">
        <v>1135</v>
      </c>
      <c r="K4" s="219" t="s">
        <v>1136</v>
      </c>
    </row>
    <row r="5" spans="1:11" s="186" customFormat="1" ht="38.25">
      <c r="A5" s="195" t="s">
        <v>1294</v>
      </c>
      <c r="B5" s="196" t="s">
        <v>1295</v>
      </c>
      <c r="C5" s="220">
        <v>0</v>
      </c>
      <c r="D5" s="220">
        <v>0</v>
      </c>
      <c r="E5" s="198">
        <f t="shared" ref="E5:E13" si="0">C5+D5</f>
        <v>0</v>
      </c>
      <c r="F5" s="197">
        <v>0</v>
      </c>
      <c r="G5" s="197">
        <v>0</v>
      </c>
      <c r="H5" s="198">
        <f>F5+G5</f>
        <v>0</v>
      </c>
      <c r="I5" s="220">
        <f t="shared" ref="I5:J13" si="1">C5+F5</f>
        <v>0</v>
      </c>
      <c r="J5" s="220">
        <f t="shared" si="1"/>
        <v>0</v>
      </c>
      <c r="K5" s="198">
        <f>I5+J5</f>
        <v>0</v>
      </c>
    </row>
    <row r="6" spans="1:11" s="186" customFormat="1" ht="38.25">
      <c r="A6" s="195" t="s">
        <v>1296</v>
      </c>
      <c r="B6" s="200" t="s">
        <v>1297</v>
      </c>
      <c r="C6" s="220">
        <v>0</v>
      </c>
      <c r="D6" s="220">
        <v>0</v>
      </c>
      <c r="E6" s="198">
        <f t="shared" si="0"/>
        <v>0</v>
      </c>
      <c r="F6" s="220">
        <v>0</v>
      </c>
      <c r="G6" s="220">
        <v>0</v>
      </c>
      <c r="H6" s="198">
        <f t="shared" ref="H6:H13" si="2">F6+G6</f>
        <v>0</v>
      </c>
      <c r="I6" s="220">
        <f t="shared" si="1"/>
        <v>0</v>
      </c>
      <c r="J6" s="220">
        <f t="shared" si="1"/>
        <v>0</v>
      </c>
      <c r="K6" s="198">
        <f t="shared" ref="K6:K13" si="3">I6+J6</f>
        <v>0</v>
      </c>
    </row>
    <row r="7" spans="1:11" s="186" customFormat="1" ht="25.5">
      <c r="A7" s="195" t="s">
        <v>1298</v>
      </c>
      <c r="B7" s="201" t="s">
        <v>1324</v>
      </c>
      <c r="C7" s="220">
        <v>13107</v>
      </c>
      <c r="D7" s="220">
        <v>506</v>
      </c>
      <c r="E7" s="198">
        <f t="shared" si="0"/>
        <v>13613</v>
      </c>
      <c r="F7" s="220">
        <v>1854</v>
      </c>
      <c r="G7" s="220">
        <v>10</v>
      </c>
      <c r="H7" s="198">
        <f t="shared" si="2"/>
        <v>1864</v>
      </c>
      <c r="I7" s="220">
        <f t="shared" si="1"/>
        <v>14961</v>
      </c>
      <c r="J7" s="220">
        <f t="shared" si="1"/>
        <v>516</v>
      </c>
      <c r="K7" s="198">
        <f t="shared" si="3"/>
        <v>15477</v>
      </c>
    </row>
    <row r="8" spans="1:11" s="186" customFormat="1" ht="25.5">
      <c r="A8" s="195" t="s">
        <v>1300</v>
      </c>
      <c r="B8" s="200" t="s">
        <v>1301</v>
      </c>
      <c r="C8" s="220">
        <v>9561</v>
      </c>
      <c r="D8" s="220">
        <v>338</v>
      </c>
      <c r="E8" s="198">
        <f t="shared" si="0"/>
        <v>9899</v>
      </c>
      <c r="F8" s="220">
        <v>637</v>
      </c>
      <c r="G8" s="220">
        <v>8</v>
      </c>
      <c r="H8" s="198">
        <f t="shared" si="2"/>
        <v>645</v>
      </c>
      <c r="I8" s="220">
        <f t="shared" si="1"/>
        <v>10198</v>
      </c>
      <c r="J8" s="220">
        <f t="shared" si="1"/>
        <v>346</v>
      </c>
      <c r="K8" s="198">
        <f t="shared" si="3"/>
        <v>10544</v>
      </c>
    </row>
    <row r="9" spans="1:11" s="186" customFormat="1" ht="25.5">
      <c r="A9" s="195" t="s">
        <v>1302</v>
      </c>
      <c r="B9" s="200" t="s">
        <v>1325</v>
      </c>
      <c r="C9" s="220">
        <v>12877</v>
      </c>
      <c r="D9" s="220">
        <v>462</v>
      </c>
      <c r="E9" s="198">
        <f t="shared" si="0"/>
        <v>13339</v>
      </c>
      <c r="F9" s="220">
        <v>1194</v>
      </c>
      <c r="G9" s="220">
        <v>13</v>
      </c>
      <c r="H9" s="198">
        <f t="shared" si="2"/>
        <v>1207</v>
      </c>
      <c r="I9" s="220">
        <f t="shared" si="1"/>
        <v>14071</v>
      </c>
      <c r="J9" s="220">
        <f t="shared" si="1"/>
        <v>475</v>
      </c>
      <c r="K9" s="198">
        <f t="shared" si="3"/>
        <v>14546</v>
      </c>
    </row>
    <row r="10" spans="1:11" s="186" customFormat="1" ht="25.5">
      <c r="A10" s="195" t="s">
        <v>1304</v>
      </c>
      <c r="B10" s="200" t="s">
        <v>1326</v>
      </c>
      <c r="C10" s="220">
        <v>11223</v>
      </c>
      <c r="D10" s="220">
        <v>329</v>
      </c>
      <c r="E10" s="198">
        <f t="shared" si="0"/>
        <v>11552</v>
      </c>
      <c r="F10" s="220">
        <v>545</v>
      </c>
      <c r="G10" s="220">
        <v>5</v>
      </c>
      <c r="H10" s="198">
        <f t="shared" si="2"/>
        <v>550</v>
      </c>
      <c r="I10" s="220">
        <f t="shared" si="1"/>
        <v>11768</v>
      </c>
      <c r="J10" s="220">
        <f t="shared" si="1"/>
        <v>334</v>
      </c>
      <c r="K10" s="198">
        <f t="shared" si="3"/>
        <v>12102</v>
      </c>
    </row>
    <row r="11" spans="1:11" s="186" customFormat="1" ht="25.5">
      <c r="A11" s="195" t="s">
        <v>1304</v>
      </c>
      <c r="B11" s="200" t="s">
        <v>1327</v>
      </c>
      <c r="C11" s="220">
        <v>7574</v>
      </c>
      <c r="D11" s="220">
        <v>251</v>
      </c>
      <c r="E11" s="198">
        <f t="shared" si="0"/>
        <v>7825</v>
      </c>
      <c r="F11" s="220">
        <v>157</v>
      </c>
      <c r="G11" s="220">
        <v>3</v>
      </c>
      <c r="H11" s="198">
        <f t="shared" si="2"/>
        <v>160</v>
      </c>
      <c r="I11" s="220">
        <f t="shared" si="1"/>
        <v>7731</v>
      </c>
      <c r="J11" s="220">
        <f t="shared" si="1"/>
        <v>254</v>
      </c>
      <c r="K11" s="198">
        <f t="shared" si="3"/>
        <v>7985</v>
      </c>
    </row>
    <row r="12" spans="1:11" s="186" customFormat="1" ht="38.25">
      <c r="A12" s="195" t="s">
        <v>1307</v>
      </c>
      <c r="B12" s="200" t="s">
        <v>1328</v>
      </c>
      <c r="C12" s="220">
        <v>8671</v>
      </c>
      <c r="D12" s="220">
        <v>230</v>
      </c>
      <c r="E12" s="198">
        <f t="shared" si="0"/>
        <v>8901</v>
      </c>
      <c r="F12" s="220">
        <v>369</v>
      </c>
      <c r="G12" s="220">
        <v>0</v>
      </c>
      <c r="H12" s="198">
        <f t="shared" si="2"/>
        <v>369</v>
      </c>
      <c r="I12" s="220">
        <f t="shared" si="1"/>
        <v>9040</v>
      </c>
      <c r="J12" s="220">
        <f t="shared" si="1"/>
        <v>230</v>
      </c>
      <c r="K12" s="198">
        <f t="shared" si="3"/>
        <v>9270</v>
      </c>
    </row>
    <row r="13" spans="1:11" s="186" customFormat="1" ht="38.25">
      <c r="A13" s="195">
        <v>999</v>
      </c>
      <c r="B13" s="196" t="s">
        <v>1309</v>
      </c>
      <c r="C13" s="220">
        <v>0</v>
      </c>
      <c r="D13" s="220">
        <v>0</v>
      </c>
      <c r="E13" s="198">
        <f t="shared" si="0"/>
        <v>0</v>
      </c>
      <c r="F13" s="220">
        <v>0</v>
      </c>
      <c r="G13" s="220">
        <v>0</v>
      </c>
      <c r="H13" s="198">
        <f t="shared" si="2"/>
        <v>0</v>
      </c>
      <c r="I13" s="220">
        <f t="shared" si="1"/>
        <v>0</v>
      </c>
      <c r="J13" s="220">
        <f t="shared" si="1"/>
        <v>0</v>
      </c>
      <c r="K13" s="198">
        <f t="shared" si="3"/>
        <v>0</v>
      </c>
    </row>
    <row r="14" spans="1:11" s="186" customFormat="1" ht="21.75" customHeight="1">
      <c r="A14" s="1024" t="s">
        <v>1310</v>
      </c>
      <c r="B14" s="1024"/>
      <c r="C14" s="202">
        <f>SUM(C5:C13)</f>
        <v>63013</v>
      </c>
      <c r="D14" s="202">
        <f>SUM(D5:D13)</f>
        <v>2116</v>
      </c>
      <c r="E14" s="202">
        <f t="shared" ref="E14:K14" si="4">SUM(E5:E13)</f>
        <v>65129</v>
      </c>
      <c r="F14" s="202">
        <f t="shared" si="4"/>
        <v>4756</v>
      </c>
      <c r="G14" s="202">
        <f t="shared" si="4"/>
        <v>39</v>
      </c>
      <c r="H14" s="202">
        <f t="shared" si="4"/>
        <v>4795</v>
      </c>
      <c r="I14" s="202">
        <f t="shared" si="4"/>
        <v>67769</v>
      </c>
      <c r="J14" s="202">
        <f t="shared" si="4"/>
        <v>2155</v>
      </c>
      <c r="K14" s="202">
        <f t="shared" si="4"/>
        <v>69924</v>
      </c>
    </row>
    <row r="15" spans="1:11" s="186" customFormat="1" ht="12.75">
      <c r="A15" s="1025" t="s">
        <v>1311</v>
      </c>
      <c r="B15" s="1025"/>
      <c r="C15" s="1025"/>
      <c r="D15" s="1025"/>
      <c r="E15" s="1025"/>
      <c r="F15" s="1025"/>
      <c r="G15" s="1025"/>
      <c r="H15" s="1025"/>
      <c r="I15" s="1025"/>
      <c r="J15" s="1025"/>
      <c r="K15" s="1025"/>
    </row>
    <row r="16" spans="1:11" s="186" customFormat="1" ht="12.75">
      <c r="A16" s="1021" t="s">
        <v>1329</v>
      </c>
      <c r="B16" s="1021"/>
      <c r="C16" s="1021"/>
      <c r="D16" s="1021"/>
      <c r="E16" s="1021"/>
      <c r="F16" s="1021"/>
      <c r="G16" s="1021"/>
      <c r="H16" s="1021"/>
      <c r="I16" s="1021"/>
      <c r="J16" s="1021"/>
      <c r="K16" s="1021"/>
    </row>
    <row r="20" spans="3:11">
      <c r="C20" s="221"/>
      <c r="D20" s="221"/>
      <c r="E20" s="221"/>
      <c r="F20" s="221"/>
      <c r="G20" s="221"/>
      <c r="H20" s="221"/>
      <c r="I20" s="221"/>
      <c r="J20" s="221"/>
      <c r="K20" s="221"/>
    </row>
  </sheetData>
  <mergeCells count="10">
    <mergeCell ref="A14:B14"/>
    <mergeCell ref="A15:K15"/>
    <mergeCell ref="A16:K16"/>
    <mergeCell ref="A1:K1"/>
    <mergeCell ref="A2:K2"/>
    <mergeCell ref="A3:A4"/>
    <mergeCell ref="B3:B4"/>
    <mergeCell ref="C3:E3"/>
    <mergeCell ref="F3:H3"/>
    <mergeCell ref="I3:K3"/>
  </mergeCells>
  <printOptions horizontalCentered="1" verticalCentered="1"/>
  <pageMargins left="0.39370078740157483" right="0.23622047244094491" top="0.43307086614173229" bottom="0.3937007874015748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sheetPr>
    <tabColor theme="0" tint="-0.34998626667073579"/>
  </sheetPr>
  <dimension ref="A1:P11"/>
  <sheetViews>
    <sheetView showGridLines="0" zoomScaleNormal="100" workbookViewId="0">
      <pane xSplit="1" ySplit="7" topLeftCell="B8" activePane="bottomRight" state="frozen"/>
      <selection activeCell="J27" sqref="J27"/>
      <selection pane="topRight" activeCell="J27" sqref="J27"/>
      <selection pane="bottomLeft" activeCell="J27" sqref="J27"/>
      <selection pane="bottomRight" sqref="A1:P1"/>
    </sheetView>
  </sheetViews>
  <sheetFormatPr defaultRowHeight="15"/>
  <cols>
    <col min="1" max="1" width="12" style="217" customWidth="1"/>
    <col min="2" max="16384" width="9.140625" style="217"/>
  </cols>
  <sheetData>
    <row r="1" spans="1:16" ht="29.25" customHeight="1">
      <c r="A1" s="1035" t="s">
        <v>1330</v>
      </c>
      <c r="B1" s="1036"/>
      <c r="C1" s="1036"/>
      <c r="D1" s="1036"/>
      <c r="E1" s="1036"/>
      <c r="F1" s="1036"/>
      <c r="G1" s="1036"/>
      <c r="H1" s="1036"/>
      <c r="I1" s="1036"/>
      <c r="J1" s="1036"/>
      <c r="K1" s="1036"/>
      <c r="L1" s="1036"/>
      <c r="M1" s="1036"/>
      <c r="N1" s="1036"/>
      <c r="O1" s="1036"/>
      <c r="P1" s="1036"/>
    </row>
    <row r="2" spans="1:16" ht="30" customHeight="1">
      <c r="A2" s="1037" t="s">
        <v>1331</v>
      </c>
      <c r="B2" s="1038"/>
      <c r="C2" s="1038"/>
      <c r="D2" s="1038"/>
      <c r="E2" s="1038"/>
      <c r="F2" s="1038"/>
      <c r="G2" s="1038"/>
      <c r="H2" s="1038"/>
      <c r="I2" s="1038"/>
      <c r="J2" s="1038"/>
      <c r="K2" s="1038"/>
      <c r="L2" s="1038"/>
      <c r="M2" s="1038"/>
      <c r="N2" s="1038"/>
      <c r="O2" s="1038"/>
      <c r="P2" s="1038"/>
    </row>
    <row r="3" spans="1:16">
      <c r="A3" s="222"/>
      <c r="B3" s="222"/>
      <c r="C3" s="222"/>
      <c r="D3" s="222"/>
      <c r="E3" s="222"/>
      <c r="F3" s="222"/>
      <c r="G3" s="222"/>
      <c r="H3" s="222"/>
      <c r="I3" s="222"/>
      <c r="J3" s="222"/>
      <c r="K3" s="222"/>
      <c r="L3" s="222"/>
      <c r="M3" s="222"/>
      <c r="N3" s="223"/>
      <c r="O3" s="1039"/>
      <c r="P3" s="1039"/>
    </row>
    <row r="4" spans="1:16" ht="47.25" customHeight="1">
      <c r="A4" s="1016" t="s">
        <v>1332</v>
      </c>
      <c r="B4" s="1040" t="s">
        <v>1333</v>
      </c>
      <c r="C4" s="1041"/>
      <c r="D4" s="1042"/>
      <c r="E4" s="1040" t="s">
        <v>1334</v>
      </c>
      <c r="F4" s="1041"/>
      <c r="G4" s="1041"/>
      <c r="H4" s="1041"/>
      <c r="I4" s="1041"/>
      <c r="J4" s="1042"/>
      <c r="K4" s="1040" t="s">
        <v>1335</v>
      </c>
      <c r="L4" s="1041"/>
      <c r="M4" s="1042"/>
      <c r="N4" s="1040" t="s">
        <v>1336</v>
      </c>
      <c r="O4" s="1049"/>
      <c r="P4" s="1049"/>
    </row>
    <row r="5" spans="1:16" ht="28.5" customHeight="1">
      <c r="A5" s="1016"/>
      <c r="B5" s="1043"/>
      <c r="C5" s="1044"/>
      <c r="D5" s="1045"/>
      <c r="E5" s="1046"/>
      <c r="F5" s="1047"/>
      <c r="G5" s="1047"/>
      <c r="H5" s="1047"/>
      <c r="I5" s="1047"/>
      <c r="J5" s="1048"/>
      <c r="K5" s="1043"/>
      <c r="L5" s="1044"/>
      <c r="M5" s="1045"/>
      <c r="N5" s="1050"/>
      <c r="O5" s="1051"/>
      <c r="P5" s="1051"/>
    </row>
    <row r="6" spans="1:16" ht="39.75" customHeight="1">
      <c r="A6" s="1016"/>
      <c r="B6" s="1046"/>
      <c r="C6" s="1047"/>
      <c r="D6" s="1048"/>
      <c r="E6" s="1054" t="s">
        <v>1337</v>
      </c>
      <c r="F6" s="1054"/>
      <c r="G6" s="1055"/>
      <c r="H6" s="1056" t="s">
        <v>1338</v>
      </c>
      <c r="I6" s="1054"/>
      <c r="J6" s="1054"/>
      <c r="K6" s="1046"/>
      <c r="L6" s="1047"/>
      <c r="M6" s="1048"/>
      <c r="N6" s="1052"/>
      <c r="O6" s="1053"/>
      <c r="P6" s="1053"/>
    </row>
    <row r="7" spans="1:16" ht="29.25" customHeight="1">
      <c r="A7" s="1016"/>
      <c r="B7" s="62" t="s">
        <v>1134</v>
      </c>
      <c r="C7" s="63" t="s">
        <v>1135</v>
      </c>
      <c r="D7" s="62" t="s">
        <v>1136</v>
      </c>
      <c r="E7" s="62" t="s">
        <v>1134</v>
      </c>
      <c r="F7" s="63" t="s">
        <v>1135</v>
      </c>
      <c r="G7" s="62" t="s">
        <v>1136</v>
      </c>
      <c r="H7" s="62" t="s">
        <v>1134</v>
      </c>
      <c r="I7" s="63" t="s">
        <v>1135</v>
      </c>
      <c r="J7" s="62" t="s">
        <v>1136</v>
      </c>
      <c r="K7" s="62" t="s">
        <v>1134</v>
      </c>
      <c r="L7" s="63" t="s">
        <v>1135</v>
      </c>
      <c r="M7" s="62" t="s">
        <v>1136</v>
      </c>
      <c r="N7" s="62" t="s">
        <v>1134</v>
      </c>
      <c r="O7" s="63" t="s">
        <v>1135</v>
      </c>
      <c r="P7" s="64" t="s">
        <v>1136</v>
      </c>
    </row>
    <row r="8" spans="1:16" ht="57" customHeight="1">
      <c r="A8" s="224" t="s">
        <v>1339</v>
      </c>
      <c r="B8" s="225">
        <v>17414</v>
      </c>
      <c r="C8" s="226">
        <v>388</v>
      </c>
      <c r="D8" s="227">
        <f>SUM(B8:C8)</f>
        <v>17802</v>
      </c>
      <c r="E8" s="225">
        <v>2565</v>
      </c>
      <c r="F8" s="225">
        <v>54</v>
      </c>
      <c r="G8" s="227">
        <f>E8+F8</f>
        <v>2619</v>
      </c>
      <c r="H8" s="225">
        <v>23865</v>
      </c>
      <c r="I8" s="225">
        <v>405</v>
      </c>
      <c r="J8" s="227">
        <f>H8+I8</f>
        <v>24270</v>
      </c>
      <c r="K8" s="225">
        <f>+N8-B8-E8-H8</f>
        <v>19169</v>
      </c>
      <c r="L8" s="225">
        <f>+O8-C8-F8-I8</f>
        <v>1269</v>
      </c>
      <c r="M8" s="227">
        <f>SUM(K8:L8)</f>
        <v>20438</v>
      </c>
      <c r="N8" s="228">
        <v>63013</v>
      </c>
      <c r="O8" s="228">
        <v>2116</v>
      </c>
      <c r="P8" s="229">
        <f>SUM(N8:O8)</f>
        <v>65129</v>
      </c>
    </row>
    <row r="9" spans="1:16" ht="76.5" customHeight="1">
      <c r="A9" s="224" t="s">
        <v>1340</v>
      </c>
      <c r="B9" s="225">
        <v>520</v>
      </c>
      <c r="C9" s="226">
        <v>9</v>
      </c>
      <c r="D9" s="227">
        <f>SUM(B9:C9)</f>
        <v>529</v>
      </c>
      <c r="E9" s="225">
        <v>70</v>
      </c>
      <c r="F9" s="225">
        <v>0</v>
      </c>
      <c r="G9" s="227">
        <f>E9+F9</f>
        <v>70</v>
      </c>
      <c r="H9" s="225">
        <v>3959</v>
      </c>
      <c r="I9" s="225">
        <v>6</v>
      </c>
      <c r="J9" s="227">
        <f>H9+I9</f>
        <v>3965</v>
      </c>
      <c r="K9" s="225">
        <f>+N9-B9-E9-H9</f>
        <v>207</v>
      </c>
      <c r="L9" s="225">
        <f>+O9-C9-F9-I9</f>
        <v>24</v>
      </c>
      <c r="M9" s="227">
        <f>SUM(K9:L9)</f>
        <v>231</v>
      </c>
      <c r="N9" s="228">
        <v>4756</v>
      </c>
      <c r="O9" s="228">
        <v>39</v>
      </c>
      <c r="P9" s="229">
        <f>SUM(N9:O9)</f>
        <v>4795</v>
      </c>
    </row>
    <row r="10" spans="1:16" ht="24">
      <c r="A10" s="230" t="s">
        <v>8</v>
      </c>
      <c r="B10" s="231">
        <f t="shared" ref="B10:P10" si="0">SUM(B8:B9)</f>
        <v>17934</v>
      </c>
      <c r="C10" s="231">
        <f t="shared" si="0"/>
        <v>397</v>
      </c>
      <c r="D10" s="231">
        <f t="shared" si="0"/>
        <v>18331</v>
      </c>
      <c r="E10" s="231">
        <f t="shared" si="0"/>
        <v>2635</v>
      </c>
      <c r="F10" s="231">
        <f t="shared" si="0"/>
        <v>54</v>
      </c>
      <c r="G10" s="231">
        <f t="shared" si="0"/>
        <v>2689</v>
      </c>
      <c r="H10" s="231">
        <f t="shared" si="0"/>
        <v>27824</v>
      </c>
      <c r="I10" s="231">
        <f t="shared" si="0"/>
        <v>411</v>
      </c>
      <c r="J10" s="231">
        <f t="shared" si="0"/>
        <v>28235</v>
      </c>
      <c r="K10" s="231">
        <f t="shared" si="0"/>
        <v>19376</v>
      </c>
      <c r="L10" s="231">
        <f t="shared" si="0"/>
        <v>1293</v>
      </c>
      <c r="M10" s="231">
        <f t="shared" si="0"/>
        <v>20669</v>
      </c>
      <c r="N10" s="231">
        <f t="shared" si="0"/>
        <v>67769</v>
      </c>
      <c r="O10" s="231">
        <f t="shared" si="0"/>
        <v>2155</v>
      </c>
      <c r="P10" s="231">
        <f t="shared" si="0"/>
        <v>69924</v>
      </c>
    </row>
    <row r="11" spans="1:16">
      <c r="E11" s="232"/>
      <c r="F11" s="233"/>
      <c r="G11" s="232"/>
      <c r="H11" s="232"/>
      <c r="I11" s="232"/>
      <c r="J11" s="232"/>
      <c r="K11" s="233"/>
      <c r="L11" s="233"/>
      <c r="M11" s="232"/>
    </row>
  </sheetData>
  <mergeCells count="10">
    <mergeCell ref="A1:P1"/>
    <mergeCell ref="A2:P2"/>
    <mergeCell ref="O3:P3"/>
    <mergeCell ref="A4:A7"/>
    <mergeCell ref="B4:D6"/>
    <mergeCell ref="E4:J5"/>
    <mergeCell ref="K4:M6"/>
    <mergeCell ref="N4:P6"/>
    <mergeCell ref="E6:G6"/>
    <mergeCell ref="H6:J6"/>
  </mergeCells>
  <printOptions horizontalCentered="1" verticalCentered="1"/>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sheetPr>
    <pageSetUpPr fitToPage="1"/>
  </sheetPr>
  <dimension ref="A1:D84"/>
  <sheetViews>
    <sheetView zoomScale="115" zoomScaleNormal="115" workbookViewId="0">
      <selection activeCell="A3" sqref="A3:A37"/>
    </sheetView>
  </sheetViews>
  <sheetFormatPr defaultRowHeight="20.100000000000001" customHeight="1"/>
  <cols>
    <col min="1" max="1" width="31.5703125" customWidth="1"/>
    <col min="2" max="2" width="79.28515625" customWidth="1"/>
    <col min="3" max="3" width="38.5703125" customWidth="1"/>
    <col min="4" max="4" width="43.7109375" customWidth="1"/>
  </cols>
  <sheetData>
    <row r="1" spans="1:4" ht="14.25" customHeight="1">
      <c r="A1" s="665" t="s">
        <v>3164</v>
      </c>
      <c r="B1" s="752" t="s">
        <v>3165</v>
      </c>
      <c r="C1" s="753"/>
      <c r="D1" s="754"/>
    </row>
    <row r="2" spans="1:4" ht="15" customHeight="1" thickBot="1">
      <c r="A2" s="710" t="s">
        <v>3166</v>
      </c>
      <c r="B2" s="711"/>
      <c r="C2" s="711"/>
      <c r="D2" s="712"/>
    </row>
    <row r="3" spans="1:4" ht="29.25" customHeight="1">
      <c r="A3" s="780" t="s">
        <v>3167</v>
      </c>
      <c r="B3" s="719" t="s">
        <v>3218</v>
      </c>
      <c r="C3" s="720"/>
      <c r="D3" s="721"/>
    </row>
    <row r="4" spans="1:4" ht="16.5" customHeight="1">
      <c r="A4" s="781"/>
      <c r="B4" s="725" t="s">
        <v>3168</v>
      </c>
      <c r="C4" s="758"/>
      <c r="D4" s="727"/>
    </row>
    <row r="5" spans="1:4" ht="54.75" customHeight="1">
      <c r="A5" s="781"/>
      <c r="B5" s="725" t="s">
        <v>3219</v>
      </c>
      <c r="C5" s="758"/>
      <c r="D5" s="727"/>
    </row>
    <row r="6" spans="1:4" ht="15" customHeight="1">
      <c r="A6" s="781"/>
      <c r="B6" s="725" t="s">
        <v>3169</v>
      </c>
      <c r="C6" s="758"/>
      <c r="D6" s="727"/>
    </row>
    <row r="7" spans="1:4" ht="15" customHeight="1">
      <c r="A7" s="781"/>
      <c r="B7" s="725" t="s">
        <v>3220</v>
      </c>
      <c r="C7" s="758"/>
      <c r="D7" s="727"/>
    </row>
    <row r="8" spans="1:4" ht="15" customHeight="1">
      <c r="A8" s="781"/>
      <c r="B8" s="725" t="s">
        <v>3221</v>
      </c>
      <c r="C8" s="758"/>
      <c r="D8" s="727"/>
    </row>
    <row r="9" spans="1:4" ht="29.25" customHeight="1">
      <c r="A9" s="781"/>
      <c r="B9" s="725" t="s">
        <v>3222</v>
      </c>
      <c r="C9" s="758"/>
      <c r="D9" s="727"/>
    </row>
    <row r="10" spans="1:4" ht="26.25" customHeight="1">
      <c r="A10" s="781"/>
      <c r="B10" s="725" t="s">
        <v>3223</v>
      </c>
      <c r="C10" s="758"/>
      <c r="D10" s="727"/>
    </row>
    <row r="11" spans="1:4" ht="15.75" customHeight="1">
      <c r="A11" s="781"/>
      <c r="B11" s="725" t="s">
        <v>3224</v>
      </c>
      <c r="C11" s="758"/>
      <c r="D11" s="727"/>
    </row>
    <row r="12" spans="1:4" ht="66.75" customHeight="1">
      <c r="A12" s="781"/>
      <c r="B12" s="774" t="s">
        <v>3281</v>
      </c>
      <c r="C12" s="775"/>
      <c r="D12" s="776"/>
    </row>
    <row r="13" spans="1:4" ht="15" customHeight="1" thickBot="1">
      <c r="A13" s="781"/>
      <c r="B13" s="777" t="s">
        <v>3152</v>
      </c>
      <c r="C13" s="778"/>
      <c r="D13" s="779"/>
    </row>
    <row r="14" spans="1:4" ht="15" customHeight="1" thickBot="1">
      <c r="A14" s="781"/>
      <c r="B14" s="655" t="s">
        <v>3153</v>
      </c>
      <c r="C14" s="654" t="s">
        <v>3154</v>
      </c>
      <c r="D14" s="657" t="s">
        <v>3155</v>
      </c>
    </row>
    <row r="15" spans="1:4" ht="15" customHeight="1" thickBot="1">
      <c r="A15" s="781"/>
      <c r="B15" s="656" t="s">
        <v>3156</v>
      </c>
      <c r="C15" s="656" t="s">
        <v>3157</v>
      </c>
      <c r="D15" s="658" t="s">
        <v>3158</v>
      </c>
    </row>
    <row r="16" spans="1:4" ht="15" customHeight="1" thickBot="1">
      <c r="A16" s="781"/>
      <c r="B16" s="656" t="s">
        <v>3159</v>
      </c>
      <c r="C16" s="656" t="s">
        <v>3157</v>
      </c>
      <c r="D16" s="658" t="s">
        <v>3158</v>
      </c>
    </row>
    <row r="17" spans="1:4" ht="15" customHeight="1" thickBot="1">
      <c r="A17" s="781"/>
      <c r="B17" s="656" t="s">
        <v>3160</v>
      </c>
      <c r="C17" s="656" t="s">
        <v>3161</v>
      </c>
      <c r="D17" s="672">
        <v>4</v>
      </c>
    </row>
    <row r="18" spans="1:4" ht="15" customHeight="1" thickBot="1">
      <c r="A18" s="781"/>
      <c r="B18" s="656" t="s">
        <v>3162</v>
      </c>
      <c r="C18" s="656" t="s">
        <v>3161</v>
      </c>
      <c r="D18" s="658" t="s">
        <v>3163</v>
      </c>
    </row>
    <row r="19" spans="1:4" ht="20.100000000000001" customHeight="1">
      <c r="A19" s="781"/>
      <c r="B19" s="783" t="s">
        <v>3280</v>
      </c>
      <c r="C19" s="784"/>
      <c r="D19" s="785"/>
    </row>
    <row r="20" spans="1:4" ht="15.75" customHeight="1">
      <c r="A20" s="781"/>
      <c r="B20" s="725" t="s">
        <v>3170</v>
      </c>
      <c r="C20" s="758"/>
      <c r="D20" s="727"/>
    </row>
    <row r="21" spans="1:4" ht="42.75" customHeight="1">
      <c r="A21" s="781"/>
      <c r="B21" s="745" t="s">
        <v>3171</v>
      </c>
      <c r="C21" s="746"/>
      <c r="D21" s="747"/>
    </row>
    <row r="22" spans="1:4" ht="17.25" customHeight="1">
      <c r="A22" s="781"/>
      <c r="B22" s="725" t="s">
        <v>3225</v>
      </c>
      <c r="C22" s="758"/>
      <c r="D22" s="727"/>
    </row>
    <row r="23" spans="1:4" ht="17.25" customHeight="1">
      <c r="A23" s="781"/>
      <c r="B23" s="725" t="s">
        <v>3226</v>
      </c>
      <c r="C23" s="758"/>
      <c r="D23" s="727"/>
    </row>
    <row r="24" spans="1:4" ht="17.25" customHeight="1">
      <c r="A24" s="781"/>
      <c r="B24" s="725" t="s">
        <v>3227</v>
      </c>
      <c r="C24" s="758"/>
      <c r="D24" s="727"/>
    </row>
    <row r="25" spans="1:4" ht="17.25" customHeight="1">
      <c r="A25" s="781"/>
      <c r="B25" s="725" t="s">
        <v>3228</v>
      </c>
      <c r="C25" s="758"/>
      <c r="D25" s="727"/>
    </row>
    <row r="26" spans="1:4" ht="17.25" customHeight="1">
      <c r="A26" s="781"/>
      <c r="B26" s="725" t="s">
        <v>3229</v>
      </c>
      <c r="C26" s="758"/>
      <c r="D26" s="727"/>
    </row>
    <row r="27" spans="1:4" ht="17.25" customHeight="1">
      <c r="A27" s="781"/>
      <c r="B27" s="725" t="s">
        <v>3230</v>
      </c>
      <c r="C27" s="758"/>
      <c r="D27" s="727"/>
    </row>
    <row r="28" spans="1:4" ht="17.25" customHeight="1">
      <c r="A28" s="781"/>
      <c r="B28" s="725" t="s">
        <v>3231</v>
      </c>
      <c r="C28" s="758"/>
      <c r="D28" s="727"/>
    </row>
    <row r="29" spans="1:4" ht="17.25" customHeight="1">
      <c r="A29" s="781"/>
      <c r="B29" s="725" t="s">
        <v>3232</v>
      </c>
      <c r="C29" s="758"/>
      <c r="D29" s="727"/>
    </row>
    <row r="30" spans="1:4" ht="17.25" customHeight="1">
      <c r="A30" s="781"/>
      <c r="B30" s="725" t="s">
        <v>3233</v>
      </c>
      <c r="C30" s="758"/>
      <c r="D30" s="727"/>
    </row>
    <row r="31" spans="1:4" ht="17.25" customHeight="1">
      <c r="A31" s="781"/>
      <c r="B31" s="725" t="s">
        <v>3234</v>
      </c>
      <c r="C31" s="758"/>
      <c r="D31" s="727"/>
    </row>
    <row r="32" spans="1:4" ht="17.25" customHeight="1" thickBot="1">
      <c r="A32" s="781"/>
      <c r="B32" s="731" t="s">
        <v>3235</v>
      </c>
      <c r="C32" s="732"/>
      <c r="D32" s="733"/>
    </row>
    <row r="33" spans="1:4" ht="20.100000000000001" customHeight="1" thickBot="1">
      <c r="A33" s="781"/>
      <c r="B33" s="659" t="s">
        <v>3172</v>
      </c>
      <c r="C33" s="764" t="s">
        <v>3173</v>
      </c>
      <c r="D33" s="765"/>
    </row>
    <row r="34" spans="1:4" ht="14.25" customHeight="1" thickBot="1">
      <c r="A34" s="781"/>
      <c r="B34" s="660" t="s">
        <v>3174</v>
      </c>
      <c r="C34" s="766" t="s">
        <v>3175</v>
      </c>
      <c r="D34" s="767"/>
    </row>
    <row r="35" spans="1:4" ht="14.25" customHeight="1" thickBot="1">
      <c r="A35" s="781"/>
      <c r="B35" s="660" t="s">
        <v>3176</v>
      </c>
      <c r="C35" s="768" t="s">
        <v>3177</v>
      </c>
      <c r="D35" s="769"/>
    </row>
    <row r="36" spans="1:4" ht="14.25" customHeight="1" thickBot="1">
      <c r="A36" s="781"/>
      <c r="B36" s="660" t="s">
        <v>3178</v>
      </c>
      <c r="C36" s="768" t="s">
        <v>3175</v>
      </c>
      <c r="D36" s="769"/>
    </row>
    <row r="37" spans="1:4" ht="14.25" customHeight="1" thickBot="1">
      <c r="A37" s="782"/>
      <c r="B37" s="661" t="s">
        <v>3179</v>
      </c>
      <c r="C37" s="770" t="s">
        <v>3175</v>
      </c>
      <c r="D37" s="771"/>
    </row>
    <row r="38" spans="1:4" ht="18" customHeight="1">
      <c r="A38" s="740" t="s">
        <v>3180</v>
      </c>
      <c r="B38" s="719" t="s">
        <v>3236</v>
      </c>
      <c r="C38" s="720"/>
      <c r="D38" s="721"/>
    </row>
    <row r="39" spans="1:4" ht="18" customHeight="1" thickBot="1">
      <c r="A39" s="751"/>
      <c r="B39" s="728" t="s">
        <v>3237</v>
      </c>
      <c r="C39" s="729"/>
      <c r="D39" s="730"/>
    </row>
    <row r="40" spans="1:4" ht="18" customHeight="1">
      <c r="A40" s="772" t="s">
        <v>3181</v>
      </c>
      <c r="B40" s="731" t="s">
        <v>3238</v>
      </c>
      <c r="C40" s="732"/>
      <c r="D40" s="733"/>
    </row>
    <row r="41" spans="1:4" ht="18" customHeight="1">
      <c r="A41" s="773"/>
      <c r="B41" s="731" t="s">
        <v>3239</v>
      </c>
      <c r="C41" s="732"/>
      <c r="D41" s="733"/>
    </row>
    <row r="42" spans="1:4" ht="20.100000000000001" customHeight="1" thickBot="1">
      <c r="A42" s="710" t="s">
        <v>3182</v>
      </c>
      <c r="B42" s="711"/>
      <c r="C42" s="711"/>
      <c r="D42" s="712"/>
    </row>
    <row r="43" spans="1:4" ht="22.5" customHeight="1">
      <c r="A43" s="740" t="s">
        <v>3183</v>
      </c>
      <c r="B43" s="759" t="s">
        <v>3282</v>
      </c>
      <c r="C43" s="760"/>
      <c r="D43" s="761"/>
    </row>
    <row r="44" spans="1:4" ht="27.75" customHeight="1" thickBot="1">
      <c r="A44" s="751"/>
      <c r="B44" s="762" t="s">
        <v>3283</v>
      </c>
      <c r="C44" s="763"/>
      <c r="D44" s="763"/>
    </row>
    <row r="45" spans="1:4" ht="20.100000000000001" customHeight="1">
      <c r="A45" s="740" t="s">
        <v>3185</v>
      </c>
      <c r="B45" s="752" t="s">
        <v>3241</v>
      </c>
      <c r="C45" s="753"/>
      <c r="D45" s="754"/>
    </row>
    <row r="46" spans="1:4" ht="28.5" customHeight="1" thickBot="1">
      <c r="A46" s="751"/>
      <c r="B46" s="728" t="s">
        <v>3242</v>
      </c>
      <c r="C46" s="729"/>
      <c r="D46" s="730"/>
    </row>
    <row r="47" spans="1:4" ht="20.100000000000001" customHeight="1" thickBot="1">
      <c r="A47" s="710" t="s">
        <v>3186</v>
      </c>
      <c r="B47" s="711"/>
      <c r="C47" s="711"/>
      <c r="D47" s="712"/>
    </row>
    <row r="48" spans="1:4" ht="20.100000000000001" customHeight="1">
      <c r="A48" s="755" t="s">
        <v>3187</v>
      </c>
      <c r="B48" s="752" t="s">
        <v>3188</v>
      </c>
      <c r="C48" s="753"/>
      <c r="D48" s="754"/>
    </row>
    <row r="49" spans="1:4" ht="20.100000000000001" customHeight="1">
      <c r="A49" s="756"/>
      <c r="B49" s="745" t="s">
        <v>3189</v>
      </c>
      <c r="C49" s="746"/>
      <c r="D49" s="747"/>
    </row>
    <row r="50" spans="1:4" ht="20.100000000000001" customHeight="1">
      <c r="A50" s="756"/>
      <c r="B50" s="725" t="s">
        <v>3190</v>
      </c>
      <c r="C50" s="758"/>
      <c r="D50" s="727"/>
    </row>
    <row r="51" spans="1:4" ht="20.100000000000001" customHeight="1">
      <c r="A51" s="756"/>
      <c r="B51" s="745" t="s">
        <v>3191</v>
      </c>
      <c r="C51" s="746"/>
      <c r="D51" s="747"/>
    </row>
    <row r="52" spans="1:4" ht="20.100000000000001" customHeight="1">
      <c r="A52" s="756"/>
      <c r="B52" s="725" t="s">
        <v>3243</v>
      </c>
      <c r="C52" s="758"/>
      <c r="D52" s="727"/>
    </row>
    <row r="53" spans="1:4" ht="20.100000000000001" customHeight="1">
      <c r="A53" s="756"/>
      <c r="B53" s="725" t="s">
        <v>3244</v>
      </c>
      <c r="C53" s="758"/>
      <c r="D53" s="727"/>
    </row>
    <row r="54" spans="1:4" ht="20.100000000000001" customHeight="1">
      <c r="A54" s="756"/>
      <c r="B54" s="725" t="s">
        <v>3245</v>
      </c>
      <c r="C54" s="758"/>
      <c r="D54" s="727"/>
    </row>
    <row r="55" spans="1:4" ht="20.100000000000001" customHeight="1">
      <c r="A55" s="756"/>
      <c r="B55" s="725" t="s">
        <v>3246</v>
      </c>
      <c r="C55" s="758"/>
      <c r="D55" s="727"/>
    </row>
    <row r="56" spans="1:4" ht="20.100000000000001" customHeight="1">
      <c r="A56" s="756"/>
      <c r="B56" s="725" t="s">
        <v>3192</v>
      </c>
      <c r="C56" s="758"/>
      <c r="D56" s="727"/>
    </row>
    <row r="57" spans="1:4" ht="20.100000000000001" customHeight="1">
      <c r="A57" s="756"/>
      <c r="B57" s="725" t="s">
        <v>3247</v>
      </c>
      <c r="C57" s="758"/>
      <c r="D57" s="727"/>
    </row>
    <row r="58" spans="1:4" ht="20.100000000000001" customHeight="1">
      <c r="A58" s="756"/>
      <c r="B58" s="725" t="s">
        <v>3248</v>
      </c>
      <c r="C58" s="758"/>
      <c r="D58" s="727"/>
    </row>
    <row r="59" spans="1:4" ht="20.100000000000001" customHeight="1">
      <c r="A59" s="756"/>
      <c r="B59" s="725" t="s">
        <v>3193</v>
      </c>
      <c r="C59" s="758"/>
      <c r="D59" s="727"/>
    </row>
    <row r="60" spans="1:4" ht="20.100000000000001" customHeight="1">
      <c r="A60" s="756"/>
      <c r="B60" s="745" t="s">
        <v>3194</v>
      </c>
      <c r="C60" s="746"/>
      <c r="D60" s="747"/>
    </row>
    <row r="61" spans="1:4" ht="20.100000000000001" customHeight="1">
      <c r="A61" s="756"/>
      <c r="B61" s="725" t="s">
        <v>3195</v>
      </c>
      <c r="C61" s="758"/>
      <c r="D61" s="727"/>
    </row>
    <row r="62" spans="1:4" ht="20.100000000000001" customHeight="1">
      <c r="A62" s="756"/>
      <c r="B62" s="725" t="s">
        <v>3249</v>
      </c>
      <c r="C62" s="758"/>
      <c r="D62" s="727"/>
    </row>
    <row r="63" spans="1:4" ht="20.100000000000001" customHeight="1">
      <c r="A63" s="756"/>
      <c r="B63" s="725" t="s">
        <v>3196</v>
      </c>
      <c r="C63" s="758"/>
      <c r="D63" s="727"/>
    </row>
    <row r="64" spans="1:4" ht="20.100000000000001" customHeight="1">
      <c r="A64" s="756"/>
      <c r="B64" s="745" t="s">
        <v>3197</v>
      </c>
      <c r="C64" s="746"/>
      <c r="D64" s="747"/>
    </row>
    <row r="65" spans="1:4" ht="20.100000000000001" customHeight="1">
      <c r="A65" s="756"/>
      <c r="B65" s="731" t="s">
        <v>3198</v>
      </c>
      <c r="C65" s="732"/>
      <c r="D65" s="733"/>
    </row>
    <row r="66" spans="1:4" ht="20.100000000000001" customHeight="1">
      <c r="A66" s="756"/>
      <c r="B66" s="731" t="s">
        <v>3199</v>
      </c>
      <c r="C66" s="732"/>
      <c r="D66" s="733"/>
    </row>
    <row r="67" spans="1:4" ht="20.100000000000001" customHeight="1">
      <c r="A67" s="756"/>
      <c r="B67" s="731" t="s">
        <v>3200</v>
      </c>
      <c r="C67" s="732"/>
      <c r="D67" s="733"/>
    </row>
    <row r="68" spans="1:4" ht="20.100000000000001" customHeight="1" thickBot="1">
      <c r="A68" s="757"/>
      <c r="B68" s="734" t="s">
        <v>3201</v>
      </c>
      <c r="C68" s="735"/>
      <c r="D68" s="736"/>
    </row>
    <row r="69" spans="1:4" ht="51" customHeight="1" thickBot="1">
      <c r="A69" s="662" t="s">
        <v>3202</v>
      </c>
      <c r="B69" s="737" t="s">
        <v>3203</v>
      </c>
      <c r="C69" s="738"/>
      <c r="D69" s="739"/>
    </row>
    <row r="70" spans="1:4" ht="45" customHeight="1" thickBot="1">
      <c r="A70" s="673" t="s">
        <v>3204</v>
      </c>
      <c r="B70" s="713" t="s">
        <v>3205</v>
      </c>
      <c r="C70" s="714"/>
      <c r="D70" s="715"/>
    </row>
    <row r="71" spans="1:4" ht="15" customHeight="1">
      <c r="A71" s="740" t="s">
        <v>3206</v>
      </c>
      <c r="B71" s="742" t="s">
        <v>3207</v>
      </c>
      <c r="C71" s="743"/>
      <c r="D71" s="744"/>
    </row>
    <row r="72" spans="1:4" ht="12" customHeight="1">
      <c r="A72" s="741"/>
      <c r="B72" s="745" t="s">
        <v>3208</v>
      </c>
      <c r="C72" s="746"/>
      <c r="D72" s="747"/>
    </row>
    <row r="73" spans="1:4" ht="17.25" customHeight="1">
      <c r="A73" s="741"/>
      <c r="B73" s="748" t="s">
        <v>3250</v>
      </c>
      <c r="C73" s="749"/>
      <c r="D73" s="750"/>
    </row>
    <row r="74" spans="1:4" ht="21.75" customHeight="1">
      <c r="A74" s="741"/>
      <c r="B74" s="748" t="s">
        <v>3251</v>
      </c>
      <c r="C74" s="749"/>
      <c r="D74" s="750"/>
    </row>
    <row r="75" spans="1:4" ht="13.5" customHeight="1" thickBot="1">
      <c r="A75" s="710" t="s">
        <v>3209</v>
      </c>
      <c r="B75" s="711"/>
      <c r="C75" s="711"/>
      <c r="D75" s="712"/>
    </row>
    <row r="76" spans="1:4" ht="63.75" customHeight="1" thickBot="1">
      <c r="A76" s="662" t="s">
        <v>3210</v>
      </c>
      <c r="B76" s="713" t="s">
        <v>3211</v>
      </c>
      <c r="C76" s="714"/>
      <c r="D76" s="715"/>
    </row>
    <row r="77" spans="1:4" ht="22.5" customHeight="1">
      <c r="A77" s="716" t="s">
        <v>3212</v>
      </c>
      <c r="B77" s="719" t="s">
        <v>3252</v>
      </c>
      <c r="C77" s="720"/>
      <c r="D77" s="721"/>
    </row>
    <row r="78" spans="1:4" ht="16.5" customHeight="1">
      <c r="A78" s="717"/>
      <c r="B78" s="722" t="s">
        <v>3213</v>
      </c>
      <c r="C78" s="723"/>
      <c r="D78" s="724"/>
    </row>
    <row r="79" spans="1:4" ht="18.75" customHeight="1">
      <c r="A79" s="717"/>
      <c r="B79" s="722" t="s">
        <v>3214</v>
      </c>
      <c r="C79" s="723"/>
      <c r="D79" s="724"/>
    </row>
    <row r="80" spans="1:4" ht="20.25" customHeight="1">
      <c r="A80" s="717"/>
      <c r="B80" s="725" t="s">
        <v>3253</v>
      </c>
      <c r="C80" s="726"/>
      <c r="D80" s="727"/>
    </row>
    <row r="81" spans="1:4" ht="15" customHeight="1" thickBot="1">
      <c r="A81" s="718"/>
      <c r="B81" s="728" t="s">
        <v>3254</v>
      </c>
      <c r="C81" s="729"/>
      <c r="D81" s="730"/>
    </row>
    <row r="82" spans="1:4" ht="15" customHeight="1" thickBot="1">
      <c r="A82" s="710" t="s">
        <v>3215</v>
      </c>
      <c r="B82" s="711"/>
      <c r="C82" s="711"/>
      <c r="D82" s="712"/>
    </row>
    <row r="83" spans="1:4" ht="27.75" customHeight="1" thickBot="1">
      <c r="A83" s="663" t="s">
        <v>3216</v>
      </c>
      <c r="B83" s="713" t="s">
        <v>3217</v>
      </c>
      <c r="C83" s="714"/>
      <c r="D83" s="715"/>
    </row>
    <row r="84" spans="1:4" ht="20.100000000000001" customHeight="1">
      <c r="A84" s="664"/>
      <c r="B84" s="666"/>
      <c r="C84" s="666"/>
    </row>
  </sheetData>
  <mergeCells count="86">
    <mergeCell ref="B1:D1"/>
    <mergeCell ref="A2:D2"/>
    <mergeCell ref="A3:A37"/>
    <mergeCell ref="B3:D3"/>
    <mergeCell ref="B4:D4"/>
    <mergeCell ref="B5:D5"/>
    <mergeCell ref="B6:D6"/>
    <mergeCell ref="B24:D24"/>
    <mergeCell ref="B25:D25"/>
    <mergeCell ref="B26:D26"/>
    <mergeCell ref="B27:D27"/>
    <mergeCell ref="B28:D28"/>
    <mergeCell ref="B29:D29"/>
    <mergeCell ref="B19:D19"/>
    <mergeCell ref="B20:D20"/>
    <mergeCell ref="B21:D21"/>
    <mergeCell ref="C35:D35"/>
    <mergeCell ref="C36:D36"/>
    <mergeCell ref="C37:D37"/>
    <mergeCell ref="A40:A41"/>
    <mergeCell ref="B7:D7"/>
    <mergeCell ref="B8:D8"/>
    <mergeCell ref="B9:D9"/>
    <mergeCell ref="B10:D10"/>
    <mergeCell ref="B11:D11"/>
    <mergeCell ref="B12:D12"/>
    <mergeCell ref="B13:D13"/>
    <mergeCell ref="B22:D22"/>
    <mergeCell ref="B58:D58"/>
    <mergeCell ref="B23:D23"/>
    <mergeCell ref="B40:D40"/>
    <mergeCell ref="B41:D41"/>
    <mergeCell ref="A42:D42"/>
    <mergeCell ref="A43:A44"/>
    <mergeCell ref="B43:D43"/>
    <mergeCell ref="B44:D44"/>
    <mergeCell ref="B30:D30"/>
    <mergeCell ref="B31:D31"/>
    <mergeCell ref="B32:D32"/>
    <mergeCell ref="A38:A39"/>
    <mergeCell ref="B38:D38"/>
    <mergeCell ref="B39:D39"/>
    <mergeCell ref="C33:D33"/>
    <mergeCell ref="C34:D34"/>
    <mergeCell ref="B53:D53"/>
    <mergeCell ref="B54:D54"/>
    <mergeCell ref="B55:D55"/>
    <mergeCell ref="B56:D56"/>
    <mergeCell ref="B57:D57"/>
    <mergeCell ref="A45:A46"/>
    <mergeCell ref="B45:D45"/>
    <mergeCell ref="B46:D46"/>
    <mergeCell ref="A47:D47"/>
    <mergeCell ref="A48:A68"/>
    <mergeCell ref="B48:D48"/>
    <mergeCell ref="B49:D49"/>
    <mergeCell ref="B50:D50"/>
    <mergeCell ref="B51:D51"/>
    <mergeCell ref="B52:D52"/>
    <mergeCell ref="B59:D59"/>
    <mergeCell ref="B60:D60"/>
    <mergeCell ref="B61:D61"/>
    <mergeCell ref="B62:D62"/>
    <mergeCell ref="B63:D63"/>
    <mergeCell ref="B64:D64"/>
    <mergeCell ref="A75:D75"/>
    <mergeCell ref="B65:D65"/>
    <mergeCell ref="B66:D66"/>
    <mergeCell ref="B67:D67"/>
    <mergeCell ref="B68:D68"/>
    <mergeCell ref="B69:D69"/>
    <mergeCell ref="B70:D70"/>
    <mergeCell ref="A71:A74"/>
    <mergeCell ref="B71:D71"/>
    <mergeCell ref="B72:D72"/>
    <mergeCell ref="B73:D73"/>
    <mergeCell ref="B74:D74"/>
    <mergeCell ref="A82:D82"/>
    <mergeCell ref="B83:D83"/>
    <mergeCell ref="B76:D76"/>
    <mergeCell ref="A77:A81"/>
    <mergeCell ref="B77:D77"/>
    <mergeCell ref="B78:D78"/>
    <mergeCell ref="B79:D79"/>
    <mergeCell ref="B80:D80"/>
    <mergeCell ref="B81:D81"/>
  </mergeCells>
  <hyperlinks>
    <hyperlink ref="B19" r:id="rId1" display="http://www.hsa.ie/eng/Topics/Statistics/ESAW_Methodology.pdf"/>
    <hyperlink ref="B44" r:id="rId2" display="http://www.sgk.gov.tr/wps/portal/sgk/tr/kurumsal/istatistik/sgk_istatistik_yilliklari"/>
  </hyperlinks>
  <printOptions horizontalCentered="1" verticalCentered="1"/>
  <pageMargins left="0" right="0" top="0" bottom="0" header="0" footer="0"/>
  <pageSetup paperSize="9" scale="48" orientation="portrait" r:id="rId3"/>
  <rowBreaks count="1" manualBreakCount="1">
    <brk id="81" max="3" man="1"/>
  </rowBreaks>
</worksheet>
</file>

<file path=xl/worksheets/sheet20.xml><?xml version="1.0" encoding="utf-8"?>
<worksheet xmlns="http://schemas.openxmlformats.org/spreadsheetml/2006/main" xmlns:r="http://schemas.openxmlformats.org/officeDocument/2006/relationships">
  <sheetPr>
    <tabColor theme="0" tint="-4.9989318521683403E-2"/>
  </sheetPr>
  <dimension ref="A1:K751"/>
  <sheetViews>
    <sheetView showGridLines="0" zoomScale="110" zoomScaleNormal="110" workbookViewId="0">
      <pane xSplit="3" ySplit="5" topLeftCell="D629" activePane="bottomRight" state="frozen"/>
      <selection activeCell="J27" sqref="J27"/>
      <selection pane="topRight" activeCell="J27" sqref="J27"/>
      <selection pane="bottomLeft" activeCell="J27" sqref="J27"/>
      <selection pane="bottomRight" sqref="A1:I1"/>
    </sheetView>
  </sheetViews>
  <sheetFormatPr defaultColWidth="9.140625" defaultRowHeight="11.25" outlineLevelRow="2"/>
  <cols>
    <col min="1" max="1" width="15.5703125" style="615" customWidth="1"/>
    <col min="2" max="2" width="14.85546875" style="615" customWidth="1"/>
    <col min="3" max="3" width="30.42578125" style="615" customWidth="1"/>
    <col min="4" max="6" width="10.7109375" style="616" customWidth="1"/>
    <col min="7" max="9" width="11.7109375" style="616" customWidth="1"/>
    <col min="10" max="16384" width="9.140625" style="606"/>
  </cols>
  <sheetData>
    <row r="1" spans="1:9" s="605" customFormat="1" ht="24.95" customHeight="1">
      <c r="A1" s="1075" t="s">
        <v>3036</v>
      </c>
      <c r="B1" s="1075"/>
      <c r="C1" s="1075"/>
      <c r="D1" s="1075"/>
      <c r="E1" s="1075"/>
      <c r="F1" s="1075"/>
      <c r="G1" s="1075"/>
      <c r="H1" s="1075"/>
      <c r="I1" s="1075"/>
    </row>
    <row r="2" spans="1:9" s="605" customFormat="1" ht="24.95" customHeight="1">
      <c r="A2" s="1076" t="s">
        <v>3037</v>
      </c>
      <c r="B2" s="1076"/>
      <c r="C2" s="1076"/>
      <c r="D2" s="1076"/>
      <c r="E2" s="1076"/>
      <c r="F2" s="1076"/>
      <c r="G2" s="1076"/>
      <c r="H2" s="1076"/>
      <c r="I2" s="1076"/>
    </row>
    <row r="3" spans="1:9" ht="20.25" customHeight="1">
      <c r="A3" s="1077" t="s">
        <v>1142</v>
      </c>
      <c r="B3" s="1077"/>
      <c r="C3" s="1078"/>
      <c r="D3" s="1083" t="s">
        <v>3038</v>
      </c>
      <c r="E3" s="1084"/>
      <c r="F3" s="1084"/>
      <c r="G3" s="1085" t="s">
        <v>3039</v>
      </c>
      <c r="H3" s="1086"/>
      <c r="I3" s="1086"/>
    </row>
    <row r="4" spans="1:9" ht="9" customHeight="1">
      <c r="A4" s="1079"/>
      <c r="B4" s="1079"/>
      <c r="C4" s="1080"/>
      <c r="D4" s="1083"/>
      <c r="E4" s="1084"/>
      <c r="F4" s="1084"/>
      <c r="G4" s="1087"/>
      <c r="H4" s="1088"/>
      <c r="I4" s="1088"/>
    </row>
    <row r="5" spans="1:9" ht="12.75" customHeight="1">
      <c r="A5" s="1081"/>
      <c r="B5" s="1081"/>
      <c r="C5" s="1082"/>
      <c r="D5" s="247" t="s">
        <v>1345</v>
      </c>
      <c r="E5" s="248" t="s">
        <v>1346</v>
      </c>
      <c r="F5" s="248" t="s">
        <v>1165</v>
      </c>
      <c r="G5" s="248" t="s">
        <v>1345</v>
      </c>
      <c r="H5" s="248" t="s">
        <v>1346</v>
      </c>
      <c r="I5" s="249" t="s">
        <v>1165</v>
      </c>
    </row>
    <row r="6" spans="1:9" ht="11.25" customHeight="1">
      <c r="A6" s="1057" t="s">
        <v>15</v>
      </c>
      <c r="B6" s="1057"/>
      <c r="C6" s="1057"/>
      <c r="D6" s="607">
        <f t="shared" ref="D6:I6" si="0">SUM(D7:D37)</f>
        <v>16</v>
      </c>
      <c r="E6" s="607">
        <f t="shared" si="0"/>
        <v>3</v>
      </c>
      <c r="F6" s="608">
        <f t="shared" si="0"/>
        <v>19</v>
      </c>
      <c r="G6" s="607">
        <f t="shared" si="0"/>
        <v>0</v>
      </c>
      <c r="H6" s="607">
        <f t="shared" si="0"/>
        <v>0</v>
      </c>
      <c r="I6" s="608">
        <f t="shared" si="0"/>
        <v>0</v>
      </c>
    </row>
    <row r="7" spans="1:9" ht="22.5" hidden="1" customHeight="1" outlineLevel="1">
      <c r="A7" s="1062" t="s">
        <v>15</v>
      </c>
      <c r="B7" s="1066" t="s">
        <v>16</v>
      </c>
      <c r="C7" s="609" t="s">
        <v>17</v>
      </c>
      <c r="D7" s="610">
        <v>0</v>
      </c>
      <c r="E7" s="610">
        <v>0</v>
      </c>
      <c r="F7" s="611">
        <f>+E7+D7</f>
        <v>0</v>
      </c>
      <c r="G7" s="610">
        <v>0</v>
      </c>
      <c r="H7" s="610">
        <v>0</v>
      </c>
      <c r="I7" s="611">
        <f>+H7+G7</f>
        <v>0</v>
      </c>
    </row>
    <row r="8" spans="1:9" hidden="1" outlineLevel="1">
      <c r="A8" s="1062"/>
      <c r="B8" s="1066"/>
      <c r="C8" s="609" t="s">
        <v>18</v>
      </c>
      <c r="D8" s="610">
        <v>0</v>
      </c>
      <c r="E8" s="610">
        <v>0</v>
      </c>
      <c r="F8" s="611">
        <f t="shared" ref="F8:F72" si="1">+E8+D8</f>
        <v>0</v>
      </c>
      <c r="G8" s="610">
        <v>0</v>
      </c>
      <c r="H8" s="610">
        <v>0</v>
      </c>
      <c r="I8" s="611">
        <f t="shared" ref="I8:I79" si="2">+H8+G8</f>
        <v>0</v>
      </c>
    </row>
    <row r="9" spans="1:9" ht="22.5" hidden="1" outlineLevel="1">
      <c r="A9" s="1062"/>
      <c r="B9" s="1066"/>
      <c r="C9" s="609" t="s">
        <v>19</v>
      </c>
      <c r="D9" s="610">
        <v>2</v>
      </c>
      <c r="E9" s="610">
        <v>0</v>
      </c>
      <c r="F9" s="611">
        <f t="shared" si="1"/>
        <v>2</v>
      </c>
      <c r="G9" s="610">
        <v>0</v>
      </c>
      <c r="H9" s="610">
        <v>0</v>
      </c>
      <c r="I9" s="611">
        <f t="shared" si="2"/>
        <v>0</v>
      </c>
    </row>
    <row r="10" spans="1:9" hidden="1" outlineLevel="1">
      <c r="A10" s="1062"/>
      <c r="B10" s="1066"/>
      <c r="C10" s="609" t="s">
        <v>20</v>
      </c>
      <c r="D10" s="610">
        <v>0</v>
      </c>
      <c r="E10" s="610">
        <v>0</v>
      </c>
      <c r="F10" s="611">
        <f t="shared" si="1"/>
        <v>0</v>
      </c>
      <c r="G10" s="610">
        <v>0</v>
      </c>
      <c r="H10" s="610">
        <v>0</v>
      </c>
      <c r="I10" s="611">
        <f t="shared" si="2"/>
        <v>0</v>
      </c>
    </row>
    <row r="11" spans="1:9" hidden="1" outlineLevel="1">
      <c r="A11" s="1062"/>
      <c r="B11" s="1066"/>
      <c r="C11" s="609" t="s">
        <v>21</v>
      </c>
      <c r="D11" s="610">
        <v>0</v>
      </c>
      <c r="E11" s="610">
        <v>0</v>
      </c>
      <c r="F11" s="611">
        <f t="shared" si="1"/>
        <v>0</v>
      </c>
      <c r="G11" s="610">
        <v>0</v>
      </c>
      <c r="H11" s="610">
        <v>0</v>
      </c>
      <c r="I11" s="611">
        <f t="shared" si="2"/>
        <v>0</v>
      </c>
    </row>
    <row r="12" spans="1:9" hidden="1" outlineLevel="1">
      <c r="A12" s="1062"/>
      <c r="B12" s="1066"/>
      <c r="C12" s="609" t="s">
        <v>22</v>
      </c>
      <c r="D12" s="610">
        <v>0</v>
      </c>
      <c r="E12" s="610">
        <v>0</v>
      </c>
      <c r="F12" s="611">
        <f t="shared" si="1"/>
        <v>0</v>
      </c>
      <c r="G12" s="610">
        <v>0</v>
      </c>
      <c r="H12" s="610">
        <v>0</v>
      </c>
      <c r="I12" s="611">
        <f t="shared" si="2"/>
        <v>0</v>
      </c>
    </row>
    <row r="13" spans="1:9" ht="22.5" hidden="1" outlineLevel="1">
      <c r="A13" s="1062"/>
      <c r="B13" s="1066"/>
      <c r="C13" s="609" t="s">
        <v>23</v>
      </c>
      <c r="D13" s="610">
        <v>0</v>
      </c>
      <c r="E13" s="610">
        <v>0</v>
      </c>
      <c r="F13" s="611">
        <f t="shared" si="1"/>
        <v>0</v>
      </c>
      <c r="G13" s="610">
        <v>0</v>
      </c>
      <c r="H13" s="610">
        <v>0</v>
      </c>
      <c r="I13" s="611">
        <f t="shared" si="2"/>
        <v>0</v>
      </c>
    </row>
    <row r="14" spans="1:9" ht="11.25" hidden="1" customHeight="1" outlineLevel="1">
      <c r="A14" s="1062"/>
      <c r="B14" s="1066" t="s">
        <v>24</v>
      </c>
      <c r="C14" s="609" t="s">
        <v>25</v>
      </c>
      <c r="D14" s="610">
        <v>0</v>
      </c>
      <c r="E14" s="610">
        <v>0</v>
      </c>
      <c r="F14" s="611">
        <f t="shared" si="1"/>
        <v>0</v>
      </c>
      <c r="G14" s="610">
        <v>0</v>
      </c>
      <c r="H14" s="610">
        <v>0</v>
      </c>
      <c r="I14" s="611">
        <f t="shared" si="2"/>
        <v>0</v>
      </c>
    </row>
    <row r="15" spans="1:9" ht="22.5" hidden="1" outlineLevel="1">
      <c r="A15" s="1062"/>
      <c r="B15" s="1066"/>
      <c r="C15" s="609" t="s">
        <v>26</v>
      </c>
      <c r="D15" s="610">
        <v>0</v>
      </c>
      <c r="E15" s="610">
        <v>0</v>
      </c>
      <c r="F15" s="611">
        <f t="shared" si="1"/>
        <v>0</v>
      </c>
      <c r="G15" s="610">
        <v>0</v>
      </c>
      <c r="H15" s="610">
        <v>0</v>
      </c>
      <c r="I15" s="611">
        <f t="shared" si="2"/>
        <v>0</v>
      </c>
    </row>
    <row r="16" spans="1:9" hidden="1" outlineLevel="1">
      <c r="A16" s="1062"/>
      <c r="B16" s="1066"/>
      <c r="C16" s="609" t="s">
        <v>27</v>
      </c>
      <c r="D16" s="610">
        <v>0</v>
      </c>
      <c r="E16" s="610">
        <v>0</v>
      </c>
      <c r="F16" s="611">
        <f t="shared" si="1"/>
        <v>0</v>
      </c>
      <c r="G16" s="610">
        <v>0</v>
      </c>
      <c r="H16" s="610">
        <v>0</v>
      </c>
      <c r="I16" s="611">
        <f t="shared" si="2"/>
        <v>0</v>
      </c>
    </row>
    <row r="17" spans="1:9" ht="22.5" hidden="1" outlineLevel="1">
      <c r="A17" s="1062"/>
      <c r="B17" s="1066"/>
      <c r="C17" s="609" t="s">
        <v>28</v>
      </c>
      <c r="D17" s="612">
        <v>0</v>
      </c>
      <c r="E17" s="610">
        <v>0</v>
      </c>
      <c r="F17" s="611">
        <f t="shared" si="1"/>
        <v>0</v>
      </c>
      <c r="G17" s="610">
        <v>0</v>
      </c>
      <c r="H17" s="610">
        <v>0</v>
      </c>
      <c r="I17" s="611">
        <f t="shared" si="2"/>
        <v>0</v>
      </c>
    </row>
    <row r="18" spans="1:9" ht="22.5" hidden="1" outlineLevel="1">
      <c r="A18" s="1062"/>
      <c r="B18" s="1066"/>
      <c r="C18" s="609" t="s">
        <v>29</v>
      </c>
      <c r="D18" s="610">
        <v>0</v>
      </c>
      <c r="E18" s="610">
        <v>0</v>
      </c>
      <c r="F18" s="611">
        <f t="shared" si="1"/>
        <v>0</v>
      </c>
      <c r="G18" s="610">
        <v>0</v>
      </c>
      <c r="H18" s="610">
        <v>0</v>
      </c>
      <c r="I18" s="611">
        <f t="shared" si="2"/>
        <v>0</v>
      </c>
    </row>
    <row r="19" spans="1:9" hidden="1" outlineLevel="1">
      <c r="A19" s="1062"/>
      <c r="B19" s="1066"/>
      <c r="C19" s="609" t="s">
        <v>30</v>
      </c>
      <c r="D19" s="610">
        <v>0</v>
      </c>
      <c r="E19" s="610">
        <v>0</v>
      </c>
      <c r="F19" s="611">
        <f t="shared" si="1"/>
        <v>0</v>
      </c>
      <c r="G19" s="610">
        <v>0</v>
      </c>
      <c r="H19" s="610">
        <v>0</v>
      </c>
      <c r="I19" s="611">
        <f t="shared" si="2"/>
        <v>0</v>
      </c>
    </row>
    <row r="20" spans="1:9" ht="22.5" hidden="1" outlineLevel="1">
      <c r="A20" s="1062"/>
      <c r="B20" s="1066"/>
      <c r="C20" s="609" t="s">
        <v>31</v>
      </c>
      <c r="D20" s="610">
        <v>0</v>
      </c>
      <c r="E20" s="610">
        <v>0</v>
      </c>
      <c r="F20" s="611">
        <f t="shared" si="1"/>
        <v>0</v>
      </c>
      <c r="G20" s="610">
        <v>0</v>
      </c>
      <c r="H20" s="610">
        <v>0</v>
      </c>
      <c r="I20" s="611">
        <f t="shared" si="2"/>
        <v>0</v>
      </c>
    </row>
    <row r="21" spans="1:9" ht="33.75" hidden="1" outlineLevel="1">
      <c r="A21" s="1062"/>
      <c r="B21" s="1066"/>
      <c r="C21" s="609" t="s">
        <v>32</v>
      </c>
      <c r="D21" s="610">
        <v>0</v>
      </c>
      <c r="E21" s="610">
        <v>0</v>
      </c>
      <c r="F21" s="611">
        <f t="shared" si="1"/>
        <v>0</v>
      </c>
      <c r="G21" s="610">
        <v>0</v>
      </c>
      <c r="H21" s="610">
        <v>0</v>
      </c>
      <c r="I21" s="611">
        <f t="shared" si="2"/>
        <v>0</v>
      </c>
    </row>
    <row r="22" spans="1:9" ht="22.5" hidden="1" outlineLevel="1">
      <c r="A22" s="1062"/>
      <c r="B22" s="1066"/>
      <c r="C22" s="609" t="s">
        <v>33</v>
      </c>
      <c r="D22" s="610">
        <v>0</v>
      </c>
      <c r="E22" s="610">
        <v>0</v>
      </c>
      <c r="F22" s="611">
        <f t="shared" si="1"/>
        <v>0</v>
      </c>
      <c r="G22" s="610">
        <v>0</v>
      </c>
      <c r="H22" s="610">
        <v>0</v>
      </c>
      <c r="I22" s="611">
        <f t="shared" si="2"/>
        <v>0</v>
      </c>
    </row>
    <row r="23" spans="1:9" ht="22.5" hidden="1" outlineLevel="1">
      <c r="A23" s="1062"/>
      <c r="B23" s="609" t="s">
        <v>34</v>
      </c>
      <c r="C23" s="609" t="s">
        <v>3040</v>
      </c>
      <c r="D23" s="612">
        <v>3</v>
      </c>
      <c r="E23" s="610">
        <v>1</v>
      </c>
      <c r="F23" s="611">
        <f t="shared" si="1"/>
        <v>4</v>
      </c>
      <c r="G23" s="610">
        <v>0</v>
      </c>
      <c r="H23" s="610">
        <v>0</v>
      </c>
      <c r="I23" s="611">
        <f t="shared" si="2"/>
        <v>0</v>
      </c>
    </row>
    <row r="24" spans="1:9" ht="22.5" hidden="1" outlineLevel="1">
      <c r="A24" s="1062"/>
      <c r="B24" s="1066" t="s">
        <v>36</v>
      </c>
      <c r="C24" s="609" t="s">
        <v>37</v>
      </c>
      <c r="D24" s="612">
        <v>1</v>
      </c>
      <c r="E24" s="610">
        <v>0</v>
      </c>
      <c r="F24" s="611">
        <f t="shared" si="1"/>
        <v>1</v>
      </c>
      <c r="G24" s="610">
        <v>0</v>
      </c>
      <c r="H24" s="610">
        <v>0</v>
      </c>
      <c r="I24" s="611">
        <f t="shared" si="2"/>
        <v>0</v>
      </c>
    </row>
    <row r="25" spans="1:9" hidden="1" outlineLevel="1">
      <c r="A25" s="1062"/>
      <c r="B25" s="1066"/>
      <c r="C25" s="609" t="s">
        <v>38</v>
      </c>
      <c r="D25" s="610">
        <v>0</v>
      </c>
      <c r="E25" s="610">
        <v>0</v>
      </c>
      <c r="F25" s="611">
        <f t="shared" si="1"/>
        <v>0</v>
      </c>
      <c r="G25" s="610">
        <v>0</v>
      </c>
      <c r="H25" s="610">
        <v>0</v>
      </c>
      <c r="I25" s="611">
        <f t="shared" si="2"/>
        <v>0</v>
      </c>
    </row>
    <row r="26" spans="1:9" ht="22.5" hidden="1" outlineLevel="1">
      <c r="A26" s="1062"/>
      <c r="B26" s="1066"/>
      <c r="C26" s="609" t="s">
        <v>39</v>
      </c>
      <c r="D26" s="610">
        <v>0</v>
      </c>
      <c r="E26" s="610">
        <v>0</v>
      </c>
      <c r="F26" s="611">
        <f t="shared" si="1"/>
        <v>0</v>
      </c>
      <c r="G26" s="610">
        <v>0</v>
      </c>
      <c r="H26" s="610">
        <v>0</v>
      </c>
      <c r="I26" s="611">
        <f t="shared" si="2"/>
        <v>0</v>
      </c>
    </row>
    <row r="27" spans="1:9" hidden="1" outlineLevel="1">
      <c r="A27" s="1062"/>
      <c r="B27" s="1066"/>
      <c r="C27" s="609" t="s">
        <v>40</v>
      </c>
      <c r="D27" s="610">
        <v>0</v>
      </c>
      <c r="E27" s="610">
        <v>0</v>
      </c>
      <c r="F27" s="611">
        <f t="shared" si="1"/>
        <v>0</v>
      </c>
      <c r="G27" s="610">
        <v>0</v>
      </c>
      <c r="H27" s="610">
        <v>0</v>
      </c>
      <c r="I27" s="611">
        <f t="shared" si="2"/>
        <v>0</v>
      </c>
    </row>
    <row r="28" spans="1:9" hidden="1" outlineLevel="1">
      <c r="A28" s="1062"/>
      <c r="B28" s="1066"/>
      <c r="C28" s="609" t="s">
        <v>41</v>
      </c>
      <c r="D28" s="610">
        <v>2</v>
      </c>
      <c r="E28" s="610">
        <v>0</v>
      </c>
      <c r="F28" s="611">
        <f t="shared" si="1"/>
        <v>2</v>
      </c>
      <c r="G28" s="610">
        <v>0</v>
      </c>
      <c r="H28" s="610">
        <v>0</v>
      </c>
      <c r="I28" s="611">
        <f t="shared" si="2"/>
        <v>0</v>
      </c>
    </row>
    <row r="29" spans="1:9" hidden="1" outlineLevel="1">
      <c r="A29" s="1062"/>
      <c r="B29" s="1066"/>
      <c r="C29" s="609" t="s">
        <v>42</v>
      </c>
      <c r="D29" s="610">
        <v>0</v>
      </c>
      <c r="E29" s="610">
        <v>0</v>
      </c>
      <c r="F29" s="611">
        <f t="shared" si="1"/>
        <v>0</v>
      </c>
      <c r="G29" s="610">
        <v>0</v>
      </c>
      <c r="H29" s="610">
        <v>0</v>
      </c>
      <c r="I29" s="611">
        <f t="shared" si="2"/>
        <v>0</v>
      </c>
    </row>
    <row r="30" spans="1:9" hidden="1" outlineLevel="1">
      <c r="A30" s="1062"/>
      <c r="B30" s="1066"/>
      <c r="C30" s="609" t="s">
        <v>43</v>
      </c>
      <c r="D30" s="612">
        <v>7</v>
      </c>
      <c r="E30" s="610">
        <v>2</v>
      </c>
      <c r="F30" s="611">
        <f t="shared" si="1"/>
        <v>9</v>
      </c>
      <c r="G30" s="610">
        <v>0</v>
      </c>
      <c r="H30" s="610">
        <v>0</v>
      </c>
      <c r="I30" s="611">
        <f t="shared" si="2"/>
        <v>0</v>
      </c>
    </row>
    <row r="31" spans="1:9" hidden="1" outlineLevel="1">
      <c r="A31" s="1062"/>
      <c r="B31" s="1066"/>
      <c r="C31" s="609" t="s">
        <v>44</v>
      </c>
      <c r="D31" s="610">
        <v>1</v>
      </c>
      <c r="E31" s="610">
        <v>0</v>
      </c>
      <c r="F31" s="611">
        <f t="shared" si="1"/>
        <v>1</v>
      </c>
      <c r="G31" s="610">
        <v>0</v>
      </c>
      <c r="H31" s="610">
        <v>0</v>
      </c>
      <c r="I31" s="611">
        <f t="shared" si="2"/>
        <v>0</v>
      </c>
    </row>
    <row r="32" spans="1:9" hidden="1" outlineLevel="1">
      <c r="A32" s="1062"/>
      <c r="B32" s="609" t="s">
        <v>45</v>
      </c>
      <c r="C32" s="609" t="s">
        <v>46</v>
      </c>
      <c r="D32" s="610">
        <v>0</v>
      </c>
      <c r="E32" s="610">
        <v>0</v>
      </c>
      <c r="F32" s="611">
        <f t="shared" si="1"/>
        <v>0</v>
      </c>
      <c r="G32" s="610">
        <v>0</v>
      </c>
      <c r="H32" s="610">
        <v>0</v>
      </c>
      <c r="I32" s="611">
        <f t="shared" si="2"/>
        <v>0</v>
      </c>
    </row>
    <row r="33" spans="1:9" ht="11.25" hidden="1" customHeight="1" outlineLevel="1">
      <c r="A33" s="1062"/>
      <c r="B33" s="1066" t="s">
        <v>47</v>
      </c>
      <c r="C33" s="609" t="s">
        <v>48</v>
      </c>
      <c r="D33" s="612">
        <v>0</v>
      </c>
      <c r="E33" s="610">
        <v>0</v>
      </c>
      <c r="F33" s="611">
        <f t="shared" si="1"/>
        <v>0</v>
      </c>
      <c r="G33" s="610">
        <v>0</v>
      </c>
      <c r="H33" s="610">
        <v>0</v>
      </c>
      <c r="I33" s="611">
        <f t="shared" si="2"/>
        <v>0</v>
      </c>
    </row>
    <row r="34" spans="1:9" hidden="1" outlineLevel="1">
      <c r="A34" s="1062"/>
      <c r="B34" s="1066"/>
      <c r="C34" s="609" t="s">
        <v>49</v>
      </c>
      <c r="D34" s="612">
        <v>0</v>
      </c>
      <c r="E34" s="610">
        <v>0</v>
      </c>
      <c r="F34" s="611">
        <f t="shared" si="1"/>
        <v>0</v>
      </c>
      <c r="G34" s="610">
        <v>0</v>
      </c>
      <c r="H34" s="610">
        <v>0</v>
      </c>
      <c r="I34" s="611">
        <f t="shared" si="2"/>
        <v>0</v>
      </c>
    </row>
    <row r="35" spans="1:9" ht="22.5" hidden="1" outlineLevel="1">
      <c r="A35" s="1062"/>
      <c r="B35" s="1066"/>
      <c r="C35" s="609" t="s">
        <v>50</v>
      </c>
      <c r="D35" s="612">
        <v>0</v>
      </c>
      <c r="E35" s="610">
        <v>0</v>
      </c>
      <c r="F35" s="611">
        <f t="shared" si="1"/>
        <v>0</v>
      </c>
      <c r="G35" s="610">
        <v>0</v>
      </c>
      <c r="H35" s="610">
        <v>0</v>
      </c>
      <c r="I35" s="611">
        <f t="shared" si="2"/>
        <v>0</v>
      </c>
    </row>
    <row r="36" spans="1:9" hidden="1" outlineLevel="1">
      <c r="A36" s="1062"/>
      <c r="B36" s="1066"/>
      <c r="C36" s="609" t="s">
        <v>51</v>
      </c>
      <c r="D36" s="610">
        <v>0</v>
      </c>
      <c r="E36" s="610">
        <v>0</v>
      </c>
      <c r="F36" s="611">
        <f t="shared" si="1"/>
        <v>0</v>
      </c>
      <c r="G36" s="610">
        <v>0</v>
      </c>
      <c r="H36" s="610">
        <v>0</v>
      </c>
      <c r="I36" s="611">
        <f t="shared" si="2"/>
        <v>0</v>
      </c>
    </row>
    <row r="37" spans="1:9" ht="33.75" hidden="1" outlineLevel="1">
      <c r="A37" s="1062"/>
      <c r="B37" s="609" t="s">
        <v>52</v>
      </c>
      <c r="C37" s="609" t="s">
        <v>53</v>
      </c>
      <c r="D37" s="610">
        <v>0</v>
      </c>
      <c r="E37" s="610">
        <v>0</v>
      </c>
      <c r="F37" s="611">
        <f t="shared" si="1"/>
        <v>0</v>
      </c>
      <c r="G37" s="610">
        <v>0</v>
      </c>
      <c r="H37" s="610">
        <v>0</v>
      </c>
      <c r="I37" s="611">
        <f t="shared" si="2"/>
        <v>0</v>
      </c>
    </row>
    <row r="38" spans="1:9" ht="11.25" customHeight="1" collapsed="1">
      <c r="A38" s="1057" t="s">
        <v>54</v>
      </c>
      <c r="B38" s="1057"/>
      <c r="C38" s="1057"/>
      <c r="D38" s="607">
        <f t="shared" ref="D38:I38" si="3">SUM(D39:D42)</f>
        <v>7</v>
      </c>
      <c r="E38" s="607">
        <f t="shared" si="3"/>
        <v>0</v>
      </c>
      <c r="F38" s="608">
        <f t="shared" si="3"/>
        <v>7</v>
      </c>
      <c r="G38" s="607">
        <f t="shared" si="3"/>
        <v>0</v>
      </c>
      <c r="H38" s="607">
        <f t="shared" si="3"/>
        <v>0</v>
      </c>
      <c r="I38" s="608">
        <f t="shared" si="3"/>
        <v>0</v>
      </c>
    </row>
    <row r="39" spans="1:9" ht="45" hidden="1" outlineLevel="2">
      <c r="A39" s="1062" t="s">
        <v>54</v>
      </c>
      <c r="B39" s="609" t="s">
        <v>55</v>
      </c>
      <c r="C39" s="609" t="s">
        <v>56</v>
      </c>
      <c r="D39" s="612">
        <v>1</v>
      </c>
      <c r="E39" s="610">
        <v>0</v>
      </c>
      <c r="F39" s="611">
        <f t="shared" si="1"/>
        <v>1</v>
      </c>
      <c r="G39" s="610">
        <v>0</v>
      </c>
      <c r="H39" s="610">
        <v>0</v>
      </c>
      <c r="I39" s="611">
        <f t="shared" si="2"/>
        <v>0</v>
      </c>
    </row>
    <row r="40" spans="1:9" hidden="1" outlineLevel="2">
      <c r="A40" s="1062"/>
      <c r="B40" s="609" t="s">
        <v>57</v>
      </c>
      <c r="C40" s="609" t="s">
        <v>58</v>
      </c>
      <c r="D40" s="612">
        <v>2</v>
      </c>
      <c r="E40" s="610">
        <v>0</v>
      </c>
      <c r="F40" s="611">
        <f t="shared" si="1"/>
        <v>2</v>
      </c>
      <c r="G40" s="610">
        <v>0</v>
      </c>
      <c r="H40" s="610">
        <v>0</v>
      </c>
      <c r="I40" s="611">
        <f t="shared" si="2"/>
        <v>0</v>
      </c>
    </row>
    <row r="41" spans="1:9" ht="45" hidden="1" outlineLevel="2">
      <c r="A41" s="1062"/>
      <c r="B41" s="609" t="s">
        <v>59</v>
      </c>
      <c r="C41" s="609" t="s">
        <v>60</v>
      </c>
      <c r="D41" s="610">
        <v>0</v>
      </c>
      <c r="E41" s="612">
        <v>0</v>
      </c>
      <c r="F41" s="611">
        <f t="shared" si="1"/>
        <v>0</v>
      </c>
      <c r="G41" s="610">
        <v>0</v>
      </c>
      <c r="H41" s="610">
        <v>0</v>
      </c>
      <c r="I41" s="611">
        <f t="shared" si="2"/>
        <v>0</v>
      </c>
    </row>
    <row r="42" spans="1:9" ht="33.75" hidden="1" outlineLevel="2">
      <c r="A42" s="1062"/>
      <c r="B42" s="609" t="s">
        <v>61</v>
      </c>
      <c r="C42" s="609" t="s">
        <v>62</v>
      </c>
      <c r="D42" s="612">
        <v>4</v>
      </c>
      <c r="E42" s="610">
        <v>0</v>
      </c>
      <c r="F42" s="611">
        <f t="shared" si="1"/>
        <v>4</v>
      </c>
      <c r="G42" s="610">
        <v>0</v>
      </c>
      <c r="H42" s="610">
        <v>0</v>
      </c>
      <c r="I42" s="611">
        <f t="shared" si="2"/>
        <v>0</v>
      </c>
    </row>
    <row r="43" spans="1:9" ht="11.25" customHeight="1" collapsed="1">
      <c r="A43" s="1057" t="s">
        <v>63</v>
      </c>
      <c r="B43" s="1057"/>
      <c r="C43" s="1057"/>
      <c r="D43" s="607">
        <f t="shared" ref="D43:I43" si="4">SUM(D44:D48)</f>
        <v>0</v>
      </c>
      <c r="E43" s="607">
        <f t="shared" si="4"/>
        <v>0</v>
      </c>
      <c r="F43" s="608">
        <f t="shared" si="4"/>
        <v>0</v>
      </c>
      <c r="G43" s="607">
        <f t="shared" si="4"/>
        <v>0</v>
      </c>
      <c r="H43" s="607">
        <f t="shared" si="4"/>
        <v>0</v>
      </c>
      <c r="I43" s="608">
        <f t="shared" si="4"/>
        <v>0</v>
      </c>
    </row>
    <row r="44" spans="1:9" ht="11.25" hidden="1" customHeight="1" outlineLevel="1">
      <c r="A44" s="1089" t="s">
        <v>63</v>
      </c>
      <c r="B44" s="1066" t="s">
        <v>64</v>
      </c>
      <c r="C44" s="609" t="s">
        <v>65</v>
      </c>
      <c r="D44" s="612">
        <v>0</v>
      </c>
      <c r="E44" s="610">
        <v>0</v>
      </c>
      <c r="F44" s="611">
        <f t="shared" si="1"/>
        <v>0</v>
      </c>
      <c r="G44" s="610">
        <v>0</v>
      </c>
      <c r="H44" s="610">
        <v>0</v>
      </c>
      <c r="I44" s="611">
        <f t="shared" si="2"/>
        <v>0</v>
      </c>
    </row>
    <row r="45" spans="1:9" hidden="1" outlineLevel="1">
      <c r="A45" s="1089"/>
      <c r="B45" s="1066"/>
      <c r="C45" s="609" t="s">
        <v>66</v>
      </c>
      <c r="D45" s="610">
        <v>0</v>
      </c>
      <c r="E45" s="610">
        <v>0</v>
      </c>
      <c r="F45" s="611">
        <f t="shared" si="1"/>
        <v>0</v>
      </c>
      <c r="G45" s="610">
        <v>0</v>
      </c>
      <c r="H45" s="610">
        <v>0</v>
      </c>
      <c r="I45" s="611">
        <f t="shared" si="2"/>
        <v>0</v>
      </c>
    </row>
    <row r="46" spans="1:9" hidden="1" outlineLevel="1">
      <c r="A46" s="1089"/>
      <c r="B46" s="1066"/>
      <c r="C46" s="609" t="s">
        <v>67</v>
      </c>
      <c r="D46" s="610">
        <v>0</v>
      </c>
      <c r="E46" s="610">
        <v>0</v>
      </c>
      <c r="F46" s="611">
        <f t="shared" si="1"/>
        <v>0</v>
      </c>
      <c r="G46" s="610">
        <v>0</v>
      </c>
      <c r="H46" s="610">
        <v>0</v>
      </c>
      <c r="I46" s="611">
        <f t="shared" si="2"/>
        <v>0</v>
      </c>
    </row>
    <row r="47" spans="1:9" ht="11.25" hidden="1" customHeight="1" outlineLevel="1">
      <c r="A47" s="1089"/>
      <c r="B47" s="1066" t="s">
        <v>68</v>
      </c>
      <c r="C47" s="609" t="s">
        <v>69</v>
      </c>
      <c r="D47" s="612">
        <v>0</v>
      </c>
      <c r="E47" s="610">
        <v>0</v>
      </c>
      <c r="F47" s="611">
        <f t="shared" si="1"/>
        <v>0</v>
      </c>
      <c r="G47" s="610">
        <v>0</v>
      </c>
      <c r="H47" s="610">
        <v>0</v>
      </c>
      <c r="I47" s="611">
        <f t="shared" si="2"/>
        <v>0</v>
      </c>
    </row>
    <row r="48" spans="1:9" hidden="1" outlineLevel="1">
      <c r="A48" s="1089"/>
      <c r="B48" s="1066"/>
      <c r="C48" s="609" t="s">
        <v>70</v>
      </c>
      <c r="D48" s="612">
        <v>0</v>
      </c>
      <c r="E48" s="610">
        <v>0</v>
      </c>
      <c r="F48" s="611">
        <f t="shared" si="1"/>
        <v>0</v>
      </c>
      <c r="G48" s="610">
        <v>0</v>
      </c>
      <c r="H48" s="610">
        <v>0</v>
      </c>
      <c r="I48" s="611">
        <f t="shared" si="2"/>
        <v>0</v>
      </c>
    </row>
    <row r="49" spans="1:9" ht="11.25" customHeight="1" collapsed="1">
      <c r="A49" s="1057" t="s">
        <v>71</v>
      </c>
      <c r="B49" s="1057"/>
      <c r="C49" s="1057"/>
      <c r="D49" s="607">
        <f t="shared" ref="D49:I49" si="5">SUM(D50:D52)</f>
        <v>11</v>
      </c>
      <c r="E49" s="607">
        <f t="shared" si="5"/>
        <v>0</v>
      </c>
      <c r="F49" s="608">
        <f t="shared" si="5"/>
        <v>11</v>
      </c>
      <c r="G49" s="607">
        <f t="shared" si="5"/>
        <v>0</v>
      </c>
      <c r="H49" s="607">
        <f t="shared" si="5"/>
        <v>0</v>
      </c>
      <c r="I49" s="608">
        <f t="shared" si="5"/>
        <v>0</v>
      </c>
    </row>
    <row r="50" spans="1:9" ht="22.5" hidden="1" outlineLevel="1">
      <c r="A50" s="1062" t="s">
        <v>71</v>
      </c>
      <c r="B50" s="609" t="s">
        <v>72</v>
      </c>
      <c r="C50" s="609" t="s">
        <v>73</v>
      </c>
      <c r="D50" s="612">
        <v>5</v>
      </c>
      <c r="E50" s="610">
        <v>0</v>
      </c>
      <c r="F50" s="611">
        <f t="shared" si="1"/>
        <v>5</v>
      </c>
      <c r="G50" s="610">
        <v>0</v>
      </c>
      <c r="H50" s="610">
        <v>0</v>
      </c>
      <c r="I50" s="611">
        <f t="shared" si="2"/>
        <v>0</v>
      </c>
    </row>
    <row r="51" spans="1:9" hidden="1" outlineLevel="1">
      <c r="A51" s="1062"/>
      <c r="B51" s="1066" t="s">
        <v>74</v>
      </c>
      <c r="C51" s="609" t="s">
        <v>75</v>
      </c>
      <c r="D51" s="612">
        <v>6</v>
      </c>
      <c r="E51" s="610">
        <v>0</v>
      </c>
      <c r="F51" s="611">
        <f t="shared" si="1"/>
        <v>6</v>
      </c>
      <c r="G51" s="610">
        <v>0</v>
      </c>
      <c r="H51" s="610">
        <v>0</v>
      </c>
      <c r="I51" s="611">
        <f t="shared" si="2"/>
        <v>0</v>
      </c>
    </row>
    <row r="52" spans="1:9" hidden="1" outlineLevel="1">
      <c r="A52" s="1062"/>
      <c r="B52" s="1066"/>
      <c r="C52" s="609" t="s">
        <v>76</v>
      </c>
      <c r="D52" s="610">
        <v>0</v>
      </c>
      <c r="E52" s="610">
        <v>0</v>
      </c>
      <c r="F52" s="611">
        <f t="shared" si="1"/>
        <v>0</v>
      </c>
      <c r="G52" s="610">
        <v>0</v>
      </c>
      <c r="H52" s="610">
        <v>0</v>
      </c>
      <c r="I52" s="611">
        <f t="shared" si="2"/>
        <v>0</v>
      </c>
    </row>
    <row r="53" spans="1:9" ht="11.25" customHeight="1" collapsed="1">
      <c r="A53" s="1057" t="s">
        <v>77</v>
      </c>
      <c r="B53" s="1057"/>
      <c r="C53" s="1057"/>
      <c r="D53" s="607">
        <f t="shared" ref="D53:I53" si="6">SUM(D54:D55)</f>
        <v>0</v>
      </c>
      <c r="E53" s="607">
        <f t="shared" si="6"/>
        <v>0</v>
      </c>
      <c r="F53" s="608">
        <f t="shared" si="6"/>
        <v>0</v>
      </c>
      <c r="G53" s="607">
        <f t="shared" si="6"/>
        <v>0</v>
      </c>
      <c r="H53" s="607">
        <f t="shared" si="6"/>
        <v>0</v>
      </c>
      <c r="I53" s="608">
        <f t="shared" si="6"/>
        <v>0</v>
      </c>
    </row>
    <row r="54" spans="1:9" ht="22.5" hidden="1" outlineLevel="1">
      <c r="A54" s="1066" t="s">
        <v>77</v>
      </c>
      <c r="B54" s="609" t="s">
        <v>78</v>
      </c>
      <c r="C54" s="609" t="s">
        <v>79</v>
      </c>
      <c r="D54" s="612">
        <v>0</v>
      </c>
      <c r="E54" s="610">
        <v>0</v>
      </c>
      <c r="F54" s="611">
        <f t="shared" si="1"/>
        <v>0</v>
      </c>
      <c r="G54" s="610">
        <v>0</v>
      </c>
      <c r="H54" s="610">
        <v>0</v>
      </c>
      <c r="I54" s="611">
        <f t="shared" si="2"/>
        <v>0</v>
      </c>
    </row>
    <row r="55" spans="1:9" hidden="1" outlineLevel="1">
      <c r="A55" s="1066"/>
      <c r="B55" s="609" t="s">
        <v>80</v>
      </c>
      <c r="C55" s="609" t="s">
        <v>81</v>
      </c>
      <c r="D55" s="610">
        <v>0</v>
      </c>
      <c r="E55" s="610">
        <v>0</v>
      </c>
      <c r="F55" s="611">
        <f t="shared" si="1"/>
        <v>0</v>
      </c>
      <c r="G55" s="610">
        <v>0</v>
      </c>
      <c r="H55" s="610">
        <v>0</v>
      </c>
      <c r="I55" s="611">
        <f t="shared" si="2"/>
        <v>0</v>
      </c>
    </row>
    <row r="56" spans="1:9" ht="11.25" customHeight="1" collapsed="1">
      <c r="A56" s="1057" t="s">
        <v>82</v>
      </c>
      <c r="B56" s="1057"/>
      <c r="C56" s="1057"/>
      <c r="D56" s="607">
        <f t="shared" ref="D56:I56" si="7">SUM(D57:D59)</f>
        <v>8</v>
      </c>
      <c r="E56" s="607">
        <f t="shared" si="7"/>
        <v>0</v>
      </c>
      <c r="F56" s="608">
        <f t="shared" si="7"/>
        <v>8</v>
      </c>
      <c r="G56" s="607">
        <f t="shared" si="7"/>
        <v>0</v>
      </c>
      <c r="H56" s="607">
        <f t="shared" si="7"/>
        <v>0</v>
      </c>
      <c r="I56" s="608">
        <f t="shared" si="7"/>
        <v>0</v>
      </c>
    </row>
    <row r="57" spans="1:9" ht="22.5" hidden="1" outlineLevel="1">
      <c r="A57" s="1062" t="s">
        <v>82</v>
      </c>
      <c r="B57" s="609" t="s">
        <v>83</v>
      </c>
      <c r="C57" s="609" t="s">
        <v>84</v>
      </c>
      <c r="D57" s="612">
        <v>1</v>
      </c>
      <c r="E57" s="610">
        <v>0</v>
      </c>
      <c r="F57" s="611">
        <f t="shared" si="1"/>
        <v>1</v>
      </c>
      <c r="G57" s="610">
        <v>0</v>
      </c>
      <c r="H57" s="610">
        <v>0</v>
      </c>
      <c r="I57" s="611">
        <f t="shared" si="2"/>
        <v>0</v>
      </c>
    </row>
    <row r="58" spans="1:9" ht="22.5" hidden="1" customHeight="1" outlineLevel="1">
      <c r="A58" s="1062"/>
      <c r="B58" s="1066" t="s">
        <v>85</v>
      </c>
      <c r="C58" s="609" t="s">
        <v>86</v>
      </c>
      <c r="D58" s="612">
        <v>0</v>
      </c>
      <c r="E58" s="610">
        <v>0</v>
      </c>
      <c r="F58" s="611">
        <f t="shared" si="1"/>
        <v>0</v>
      </c>
      <c r="G58" s="610">
        <v>0</v>
      </c>
      <c r="H58" s="610">
        <v>0</v>
      </c>
      <c r="I58" s="611">
        <f t="shared" si="2"/>
        <v>0</v>
      </c>
    </row>
    <row r="59" spans="1:9" ht="22.5" hidden="1" outlineLevel="1">
      <c r="A59" s="1062"/>
      <c r="B59" s="1066"/>
      <c r="C59" s="609" t="s">
        <v>87</v>
      </c>
      <c r="D59" s="612">
        <v>7</v>
      </c>
      <c r="E59" s="612">
        <v>0</v>
      </c>
      <c r="F59" s="611">
        <f t="shared" si="1"/>
        <v>7</v>
      </c>
      <c r="G59" s="610">
        <v>0</v>
      </c>
      <c r="H59" s="610">
        <v>0</v>
      </c>
      <c r="I59" s="611">
        <f t="shared" si="2"/>
        <v>0</v>
      </c>
    </row>
    <row r="60" spans="1:9" ht="11.25" customHeight="1" collapsed="1">
      <c r="A60" s="1057" t="s">
        <v>88</v>
      </c>
      <c r="B60" s="1057"/>
      <c r="C60" s="1057"/>
      <c r="D60" s="607">
        <f t="shared" ref="D60:I60" si="8">SUM(D61:D70)</f>
        <v>63</v>
      </c>
      <c r="E60" s="607">
        <f t="shared" si="8"/>
        <v>1</v>
      </c>
      <c r="F60" s="608">
        <f t="shared" si="8"/>
        <v>64</v>
      </c>
      <c r="G60" s="607">
        <f t="shared" si="8"/>
        <v>0</v>
      </c>
      <c r="H60" s="607">
        <f t="shared" si="8"/>
        <v>0</v>
      </c>
      <c r="I60" s="608">
        <f t="shared" si="8"/>
        <v>0</v>
      </c>
    </row>
    <row r="61" spans="1:9" ht="33.75" hidden="1" outlineLevel="1">
      <c r="A61" s="1062" t="s">
        <v>88</v>
      </c>
      <c r="B61" s="1066" t="s">
        <v>89</v>
      </c>
      <c r="C61" s="609" t="s">
        <v>90</v>
      </c>
      <c r="D61" s="612">
        <v>32</v>
      </c>
      <c r="E61" s="610">
        <v>0</v>
      </c>
      <c r="F61" s="611">
        <f t="shared" si="1"/>
        <v>32</v>
      </c>
      <c r="G61" s="610">
        <v>0</v>
      </c>
      <c r="H61" s="610">
        <v>0</v>
      </c>
      <c r="I61" s="611">
        <f t="shared" si="2"/>
        <v>0</v>
      </c>
    </row>
    <row r="62" spans="1:9" ht="22.5" hidden="1" outlineLevel="1">
      <c r="A62" s="1062"/>
      <c r="B62" s="1066"/>
      <c r="C62" s="609" t="s">
        <v>91</v>
      </c>
      <c r="D62" s="612">
        <v>7</v>
      </c>
      <c r="E62" s="610">
        <v>0</v>
      </c>
      <c r="F62" s="611">
        <f t="shared" si="1"/>
        <v>7</v>
      </c>
      <c r="G62" s="610">
        <v>0</v>
      </c>
      <c r="H62" s="610">
        <v>0</v>
      </c>
      <c r="I62" s="611">
        <f t="shared" si="2"/>
        <v>0</v>
      </c>
    </row>
    <row r="63" spans="1:9" ht="22.5" hidden="1" customHeight="1" outlineLevel="1">
      <c r="A63" s="1062"/>
      <c r="B63" s="1066" t="s">
        <v>92</v>
      </c>
      <c r="C63" s="609" t="s">
        <v>93</v>
      </c>
      <c r="D63" s="610">
        <v>3</v>
      </c>
      <c r="E63" s="610">
        <v>0</v>
      </c>
      <c r="F63" s="611">
        <f t="shared" si="1"/>
        <v>3</v>
      </c>
      <c r="G63" s="610">
        <v>0</v>
      </c>
      <c r="H63" s="610">
        <v>0</v>
      </c>
      <c r="I63" s="611">
        <f t="shared" si="2"/>
        <v>0</v>
      </c>
    </row>
    <row r="64" spans="1:9" hidden="1" outlineLevel="1">
      <c r="A64" s="1062"/>
      <c r="B64" s="1066"/>
      <c r="C64" s="609" t="s">
        <v>94</v>
      </c>
      <c r="D64" s="610">
        <v>0</v>
      </c>
      <c r="E64" s="610">
        <v>0</v>
      </c>
      <c r="F64" s="611">
        <f t="shared" si="1"/>
        <v>0</v>
      </c>
      <c r="G64" s="610">
        <v>0</v>
      </c>
      <c r="H64" s="610">
        <v>0</v>
      </c>
      <c r="I64" s="611">
        <f t="shared" si="2"/>
        <v>0</v>
      </c>
    </row>
    <row r="65" spans="1:9" hidden="1" outlineLevel="1">
      <c r="A65" s="1062"/>
      <c r="B65" s="1066"/>
      <c r="C65" s="609" t="s">
        <v>95</v>
      </c>
      <c r="D65" s="610">
        <v>1</v>
      </c>
      <c r="E65" s="610">
        <v>0</v>
      </c>
      <c r="F65" s="611">
        <f t="shared" si="1"/>
        <v>1</v>
      </c>
      <c r="G65" s="610">
        <v>0</v>
      </c>
      <c r="H65" s="610">
        <v>0</v>
      </c>
      <c r="I65" s="611">
        <f t="shared" si="2"/>
        <v>0</v>
      </c>
    </row>
    <row r="66" spans="1:9" hidden="1" outlineLevel="1">
      <c r="A66" s="1062"/>
      <c r="B66" s="1066"/>
      <c r="C66" s="609" t="s">
        <v>96</v>
      </c>
      <c r="D66" s="610">
        <v>0</v>
      </c>
      <c r="E66" s="610">
        <v>0</v>
      </c>
      <c r="F66" s="611">
        <f t="shared" si="1"/>
        <v>0</v>
      </c>
      <c r="G66" s="610">
        <v>0</v>
      </c>
      <c r="H66" s="610">
        <v>0</v>
      </c>
      <c r="I66" s="611">
        <f t="shared" si="2"/>
        <v>0</v>
      </c>
    </row>
    <row r="67" spans="1:9" hidden="1" outlineLevel="1">
      <c r="A67" s="1062"/>
      <c r="B67" s="1066"/>
      <c r="C67" s="609" t="s">
        <v>97</v>
      </c>
      <c r="D67" s="610">
        <v>0</v>
      </c>
      <c r="E67" s="610">
        <v>0</v>
      </c>
      <c r="F67" s="611">
        <f t="shared" si="1"/>
        <v>0</v>
      </c>
      <c r="G67" s="610">
        <v>0</v>
      </c>
      <c r="H67" s="610">
        <v>0</v>
      </c>
      <c r="I67" s="611">
        <f t="shared" si="2"/>
        <v>0</v>
      </c>
    </row>
    <row r="68" spans="1:9" ht="22.5" hidden="1" outlineLevel="1">
      <c r="A68" s="1062"/>
      <c r="B68" s="1066"/>
      <c r="C68" s="609" t="s">
        <v>98</v>
      </c>
      <c r="D68" s="610">
        <v>0</v>
      </c>
      <c r="E68" s="610">
        <v>0</v>
      </c>
      <c r="F68" s="611">
        <f t="shared" si="1"/>
        <v>0</v>
      </c>
      <c r="G68" s="610">
        <v>0</v>
      </c>
      <c r="H68" s="610">
        <v>0</v>
      </c>
      <c r="I68" s="611">
        <f t="shared" si="2"/>
        <v>0</v>
      </c>
    </row>
    <row r="69" spans="1:9" ht="22.5" hidden="1" outlineLevel="1">
      <c r="A69" s="1062"/>
      <c r="B69" s="1066"/>
      <c r="C69" s="609" t="s">
        <v>99</v>
      </c>
      <c r="D69" s="612">
        <v>0</v>
      </c>
      <c r="E69" s="610">
        <v>0</v>
      </c>
      <c r="F69" s="611">
        <f t="shared" si="1"/>
        <v>0</v>
      </c>
      <c r="G69" s="610">
        <v>0</v>
      </c>
      <c r="H69" s="610">
        <v>0</v>
      </c>
      <c r="I69" s="611">
        <f t="shared" si="2"/>
        <v>0</v>
      </c>
    </row>
    <row r="70" spans="1:9" ht="22.5" hidden="1" outlineLevel="1">
      <c r="A70" s="1062"/>
      <c r="B70" s="1066"/>
      <c r="C70" s="609" t="s">
        <v>100</v>
      </c>
      <c r="D70" s="612">
        <v>20</v>
      </c>
      <c r="E70" s="610">
        <v>1</v>
      </c>
      <c r="F70" s="611">
        <f t="shared" si="1"/>
        <v>21</v>
      </c>
      <c r="G70" s="610">
        <v>0</v>
      </c>
      <c r="H70" s="610">
        <v>0</v>
      </c>
      <c r="I70" s="611">
        <f t="shared" si="2"/>
        <v>0</v>
      </c>
    </row>
    <row r="71" spans="1:9" ht="11.25" customHeight="1" collapsed="1">
      <c r="A71" s="1057" t="s">
        <v>101</v>
      </c>
      <c r="B71" s="1057"/>
      <c r="C71" s="1057"/>
      <c r="D71" s="607">
        <f t="shared" ref="D71:I71" si="9">SUM(D72:D73)</f>
        <v>0</v>
      </c>
      <c r="E71" s="607">
        <f t="shared" si="9"/>
        <v>0</v>
      </c>
      <c r="F71" s="608">
        <f t="shared" si="9"/>
        <v>0</v>
      </c>
      <c r="G71" s="607">
        <f t="shared" si="9"/>
        <v>0</v>
      </c>
      <c r="H71" s="607">
        <f t="shared" si="9"/>
        <v>0</v>
      </c>
      <c r="I71" s="608">
        <f t="shared" si="9"/>
        <v>0</v>
      </c>
    </row>
    <row r="72" spans="1:9" ht="45" hidden="1" outlineLevel="1">
      <c r="A72" s="1062" t="s">
        <v>101</v>
      </c>
      <c r="B72" s="609" t="s">
        <v>102</v>
      </c>
      <c r="C72" s="609" t="s">
        <v>103</v>
      </c>
      <c r="D72" s="610">
        <v>0</v>
      </c>
      <c r="E72" s="610">
        <v>0</v>
      </c>
      <c r="F72" s="611">
        <f t="shared" si="1"/>
        <v>0</v>
      </c>
      <c r="G72" s="610">
        <v>0</v>
      </c>
      <c r="H72" s="610">
        <v>0</v>
      </c>
      <c r="I72" s="611">
        <f t="shared" si="2"/>
        <v>0</v>
      </c>
    </row>
    <row r="73" spans="1:9" ht="45" hidden="1" outlineLevel="1">
      <c r="A73" s="1062"/>
      <c r="B73" s="609" t="s">
        <v>104</v>
      </c>
      <c r="C73" s="609" t="s">
        <v>105</v>
      </c>
      <c r="D73" s="612">
        <v>0</v>
      </c>
      <c r="E73" s="610">
        <v>0</v>
      </c>
      <c r="F73" s="611">
        <f t="shared" ref="F73" si="10">+E73+D73</f>
        <v>0</v>
      </c>
      <c r="G73" s="610">
        <v>0</v>
      </c>
      <c r="H73" s="610">
        <v>0</v>
      </c>
      <c r="I73" s="611">
        <f t="shared" si="2"/>
        <v>0</v>
      </c>
    </row>
    <row r="74" spans="1:9" ht="11.25" customHeight="1" collapsed="1">
      <c r="A74" s="1057" t="s">
        <v>106</v>
      </c>
      <c r="B74" s="1057"/>
      <c r="C74" s="1057"/>
      <c r="D74" s="607">
        <f t="shared" ref="D74:I74" si="11">SUM(D75:D100)</f>
        <v>30</v>
      </c>
      <c r="E74" s="607">
        <f t="shared" si="11"/>
        <v>2</v>
      </c>
      <c r="F74" s="608">
        <f t="shared" si="11"/>
        <v>32</v>
      </c>
      <c r="G74" s="607">
        <f t="shared" si="11"/>
        <v>0</v>
      </c>
      <c r="H74" s="607">
        <f t="shared" si="11"/>
        <v>0</v>
      </c>
      <c r="I74" s="608">
        <f t="shared" si="11"/>
        <v>0</v>
      </c>
    </row>
    <row r="75" spans="1:9" ht="11.25" hidden="1" customHeight="1" outlineLevel="1">
      <c r="A75" s="1062" t="s">
        <v>106</v>
      </c>
      <c r="B75" s="1066" t="s">
        <v>107</v>
      </c>
      <c r="C75" s="609" t="s">
        <v>108</v>
      </c>
      <c r="D75" s="612">
        <v>1</v>
      </c>
      <c r="E75" s="610">
        <v>0</v>
      </c>
      <c r="F75" s="611">
        <f t="shared" ref="F75:F100" si="12">+E75+D75</f>
        <v>1</v>
      </c>
      <c r="G75" s="610">
        <v>0</v>
      </c>
      <c r="H75" s="610">
        <v>0</v>
      </c>
      <c r="I75" s="611">
        <f t="shared" si="2"/>
        <v>0</v>
      </c>
    </row>
    <row r="76" spans="1:9" ht="22.5" hidden="1" outlineLevel="1">
      <c r="A76" s="1062"/>
      <c r="B76" s="1066"/>
      <c r="C76" s="609" t="s">
        <v>109</v>
      </c>
      <c r="D76" s="610">
        <v>2</v>
      </c>
      <c r="E76" s="610">
        <v>1</v>
      </c>
      <c r="F76" s="611">
        <f t="shared" si="12"/>
        <v>3</v>
      </c>
      <c r="G76" s="610">
        <v>0</v>
      </c>
      <c r="H76" s="610">
        <v>0</v>
      </c>
      <c r="I76" s="611">
        <f t="shared" si="2"/>
        <v>0</v>
      </c>
    </row>
    <row r="77" spans="1:9" ht="22.5" hidden="1" outlineLevel="1">
      <c r="A77" s="1062"/>
      <c r="B77" s="1066"/>
      <c r="C77" s="609" t="s">
        <v>110</v>
      </c>
      <c r="D77" s="610">
        <v>1</v>
      </c>
      <c r="E77" s="610">
        <v>0</v>
      </c>
      <c r="F77" s="611">
        <f t="shared" si="12"/>
        <v>1</v>
      </c>
      <c r="G77" s="610">
        <v>0</v>
      </c>
      <c r="H77" s="610">
        <v>0</v>
      </c>
      <c r="I77" s="611">
        <f t="shared" si="2"/>
        <v>0</v>
      </c>
    </row>
    <row r="78" spans="1:9" ht="56.25" hidden="1" outlineLevel="1">
      <c r="A78" s="1062"/>
      <c r="B78" s="609" t="s">
        <v>111</v>
      </c>
      <c r="C78" s="609" t="s">
        <v>112</v>
      </c>
      <c r="D78" s="610">
        <v>0</v>
      </c>
      <c r="E78" s="610">
        <v>0</v>
      </c>
      <c r="F78" s="611">
        <f t="shared" si="12"/>
        <v>0</v>
      </c>
      <c r="G78" s="610">
        <v>0</v>
      </c>
      <c r="H78" s="610">
        <v>0</v>
      </c>
      <c r="I78" s="611">
        <f t="shared" si="2"/>
        <v>0</v>
      </c>
    </row>
    <row r="79" spans="1:9" ht="11.25" hidden="1" customHeight="1" outlineLevel="1">
      <c r="A79" s="1062"/>
      <c r="B79" s="1066" t="s">
        <v>113</v>
      </c>
      <c r="C79" s="609" t="s">
        <v>114</v>
      </c>
      <c r="D79" s="612">
        <v>0</v>
      </c>
      <c r="E79" s="610">
        <v>0</v>
      </c>
      <c r="F79" s="611">
        <f t="shared" si="12"/>
        <v>0</v>
      </c>
      <c r="G79" s="610">
        <v>0</v>
      </c>
      <c r="H79" s="610">
        <v>0</v>
      </c>
      <c r="I79" s="611">
        <f t="shared" si="2"/>
        <v>0</v>
      </c>
    </row>
    <row r="80" spans="1:9" hidden="1" outlineLevel="1">
      <c r="A80" s="1062"/>
      <c r="B80" s="1066"/>
      <c r="C80" s="609" t="s">
        <v>115</v>
      </c>
      <c r="D80" s="610">
        <v>0</v>
      </c>
      <c r="E80" s="610">
        <v>0</v>
      </c>
      <c r="F80" s="611">
        <f t="shared" si="12"/>
        <v>0</v>
      </c>
      <c r="G80" s="610">
        <v>0</v>
      </c>
      <c r="H80" s="610">
        <v>0</v>
      </c>
      <c r="I80" s="611">
        <f t="shared" ref="I80:I147" si="13">+H80+G80</f>
        <v>0</v>
      </c>
    </row>
    <row r="81" spans="1:9" ht="22.5" hidden="1" outlineLevel="1">
      <c r="A81" s="1062"/>
      <c r="B81" s="1066"/>
      <c r="C81" s="609" t="s">
        <v>116</v>
      </c>
      <c r="D81" s="612">
        <v>2</v>
      </c>
      <c r="E81" s="610">
        <v>0</v>
      </c>
      <c r="F81" s="611">
        <f t="shared" si="12"/>
        <v>2</v>
      </c>
      <c r="G81" s="610">
        <v>0</v>
      </c>
      <c r="H81" s="610">
        <v>0</v>
      </c>
      <c r="I81" s="611">
        <f t="shared" si="13"/>
        <v>0</v>
      </c>
    </row>
    <row r="82" spans="1:9" ht="11.25" hidden="1" customHeight="1" outlineLevel="1">
      <c r="A82" s="1062"/>
      <c r="B82" s="1066" t="s">
        <v>117</v>
      </c>
      <c r="C82" s="609" t="s">
        <v>118</v>
      </c>
      <c r="D82" s="612">
        <v>2</v>
      </c>
      <c r="E82" s="610">
        <v>0</v>
      </c>
      <c r="F82" s="611">
        <f t="shared" si="12"/>
        <v>2</v>
      </c>
      <c r="G82" s="610">
        <v>0</v>
      </c>
      <c r="H82" s="610">
        <v>0</v>
      </c>
      <c r="I82" s="611">
        <f t="shared" si="13"/>
        <v>0</v>
      </c>
    </row>
    <row r="83" spans="1:9" ht="22.5" hidden="1" outlineLevel="1">
      <c r="A83" s="1062"/>
      <c r="B83" s="1066"/>
      <c r="C83" s="609" t="s">
        <v>119</v>
      </c>
      <c r="D83" s="610">
        <v>0</v>
      </c>
      <c r="E83" s="610">
        <v>0</v>
      </c>
      <c r="F83" s="611">
        <f t="shared" si="12"/>
        <v>0</v>
      </c>
      <c r="G83" s="610">
        <v>0</v>
      </c>
      <c r="H83" s="610">
        <v>0</v>
      </c>
      <c r="I83" s="611">
        <f t="shared" si="13"/>
        <v>0</v>
      </c>
    </row>
    <row r="84" spans="1:9" ht="11.25" hidden="1" customHeight="1" outlineLevel="1">
      <c r="A84" s="1062"/>
      <c r="B84" s="1066" t="s">
        <v>120</v>
      </c>
      <c r="C84" s="609" t="s">
        <v>121</v>
      </c>
      <c r="D84" s="612">
        <v>0</v>
      </c>
      <c r="E84" s="610">
        <v>0</v>
      </c>
      <c r="F84" s="611">
        <f t="shared" si="12"/>
        <v>0</v>
      </c>
      <c r="G84" s="610">
        <v>0</v>
      </c>
      <c r="H84" s="610">
        <v>0</v>
      </c>
      <c r="I84" s="611">
        <f t="shared" si="13"/>
        <v>0</v>
      </c>
    </row>
    <row r="85" spans="1:9" hidden="1" outlineLevel="1">
      <c r="A85" s="1062"/>
      <c r="B85" s="1066"/>
      <c r="C85" s="609" t="s">
        <v>122</v>
      </c>
      <c r="D85" s="610">
        <v>0</v>
      </c>
      <c r="E85" s="610">
        <v>0</v>
      </c>
      <c r="F85" s="611">
        <f t="shared" si="12"/>
        <v>0</v>
      </c>
      <c r="G85" s="610">
        <v>0</v>
      </c>
      <c r="H85" s="610">
        <v>0</v>
      </c>
      <c r="I85" s="611">
        <f t="shared" si="13"/>
        <v>0</v>
      </c>
    </row>
    <row r="86" spans="1:9" ht="22.5" hidden="1" customHeight="1" outlineLevel="1">
      <c r="A86" s="1062"/>
      <c r="B86" s="1066" t="s">
        <v>123</v>
      </c>
      <c r="C86" s="609" t="s">
        <v>124</v>
      </c>
      <c r="D86" s="612">
        <v>2</v>
      </c>
      <c r="E86" s="610">
        <v>0</v>
      </c>
      <c r="F86" s="611">
        <f t="shared" si="12"/>
        <v>2</v>
      </c>
      <c r="G86" s="610">
        <v>0</v>
      </c>
      <c r="H86" s="610">
        <v>0</v>
      </c>
      <c r="I86" s="611">
        <f t="shared" si="13"/>
        <v>0</v>
      </c>
    </row>
    <row r="87" spans="1:9" hidden="1" outlineLevel="1">
      <c r="A87" s="1062"/>
      <c r="B87" s="1066"/>
      <c r="C87" s="609" t="s">
        <v>125</v>
      </c>
      <c r="D87" s="612">
        <v>0</v>
      </c>
      <c r="E87" s="610">
        <v>0</v>
      </c>
      <c r="F87" s="611">
        <f t="shared" si="12"/>
        <v>0</v>
      </c>
      <c r="G87" s="610">
        <v>0</v>
      </c>
      <c r="H87" s="610">
        <v>0</v>
      </c>
      <c r="I87" s="611">
        <f t="shared" si="13"/>
        <v>0</v>
      </c>
    </row>
    <row r="88" spans="1:9" ht="33.75" hidden="1" outlineLevel="1">
      <c r="A88" s="1062"/>
      <c r="B88" s="1066"/>
      <c r="C88" s="609" t="s">
        <v>126</v>
      </c>
      <c r="D88" s="612">
        <v>0</v>
      </c>
      <c r="E88" s="610">
        <v>0</v>
      </c>
      <c r="F88" s="611">
        <f t="shared" si="12"/>
        <v>0</v>
      </c>
      <c r="G88" s="610">
        <v>0</v>
      </c>
      <c r="H88" s="610">
        <v>0</v>
      </c>
      <c r="I88" s="611">
        <f t="shared" si="13"/>
        <v>0</v>
      </c>
    </row>
    <row r="89" spans="1:9" ht="22.5" hidden="1" outlineLevel="1">
      <c r="A89" s="1062"/>
      <c r="B89" s="1066" t="s">
        <v>127</v>
      </c>
      <c r="C89" s="609" t="s">
        <v>128</v>
      </c>
      <c r="D89" s="612">
        <v>6</v>
      </c>
      <c r="E89" s="610">
        <v>0</v>
      </c>
      <c r="F89" s="611">
        <f t="shared" si="12"/>
        <v>6</v>
      </c>
      <c r="G89" s="610">
        <v>0</v>
      </c>
      <c r="H89" s="610">
        <v>0</v>
      </c>
      <c r="I89" s="611">
        <f t="shared" si="13"/>
        <v>0</v>
      </c>
    </row>
    <row r="90" spans="1:9" ht="22.5" hidden="1" outlineLevel="1">
      <c r="A90" s="1062"/>
      <c r="B90" s="1066"/>
      <c r="C90" s="609" t="s">
        <v>129</v>
      </c>
      <c r="D90" s="612">
        <v>3</v>
      </c>
      <c r="E90" s="610">
        <v>0</v>
      </c>
      <c r="F90" s="611">
        <f t="shared" si="12"/>
        <v>3</v>
      </c>
      <c r="G90" s="610">
        <v>0</v>
      </c>
      <c r="H90" s="610">
        <v>0</v>
      </c>
      <c r="I90" s="611">
        <f t="shared" si="13"/>
        <v>0</v>
      </c>
    </row>
    <row r="91" spans="1:9" ht="22.5" hidden="1" outlineLevel="1">
      <c r="A91" s="1062"/>
      <c r="B91" s="1066"/>
      <c r="C91" s="609" t="s">
        <v>130</v>
      </c>
      <c r="D91" s="610">
        <v>1</v>
      </c>
      <c r="E91" s="610">
        <v>0</v>
      </c>
      <c r="F91" s="611">
        <f t="shared" si="12"/>
        <v>1</v>
      </c>
      <c r="G91" s="610">
        <v>0</v>
      </c>
      <c r="H91" s="610">
        <v>0</v>
      </c>
      <c r="I91" s="611">
        <f t="shared" si="13"/>
        <v>0</v>
      </c>
    </row>
    <row r="92" spans="1:9" ht="11.25" hidden="1" customHeight="1" outlineLevel="1">
      <c r="A92" s="1062"/>
      <c r="B92" s="1066" t="s">
        <v>131</v>
      </c>
      <c r="C92" s="609" t="s">
        <v>132</v>
      </c>
      <c r="D92" s="612">
        <v>2</v>
      </c>
      <c r="E92" s="610">
        <v>0</v>
      </c>
      <c r="F92" s="611">
        <f t="shared" si="12"/>
        <v>2</v>
      </c>
      <c r="G92" s="610">
        <v>0</v>
      </c>
      <c r="H92" s="610">
        <v>0</v>
      </c>
      <c r="I92" s="611">
        <f t="shared" si="13"/>
        <v>0</v>
      </c>
    </row>
    <row r="93" spans="1:9" hidden="1" outlineLevel="1">
      <c r="A93" s="1062"/>
      <c r="B93" s="1066"/>
      <c r="C93" s="609" t="s">
        <v>133</v>
      </c>
      <c r="D93" s="612">
        <v>3</v>
      </c>
      <c r="E93" s="610">
        <v>1</v>
      </c>
      <c r="F93" s="611">
        <f t="shared" si="12"/>
        <v>4</v>
      </c>
      <c r="G93" s="610">
        <v>0</v>
      </c>
      <c r="H93" s="610">
        <v>0</v>
      </c>
      <c r="I93" s="611">
        <f t="shared" si="13"/>
        <v>0</v>
      </c>
    </row>
    <row r="94" spans="1:9" hidden="1" outlineLevel="1">
      <c r="A94" s="1062"/>
      <c r="B94" s="1066"/>
      <c r="C94" s="609" t="s">
        <v>134</v>
      </c>
      <c r="D94" s="610">
        <v>0</v>
      </c>
      <c r="E94" s="610">
        <v>0</v>
      </c>
      <c r="F94" s="611">
        <f t="shared" si="12"/>
        <v>0</v>
      </c>
      <c r="G94" s="610">
        <v>0</v>
      </c>
      <c r="H94" s="610">
        <v>0</v>
      </c>
      <c r="I94" s="611">
        <f t="shared" si="13"/>
        <v>0</v>
      </c>
    </row>
    <row r="95" spans="1:9" ht="22.5" hidden="1" outlineLevel="1">
      <c r="A95" s="1062"/>
      <c r="B95" s="1066"/>
      <c r="C95" s="609" t="s">
        <v>135</v>
      </c>
      <c r="D95" s="610">
        <v>0</v>
      </c>
      <c r="E95" s="610">
        <v>0</v>
      </c>
      <c r="F95" s="611">
        <f t="shared" si="12"/>
        <v>0</v>
      </c>
      <c r="G95" s="610">
        <v>0</v>
      </c>
      <c r="H95" s="610">
        <v>0</v>
      </c>
      <c r="I95" s="611">
        <f t="shared" si="13"/>
        <v>0</v>
      </c>
    </row>
    <row r="96" spans="1:9" hidden="1" outlineLevel="1">
      <c r="A96" s="1062"/>
      <c r="B96" s="1066"/>
      <c r="C96" s="609" t="s">
        <v>136</v>
      </c>
      <c r="D96" s="610">
        <v>0</v>
      </c>
      <c r="E96" s="610">
        <v>0</v>
      </c>
      <c r="F96" s="611">
        <f t="shared" si="12"/>
        <v>0</v>
      </c>
      <c r="G96" s="610">
        <v>0</v>
      </c>
      <c r="H96" s="610">
        <v>0</v>
      </c>
      <c r="I96" s="611">
        <f t="shared" si="13"/>
        <v>0</v>
      </c>
    </row>
    <row r="97" spans="1:9" ht="22.5" hidden="1" outlineLevel="1">
      <c r="A97" s="1062"/>
      <c r="B97" s="1066"/>
      <c r="C97" s="609" t="s">
        <v>137</v>
      </c>
      <c r="D97" s="610">
        <v>0</v>
      </c>
      <c r="E97" s="610">
        <v>0</v>
      </c>
      <c r="F97" s="611">
        <f t="shared" si="12"/>
        <v>0</v>
      </c>
      <c r="G97" s="610">
        <v>0</v>
      </c>
      <c r="H97" s="610">
        <v>0</v>
      </c>
      <c r="I97" s="611">
        <f t="shared" si="13"/>
        <v>0</v>
      </c>
    </row>
    <row r="98" spans="1:9" ht="22.5" hidden="1" outlineLevel="1">
      <c r="A98" s="1062"/>
      <c r="B98" s="1066"/>
      <c r="C98" s="609" t="s">
        <v>138</v>
      </c>
      <c r="D98" s="610">
        <v>3</v>
      </c>
      <c r="E98" s="612">
        <v>0</v>
      </c>
      <c r="F98" s="611">
        <f t="shared" si="12"/>
        <v>3</v>
      </c>
      <c r="G98" s="610">
        <v>0</v>
      </c>
      <c r="H98" s="610">
        <v>0</v>
      </c>
      <c r="I98" s="611">
        <f t="shared" si="13"/>
        <v>0</v>
      </c>
    </row>
    <row r="99" spans="1:9" ht="11.25" hidden="1" customHeight="1" outlineLevel="1">
      <c r="A99" s="1062"/>
      <c r="B99" s="1066" t="s">
        <v>139</v>
      </c>
      <c r="C99" s="609" t="s">
        <v>140</v>
      </c>
      <c r="D99" s="612">
        <v>1</v>
      </c>
      <c r="E99" s="610">
        <v>0</v>
      </c>
      <c r="F99" s="611">
        <f t="shared" si="12"/>
        <v>1</v>
      </c>
      <c r="G99" s="610">
        <v>0</v>
      </c>
      <c r="H99" s="610">
        <v>0</v>
      </c>
      <c r="I99" s="611">
        <f t="shared" si="13"/>
        <v>0</v>
      </c>
    </row>
    <row r="100" spans="1:9" hidden="1" outlineLevel="1">
      <c r="A100" s="1062"/>
      <c r="B100" s="1066"/>
      <c r="C100" s="609" t="s">
        <v>141</v>
      </c>
      <c r="D100" s="610">
        <v>1</v>
      </c>
      <c r="E100" s="610">
        <v>0</v>
      </c>
      <c r="F100" s="611">
        <f t="shared" si="12"/>
        <v>1</v>
      </c>
      <c r="G100" s="610">
        <v>0</v>
      </c>
      <c r="H100" s="610">
        <v>0</v>
      </c>
      <c r="I100" s="611">
        <f t="shared" si="13"/>
        <v>0</v>
      </c>
    </row>
    <row r="101" spans="1:9" ht="11.25" customHeight="1" collapsed="1">
      <c r="A101" s="1057" t="s">
        <v>142</v>
      </c>
      <c r="B101" s="1057"/>
      <c r="C101" s="1057"/>
      <c r="D101" s="607">
        <f t="shared" ref="D101:I101" si="14">SUM(D102:D108)</f>
        <v>1</v>
      </c>
      <c r="E101" s="607">
        <f t="shared" si="14"/>
        <v>0</v>
      </c>
      <c r="F101" s="608">
        <f t="shared" si="14"/>
        <v>1</v>
      </c>
      <c r="G101" s="607">
        <v>0</v>
      </c>
      <c r="H101" s="607">
        <v>0</v>
      </c>
      <c r="I101" s="608">
        <f t="shared" si="14"/>
        <v>0</v>
      </c>
    </row>
    <row r="102" spans="1:9" ht="22.5" hidden="1" outlineLevel="1">
      <c r="A102" s="1062" t="s">
        <v>142</v>
      </c>
      <c r="B102" s="1066" t="s">
        <v>143</v>
      </c>
      <c r="C102" s="609" t="s">
        <v>144</v>
      </c>
      <c r="D102" s="610">
        <v>0</v>
      </c>
      <c r="E102" s="610">
        <v>0</v>
      </c>
      <c r="F102" s="611">
        <f t="shared" ref="F102:F109" si="15">+E102+D102</f>
        <v>0</v>
      </c>
      <c r="G102" s="610">
        <v>0</v>
      </c>
      <c r="H102" s="610">
        <v>0</v>
      </c>
      <c r="I102" s="611">
        <f t="shared" si="13"/>
        <v>0</v>
      </c>
    </row>
    <row r="103" spans="1:9" hidden="1" outlineLevel="1">
      <c r="A103" s="1062"/>
      <c r="B103" s="1066"/>
      <c r="C103" s="609" t="s">
        <v>145</v>
      </c>
      <c r="D103" s="610">
        <v>0</v>
      </c>
      <c r="E103" s="610">
        <v>0</v>
      </c>
      <c r="F103" s="611">
        <f t="shared" si="15"/>
        <v>0</v>
      </c>
      <c r="G103" s="610">
        <v>0</v>
      </c>
      <c r="H103" s="610">
        <v>0</v>
      </c>
      <c r="I103" s="611">
        <f t="shared" si="13"/>
        <v>0</v>
      </c>
    </row>
    <row r="104" spans="1:9" ht="22.5" hidden="1" outlineLevel="1">
      <c r="A104" s="1062"/>
      <c r="B104" s="1066"/>
      <c r="C104" s="609" t="s">
        <v>146</v>
      </c>
      <c r="D104" s="610">
        <v>0</v>
      </c>
      <c r="E104" s="610">
        <v>0</v>
      </c>
      <c r="F104" s="611">
        <f t="shared" si="15"/>
        <v>0</v>
      </c>
      <c r="G104" s="610">
        <v>0</v>
      </c>
      <c r="H104" s="610">
        <v>0</v>
      </c>
      <c r="I104" s="611">
        <f t="shared" si="13"/>
        <v>0</v>
      </c>
    </row>
    <row r="105" spans="1:9" ht="22.5" hidden="1" outlineLevel="1">
      <c r="A105" s="1062"/>
      <c r="B105" s="1066"/>
      <c r="C105" s="609" t="s">
        <v>147</v>
      </c>
      <c r="D105" s="610">
        <v>0</v>
      </c>
      <c r="E105" s="610">
        <v>0</v>
      </c>
      <c r="F105" s="611">
        <f t="shared" si="15"/>
        <v>0</v>
      </c>
      <c r="G105" s="610">
        <v>0</v>
      </c>
      <c r="H105" s="610">
        <v>0</v>
      </c>
      <c r="I105" s="611">
        <f t="shared" si="13"/>
        <v>0</v>
      </c>
    </row>
    <row r="106" spans="1:9" hidden="1" outlineLevel="1">
      <c r="A106" s="1062"/>
      <c r="B106" s="1066"/>
      <c r="C106" s="609" t="s">
        <v>148</v>
      </c>
      <c r="D106" s="610">
        <v>0</v>
      </c>
      <c r="E106" s="610">
        <v>0</v>
      </c>
      <c r="F106" s="611">
        <f t="shared" si="15"/>
        <v>0</v>
      </c>
      <c r="G106" s="610">
        <v>0</v>
      </c>
      <c r="H106" s="610">
        <v>0</v>
      </c>
      <c r="I106" s="611">
        <f t="shared" si="13"/>
        <v>0</v>
      </c>
    </row>
    <row r="107" spans="1:9" hidden="1" outlineLevel="1">
      <c r="A107" s="1062"/>
      <c r="B107" s="1066"/>
      <c r="C107" s="609" t="s">
        <v>149</v>
      </c>
      <c r="D107" s="610">
        <v>0</v>
      </c>
      <c r="E107" s="610">
        <v>0</v>
      </c>
      <c r="F107" s="611">
        <f t="shared" si="15"/>
        <v>0</v>
      </c>
      <c r="G107" s="610">
        <v>0</v>
      </c>
      <c r="H107" s="610">
        <v>0</v>
      </c>
      <c r="I107" s="611">
        <f t="shared" si="13"/>
        <v>0</v>
      </c>
    </row>
    <row r="108" spans="1:9" ht="22.5" hidden="1" outlineLevel="1">
      <c r="A108" s="1062"/>
      <c r="B108" s="1066"/>
      <c r="C108" s="609" t="s">
        <v>150</v>
      </c>
      <c r="D108" s="612">
        <v>1</v>
      </c>
      <c r="E108" s="610">
        <v>0</v>
      </c>
      <c r="F108" s="611">
        <f t="shared" si="15"/>
        <v>1</v>
      </c>
      <c r="G108" s="610">
        <v>0</v>
      </c>
      <c r="H108" s="610">
        <v>0</v>
      </c>
      <c r="I108" s="611">
        <f t="shared" si="13"/>
        <v>0</v>
      </c>
    </row>
    <row r="109" spans="1:9" ht="11.25" customHeight="1" collapsed="1">
      <c r="A109" s="1057" t="s">
        <v>151</v>
      </c>
      <c r="B109" s="1057"/>
      <c r="C109" s="1057"/>
      <c r="D109" s="607">
        <v>2</v>
      </c>
      <c r="E109" s="607">
        <v>0</v>
      </c>
      <c r="F109" s="608">
        <f t="shared" si="15"/>
        <v>2</v>
      </c>
      <c r="G109" s="607">
        <v>0</v>
      </c>
      <c r="H109" s="607">
        <v>0</v>
      </c>
      <c r="I109" s="608">
        <f t="shared" si="13"/>
        <v>0</v>
      </c>
    </row>
    <row r="110" spans="1:9" ht="11.25" customHeight="1" collapsed="1">
      <c r="A110" s="1057" t="s">
        <v>152</v>
      </c>
      <c r="B110" s="1057"/>
      <c r="C110" s="1057"/>
      <c r="D110" s="607">
        <f t="shared" ref="D110:I110" si="16">SUM(D111:D131)</f>
        <v>26</v>
      </c>
      <c r="E110" s="607">
        <f t="shared" si="16"/>
        <v>1</v>
      </c>
      <c r="F110" s="608">
        <f t="shared" si="16"/>
        <v>27</v>
      </c>
      <c r="G110" s="607">
        <f t="shared" si="16"/>
        <v>0</v>
      </c>
      <c r="H110" s="607">
        <f t="shared" si="16"/>
        <v>0</v>
      </c>
      <c r="I110" s="608">
        <f t="shared" si="16"/>
        <v>0</v>
      </c>
    </row>
    <row r="111" spans="1:9" ht="22.5" hidden="1" customHeight="1" outlineLevel="1">
      <c r="A111" s="1062" t="s">
        <v>152</v>
      </c>
      <c r="B111" s="1066" t="s">
        <v>153</v>
      </c>
      <c r="C111" s="609" t="s">
        <v>154</v>
      </c>
      <c r="D111" s="612">
        <v>4</v>
      </c>
      <c r="E111" s="610">
        <v>1</v>
      </c>
      <c r="F111" s="611">
        <f t="shared" ref="F111:F131" si="17">+E111+D111</f>
        <v>5</v>
      </c>
      <c r="G111" s="610">
        <v>0</v>
      </c>
      <c r="H111" s="610">
        <v>0</v>
      </c>
      <c r="I111" s="611">
        <f t="shared" si="13"/>
        <v>0</v>
      </c>
    </row>
    <row r="112" spans="1:9" ht="22.5" hidden="1" outlineLevel="1">
      <c r="A112" s="1062"/>
      <c r="B112" s="1066"/>
      <c r="C112" s="609" t="s">
        <v>155</v>
      </c>
      <c r="D112" s="610">
        <v>0</v>
      </c>
      <c r="E112" s="610">
        <v>0</v>
      </c>
      <c r="F112" s="611">
        <f t="shared" si="17"/>
        <v>0</v>
      </c>
      <c r="G112" s="610">
        <v>0</v>
      </c>
      <c r="H112" s="610">
        <v>0</v>
      </c>
      <c r="I112" s="611">
        <f t="shared" si="13"/>
        <v>0</v>
      </c>
    </row>
    <row r="113" spans="1:9" ht="22.5" hidden="1" outlineLevel="1">
      <c r="A113" s="1062"/>
      <c r="B113" s="1066"/>
      <c r="C113" s="609" t="s">
        <v>156</v>
      </c>
      <c r="D113" s="610">
        <v>0</v>
      </c>
      <c r="E113" s="610">
        <v>0</v>
      </c>
      <c r="F113" s="611">
        <f t="shared" si="17"/>
        <v>0</v>
      </c>
      <c r="G113" s="610">
        <v>0</v>
      </c>
      <c r="H113" s="610">
        <v>0</v>
      </c>
      <c r="I113" s="611">
        <f t="shared" si="13"/>
        <v>0</v>
      </c>
    </row>
    <row r="114" spans="1:9" ht="22.5" hidden="1" outlineLevel="1">
      <c r="A114" s="1062"/>
      <c r="B114" s="1066"/>
      <c r="C114" s="609" t="s">
        <v>157</v>
      </c>
      <c r="D114" s="610">
        <v>0</v>
      </c>
      <c r="E114" s="610">
        <v>0</v>
      </c>
      <c r="F114" s="611">
        <f t="shared" si="17"/>
        <v>0</v>
      </c>
      <c r="G114" s="610">
        <v>0</v>
      </c>
      <c r="H114" s="610">
        <v>0</v>
      </c>
      <c r="I114" s="611">
        <f t="shared" si="13"/>
        <v>0</v>
      </c>
    </row>
    <row r="115" spans="1:9" ht="33.75" hidden="1" outlineLevel="1">
      <c r="A115" s="1062"/>
      <c r="B115" s="1066"/>
      <c r="C115" s="609" t="s">
        <v>158</v>
      </c>
      <c r="D115" s="612">
        <v>0</v>
      </c>
      <c r="E115" s="610">
        <v>0</v>
      </c>
      <c r="F115" s="611">
        <f t="shared" si="17"/>
        <v>0</v>
      </c>
      <c r="G115" s="610">
        <v>0</v>
      </c>
      <c r="H115" s="610">
        <v>0</v>
      </c>
      <c r="I115" s="611">
        <f t="shared" si="13"/>
        <v>0</v>
      </c>
    </row>
    <row r="116" spans="1:9" hidden="1" outlineLevel="1">
      <c r="A116" s="1062"/>
      <c r="B116" s="1066"/>
      <c r="C116" s="609" t="s">
        <v>159</v>
      </c>
      <c r="D116" s="610">
        <v>0</v>
      </c>
      <c r="E116" s="610">
        <v>0</v>
      </c>
      <c r="F116" s="611">
        <f t="shared" si="17"/>
        <v>0</v>
      </c>
      <c r="G116" s="610">
        <v>0</v>
      </c>
      <c r="H116" s="610">
        <v>0</v>
      </c>
      <c r="I116" s="611">
        <f t="shared" si="13"/>
        <v>0</v>
      </c>
    </row>
    <row r="117" spans="1:9" ht="22.5" hidden="1" outlineLevel="1">
      <c r="A117" s="1062"/>
      <c r="B117" s="1066"/>
      <c r="C117" s="609" t="s">
        <v>160</v>
      </c>
      <c r="D117" s="610">
        <v>0</v>
      </c>
      <c r="E117" s="610">
        <v>0</v>
      </c>
      <c r="F117" s="611">
        <f t="shared" si="17"/>
        <v>0</v>
      </c>
      <c r="G117" s="610">
        <v>0</v>
      </c>
      <c r="H117" s="610">
        <v>0</v>
      </c>
      <c r="I117" s="611">
        <f t="shared" si="13"/>
        <v>0</v>
      </c>
    </row>
    <row r="118" spans="1:9" hidden="1" outlineLevel="1">
      <c r="A118" s="1062"/>
      <c r="B118" s="1066" t="s">
        <v>161</v>
      </c>
      <c r="C118" s="609" t="s">
        <v>162</v>
      </c>
      <c r="D118" s="612">
        <v>0</v>
      </c>
      <c r="E118" s="610">
        <v>0</v>
      </c>
      <c r="F118" s="611">
        <f t="shared" si="17"/>
        <v>0</v>
      </c>
      <c r="G118" s="610">
        <v>0</v>
      </c>
      <c r="H118" s="610">
        <v>0</v>
      </c>
      <c r="I118" s="611">
        <f t="shared" si="13"/>
        <v>0</v>
      </c>
    </row>
    <row r="119" spans="1:9" hidden="1" outlineLevel="1">
      <c r="A119" s="1062"/>
      <c r="B119" s="1066"/>
      <c r="C119" s="609" t="s">
        <v>163</v>
      </c>
      <c r="D119" s="610">
        <v>0</v>
      </c>
      <c r="E119" s="610">
        <v>0</v>
      </c>
      <c r="F119" s="611">
        <f t="shared" si="17"/>
        <v>0</v>
      </c>
      <c r="G119" s="610">
        <v>0</v>
      </c>
      <c r="H119" s="610">
        <v>0</v>
      </c>
      <c r="I119" s="611">
        <f t="shared" si="13"/>
        <v>0</v>
      </c>
    </row>
    <row r="120" spans="1:9" hidden="1" outlineLevel="1">
      <c r="A120" s="1062"/>
      <c r="B120" s="1066"/>
      <c r="C120" s="609" t="s">
        <v>164</v>
      </c>
      <c r="D120" s="610">
        <v>0</v>
      </c>
      <c r="E120" s="610">
        <v>0</v>
      </c>
      <c r="F120" s="611">
        <f t="shared" si="17"/>
        <v>0</v>
      </c>
      <c r="G120" s="610">
        <v>0</v>
      </c>
      <c r="H120" s="610">
        <v>0</v>
      </c>
      <c r="I120" s="611">
        <f t="shared" si="13"/>
        <v>0</v>
      </c>
    </row>
    <row r="121" spans="1:9" hidden="1" outlineLevel="1">
      <c r="A121" s="1062"/>
      <c r="B121" s="1066"/>
      <c r="C121" s="609" t="s">
        <v>165</v>
      </c>
      <c r="D121" s="610">
        <v>0</v>
      </c>
      <c r="E121" s="610">
        <v>0</v>
      </c>
      <c r="F121" s="611">
        <f t="shared" si="17"/>
        <v>0</v>
      </c>
      <c r="G121" s="610">
        <v>0</v>
      </c>
      <c r="H121" s="610">
        <v>0</v>
      </c>
      <c r="I121" s="611">
        <f t="shared" si="13"/>
        <v>0</v>
      </c>
    </row>
    <row r="122" spans="1:9" ht="45" hidden="1" outlineLevel="1">
      <c r="A122" s="1062"/>
      <c r="B122" s="1066"/>
      <c r="C122" s="609" t="s">
        <v>166</v>
      </c>
      <c r="D122" s="612">
        <v>0</v>
      </c>
      <c r="E122" s="610">
        <v>0</v>
      </c>
      <c r="F122" s="611">
        <f t="shared" si="17"/>
        <v>0</v>
      </c>
      <c r="G122" s="610">
        <v>0</v>
      </c>
      <c r="H122" s="610">
        <v>0</v>
      </c>
      <c r="I122" s="611">
        <f t="shared" si="13"/>
        <v>0</v>
      </c>
    </row>
    <row r="123" spans="1:9" hidden="1" outlineLevel="1">
      <c r="A123" s="1062"/>
      <c r="B123" s="1066"/>
      <c r="C123" s="609" t="s">
        <v>167</v>
      </c>
      <c r="D123" s="610">
        <v>0</v>
      </c>
      <c r="E123" s="610">
        <v>0</v>
      </c>
      <c r="F123" s="611">
        <f t="shared" si="17"/>
        <v>0</v>
      </c>
      <c r="G123" s="610">
        <v>0</v>
      </c>
      <c r="H123" s="610">
        <v>0</v>
      </c>
      <c r="I123" s="611">
        <f t="shared" si="13"/>
        <v>0</v>
      </c>
    </row>
    <row r="124" spans="1:9" ht="22.5" hidden="1" outlineLevel="1">
      <c r="A124" s="1062"/>
      <c r="B124" s="609" t="s">
        <v>168</v>
      </c>
      <c r="C124" s="609" t="s">
        <v>169</v>
      </c>
      <c r="D124" s="612">
        <v>11</v>
      </c>
      <c r="E124" s="612">
        <v>0</v>
      </c>
      <c r="F124" s="611">
        <f t="shared" si="17"/>
        <v>11</v>
      </c>
      <c r="G124" s="610">
        <v>0</v>
      </c>
      <c r="H124" s="610">
        <v>0</v>
      </c>
      <c r="I124" s="611">
        <f t="shared" si="13"/>
        <v>0</v>
      </c>
    </row>
    <row r="125" spans="1:9" ht="11.25" hidden="1" customHeight="1" outlineLevel="1">
      <c r="A125" s="1062"/>
      <c r="B125" s="1066" t="s">
        <v>170</v>
      </c>
      <c r="C125" s="609" t="s">
        <v>171</v>
      </c>
      <c r="D125" s="610">
        <v>1</v>
      </c>
      <c r="E125" s="610">
        <v>0</v>
      </c>
      <c r="F125" s="611">
        <f t="shared" si="17"/>
        <v>1</v>
      </c>
      <c r="G125" s="610">
        <v>0</v>
      </c>
      <c r="H125" s="610">
        <v>0</v>
      </c>
      <c r="I125" s="611">
        <f t="shared" si="13"/>
        <v>0</v>
      </c>
    </row>
    <row r="126" spans="1:9" ht="22.5" hidden="1" outlineLevel="1">
      <c r="A126" s="1062"/>
      <c r="B126" s="1066"/>
      <c r="C126" s="609" t="s">
        <v>172</v>
      </c>
      <c r="D126" s="612">
        <v>1</v>
      </c>
      <c r="E126" s="612">
        <v>0</v>
      </c>
      <c r="F126" s="611">
        <f t="shared" si="17"/>
        <v>1</v>
      </c>
      <c r="G126" s="610">
        <v>0</v>
      </c>
      <c r="H126" s="610">
        <v>0</v>
      </c>
      <c r="I126" s="611">
        <f t="shared" si="13"/>
        <v>0</v>
      </c>
    </row>
    <row r="127" spans="1:9" hidden="1" outlineLevel="1">
      <c r="A127" s="1062"/>
      <c r="B127" s="1066"/>
      <c r="C127" s="609" t="s">
        <v>173</v>
      </c>
      <c r="D127" s="610">
        <v>4</v>
      </c>
      <c r="E127" s="610">
        <v>0</v>
      </c>
      <c r="F127" s="611">
        <f t="shared" si="17"/>
        <v>4</v>
      </c>
      <c r="G127" s="610">
        <v>0</v>
      </c>
      <c r="H127" s="610">
        <v>0</v>
      </c>
      <c r="I127" s="611">
        <f t="shared" si="13"/>
        <v>0</v>
      </c>
    </row>
    <row r="128" spans="1:9" hidden="1" outlineLevel="1">
      <c r="A128" s="1062"/>
      <c r="B128" s="1066"/>
      <c r="C128" s="609" t="s">
        <v>174</v>
      </c>
      <c r="D128" s="610">
        <v>0</v>
      </c>
      <c r="E128" s="610">
        <v>0</v>
      </c>
      <c r="F128" s="611">
        <f t="shared" si="17"/>
        <v>0</v>
      </c>
      <c r="G128" s="610">
        <v>0</v>
      </c>
      <c r="H128" s="610">
        <v>0</v>
      </c>
      <c r="I128" s="611">
        <f t="shared" si="13"/>
        <v>0</v>
      </c>
    </row>
    <row r="129" spans="1:9" ht="33.75" hidden="1" outlineLevel="1">
      <c r="A129" s="1062"/>
      <c r="B129" s="1066"/>
      <c r="C129" s="609" t="s">
        <v>175</v>
      </c>
      <c r="D129" s="610">
        <v>0</v>
      </c>
      <c r="E129" s="610">
        <v>0</v>
      </c>
      <c r="F129" s="611">
        <f t="shared" si="17"/>
        <v>0</v>
      </c>
      <c r="G129" s="610">
        <v>0</v>
      </c>
      <c r="H129" s="610">
        <v>0</v>
      </c>
      <c r="I129" s="611">
        <f t="shared" si="13"/>
        <v>0</v>
      </c>
    </row>
    <row r="130" spans="1:9" ht="22.5" hidden="1" outlineLevel="1">
      <c r="A130" s="1062"/>
      <c r="B130" s="1066"/>
      <c r="C130" s="609" t="s">
        <v>176</v>
      </c>
      <c r="D130" s="610">
        <v>5</v>
      </c>
      <c r="E130" s="610">
        <v>0</v>
      </c>
      <c r="F130" s="611">
        <f t="shared" si="17"/>
        <v>5</v>
      </c>
      <c r="G130" s="610">
        <v>0</v>
      </c>
      <c r="H130" s="610">
        <v>0</v>
      </c>
      <c r="I130" s="611">
        <f t="shared" si="13"/>
        <v>0</v>
      </c>
    </row>
    <row r="131" spans="1:9" ht="22.5" hidden="1" outlineLevel="1">
      <c r="A131" s="1062"/>
      <c r="B131" s="1066"/>
      <c r="C131" s="609" t="s">
        <v>177</v>
      </c>
      <c r="D131" s="612">
        <v>0</v>
      </c>
      <c r="E131" s="610">
        <v>0</v>
      </c>
      <c r="F131" s="611">
        <f t="shared" si="17"/>
        <v>0</v>
      </c>
      <c r="G131" s="610">
        <v>0</v>
      </c>
      <c r="H131" s="610">
        <v>0</v>
      </c>
      <c r="I131" s="611">
        <f t="shared" si="13"/>
        <v>0</v>
      </c>
    </row>
    <row r="132" spans="1:9" ht="11.25" customHeight="1" collapsed="1">
      <c r="A132" s="1057" t="s">
        <v>178</v>
      </c>
      <c r="B132" s="1057"/>
      <c r="C132" s="1057"/>
      <c r="D132" s="607">
        <f t="shared" ref="D132:I132" si="18">SUM(D133:D142)</f>
        <v>8</v>
      </c>
      <c r="E132" s="607">
        <f t="shared" si="18"/>
        <v>2</v>
      </c>
      <c r="F132" s="608">
        <f t="shared" si="18"/>
        <v>10</v>
      </c>
      <c r="G132" s="607">
        <f t="shared" si="18"/>
        <v>0</v>
      </c>
      <c r="H132" s="607">
        <f t="shared" si="18"/>
        <v>0</v>
      </c>
      <c r="I132" s="608">
        <f t="shared" si="18"/>
        <v>0</v>
      </c>
    </row>
    <row r="133" spans="1:9" ht="11.25" hidden="1" customHeight="1" outlineLevel="1">
      <c r="A133" s="1062" t="s">
        <v>178</v>
      </c>
      <c r="B133" s="1066" t="s">
        <v>179</v>
      </c>
      <c r="C133" s="609" t="s">
        <v>180</v>
      </c>
      <c r="D133" s="610">
        <v>0</v>
      </c>
      <c r="E133" s="610">
        <v>0</v>
      </c>
      <c r="F133" s="611">
        <f t="shared" ref="F133:F142" si="19">+E133+D133</f>
        <v>0</v>
      </c>
      <c r="G133" s="610">
        <v>0</v>
      </c>
      <c r="H133" s="610">
        <v>0</v>
      </c>
      <c r="I133" s="611">
        <f t="shared" si="13"/>
        <v>0</v>
      </c>
    </row>
    <row r="134" spans="1:9" hidden="1" outlineLevel="1">
      <c r="A134" s="1062"/>
      <c r="B134" s="1066"/>
      <c r="C134" s="609" t="s">
        <v>181</v>
      </c>
      <c r="D134" s="610">
        <v>0</v>
      </c>
      <c r="E134" s="610">
        <v>0</v>
      </c>
      <c r="F134" s="611">
        <f t="shared" si="19"/>
        <v>0</v>
      </c>
      <c r="G134" s="610">
        <v>0</v>
      </c>
      <c r="H134" s="610">
        <v>0</v>
      </c>
      <c r="I134" s="611">
        <f t="shared" si="13"/>
        <v>0</v>
      </c>
    </row>
    <row r="135" spans="1:9" hidden="1" outlineLevel="1">
      <c r="A135" s="1062"/>
      <c r="B135" s="1066"/>
      <c r="C135" s="609" t="s">
        <v>182</v>
      </c>
      <c r="D135" s="612">
        <v>7</v>
      </c>
      <c r="E135" s="610">
        <v>2</v>
      </c>
      <c r="F135" s="611">
        <f t="shared" si="19"/>
        <v>9</v>
      </c>
      <c r="G135" s="610">
        <v>0</v>
      </c>
      <c r="H135" s="610">
        <v>0</v>
      </c>
      <c r="I135" s="611">
        <f t="shared" si="13"/>
        <v>0</v>
      </c>
    </row>
    <row r="136" spans="1:9" hidden="1" outlineLevel="1">
      <c r="A136" s="1062"/>
      <c r="B136" s="1066"/>
      <c r="C136" s="609" t="s">
        <v>183</v>
      </c>
      <c r="D136" s="612">
        <v>0</v>
      </c>
      <c r="E136" s="610">
        <v>0</v>
      </c>
      <c r="F136" s="611">
        <f t="shared" si="19"/>
        <v>0</v>
      </c>
      <c r="G136" s="610">
        <v>0</v>
      </c>
      <c r="H136" s="610">
        <v>0</v>
      </c>
      <c r="I136" s="611">
        <f t="shared" si="13"/>
        <v>0</v>
      </c>
    </row>
    <row r="137" spans="1:9" hidden="1" outlineLevel="1">
      <c r="A137" s="1062"/>
      <c r="B137" s="1066"/>
      <c r="C137" s="609" t="s">
        <v>184</v>
      </c>
      <c r="D137" s="610">
        <v>0</v>
      </c>
      <c r="E137" s="610">
        <v>0</v>
      </c>
      <c r="F137" s="611">
        <f t="shared" si="19"/>
        <v>0</v>
      </c>
      <c r="G137" s="610">
        <v>0</v>
      </c>
      <c r="H137" s="610">
        <v>0</v>
      </c>
      <c r="I137" s="611">
        <f t="shared" si="13"/>
        <v>0</v>
      </c>
    </row>
    <row r="138" spans="1:9" hidden="1" outlineLevel="1">
      <c r="A138" s="1062"/>
      <c r="B138" s="1066"/>
      <c r="C138" s="609" t="s">
        <v>185</v>
      </c>
      <c r="D138" s="610">
        <v>0</v>
      </c>
      <c r="E138" s="610">
        <v>0</v>
      </c>
      <c r="F138" s="611">
        <f t="shared" si="19"/>
        <v>0</v>
      </c>
      <c r="G138" s="610">
        <v>0</v>
      </c>
      <c r="H138" s="610">
        <v>0</v>
      </c>
      <c r="I138" s="611">
        <f t="shared" si="13"/>
        <v>0</v>
      </c>
    </row>
    <row r="139" spans="1:9" ht="22.5" hidden="1" outlineLevel="1">
      <c r="A139" s="1062"/>
      <c r="B139" s="1066"/>
      <c r="C139" s="609" t="s">
        <v>186</v>
      </c>
      <c r="D139" s="612">
        <v>0</v>
      </c>
      <c r="E139" s="610">
        <v>0</v>
      </c>
      <c r="F139" s="611">
        <f t="shared" si="19"/>
        <v>0</v>
      </c>
      <c r="G139" s="610">
        <v>0</v>
      </c>
      <c r="H139" s="610">
        <v>0</v>
      </c>
      <c r="I139" s="611">
        <f t="shared" si="13"/>
        <v>0</v>
      </c>
    </row>
    <row r="140" spans="1:9" ht="22.5" hidden="1" outlineLevel="1">
      <c r="A140" s="1062"/>
      <c r="B140" s="609" t="s">
        <v>187</v>
      </c>
      <c r="C140" s="609" t="s">
        <v>188</v>
      </c>
      <c r="D140" s="610">
        <v>0</v>
      </c>
      <c r="E140" s="610">
        <v>0</v>
      </c>
      <c r="F140" s="611">
        <f t="shared" si="19"/>
        <v>0</v>
      </c>
      <c r="G140" s="610">
        <v>0</v>
      </c>
      <c r="H140" s="610">
        <v>0</v>
      </c>
      <c r="I140" s="611">
        <f t="shared" si="13"/>
        <v>0</v>
      </c>
    </row>
    <row r="141" spans="1:9" ht="11.25" hidden="1" customHeight="1" outlineLevel="1">
      <c r="A141" s="1062"/>
      <c r="B141" s="1066" t="s">
        <v>189</v>
      </c>
      <c r="C141" s="609" t="s">
        <v>190</v>
      </c>
      <c r="D141" s="610">
        <v>0</v>
      </c>
      <c r="E141" s="610">
        <v>0</v>
      </c>
      <c r="F141" s="611">
        <f t="shared" si="19"/>
        <v>0</v>
      </c>
      <c r="G141" s="610">
        <v>0</v>
      </c>
      <c r="H141" s="610">
        <v>0</v>
      </c>
      <c r="I141" s="611">
        <f t="shared" si="13"/>
        <v>0</v>
      </c>
    </row>
    <row r="142" spans="1:9" ht="22.5" hidden="1" outlineLevel="1">
      <c r="A142" s="1062"/>
      <c r="B142" s="1066"/>
      <c r="C142" s="609" t="s">
        <v>191</v>
      </c>
      <c r="D142" s="610">
        <v>1</v>
      </c>
      <c r="E142" s="610">
        <v>0</v>
      </c>
      <c r="F142" s="611">
        <f t="shared" si="19"/>
        <v>1</v>
      </c>
      <c r="G142" s="610">
        <v>0</v>
      </c>
      <c r="H142" s="610">
        <v>0</v>
      </c>
      <c r="I142" s="611">
        <f t="shared" si="13"/>
        <v>0</v>
      </c>
    </row>
    <row r="143" spans="1:9" ht="11.25" customHeight="1" collapsed="1">
      <c r="A143" s="1057" t="s">
        <v>192</v>
      </c>
      <c r="B143" s="1057"/>
      <c r="C143" s="1057"/>
      <c r="D143" s="607">
        <f t="shared" ref="D143:I143" si="20">+SUM(D144:D148)</f>
        <v>1</v>
      </c>
      <c r="E143" s="607">
        <f t="shared" si="20"/>
        <v>0</v>
      </c>
      <c r="F143" s="608">
        <f t="shared" si="20"/>
        <v>1</v>
      </c>
      <c r="G143" s="607">
        <f t="shared" si="20"/>
        <v>0</v>
      </c>
      <c r="H143" s="607">
        <f t="shared" si="20"/>
        <v>0</v>
      </c>
      <c r="I143" s="608">
        <f t="shared" si="20"/>
        <v>0</v>
      </c>
    </row>
    <row r="144" spans="1:9" ht="11.25" hidden="1" customHeight="1" outlineLevel="1">
      <c r="A144" s="1062" t="s">
        <v>192</v>
      </c>
      <c r="B144" s="1066" t="s">
        <v>193</v>
      </c>
      <c r="C144" s="609" t="s">
        <v>194</v>
      </c>
      <c r="D144" s="612">
        <v>1</v>
      </c>
      <c r="E144" s="610">
        <v>0</v>
      </c>
      <c r="F144" s="611">
        <f t="shared" ref="F144:F148" si="21">+E144+D144</f>
        <v>1</v>
      </c>
      <c r="G144" s="610">
        <v>0</v>
      </c>
      <c r="H144" s="610">
        <v>0</v>
      </c>
      <c r="I144" s="611">
        <f t="shared" si="13"/>
        <v>0</v>
      </c>
    </row>
    <row r="145" spans="1:9" ht="33.75" hidden="1" outlineLevel="1">
      <c r="A145" s="1062"/>
      <c r="B145" s="1066"/>
      <c r="C145" s="609" t="s">
        <v>195</v>
      </c>
      <c r="D145" s="610">
        <v>0</v>
      </c>
      <c r="E145" s="610">
        <v>0</v>
      </c>
      <c r="F145" s="611">
        <f t="shared" si="21"/>
        <v>0</v>
      </c>
      <c r="G145" s="610">
        <v>0</v>
      </c>
      <c r="H145" s="610">
        <v>0</v>
      </c>
      <c r="I145" s="611">
        <f t="shared" si="13"/>
        <v>0</v>
      </c>
    </row>
    <row r="146" spans="1:9" hidden="1" outlineLevel="1">
      <c r="A146" s="1062"/>
      <c r="B146" s="1066"/>
      <c r="C146" s="609" t="s">
        <v>196</v>
      </c>
      <c r="D146" s="610">
        <v>0</v>
      </c>
      <c r="E146" s="610">
        <v>0</v>
      </c>
      <c r="F146" s="611">
        <f t="shared" si="21"/>
        <v>0</v>
      </c>
      <c r="G146" s="610">
        <v>0</v>
      </c>
      <c r="H146" s="610">
        <v>0</v>
      </c>
      <c r="I146" s="611">
        <f t="shared" si="13"/>
        <v>0</v>
      </c>
    </row>
    <row r="147" spans="1:9" ht="22.5" hidden="1" outlineLevel="1">
      <c r="A147" s="1062"/>
      <c r="B147" s="1066"/>
      <c r="C147" s="609" t="s">
        <v>197</v>
      </c>
      <c r="D147" s="610">
        <v>0</v>
      </c>
      <c r="E147" s="610">
        <v>0</v>
      </c>
      <c r="F147" s="611">
        <f t="shared" si="21"/>
        <v>0</v>
      </c>
      <c r="G147" s="610">
        <v>0</v>
      </c>
      <c r="H147" s="610">
        <v>0</v>
      </c>
      <c r="I147" s="611">
        <f t="shared" si="13"/>
        <v>0</v>
      </c>
    </row>
    <row r="148" spans="1:9" ht="22.5" hidden="1" outlineLevel="1">
      <c r="A148" s="1062"/>
      <c r="B148" s="609" t="s">
        <v>198</v>
      </c>
      <c r="C148" s="609" t="s">
        <v>199</v>
      </c>
      <c r="D148" s="610">
        <v>0</v>
      </c>
      <c r="E148" s="610">
        <v>0</v>
      </c>
      <c r="F148" s="611">
        <f t="shared" si="21"/>
        <v>0</v>
      </c>
      <c r="G148" s="610">
        <v>0</v>
      </c>
      <c r="H148" s="610">
        <v>0</v>
      </c>
      <c r="I148" s="611">
        <f t="shared" ref="I148:I219" si="22">+H148+G148</f>
        <v>0</v>
      </c>
    </row>
    <row r="149" spans="1:9" ht="20.25" customHeight="1" collapsed="1">
      <c r="A149" s="1057" t="s">
        <v>200</v>
      </c>
      <c r="B149" s="1057"/>
      <c r="C149" s="1057"/>
      <c r="D149" s="607">
        <f t="shared" ref="D149:I149" si="23">SUM(D150:D156)</f>
        <v>10</v>
      </c>
      <c r="E149" s="607">
        <f t="shared" si="23"/>
        <v>0</v>
      </c>
      <c r="F149" s="608">
        <f t="shared" si="23"/>
        <v>10</v>
      </c>
      <c r="G149" s="607">
        <f t="shared" si="23"/>
        <v>0</v>
      </c>
      <c r="H149" s="607">
        <f t="shared" si="23"/>
        <v>0</v>
      </c>
      <c r="I149" s="608">
        <f t="shared" si="23"/>
        <v>0</v>
      </c>
    </row>
    <row r="150" spans="1:9" ht="33.75" hidden="1" customHeight="1" outlineLevel="1">
      <c r="A150" s="1062" t="s">
        <v>200</v>
      </c>
      <c r="B150" s="609" t="s">
        <v>201</v>
      </c>
      <c r="C150" s="609" t="s">
        <v>202</v>
      </c>
      <c r="D150" s="612">
        <v>5</v>
      </c>
      <c r="E150" s="610">
        <v>0</v>
      </c>
      <c r="F150" s="611">
        <f t="shared" ref="F150:F156" si="24">+E150+D150</f>
        <v>5</v>
      </c>
      <c r="G150" s="610">
        <v>0</v>
      </c>
      <c r="H150" s="610">
        <v>0</v>
      </c>
      <c r="I150" s="611">
        <f t="shared" si="22"/>
        <v>0</v>
      </c>
    </row>
    <row r="151" spans="1:9" ht="11.25" hidden="1" customHeight="1" outlineLevel="1">
      <c r="A151" s="1062"/>
      <c r="B151" s="1066" t="s">
        <v>203</v>
      </c>
      <c r="C151" s="609" t="s">
        <v>204</v>
      </c>
      <c r="D151" s="612">
        <v>1</v>
      </c>
      <c r="E151" s="610">
        <v>0</v>
      </c>
      <c r="F151" s="611">
        <f t="shared" si="24"/>
        <v>1</v>
      </c>
      <c r="G151" s="610">
        <v>0</v>
      </c>
      <c r="H151" s="610">
        <v>0</v>
      </c>
      <c r="I151" s="611">
        <f t="shared" si="22"/>
        <v>0</v>
      </c>
    </row>
    <row r="152" spans="1:9" ht="22.5" hidden="1" outlineLevel="1">
      <c r="A152" s="1062"/>
      <c r="B152" s="1066"/>
      <c r="C152" s="609" t="s">
        <v>205</v>
      </c>
      <c r="D152" s="612">
        <v>1</v>
      </c>
      <c r="E152" s="610">
        <v>0</v>
      </c>
      <c r="F152" s="611">
        <f t="shared" si="24"/>
        <v>1</v>
      </c>
      <c r="G152" s="610">
        <v>0</v>
      </c>
      <c r="H152" s="610">
        <v>0</v>
      </c>
      <c r="I152" s="611">
        <f t="shared" si="22"/>
        <v>0</v>
      </c>
    </row>
    <row r="153" spans="1:9" ht="22.5" hidden="1" outlineLevel="1">
      <c r="A153" s="1062"/>
      <c r="B153" s="1066"/>
      <c r="C153" s="609" t="s">
        <v>206</v>
      </c>
      <c r="D153" s="612">
        <v>2</v>
      </c>
      <c r="E153" s="610">
        <v>0</v>
      </c>
      <c r="F153" s="611">
        <f t="shared" si="24"/>
        <v>2</v>
      </c>
      <c r="G153" s="610">
        <v>0</v>
      </c>
      <c r="H153" s="610">
        <v>0</v>
      </c>
      <c r="I153" s="611">
        <f t="shared" si="22"/>
        <v>0</v>
      </c>
    </row>
    <row r="154" spans="1:9" hidden="1" outlineLevel="1">
      <c r="A154" s="1062"/>
      <c r="B154" s="1066"/>
      <c r="C154" s="609" t="s">
        <v>207</v>
      </c>
      <c r="D154" s="612">
        <v>1</v>
      </c>
      <c r="E154" s="610">
        <v>0</v>
      </c>
      <c r="F154" s="611">
        <f t="shared" si="24"/>
        <v>1</v>
      </c>
      <c r="G154" s="610">
        <v>0</v>
      </c>
      <c r="H154" s="610">
        <v>0</v>
      </c>
      <c r="I154" s="611">
        <f t="shared" si="22"/>
        <v>0</v>
      </c>
    </row>
    <row r="155" spans="1:9" ht="33.75" hidden="1" outlineLevel="1">
      <c r="A155" s="1062"/>
      <c r="B155" s="1066"/>
      <c r="C155" s="609" t="s">
        <v>208</v>
      </c>
      <c r="D155" s="610">
        <v>0</v>
      </c>
      <c r="E155" s="610">
        <v>0</v>
      </c>
      <c r="F155" s="611">
        <f t="shared" si="24"/>
        <v>0</v>
      </c>
      <c r="G155" s="610">
        <v>0</v>
      </c>
      <c r="H155" s="610">
        <v>0</v>
      </c>
      <c r="I155" s="611">
        <f t="shared" si="22"/>
        <v>0</v>
      </c>
    </row>
    <row r="156" spans="1:9" hidden="1" outlineLevel="1">
      <c r="A156" s="1062"/>
      <c r="B156" s="1066"/>
      <c r="C156" s="609" t="s">
        <v>209</v>
      </c>
      <c r="D156" s="610">
        <v>0</v>
      </c>
      <c r="E156" s="610">
        <v>0</v>
      </c>
      <c r="F156" s="611">
        <f t="shared" si="24"/>
        <v>0</v>
      </c>
      <c r="G156" s="610">
        <v>0</v>
      </c>
      <c r="H156" s="610">
        <v>0</v>
      </c>
      <c r="I156" s="611">
        <f t="shared" si="22"/>
        <v>0</v>
      </c>
    </row>
    <row r="157" spans="1:9" ht="11.25" customHeight="1" collapsed="1">
      <c r="A157" s="1057" t="s">
        <v>210</v>
      </c>
      <c r="B157" s="1057"/>
      <c r="C157" s="1057"/>
      <c r="D157" s="607">
        <f t="shared" ref="D157:I157" si="25">SUM(D158:D164)</f>
        <v>2</v>
      </c>
      <c r="E157" s="607">
        <f t="shared" si="25"/>
        <v>1</v>
      </c>
      <c r="F157" s="608">
        <f t="shared" si="25"/>
        <v>3</v>
      </c>
      <c r="G157" s="607">
        <f t="shared" si="25"/>
        <v>0</v>
      </c>
      <c r="H157" s="607">
        <f t="shared" si="25"/>
        <v>0</v>
      </c>
      <c r="I157" s="608">
        <f t="shared" si="25"/>
        <v>0</v>
      </c>
    </row>
    <row r="158" spans="1:9" ht="11.25" hidden="1" customHeight="1" outlineLevel="1">
      <c r="A158" s="1062" t="s">
        <v>210</v>
      </c>
      <c r="B158" s="1066" t="s">
        <v>211</v>
      </c>
      <c r="C158" s="609" t="s">
        <v>212</v>
      </c>
      <c r="D158" s="610">
        <v>0</v>
      </c>
      <c r="E158" s="610">
        <v>0</v>
      </c>
      <c r="F158" s="611">
        <f t="shared" ref="F158:F164" si="26">+E158+D158</f>
        <v>0</v>
      </c>
      <c r="G158" s="610">
        <v>0</v>
      </c>
      <c r="H158" s="610">
        <v>0</v>
      </c>
      <c r="I158" s="611">
        <f t="shared" si="22"/>
        <v>0</v>
      </c>
    </row>
    <row r="159" spans="1:9" hidden="1" outlineLevel="1">
      <c r="A159" s="1062"/>
      <c r="B159" s="1066"/>
      <c r="C159" s="609" t="s">
        <v>213</v>
      </c>
      <c r="D159" s="610">
        <v>0</v>
      </c>
      <c r="E159" s="610">
        <v>0</v>
      </c>
      <c r="F159" s="611">
        <f t="shared" si="26"/>
        <v>0</v>
      </c>
      <c r="G159" s="610">
        <v>0</v>
      </c>
      <c r="H159" s="610">
        <v>0</v>
      </c>
      <c r="I159" s="611">
        <f t="shared" si="22"/>
        <v>0</v>
      </c>
    </row>
    <row r="160" spans="1:9" ht="33.75" hidden="1" outlineLevel="1">
      <c r="A160" s="1062"/>
      <c r="B160" s="1066" t="s">
        <v>214</v>
      </c>
      <c r="C160" s="609" t="s">
        <v>215</v>
      </c>
      <c r="D160" s="610">
        <v>2</v>
      </c>
      <c r="E160" s="610">
        <v>0</v>
      </c>
      <c r="F160" s="611">
        <f t="shared" si="26"/>
        <v>2</v>
      </c>
      <c r="G160" s="610">
        <v>0</v>
      </c>
      <c r="H160" s="610">
        <v>0</v>
      </c>
      <c r="I160" s="611">
        <f t="shared" si="22"/>
        <v>0</v>
      </c>
    </row>
    <row r="161" spans="1:9" ht="22.5" hidden="1" outlineLevel="1">
      <c r="A161" s="1062"/>
      <c r="B161" s="1066"/>
      <c r="C161" s="609" t="s">
        <v>216</v>
      </c>
      <c r="D161" s="612">
        <v>0</v>
      </c>
      <c r="E161" s="610">
        <v>0</v>
      </c>
      <c r="F161" s="611">
        <f t="shared" si="26"/>
        <v>0</v>
      </c>
      <c r="G161" s="610">
        <v>0</v>
      </c>
      <c r="H161" s="610">
        <v>0</v>
      </c>
      <c r="I161" s="611">
        <f t="shared" si="22"/>
        <v>0</v>
      </c>
    </row>
    <row r="162" spans="1:9" hidden="1" outlineLevel="1">
      <c r="A162" s="1062"/>
      <c r="B162" s="1066"/>
      <c r="C162" s="609" t="s">
        <v>217</v>
      </c>
      <c r="D162" s="610">
        <v>0</v>
      </c>
      <c r="E162" s="610">
        <v>0</v>
      </c>
      <c r="F162" s="611">
        <f t="shared" si="26"/>
        <v>0</v>
      </c>
      <c r="G162" s="610">
        <v>0</v>
      </c>
      <c r="H162" s="610">
        <v>0</v>
      </c>
      <c r="I162" s="611">
        <f t="shared" si="22"/>
        <v>0</v>
      </c>
    </row>
    <row r="163" spans="1:9" hidden="1" outlineLevel="1">
      <c r="A163" s="1062"/>
      <c r="B163" s="1066"/>
      <c r="C163" s="609" t="s">
        <v>218</v>
      </c>
      <c r="D163" s="610">
        <v>0</v>
      </c>
      <c r="E163" s="610">
        <v>0</v>
      </c>
      <c r="F163" s="611">
        <f t="shared" si="26"/>
        <v>0</v>
      </c>
      <c r="G163" s="610">
        <v>0</v>
      </c>
      <c r="H163" s="610">
        <v>0</v>
      </c>
      <c r="I163" s="611">
        <f t="shared" si="22"/>
        <v>0</v>
      </c>
    </row>
    <row r="164" spans="1:9" ht="22.5" hidden="1" outlineLevel="1">
      <c r="A164" s="1062"/>
      <c r="B164" s="1066"/>
      <c r="C164" s="609" t="s">
        <v>219</v>
      </c>
      <c r="D164" s="610">
        <v>0</v>
      </c>
      <c r="E164" s="610">
        <v>1</v>
      </c>
      <c r="F164" s="611">
        <f t="shared" si="26"/>
        <v>1</v>
      </c>
      <c r="G164" s="610">
        <v>0</v>
      </c>
      <c r="H164" s="610">
        <v>0</v>
      </c>
      <c r="I164" s="611">
        <f t="shared" si="22"/>
        <v>0</v>
      </c>
    </row>
    <row r="165" spans="1:9" ht="11.25" customHeight="1" collapsed="1">
      <c r="A165" s="1057" t="s">
        <v>220</v>
      </c>
      <c r="B165" s="1057"/>
      <c r="C165" s="1057"/>
      <c r="D165" s="607">
        <f t="shared" ref="D165:I165" si="27">SUM(D166:D171)</f>
        <v>2</v>
      </c>
      <c r="E165" s="607">
        <f t="shared" si="27"/>
        <v>0</v>
      </c>
      <c r="F165" s="608">
        <f t="shared" si="27"/>
        <v>2</v>
      </c>
      <c r="G165" s="607">
        <f t="shared" si="27"/>
        <v>0</v>
      </c>
      <c r="H165" s="607">
        <f t="shared" si="27"/>
        <v>0</v>
      </c>
      <c r="I165" s="608">
        <f t="shared" si="27"/>
        <v>0</v>
      </c>
    </row>
    <row r="166" spans="1:9" ht="11.25" hidden="1" customHeight="1" outlineLevel="1">
      <c r="A166" s="1062" t="s">
        <v>220</v>
      </c>
      <c r="B166" s="1066" t="s">
        <v>221</v>
      </c>
      <c r="C166" s="609" t="s">
        <v>222</v>
      </c>
      <c r="D166" s="612">
        <v>0</v>
      </c>
      <c r="E166" s="610">
        <v>0</v>
      </c>
      <c r="F166" s="611">
        <f t="shared" ref="F166:F171" si="28">+E166+D166</f>
        <v>0</v>
      </c>
      <c r="G166" s="610">
        <v>0</v>
      </c>
      <c r="H166" s="610">
        <v>0</v>
      </c>
      <c r="I166" s="611">
        <f t="shared" si="22"/>
        <v>0</v>
      </c>
    </row>
    <row r="167" spans="1:9" hidden="1" outlineLevel="1">
      <c r="A167" s="1062"/>
      <c r="B167" s="1066"/>
      <c r="C167" s="609" t="s">
        <v>223</v>
      </c>
      <c r="D167" s="612">
        <v>1</v>
      </c>
      <c r="E167" s="610">
        <v>0</v>
      </c>
      <c r="F167" s="611">
        <f t="shared" si="28"/>
        <v>1</v>
      </c>
      <c r="G167" s="610">
        <v>0</v>
      </c>
      <c r="H167" s="610">
        <v>0</v>
      </c>
      <c r="I167" s="611">
        <f t="shared" si="22"/>
        <v>0</v>
      </c>
    </row>
    <row r="168" spans="1:9" hidden="1" outlineLevel="1">
      <c r="A168" s="1062"/>
      <c r="B168" s="1066"/>
      <c r="C168" s="609" t="s">
        <v>224</v>
      </c>
      <c r="D168" s="610">
        <v>0</v>
      </c>
      <c r="E168" s="610">
        <v>0</v>
      </c>
      <c r="F168" s="611">
        <f t="shared" si="28"/>
        <v>0</v>
      </c>
      <c r="G168" s="610">
        <v>0</v>
      </c>
      <c r="H168" s="610">
        <v>0</v>
      </c>
      <c r="I168" s="611">
        <f t="shared" si="22"/>
        <v>0</v>
      </c>
    </row>
    <row r="169" spans="1:9" hidden="1" outlineLevel="1">
      <c r="A169" s="1062"/>
      <c r="B169" s="1066"/>
      <c r="C169" s="609" t="s">
        <v>225</v>
      </c>
      <c r="D169" s="610">
        <v>1</v>
      </c>
      <c r="E169" s="610">
        <v>0</v>
      </c>
      <c r="F169" s="611">
        <f t="shared" si="28"/>
        <v>1</v>
      </c>
      <c r="G169" s="610">
        <v>0</v>
      </c>
      <c r="H169" s="610">
        <v>0</v>
      </c>
      <c r="I169" s="611">
        <f t="shared" si="22"/>
        <v>0</v>
      </c>
    </row>
    <row r="170" spans="1:9" ht="33.75" hidden="1" outlineLevel="1">
      <c r="A170" s="1062"/>
      <c r="B170" s="1066"/>
      <c r="C170" s="609" t="s">
        <v>226</v>
      </c>
      <c r="D170" s="610">
        <v>0</v>
      </c>
      <c r="E170" s="610">
        <v>0</v>
      </c>
      <c r="F170" s="611">
        <f t="shared" si="28"/>
        <v>0</v>
      </c>
      <c r="G170" s="610">
        <v>0</v>
      </c>
      <c r="H170" s="610">
        <v>0</v>
      </c>
      <c r="I170" s="611">
        <f t="shared" si="22"/>
        <v>0</v>
      </c>
    </row>
    <row r="171" spans="1:9" ht="22.5" hidden="1" outlineLevel="1">
      <c r="A171" s="1062"/>
      <c r="B171" s="609" t="s">
        <v>227</v>
      </c>
      <c r="C171" s="609" t="s">
        <v>228</v>
      </c>
      <c r="D171" s="610">
        <v>0</v>
      </c>
      <c r="E171" s="610">
        <v>0</v>
      </c>
      <c r="F171" s="611">
        <f t="shared" si="28"/>
        <v>0</v>
      </c>
      <c r="G171" s="610">
        <v>0</v>
      </c>
      <c r="H171" s="610">
        <v>0</v>
      </c>
      <c r="I171" s="611">
        <f t="shared" si="22"/>
        <v>0</v>
      </c>
    </row>
    <row r="172" spans="1:9" ht="11.25" customHeight="1" collapsed="1">
      <c r="A172" s="1057" t="s">
        <v>229</v>
      </c>
      <c r="B172" s="1057"/>
      <c r="C172" s="1057"/>
      <c r="D172" s="607">
        <f t="shared" ref="D172:I172" si="29">SUM(D173:D174)</f>
        <v>0</v>
      </c>
      <c r="E172" s="607">
        <f t="shared" si="29"/>
        <v>0</v>
      </c>
      <c r="F172" s="608">
        <f t="shared" si="29"/>
        <v>0</v>
      </c>
      <c r="G172" s="607">
        <f t="shared" si="29"/>
        <v>0</v>
      </c>
      <c r="H172" s="607">
        <f t="shared" si="29"/>
        <v>0</v>
      </c>
      <c r="I172" s="608">
        <f t="shared" si="29"/>
        <v>0</v>
      </c>
    </row>
    <row r="173" spans="1:9" ht="22.5" hidden="1" customHeight="1" outlineLevel="1">
      <c r="A173" s="1066" t="s">
        <v>229</v>
      </c>
      <c r="B173" s="609" t="s">
        <v>230</v>
      </c>
      <c r="C173" s="609" t="s">
        <v>231</v>
      </c>
      <c r="D173" s="612">
        <v>0</v>
      </c>
      <c r="E173" s="610">
        <v>0</v>
      </c>
      <c r="F173" s="611">
        <f t="shared" ref="F173:F174" si="30">+E173+D173</f>
        <v>0</v>
      </c>
      <c r="G173" s="610">
        <v>0</v>
      </c>
      <c r="H173" s="610">
        <v>0</v>
      </c>
      <c r="I173" s="611">
        <f t="shared" si="22"/>
        <v>0</v>
      </c>
    </row>
    <row r="174" spans="1:9" ht="33.75" hidden="1" outlineLevel="1">
      <c r="A174" s="1066"/>
      <c r="B174" s="609" t="s">
        <v>232</v>
      </c>
      <c r="C174" s="609" t="s">
        <v>233</v>
      </c>
      <c r="D174" s="610">
        <v>0</v>
      </c>
      <c r="E174" s="610">
        <v>0</v>
      </c>
      <c r="F174" s="611">
        <f t="shared" si="30"/>
        <v>0</v>
      </c>
      <c r="G174" s="610">
        <v>0</v>
      </c>
      <c r="H174" s="610">
        <v>0</v>
      </c>
      <c r="I174" s="611">
        <f t="shared" si="22"/>
        <v>0</v>
      </c>
    </row>
    <row r="175" spans="1:9" ht="11.25" customHeight="1" collapsed="1">
      <c r="A175" s="1057" t="s">
        <v>234</v>
      </c>
      <c r="B175" s="1057"/>
      <c r="C175" s="1057"/>
      <c r="D175" s="607">
        <f t="shared" ref="D175:I175" si="31">SUM(D176:D193)</f>
        <v>3</v>
      </c>
      <c r="E175" s="607">
        <f t="shared" si="31"/>
        <v>0</v>
      </c>
      <c r="F175" s="608">
        <f t="shared" si="31"/>
        <v>3</v>
      </c>
      <c r="G175" s="607">
        <f t="shared" si="31"/>
        <v>0</v>
      </c>
      <c r="H175" s="607">
        <f t="shared" si="31"/>
        <v>0</v>
      </c>
      <c r="I175" s="608">
        <f t="shared" si="31"/>
        <v>0</v>
      </c>
    </row>
    <row r="176" spans="1:9" ht="11.25" hidden="1" customHeight="1" outlineLevel="1">
      <c r="A176" s="1062" t="s">
        <v>234</v>
      </c>
      <c r="B176" s="1066" t="s">
        <v>235</v>
      </c>
      <c r="C176" s="609" t="s">
        <v>236</v>
      </c>
      <c r="D176" s="610">
        <v>0</v>
      </c>
      <c r="E176" s="610">
        <v>0</v>
      </c>
      <c r="F176" s="611">
        <f t="shared" ref="F176:F193" si="32">+E176+D176</f>
        <v>0</v>
      </c>
      <c r="G176" s="610">
        <v>0</v>
      </c>
      <c r="H176" s="610">
        <v>0</v>
      </c>
      <c r="I176" s="611">
        <f t="shared" si="22"/>
        <v>0</v>
      </c>
    </row>
    <row r="177" spans="1:9" hidden="1" outlineLevel="1">
      <c r="A177" s="1062"/>
      <c r="B177" s="1066"/>
      <c r="C177" s="609" t="s">
        <v>237</v>
      </c>
      <c r="D177" s="610">
        <v>0</v>
      </c>
      <c r="E177" s="610">
        <v>0</v>
      </c>
      <c r="F177" s="611">
        <f t="shared" si="32"/>
        <v>0</v>
      </c>
      <c r="G177" s="610">
        <v>0</v>
      </c>
      <c r="H177" s="610">
        <v>0</v>
      </c>
      <c r="I177" s="611">
        <f t="shared" si="22"/>
        <v>0</v>
      </c>
    </row>
    <row r="178" spans="1:9" ht="22.5" hidden="1" outlineLevel="1">
      <c r="A178" s="1062"/>
      <c r="B178" s="1066"/>
      <c r="C178" s="609" t="s">
        <v>238</v>
      </c>
      <c r="D178" s="612">
        <v>0</v>
      </c>
      <c r="E178" s="610">
        <v>0</v>
      </c>
      <c r="F178" s="611">
        <f t="shared" si="32"/>
        <v>0</v>
      </c>
      <c r="G178" s="610">
        <v>0</v>
      </c>
      <c r="H178" s="610">
        <v>0</v>
      </c>
      <c r="I178" s="611">
        <f t="shared" si="22"/>
        <v>0</v>
      </c>
    </row>
    <row r="179" spans="1:9" ht="22.5" hidden="1" outlineLevel="1">
      <c r="A179" s="1062"/>
      <c r="B179" s="1066"/>
      <c r="C179" s="609" t="s">
        <v>239</v>
      </c>
      <c r="D179" s="610">
        <v>0</v>
      </c>
      <c r="E179" s="610">
        <v>0</v>
      </c>
      <c r="F179" s="611">
        <f t="shared" si="32"/>
        <v>0</v>
      </c>
      <c r="G179" s="610">
        <v>0</v>
      </c>
      <c r="H179" s="610">
        <v>0</v>
      </c>
      <c r="I179" s="611">
        <f t="shared" si="22"/>
        <v>0</v>
      </c>
    </row>
    <row r="180" spans="1:9" ht="22.5" hidden="1" outlineLevel="1">
      <c r="A180" s="1062"/>
      <c r="B180" s="1066"/>
      <c r="C180" s="609" t="s">
        <v>240</v>
      </c>
      <c r="D180" s="610">
        <v>1</v>
      </c>
      <c r="E180" s="610">
        <v>0</v>
      </c>
      <c r="F180" s="611">
        <f t="shared" si="32"/>
        <v>1</v>
      </c>
      <c r="G180" s="610">
        <v>0</v>
      </c>
      <c r="H180" s="610">
        <v>0</v>
      </c>
      <c r="I180" s="611">
        <f t="shared" si="22"/>
        <v>0</v>
      </c>
    </row>
    <row r="181" spans="1:9" ht="22.5" hidden="1" outlineLevel="1">
      <c r="A181" s="1062"/>
      <c r="B181" s="1066"/>
      <c r="C181" s="609" t="s">
        <v>241</v>
      </c>
      <c r="D181" s="610">
        <v>1</v>
      </c>
      <c r="E181" s="612">
        <v>0</v>
      </c>
      <c r="F181" s="611">
        <f t="shared" si="32"/>
        <v>1</v>
      </c>
      <c r="G181" s="610">
        <v>0</v>
      </c>
      <c r="H181" s="610">
        <v>0</v>
      </c>
      <c r="I181" s="611">
        <f t="shared" si="22"/>
        <v>0</v>
      </c>
    </row>
    <row r="182" spans="1:9" hidden="1" outlineLevel="1">
      <c r="A182" s="1062"/>
      <c r="B182" s="1066"/>
      <c r="C182" s="609" t="s">
        <v>242</v>
      </c>
      <c r="D182" s="610">
        <v>0</v>
      </c>
      <c r="E182" s="610">
        <v>0</v>
      </c>
      <c r="F182" s="611">
        <f t="shared" si="32"/>
        <v>0</v>
      </c>
      <c r="G182" s="610">
        <v>0</v>
      </c>
      <c r="H182" s="610">
        <v>0</v>
      </c>
      <c r="I182" s="611">
        <f t="shared" si="22"/>
        <v>0</v>
      </c>
    </row>
    <row r="183" spans="1:9" ht="33.75" hidden="1" outlineLevel="1">
      <c r="A183" s="1062"/>
      <c r="B183" s="609" t="s">
        <v>243</v>
      </c>
      <c r="C183" s="609" t="s">
        <v>244</v>
      </c>
      <c r="D183" s="610">
        <v>0</v>
      </c>
      <c r="E183" s="610">
        <v>0</v>
      </c>
      <c r="F183" s="611">
        <f t="shared" si="32"/>
        <v>0</v>
      </c>
      <c r="G183" s="610">
        <v>0</v>
      </c>
      <c r="H183" s="610">
        <v>0</v>
      </c>
      <c r="I183" s="611">
        <f t="shared" si="22"/>
        <v>0</v>
      </c>
    </row>
    <row r="184" spans="1:9" ht="56.25" hidden="1" outlineLevel="1">
      <c r="A184" s="1062"/>
      <c r="B184" s="609" t="s">
        <v>245</v>
      </c>
      <c r="C184" s="609" t="s">
        <v>246</v>
      </c>
      <c r="D184" s="612">
        <v>0</v>
      </c>
      <c r="E184" s="610">
        <v>0</v>
      </c>
      <c r="F184" s="611">
        <f t="shared" si="32"/>
        <v>0</v>
      </c>
      <c r="G184" s="610">
        <v>0</v>
      </c>
      <c r="H184" s="610">
        <v>0</v>
      </c>
      <c r="I184" s="611">
        <f t="shared" si="22"/>
        <v>0</v>
      </c>
    </row>
    <row r="185" spans="1:9" ht="22.5" hidden="1" customHeight="1" outlineLevel="1">
      <c r="A185" s="1062"/>
      <c r="B185" s="1066" t="s">
        <v>247</v>
      </c>
      <c r="C185" s="609" t="s">
        <v>248</v>
      </c>
      <c r="D185" s="612">
        <v>0</v>
      </c>
      <c r="E185" s="610">
        <v>0</v>
      </c>
      <c r="F185" s="611">
        <f t="shared" si="32"/>
        <v>0</v>
      </c>
      <c r="G185" s="610">
        <v>0</v>
      </c>
      <c r="H185" s="610">
        <v>0</v>
      </c>
      <c r="I185" s="611">
        <f t="shared" si="22"/>
        <v>0</v>
      </c>
    </row>
    <row r="186" spans="1:9" ht="22.5" hidden="1" outlineLevel="1">
      <c r="A186" s="1062"/>
      <c r="B186" s="1066"/>
      <c r="C186" s="609" t="s">
        <v>249</v>
      </c>
      <c r="D186" s="610">
        <v>0</v>
      </c>
      <c r="E186" s="610">
        <v>0</v>
      </c>
      <c r="F186" s="611">
        <f t="shared" si="32"/>
        <v>0</v>
      </c>
      <c r="G186" s="610">
        <v>0</v>
      </c>
      <c r="H186" s="610">
        <v>0</v>
      </c>
      <c r="I186" s="611">
        <f t="shared" si="22"/>
        <v>0</v>
      </c>
    </row>
    <row r="187" spans="1:9" ht="11.25" hidden="1" customHeight="1" outlineLevel="1">
      <c r="A187" s="1062"/>
      <c r="B187" s="1066" t="s">
        <v>250</v>
      </c>
      <c r="C187" s="609" t="s">
        <v>251</v>
      </c>
      <c r="D187" s="610">
        <v>0</v>
      </c>
      <c r="E187" s="610">
        <v>0</v>
      </c>
      <c r="F187" s="611">
        <f t="shared" si="32"/>
        <v>0</v>
      </c>
      <c r="G187" s="610">
        <v>0</v>
      </c>
      <c r="H187" s="610">
        <v>0</v>
      </c>
      <c r="I187" s="611">
        <f t="shared" si="22"/>
        <v>0</v>
      </c>
    </row>
    <row r="188" spans="1:9" hidden="1" outlineLevel="1">
      <c r="A188" s="1062"/>
      <c r="B188" s="1066"/>
      <c r="C188" s="609" t="s">
        <v>252</v>
      </c>
      <c r="D188" s="610">
        <v>0</v>
      </c>
      <c r="E188" s="610">
        <v>0</v>
      </c>
      <c r="F188" s="611">
        <f t="shared" si="32"/>
        <v>0</v>
      </c>
      <c r="G188" s="610">
        <v>0</v>
      </c>
      <c r="H188" s="610">
        <v>0</v>
      </c>
      <c r="I188" s="611">
        <f t="shared" si="22"/>
        <v>0</v>
      </c>
    </row>
    <row r="189" spans="1:9" hidden="1" outlineLevel="1">
      <c r="A189" s="1062"/>
      <c r="B189" s="1066"/>
      <c r="C189" s="609" t="s">
        <v>253</v>
      </c>
      <c r="D189" s="610">
        <v>0</v>
      </c>
      <c r="E189" s="610">
        <v>0</v>
      </c>
      <c r="F189" s="611">
        <f t="shared" si="32"/>
        <v>0</v>
      </c>
      <c r="G189" s="610">
        <v>0</v>
      </c>
      <c r="H189" s="610">
        <v>0</v>
      </c>
      <c r="I189" s="611">
        <f t="shared" si="22"/>
        <v>0</v>
      </c>
    </row>
    <row r="190" spans="1:9" hidden="1" outlineLevel="1">
      <c r="A190" s="1062"/>
      <c r="B190" s="1066"/>
      <c r="C190" s="609" t="s">
        <v>254</v>
      </c>
      <c r="D190" s="610">
        <v>0</v>
      </c>
      <c r="E190" s="610">
        <v>0</v>
      </c>
      <c r="F190" s="611">
        <f t="shared" si="32"/>
        <v>0</v>
      </c>
      <c r="G190" s="610">
        <v>0</v>
      </c>
      <c r="H190" s="610">
        <v>0</v>
      </c>
      <c r="I190" s="611">
        <f t="shared" si="22"/>
        <v>0</v>
      </c>
    </row>
    <row r="191" spans="1:9" hidden="1" outlineLevel="1">
      <c r="A191" s="1062"/>
      <c r="B191" s="1066"/>
      <c r="C191" s="609" t="s">
        <v>255</v>
      </c>
      <c r="D191" s="610">
        <v>0</v>
      </c>
      <c r="E191" s="610">
        <v>0</v>
      </c>
      <c r="F191" s="611">
        <f t="shared" si="32"/>
        <v>0</v>
      </c>
      <c r="G191" s="610">
        <v>0</v>
      </c>
      <c r="H191" s="610">
        <v>0</v>
      </c>
      <c r="I191" s="611">
        <f t="shared" si="22"/>
        <v>0</v>
      </c>
    </row>
    <row r="192" spans="1:9" ht="22.5" hidden="1" outlineLevel="1">
      <c r="A192" s="1062"/>
      <c r="B192" s="1066"/>
      <c r="C192" s="609" t="s">
        <v>256</v>
      </c>
      <c r="D192" s="612">
        <v>1</v>
      </c>
      <c r="E192" s="610">
        <v>0</v>
      </c>
      <c r="F192" s="611">
        <f t="shared" si="32"/>
        <v>1</v>
      </c>
      <c r="G192" s="610">
        <v>0</v>
      </c>
      <c r="H192" s="610">
        <v>0</v>
      </c>
      <c r="I192" s="611">
        <f t="shared" si="22"/>
        <v>0</v>
      </c>
    </row>
    <row r="193" spans="1:9" ht="22.5" hidden="1" outlineLevel="1">
      <c r="A193" s="1062"/>
      <c r="B193" s="609" t="s">
        <v>257</v>
      </c>
      <c r="C193" s="609" t="s">
        <v>258</v>
      </c>
      <c r="D193" s="610">
        <v>0</v>
      </c>
      <c r="E193" s="610">
        <v>0</v>
      </c>
      <c r="F193" s="611">
        <f t="shared" si="32"/>
        <v>0</v>
      </c>
      <c r="G193" s="610">
        <v>0</v>
      </c>
      <c r="H193" s="610">
        <v>0</v>
      </c>
      <c r="I193" s="611">
        <f t="shared" si="22"/>
        <v>0</v>
      </c>
    </row>
    <row r="194" spans="1:9" ht="11.25" customHeight="1" collapsed="1">
      <c r="A194" s="1057" t="s">
        <v>259</v>
      </c>
      <c r="B194" s="1057"/>
      <c r="C194" s="1057"/>
      <c r="D194" s="607">
        <f t="shared" ref="D194:I194" si="33">+D195+D196</f>
        <v>1</v>
      </c>
      <c r="E194" s="607">
        <f t="shared" si="33"/>
        <v>0</v>
      </c>
      <c r="F194" s="608">
        <f t="shared" si="33"/>
        <v>1</v>
      </c>
      <c r="G194" s="607">
        <f t="shared" si="33"/>
        <v>0</v>
      </c>
      <c r="H194" s="607">
        <f t="shared" si="33"/>
        <v>0</v>
      </c>
      <c r="I194" s="608">
        <f t="shared" si="33"/>
        <v>0</v>
      </c>
    </row>
    <row r="195" spans="1:9" ht="22.5" hidden="1" customHeight="1" outlineLevel="1">
      <c r="A195" s="1073" t="s">
        <v>259</v>
      </c>
      <c r="B195" s="613" t="s">
        <v>260</v>
      </c>
      <c r="C195" s="613" t="s">
        <v>261</v>
      </c>
      <c r="D195" s="610">
        <v>0</v>
      </c>
      <c r="E195" s="610">
        <v>0</v>
      </c>
      <c r="F195" s="611">
        <f t="shared" ref="F195:F196" si="34">+E195+D195</f>
        <v>0</v>
      </c>
      <c r="G195" s="610">
        <v>0</v>
      </c>
      <c r="H195" s="610">
        <v>0</v>
      </c>
      <c r="I195" s="611">
        <f t="shared" si="22"/>
        <v>0</v>
      </c>
    </row>
    <row r="196" spans="1:9" ht="26.25" hidden="1" customHeight="1" outlineLevel="1">
      <c r="A196" s="1073"/>
      <c r="B196" s="613" t="s">
        <v>262</v>
      </c>
      <c r="C196" s="613" t="s">
        <v>263</v>
      </c>
      <c r="D196" s="610">
        <v>1</v>
      </c>
      <c r="E196" s="610">
        <v>0</v>
      </c>
      <c r="F196" s="611">
        <f t="shared" si="34"/>
        <v>1</v>
      </c>
      <c r="G196" s="610">
        <v>0</v>
      </c>
      <c r="H196" s="610">
        <v>0</v>
      </c>
      <c r="I196" s="611">
        <f t="shared" si="22"/>
        <v>0</v>
      </c>
    </row>
    <row r="197" spans="1:9" ht="11.25" customHeight="1" collapsed="1">
      <c r="A197" s="1057" t="s">
        <v>264</v>
      </c>
      <c r="B197" s="1057"/>
      <c r="C197" s="1057"/>
      <c r="D197" s="607">
        <f t="shared" ref="D197:I197" si="35">SUM(D198:D203)</f>
        <v>10</v>
      </c>
      <c r="E197" s="607">
        <f t="shared" si="35"/>
        <v>0</v>
      </c>
      <c r="F197" s="608">
        <f t="shared" si="35"/>
        <v>10</v>
      </c>
      <c r="G197" s="607">
        <f t="shared" si="35"/>
        <v>0</v>
      </c>
      <c r="H197" s="607">
        <f t="shared" si="35"/>
        <v>0</v>
      </c>
      <c r="I197" s="608">
        <f t="shared" si="35"/>
        <v>0</v>
      </c>
    </row>
    <row r="198" spans="1:9" ht="22.5" hidden="1" customHeight="1" outlineLevel="1">
      <c r="A198" s="1073" t="s">
        <v>264</v>
      </c>
      <c r="B198" s="1074" t="s">
        <v>265</v>
      </c>
      <c r="C198" s="613" t="s">
        <v>266</v>
      </c>
      <c r="D198" s="612">
        <v>1</v>
      </c>
      <c r="E198" s="610">
        <v>0</v>
      </c>
      <c r="F198" s="611">
        <f t="shared" ref="F198:F261" si="36">+E198+D198</f>
        <v>1</v>
      </c>
      <c r="G198" s="610">
        <v>0</v>
      </c>
      <c r="H198" s="610">
        <v>0</v>
      </c>
      <c r="I198" s="611">
        <f t="shared" si="22"/>
        <v>0</v>
      </c>
    </row>
    <row r="199" spans="1:9" ht="11.25" hidden="1" customHeight="1" outlineLevel="1">
      <c r="A199" s="1073"/>
      <c r="B199" s="1074"/>
      <c r="C199" s="613" t="s">
        <v>267</v>
      </c>
      <c r="D199" s="612">
        <v>3</v>
      </c>
      <c r="E199" s="610">
        <v>0</v>
      </c>
      <c r="F199" s="611">
        <f t="shared" si="36"/>
        <v>3</v>
      </c>
      <c r="G199" s="610">
        <v>0</v>
      </c>
      <c r="H199" s="610">
        <v>0</v>
      </c>
      <c r="I199" s="611">
        <f t="shared" si="22"/>
        <v>0</v>
      </c>
    </row>
    <row r="200" spans="1:9" ht="22.5" hidden="1" customHeight="1" outlineLevel="1">
      <c r="A200" s="1073"/>
      <c r="B200" s="1074" t="s">
        <v>268</v>
      </c>
      <c r="C200" s="613" t="s">
        <v>269</v>
      </c>
      <c r="D200" s="612">
        <v>1</v>
      </c>
      <c r="E200" s="612">
        <v>0</v>
      </c>
      <c r="F200" s="611">
        <f t="shared" si="36"/>
        <v>1</v>
      </c>
      <c r="G200" s="610">
        <v>0</v>
      </c>
      <c r="H200" s="610">
        <v>0</v>
      </c>
      <c r="I200" s="611">
        <f t="shared" si="22"/>
        <v>0</v>
      </c>
    </row>
    <row r="201" spans="1:9" ht="33.75" hidden="1" customHeight="1" outlineLevel="1">
      <c r="A201" s="1073"/>
      <c r="B201" s="1074"/>
      <c r="C201" s="613" t="s">
        <v>270</v>
      </c>
      <c r="D201" s="612">
        <v>2</v>
      </c>
      <c r="E201" s="610">
        <v>0</v>
      </c>
      <c r="F201" s="611">
        <f t="shared" si="36"/>
        <v>2</v>
      </c>
      <c r="G201" s="610">
        <v>0</v>
      </c>
      <c r="H201" s="610">
        <v>0</v>
      </c>
      <c r="I201" s="611">
        <f t="shared" si="22"/>
        <v>0</v>
      </c>
    </row>
    <row r="202" spans="1:9" ht="11.25" hidden="1" customHeight="1" outlineLevel="1">
      <c r="A202" s="1073"/>
      <c r="B202" s="1074"/>
      <c r="C202" s="613" t="s">
        <v>271</v>
      </c>
      <c r="D202" s="610">
        <v>2</v>
      </c>
      <c r="E202" s="610">
        <v>0</v>
      </c>
      <c r="F202" s="611">
        <f t="shared" si="36"/>
        <v>2</v>
      </c>
      <c r="G202" s="610">
        <v>0</v>
      </c>
      <c r="H202" s="610">
        <v>0</v>
      </c>
      <c r="I202" s="611">
        <f t="shared" si="22"/>
        <v>0</v>
      </c>
    </row>
    <row r="203" spans="1:9" ht="11.25" hidden="1" customHeight="1" outlineLevel="1">
      <c r="A203" s="1073"/>
      <c r="B203" s="1074"/>
      <c r="C203" s="613" t="s">
        <v>272</v>
      </c>
      <c r="D203" s="610">
        <v>1</v>
      </c>
      <c r="E203" s="610">
        <v>0</v>
      </c>
      <c r="F203" s="611">
        <f t="shared" si="36"/>
        <v>1</v>
      </c>
      <c r="G203" s="610">
        <v>0</v>
      </c>
      <c r="H203" s="610">
        <v>0</v>
      </c>
      <c r="I203" s="611">
        <f t="shared" si="22"/>
        <v>0</v>
      </c>
    </row>
    <row r="204" spans="1:9" ht="11.25" customHeight="1" collapsed="1">
      <c r="A204" s="1057" t="s">
        <v>273</v>
      </c>
      <c r="B204" s="1057"/>
      <c r="C204" s="1057"/>
      <c r="D204" s="607">
        <f t="shared" ref="D204:I204" si="37">SUM(D205:D229)</f>
        <v>48</v>
      </c>
      <c r="E204" s="607">
        <f t="shared" si="37"/>
        <v>0</v>
      </c>
      <c r="F204" s="608">
        <f t="shared" si="37"/>
        <v>48</v>
      </c>
      <c r="G204" s="607">
        <f t="shared" si="37"/>
        <v>0</v>
      </c>
      <c r="H204" s="607">
        <f t="shared" si="37"/>
        <v>0</v>
      </c>
      <c r="I204" s="608">
        <f t="shared" si="37"/>
        <v>0</v>
      </c>
    </row>
    <row r="205" spans="1:9" ht="11.25" hidden="1" customHeight="1" outlineLevel="1">
      <c r="A205" s="1073" t="s">
        <v>273</v>
      </c>
      <c r="B205" s="1074" t="s">
        <v>274</v>
      </c>
      <c r="C205" s="613" t="s">
        <v>275</v>
      </c>
      <c r="D205" s="612">
        <v>2</v>
      </c>
      <c r="E205" s="610">
        <v>0</v>
      </c>
      <c r="F205" s="611">
        <f t="shared" si="36"/>
        <v>2</v>
      </c>
      <c r="G205" s="610">
        <v>0</v>
      </c>
      <c r="H205" s="610">
        <v>0</v>
      </c>
      <c r="I205" s="611">
        <f t="shared" si="22"/>
        <v>0</v>
      </c>
    </row>
    <row r="206" spans="1:9" ht="11.25" hidden="1" customHeight="1" outlineLevel="1">
      <c r="A206" s="1073"/>
      <c r="B206" s="1074"/>
      <c r="C206" s="613" t="s">
        <v>276</v>
      </c>
      <c r="D206" s="612">
        <v>2</v>
      </c>
      <c r="E206" s="610">
        <v>0</v>
      </c>
      <c r="F206" s="611">
        <f t="shared" si="36"/>
        <v>2</v>
      </c>
      <c r="G206" s="610">
        <v>0</v>
      </c>
      <c r="H206" s="610">
        <v>0</v>
      </c>
      <c r="I206" s="611">
        <f t="shared" si="22"/>
        <v>0</v>
      </c>
    </row>
    <row r="207" spans="1:9" ht="11.25" hidden="1" customHeight="1" outlineLevel="1">
      <c r="A207" s="1073"/>
      <c r="B207" s="1074"/>
      <c r="C207" s="613" t="s">
        <v>277</v>
      </c>
      <c r="D207" s="610">
        <v>0</v>
      </c>
      <c r="E207" s="610">
        <v>0</v>
      </c>
      <c r="F207" s="611">
        <f t="shared" si="36"/>
        <v>0</v>
      </c>
      <c r="G207" s="610">
        <v>0</v>
      </c>
      <c r="H207" s="610">
        <v>0</v>
      </c>
      <c r="I207" s="611">
        <f t="shared" si="22"/>
        <v>0</v>
      </c>
    </row>
    <row r="208" spans="1:9" ht="11.25" hidden="1" customHeight="1" outlineLevel="1">
      <c r="A208" s="1073"/>
      <c r="B208" s="1074"/>
      <c r="C208" s="613" t="s">
        <v>278</v>
      </c>
      <c r="D208" s="610">
        <v>0</v>
      </c>
      <c r="E208" s="610">
        <v>0</v>
      </c>
      <c r="F208" s="611">
        <f t="shared" si="36"/>
        <v>0</v>
      </c>
      <c r="G208" s="610">
        <v>0</v>
      </c>
      <c r="H208" s="610">
        <v>0</v>
      </c>
      <c r="I208" s="611">
        <f t="shared" si="22"/>
        <v>0</v>
      </c>
    </row>
    <row r="209" spans="1:9" ht="22.5" hidden="1" customHeight="1" outlineLevel="1">
      <c r="A209" s="1073"/>
      <c r="B209" s="1074"/>
      <c r="C209" s="613" t="s">
        <v>279</v>
      </c>
      <c r="D209" s="612">
        <v>0</v>
      </c>
      <c r="E209" s="610">
        <v>0</v>
      </c>
      <c r="F209" s="611">
        <f t="shared" si="36"/>
        <v>0</v>
      </c>
      <c r="G209" s="610">
        <v>0</v>
      </c>
      <c r="H209" s="610">
        <v>0</v>
      </c>
      <c r="I209" s="611">
        <f t="shared" si="22"/>
        <v>0</v>
      </c>
    </row>
    <row r="210" spans="1:9" ht="22.5" hidden="1" customHeight="1" outlineLevel="1">
      <c r="A210" s="1073"/>
      <c r="B210" s="613" t="s">
        <v>280</v>
      </c>
      <c r="C210" s="613" t="s">
        <v>281</v>
      </c>
      <c r="D210" s="612">
        <v>1</v>
      </c>
      <c r="E210" s="610">
        <v>0</v>
      </c>
      <c r="F210" s="611">
        <f t="shared" si="36"/>
        <v>1</v>
      </c>
      <c r="G210" s="610">
        <v>0</v>
      </c>
      <c r="H210" s="610">
        <v>0</v>
      </c>
      <c r="I210" s="611">
        <f t="shared" si="22"/>
        <v>0</v>
      </c>
    </row>
    <row r="211" spans="1:9" ht="22.5" hidden="1" customHeight="1" outlineLevel="1">
      <c r="A211" s="1073"/>
      <c r="B211" s="1074" t="s">
        <v>282</v>
      </c>
      <c r="C211" s="613" t="s">
        <v>283</v>
      </c>
      <c r="D211" s="612">
        <v>1</v>
      </c>
      <c r="E211" s="610">
        <v>0</v>
      </c>
      <c r="F211" s="611">
        <f t="shared" si="36"/>
        <v>1</v>
      </c>
      <c r="G211" s="610">
        <v>0</v>
      </c>
      <c r="H211" s="610">
        <v>0</v>
      </c>
      <c r="I211" s="611">
        <f t="shared" si="22"/>
        <v>0</v>
      </c>
    </row>
    <row r="212" spans="1:9" ht="22.5" hidden="1" customHeight="1" outlineLevel="1">
      <c r="A212" s="1073"/>
      <c r="B212" s="1074"/>
      <c r="C212" s="613" t="s">
        <v>284</v>
      </c>
      <c r="D212" s="612">
        <v>1</v>
      </c>
      <c r="E212" s="610">
        <v>0</v>
      </c>
      <c r="F212" s="611">
        <f t="shared" si="36"/>
        <v>1</v>
      </c>
      <c r="G212" s="610">
        <v>0</v>
      </c>
      <c r="H212" s="610">
        <v>0</v>
      </c>
      <c r="I212" s="611">
        <f t="shared" si="22"/>
        <v>0</v>
      </c>
    </row>
    <row r="213" spans="1:9" ht="11.25" hidden="1" customHeight="1" outlineLevel="1">
      <c r="A213" s="1073"/>
      <c r="B213" s="1074" t="s">
        <v>285</v>
      </c>
      <c r="C213" s="613" t="s">
        <v>286</v>
      </c>
      <c r="D213" s="610">
        <v>0</v>
      </c>
      <c r="E213" s="610">
        <v>0</v>
      </c>
      <c r="F213" s="611">
        <f t="shared" si="36"/>
        <v>0</v>
      </c>
      <c r="G213" s="610">
        <v>0</v>
      </c>
      <c r="H213" s="610">
        <v>0</v>
      </c>
      <c r="I213" s="611">
        <f t="shared" si="22"/>
        <v>0</v>
      </c>
    </row>
    <row r="214" spans="1:9" ht="22.5" hidden="1" customHeight="1" outlineLevel="1">
      <c r="A214" s="1073"/>
      <c r="B214" s="1074"/>
      <c r="C214" s="613" t="s">
        <v>287</v>
      </c>
      <c r="D214" s="610">
        <v>1</v>
      </c>
      <c r="E214" s="610">
        <v>0</v>
      </c>
      <c r="F214" s="611">
        <f t="shared" si="36"/>
        <v>1</v>
      </c>
      <c r="G214" s="610">
        <v>0</v>
      </c>
      <c r="H214" s="610">
        <v>0</v>
      </c>
      <c r="I214" s="611">
        <f t="shared" si="22"/>
        <v>0</v>
      </c>
    </row>
    <row r="215" spans="1:9" ht="22.5" hidden="1" customHeight="1" outlineLevel="1">
      <c r="A215" s="1073"/>
      <c r="B215" s="1074"/>
      <c r="C215" s="613" t="s">
        <v>288</v>
      </c>
      <c r="D215" s="610">
        <v>0</v>
      </c>
      <c r="E215" s="610">
        <v>0</v>
      </c>
      <c r="F215" s="611">
        <f t="shared" si="36"/>
        <v>0</v>
      </c>
      <c r="G215" s="610">
        <v>0</v>
      </c>
      <c r="H215" s="610">
        <v>0</v>
      </c>
      <c r="I215" s="611">
        <f t="shared" si="22"/>
        <v>0</v>
      </c>
    </row>
    <row r="216" spans="1:9" ht="11.25" hidden="1" customHeight="1" outlineLevel="1">
      <c r="A216" s="1073"/>
      <c r="B216" s="1074"/>
      <c r="C216" s="613" t="s">
        <v>289</v>
      </c>
      <c r="D216" s="610">
        <v>0</v>
      </c>
      <c r="E216" s="610">
        <v>0</v>
      </c>
      <c r="F216" s="611">
        <f t="shared" si="36"/>
        <v>0</v>
      </c>
      <c r="G216" s="610">
        <v>0</v>
      </c>
      <c r="H216" s="610">
        <v>0</v>
      </c>
      <c r="I216" s="611">
        <f t="shared" si="22"/>
        <v>0</v>
      </c>
    </row>
    <row r="217" spans="1:9" ht="22.5" hidden="1" customHeight="1" outlineLevel="1">
      <c r="A217" s="1073"/>
      <c r="B217" s="1074"/>
      <c r="C217" s="613" t="s">
        <v>290</v>
      </c>
      <c r="D217" s="610">
        <v>0</v>
      </c>
      <c r="E217" s="610">
        <v>0</v>
      </c>
      <c r="F217" s="611">
        <f t="shared" si="36"/>
        <v>0</v>
      </c>
      <c r="G217" s="610">
        <v>0</v>
      </c>
      <c r="H217" s="610">
        <v>0</v>
      </c>
      <c r="I217" s="611">
        <f t="shared" si="22"/>
        <v>0</v>
      </c>
    </row>
    <row r="218" spans="1:9" ht="11.25" hidden="1" customHeight="1" outlineLevel="1">
      <c r="A218" s="1073"/>
      <c r="B218" s="1074" t="s">
        <v>291</v>
      </c>
      <c r="C218" s="613" t="s">
        <v>292</v>
      </c>
      <c r="D218" s="612">
        <v>1</v>
      </c>
      <c r="E218" s="610">
        <v>0</v>
      </c>
      <c r="F218" s="611">
        <f t="shared" si="36"/>
        <v>1</v>
      </c>
      <c r="G218" s="610">
        <v>0</v>
      </c>
      <c r="H218" s="610">
        <v>0</v>
      </c>
      <c r="I218" s="611">
        <f t="shared" si="22"/>
        <v>0</v>
      </c>
    </row>
    <row r="219" spans="1:9" ht="11.25" hidden="1" customHeight="1" outlineLevel="1">
      <c r="A219" s="1073"/>
      <c r="B219" s="1074"/>
      <c r="C219" s="613" t="s">
        <v>293</v>
      </c>
      <c r="D219" s="610">
        <v>1</v>
      </c>
      <c r="E219" s="610">
        <v>0</v>
      </c>
      <c r="F219" s="611">
        <f t="shared" si="36"/>
        <v>1</v>
      </c>
      <c r="G219" s="610">
        <v>0</v>
      </c>
      <c r="H219" s="610">
        <v>0</v>
      </c>
      <c r="I219" s="611">
        <f t="shared" si="22"/>
        <v>0</v>
      </c>
    </row>
    <row r="220" spans="1:9" ht="22.5" hidden="1" customHeight="1" outlineLevel="1">
      <c r="A220" s="1073"/>
      <c r="B220" s="1074"/>
      <c r="C220" s="613" t="s">
        <v>294</v>
      </c>
      <c r="D220" s="610">
        <v>0</v>
      </c>
      <c r="E220" s="610">
        <v>0</v>
      </c>
      <c r="F220" s="611">
        <f t="shared" si="36"/>
        <v>0</v>
      </c>
      <c r="G220" s="610">
        <v>0</v>
      </c>
      <c r="H220" s="610">
        <v>0</v>
      </c>
      <c r="I220" s="611">
        <f t="shared" ref="I220:I288" si="38">+H220+G220</f>
        <v>0</v>
      </c>
    </row>
    <row r="221" spans="1:9" ht="11.25" hidden="1" customHeight="1" outlineLevel="1">
      <c r="A221" s="1073"/>
      <c r="B221" s="1074" t="s">
        <v>295</v>
      </c>
      <c r="C221" s="613" t="s">
        <v>296</v>
      </c>
      <c r="D221" s="612">
        <v>8</v>
      </c>
      <c r="E221" s="610">
        <v>0</v>
      </c>
      <c r="F221" s="611">
        <f t="shared" si="36"/>
        <v>8</v>
      </c>
      <c r="G221" s="610">
        <v>0</v>
      </c>
      <c r="H221" s="610">
        <v>0</v>
      </c>
      <c r="I221" s="611">
        <f t="shared" si="38"/>
        <v>0</v>
      </c>
    </row>
    <row r="222" spans="1:9" ht="11.25" hidden="1" customHeight="1" outlineLevel="1">
      <c r="A222" s="1073"/>
      <c r="B222" s="1074"/>
      <c r="C222" s="613" t="s">
        <v>297</v>
      </c>
      <c r="D222" s="610">
        <v>0</v>
      </c>
      <c r="E222" s="610">
        <v>0</v>
      </c>
      <c r="F222" s="611">
        <f t="shared" si="36"/>
        <v>0</v>
      </c>
      <c r="G222" s="610">
        <v>0</v>
      </c>
      <c r="H222" s="610">
        <v>0</v>
      </c>
      <c r="I222" s="611">
        <f t="shared" si="38"/>
        <v>0</v>
      </c>
    </row>
    <row r="223" spans="1:9" ht="11.25" hidden="1" customHeight="1" outlineLevel="1">
      <c r="A223" s="1073"/>
      <c r="B223" s="1074"/>
      <c r="C223" s="613" t="s">
        <v>298</v>
      </c>
      <c r="D223" s="612">
        <v>17</v>
      </c>
      <c r="E223" s="610">
        <v>0</v>
      </c>
      <c r="F223" s="611">
        <f t="shared" si="36"/>
        <v>17</v>
      </c>
      <c r="G223" s="610">
        <v>0</v>
      </c>
      <c r="H223" s="610">
        <v>0</v>
      </c>
      <c r="I223" s="611">
        <f t="shared" si="38"/>
        <v>0</v>
      </c>
    </row>
    <row r="224" spans="1:9" ht="11.25" hidden="1" customHeight="1" outlineLevel="1">
      <c r="A224" s="1073"/>
      <c r="B224" s="1074"/>
      <c r="C224" s="613" t="s">
        <v>299</v>
      </c>
      <c r="D224" s="610">
        <v>0</v>
      </c>
      <c r="E224" s="610">
        <v>0</v>
      </c>
      <c r="F224" s="611">
        <f t="shared" si="36"/>
        <v>0</v>
      </c>
      <c r="G224" s="610">
        <v>0</v>
      </c>
      <c r="H224" s="610">
        <v>0</v>
      </c>
      <c r="I224" s="611">
        <f t="shared" si="38"/>
        <v>0</v>
      </c>
    </row>
    <row r="225" spans="1:9" ht="11.25" hidden="1" customHeight="1" outlineLevel="1">
      <c r="A225" s="1073"/>
      <c r="B225" s="1074"/>
      <c r="C225" s="613" t="s">
        <v>300</v>
      </c>
      <c r="D225" s="610">
        <v>0</v>
      </c>
      <c r="E225" s="610">
        <v>0</v>
      </c>
      <c r="F225" s="611">
        <f t="shared" si="36"/>
        <v>0</v>
      </c>
      <c r="G225" s="610">
        <v>0</v>
      </c>
      <c r="H225" s="610">
        <v>0</v>
      </c>
      <c r="I225" s="611">
        <f t="shared" si="38"/>
        <v>0</v>
      </c>
    </row>
    <row r="226" spans="1:9" ht="22.5" hidden="1" customHeight="1" outlineLevel="1">
      <c r="A226" s="1073"/>
      <c r="B226" s="1074"/>
      <c r="C226" s="613" t="s">
        <v>301</v>
      </c>
      <c r="D226" s="612">
        <v>2</v>
      </c>
      <c r="E226" s="610">
        <v>0</v>
      </c>
      <c r="F226" s="611">
        <f t="shared" si="36"/>
        <v>2</v>
      </c>
      <c r="G226" s="610">
        <v>0</v>
      </c>
      <c r="H226" s="610">
        <v>0</v>
      </c>
      <c r="I226" s="611">
        <f t="shared" si="38"/>
        <v>0</v>
      </c>
    </row>
    <row r="227" spans="1:9" ht="56.25" hidden="1" customHeight="1" outlineLevel="1">
      <c r="A227" s="1073"/>
      <c r="B227" s="613" t="s">
        <v>302</v>
      </c>
      <c r="C227" s="613" t="s">
        <v>303</v>
      </c>
      <c r="D227" s="612">
        <v>9</v>
      </c>
      <c r="E227" s="610">
        <v>0</v>
      </c>
      <c r="F227" s="611">
        <f t="shared" si="36"/>
        <v>9</v>
      </c>
      <c r="G227" s="610">
        <v>0</v>
      </c>
      <c r="H227" s="610">
        <v>0</v>
      </c>
      <c r="I227" s="611">
        <f t="shared" si="38"/>
        <v>0</v>
      </c>
    </row>
    <row r="228" spans="1:9" ht="11.25" hidden="1" customHeight="1" outlineLevel="1">
      <c r="A228" s="1073"/>
      <c r="B228" s="1074" t="s">
        <v>304</v>
      </c>
      <c r="C228" s="613" t="s">
        <v>305</v>
      </c>
      <c r="D228" s="610">
        <v>0</v>
      </c>
      <c r="E228" s="610">
        <v>0</v>
      </c>
      <c r="F228" s="611">
        <f t="shared" si="36"/>
        <v>0</v>
      </c>
      <c r="G228" s="610">
        <v>0</v>
      </c>
      <c r="H228" s="610">
        <v>0</v>
      </c>
      <c r="I228" s="611">
        <f t="shared" si="38"/>
        <v>0</v>
      </c>
    </row>
    <row r="229" spans="1:9" ht="22.5" hidden="1" customHeight="1" outlineLevel="1">
      <c r="A229" s="1073"/>
      <c r="B229" s="1074"/>
      <c r="C229" s="613" t="s">
        <v>306</v>
      </c>
      <c r="D229" s="610">
        <v>2</v>
      </c>
      <c r="E229" s="610">
        <v>0</v>
      </c>
      <c r="F229" s="611">
        <f t="shared" si="36"/>
        <v>2</v>
      </c>
      <c r="G229" s="610">
        <v>0</v>
      </c>
      <c r="H229" s="610">
        <v>0</v>
      </c>
      <c r="I229" s="611">
        <f t="shared" si="38"/>
        <v>0</v>
      </c>
    </row>
    <row r="230" spans="1:9" ht="11.25" customHeight="1" collapsed="1">
      <c r="A230" s="1057" t="s">
        <v>307</v>
      </c>
      <c r="B230" s="1057"/>
      <c r="C230" s="1057"/>
      <c r="D230" s="607">
        <f t="shared" ref="D230:I230" si="39">SUM(D231:D246)</f>
        <v>30</v>
      </c>
      <c r="E230" s="607">
        <f t="shared" si="39"/>
        <v>0</v>
      </c>
      <c r="F230" s="608">
        <f t="shared" si="39"/>
        <v>30</v>
      </c>
      <c r="G230" s="607">
        <f t="shared" si="39"/>
        <v>0</v>
      </c>
      <c r="H230" s="607">
        <f t="shared" si="39"/>
        <v>0</v>
      </c>
      <c r="I230" s="608">
        <f t="shared" si="39"/>
        <v>0</v>
      </c>
    </row>
    <row r="231" spans="1:9" ht="45" hidden="1" customHeight="1" outlineLevel="1">
      <c r="A231" s="1073" t="s">
        <v>307</v>
      </c>
      <c r="B231" s="613" t="s">
        <v>308</v>
      </c>
      <c r="C231" s="613" t="s">
        <v>309</v>
      </c>
      <c r="D231" s="612">
        <v>5</v>
      </c>
      <c r="E231" s="610">
        <v>0</v>
      </c>
      <c r="F231" s="611">
        <f t="shared" si="36"/>
        <v>5</v>
      </c>
      <c r="G231" s="610">
        <v>0</v>
      </c>
      <c r="H231" s="610">
        <v>0</v>
      </c>
      <c r="I231" s="611">
        <f t="shared" si="38"/>
        <v>0</v>
      </c>
    </row>
    <row r="232" spans="1:9" ht="56.25" hidden="1" customHeight="1" outlineLevel="1">
      <c r="A232" s="1073"/>
      <c r="B232" s="613" t="s">
        <v>310</v>
      </c>
      <c r="C232" s="613" t="s">
        <v>311</v>
      </c>
      <c r="D232" s="612">
        <v>10</v>
      </c>
      <c r="E232" s="610">
        <v>0</v>
      </c>
      <c r="F232" s="611">
        <f t="shared" si="36"/>
        <v>10</v>
      </c>
      <c r="G232" s="610">
        <v>0</v>
      </c>
      <c r="H232" s="610">
        <v>0</v>
      </c>
      <c r="I232" s="611">
        <f t="shared" si="38"/>
        <v>0</v>
      </c>
    </row>
    <row r="233" spans="1:9" ht="11.25" hidden="1" customHeight="1" outlineLevel="1">
      <c r="A233" s="1073"/>
      <c r="B233" s="1074" t="s">
        <v>312</v>
      </c>
      <c r="C233" s="613" t="s">
        <v>313</v>
      </c>
      <c r="D233" s="610">
        <v>0</v>
      </c>
      <c r="E233" s="610">
        <v>0</v>
      </c>
      <c r="F233" s="611">
        <f t="shared" si="36"/>
        <v>0</v>
      </c>
      <c r="G233" s="610">
        <v>0</v>
      </c>
      <c r="H233" s="610">
        <v>0</v>
      </c>
      <c r="I233" s="611">
        <f t="shared" si="38"/>
        <v>0</v>
      </c>
    </row>
    <row r="234" spans="1:9" ht="11.25" hidden="1" customHeight="1" outlineLevel="1">
      <c r="A234" s="1073"/>
      <c r="B234" s="1074"/>
      <c r="C234" s="613" t="s">
        <v>314</v>
      </c>
      <c r="D234" s="610">
        <v>0</v>
      </c>
      <c r="E234" s="610">
        <v>0</v>
      </c>
      <c r="F234" s="611">
        <f t="shared" si="36"/>
        <v>0</v>
      </c>
      <c r="G234" s="610">
        <v>0</v>
      </c>
      <c r="H234" s="610">
        <v>0</v>
      </c>
      <c r="I234" s="611">
        <f t="shared" si="38"/>
        <v>0</v>
      </c>
    </row>
    <row r="235" spans="1:9" ht="11.25" hidden="1" customHeight="1" outlineLevel="1">
      <c r="A235" s="1073"/>
      <c r="B235" s="1074"/>
      <c r="C235" s="613" t="s">
        <v>315</v>
      </c>
      <c r="D235" s="610">
        <v>0</v>
      </c>
      <c r="E235" s="610">
        <v>0</v>
      </c>
      <c r="F235" s="611">
        <f t="shared" si="36"/>
        <v>0</v>
      </c>
      <c r="G235" s="610">
        <v>0</v>
      </c>
      <c r="H235" s="610">
        <v>0</v>
      </c>
      <c r="I235" s="611">
        <f t="shared" si="38"/>
        <v>0</v>
      </c>
    </row>
    <row r="236" spans="1:9" ht="11.25" hidden="1" customHeight="1" outlineLevel="1">
      <c r="A236" s="1073"/>
      <c r="B236" s="1074"/>
      <c r="C236" s="613" t="s">
        <v>316</v>
      </c>
      <c r="D236" s="610">
        <v>0</v>
      </c>
      <c r="E236" s="610">
        <v>0</v>
      </c>
      <c r="F236" s="611">
        <f t="shared" si="36"/>
        <v>0</v>
      </c>
      <c r="G236" s="610">
        <v>0</v>
      </c>
      <c r="H236" s="610">
        <v>0</v>
      </c>
      <c r="I236" s="611">
        <f t="shared" si="38"/>
        <v>0</v>
      </c>
    </row>
    <row r="237" spans="1:9" ht="11.25" hidden="1" customHeight="1" outlineLevel="1">
      <c r="A237" s="1073"/>
      <c r="B237" s="1074" t="s">
        <v>317</v>
      </c>
      <c r="C237" s="613" t="s">
        <v>318</v>
      </c>
      <c r="D237" s="610">
        <v>1</v>
      </c>
      <c r="E237" s="610">
        <v>0</v>
      </c>
      <c r="F237" s="611">
        <f t="shared" si="36"/>
        <v>1</v>
      </c>
      <c r="G237" s="610">
        <v>0</v>
      </c>
      <c r="H237" s="610">
        <v>0</v>
      </c>
      <c r="I237" s="611">
        <f t="shared" si="38"/>
        <v>0</v>
      </c>
    </row>
    <row r="238" spans="1:9" ht="11.25" hidden="1" customHeight="1" outlineLevel="1">
      <c r="A238" s="1073"/>
      <c r="B238" s="1074"/>
      <c r="C238" s="613" t="s">
        <v>319</v>
      </c>
      <c r="D238" s="612">
        <v>3</v>
      </c>
      <c r="E238" s="610">
        <v>0</v>
      </c>
      <c r="F238" s="611">
        <f t="shared" si="36"/>
        <v>3</v>
      </c>
      <c r="G238" s="610">
        <v>0</v>
      </c>
      <c r="H238" s="610">
        <v>0</v>
      </c>
      <c r="I238" s="611">
        <f t="shared" si="38"/>
        <v>0</v>
      </c>
    </row>
    <row r="239" spans="1:9" ht="11.25" hidden="1" customHeight="1" outlineLevel="1">
      <c r="A239" s="1073"/>
      <c r="B239" s="1074"/>
      <c r="C239" s="613" t="s">
        <v>320</v>
      </c>
      <c r="D239" s="612">
        <v>0</v>
      </c>
      <c r="E239" s="610">
        <v>0</v>
      </c>
      <c r="F239" s="611">
        <f t="shared" si="36"/>
        <v>0</v>
      </c>
      <c r="G239" s="610">
        <v>0</v>
      </c>
      <c r="H239" s="610">
        <v>0</v>
      </c>
      <c r="I239" s="611">
        <f t="shared" si="38"/>
        <v>0</v>
      </c>
    </row>
    <row r="240" spans="1:9" ht="11.25" hidden="1" customHeight="1" outlineLevel="1">
      <c r="A240" s="1073"/>
      <c r="B240" s="1074"/>
      <c r="C240" s="613" t="s">
        <v>321</v>
      </c>
      <c r="D240" s="612">
        <v>1</v>
      </c>
      <c r="E240" s="610">
        <v>0</v>
      </c>
      <c r="F240" s="611">
        <f t="shared" si="36"/>
        <v>1</v>
      </c>
      <c r="G240" s="610">
        <v>0</v>
      </c>
      <c r="H240" s="610">
        <v>0</v>
      </c>
      <c r="I240" s="611">
        <f t="shared" si="38"/>
        <v>0</v>
      </c>
    </row>
    <row r="241" spans="1:9" ht="11.25" hidden="1" customHeight="1" outlineLevel="1">
      <c r="A241" s="1073"/>
      <c r="B241" s="1074"/>
      <c r="C241" s="613" t="s">
        <v>322</v>
      </c>
      <c r="D241" s="610">
        <v>1</v>
      </c>
      <c r="E241" s="610">
        <v>0</v>
      </c>
      <c r="F241" s="611">
        <f t="shared" si="36"/>
        <v>1</v>
      </c>
      <c r="G241" s="610">
        <v>0</v>
      </c>
      <c r="H241" s="610">
        <v>0</v>
      </c>
      <c r="I241" s="611">
        <f t="shared" si="38"/>
        <v>0</v>
      </c>
    </row>
    <row r="242" spans="1:9" ht="11.25" hidden="1" customHeight="1" outlineLevel="1">
      <c r="A242" s="1073"/>
      <c r="B242" s="1074"/>
      <c r="C242" s="613" t="s">
        <v>323</v>
      </c>
      <c r="D242" s="610">
        <v>0</v>
      </c>
      <c r="E242" s="610">
        <v>0</v>
      </c>
      <c r="F242" s="611">
        <f t="shared" si="36"/>
        <v>0</v>
      </c>
      <c r="G242" s="610">
        <v>0</v>
      </c>
      <c r="H242" s="610">
        <v>0</v>
      </c>
      <c r="I242" s="611">
        <f t="shared" si="38"/>
        <v>0</v>
      </c>
    </row>
    <row r="243" spans="1:9" ht="11.25" hidden="1" customHeight="1" outlineLevel="1">
      <c r="A243" s="1073"/>
      <c r="B243" s="1074" t="s">
        <v>324</v>
      </c>
      <c r="C243" s="613" t="s">
        <v>325</v>
      </c>
      <c r="D243" s="612">
        <v>5</v>
      </c>
      <c r="E243" s="610">
        <v>0</v>
      </c>
      <c r="F243" s="611">
        <f t="shared" si="36"/>
        <v>5</v>
      </c>
      <c r="G243" s="610">
        <v>0</v>
      </c>
      <c r="H243" s="610">
        <v>0</v>
      </c>
      <c r="I243" s="611">
        <f t="shared" si="38"/>
        <v>0</v>
      </c>
    </row>
    <row r="244" spans="1:9" ht="11.25" hidden="1" customHeight="1" outlineLevel="1">
      <c r="A244" s="1073"/>
      <c r="B244" s="1074"/>
      <c r="C244" s="613" t="s">
        <v>326</v>
      </c>
      <c r="D244" s="610">
        <v>4</v>
      </c>
      <c r="E244" s="610">
        <v>0</v>
      </c>
      <c r="F244" s="611">
        <f t="shared" si="36"/>
        <v>4</v>
      </c>
      <c r="G244" s="610">
        <v>0</v>
      </c>
      <c r="H244" s="610">
        <v>0</v>
      </c>
      <c r="I244" s="611">
        <f t="shared" si="38"/>
        <v>0</v>
      </c>
    </row>
    <row r="245" spans="1:9" ht="11.25" hidden="1" customHeight="1" outlineLevel="1">
      <c r="A245" s="1073"/>
      <c r="B245" s="1074"/>
      <c r="C245" s="613" t="s">
        <v>327</v>
      </c>
      <c r="D245" s="612">
        <v>0</v>
      </c>
      <c r="E245" s="610">
        <v>0</v>
      </c>
      <c r="F245" s="611">
        <f t="shared" si="36"/>
        <v>0</v>
      </c>
      <c r="G245" s="610">
        <v>0</v>
      </c>
      <c r="H245" s="610">
        <v>0</v>
      </c>
      <c r="I245" s="611">
        <f t="shared" si="38"/>
        <v>0</v>
      </c>
    </row>
    <row r="246" spans="1:9" ht="11.25" hidden="1" customHeight="1" outlineLevel="1">
      <c r="A246" s="1073"/>
      <c r="B246" s="1074"/>
      <c r="C246" s="613" t="s">
        <v>328</v>
      </c>
      <c r="D246" s="612">
        <v>0</v>
      </c>
      <c r="E246" s="610">
        <v>0</v>
      </c>
      <c r="F246" s="611">
        <f t="shared" si="36"/>
        <v>0</v>
      </c>
      <c r="G246" s="610">
        <v>0</v>
      </c>
      <c r="H246" s="610">
        <v>0</v>
      </c>
      <c r="I246" s="611">
        <f t="shared" si="38"/>
        <v>0</v>
      </c>
    </row>
    <row r="247" spans="1:9" ht="11.25" customHeight="1" collapsed="1">
      <c r="A247" s="1057" t="s">
        <v>329</v>
      </c>
      <c r="B247" s="1057"/>
      <c r="C247" s="1057"/>
      <c r="D247" s="607">
        <f t="shared" ref="D247:I247" si="40">SUM(D248:D264)</f>
        <v>27</v>
      </c>
      <c r="E247" s="607">
        <f t="shared" si="40"/>
        <v>0</v>
      </c>
      <c r="F247" s="608">
        <f t="shared" si="40"/>
        <v>27</v>
      </c>
      <c r="G247" s="607">
        <f t="shared" si="40"/>
        <v>0</v>
      </c>
      <c r="H247" s="607">
        <f t="shared" si="40"/>
        <v>0</v>
      </c>
      <c r="I247" s="608">
        <f t="shared" si="40"/>
        <v>0</v>
      </c>
    </row>
    <row r="248" spans="1:9" ht="11.25" hidden="1" customHeight="1" outlineLevel="1">
      <c r="A248" s="1073" t="s">
        <v>329</v>
      </c>
      <c r="B248" s="1074" t="s">
        <v>330</v>
      </c>
      <c r="C248" s="613" t="s">
        <v>331</v>
      </c>
      <c r="D248" s="612">
        <v>4</v>
      </c>
      <c r="E248" s="610">
        <v>0</v>
      </c>
      <c r="F248" s="611">
        <f t="shared" si="36"/>
        <v>4</v>
      </c>
      <c r="G248" s="610">
        <v>0</v>
      </c>
      <c r="H248" s="610">
        <v>0</v>
      </c>
      <c r="I248" s="611">
        <f t="shared" si="38"/>
        <v>0</v>
      </c>
    </row>
    <row r="249" spans="1:9" ht="11.25" hidden="1" customHeight="1" outlineLevel="1">
      <c r="A249" s="1073"/>
      <c r="B249" s="1074"/>
      <c r="C249" s="613" t="s">
        <v>332</v>
      </c>
      <c r="D249" s="612">
        <v>5</v>
      </c>
      <c r="E249" s="610">
        <v>0</v>
      </c>
      <c r="F249" s="611">
        <f t="shared" si="36"/>
        <v>5</v>
      </c>
      <c r="G249" s="610">
        <v>0</v>
      </c>
      <c r="H249" s="610">
        <v>0</v>
      </c>
      <c r="I249" s="611">
        <f t="shared" si="38"/>
        <v>0</v>
      </c>
    </row>
    <row r="250" spans="1:9" ht="33.75" hidden="1" customHeight="1" outlineLevel="1">
      <c r="A250" s="1073"/>
      <c r="B250" s="1074" t="s">
        <v>333</v>
      </c>
      <c r="C250" s="613" t="s">
        <v>334</v>
      </c>
      <c r="D250" s="610">
        <v>0</v>
      </c>
      <c r="E250" s="610">
        <v>0</v>
      </c>
      <c r="F250" s="611">
        <f t="shared" si="36"/>
        <v>0</v>
      </c>
      <c r="G250" s="610">
        <v>0</v>
      </c>
      <c r="H250" s="610">
        <v>0</v>
      </c>
      <c r="I250" s="611">
        <f t="shared" si="38"/>
        <v>0</v>
      </c>
    </row>
    <row r="251" spans="1:9" ht="33.75" hidden="1" customHeight="1" outlineLevel="1">
      <c r="A251" s="1073"/>
      <c r="B251" s="1074"/>
      <c r="C251" s="613" t="s">
        <v>335</v>
      </c>
      <c r="D251" s="612">
        <v>1</v>
      </c>
      <c r="E251" s="610">
        <v>0</v>
      </c>
      <c r="F251" s="611">
        <f t="shared" si="36"/>
        <v>1</v>
      </c>
      <c r="G251" s="610">
        <v>0</v>
      </c>
      <c r="H251" s="610">
        <v>0</v>
      </c>
      <c r="I251" s="611">
        <f t="shared" si="38"/>
        <v>0</v>
      </c>
    </row>
    <row r="252" spans="1:9" ht="45" hidden="1" customHeight="1" outlineLevel="1">
      <c r="A252" s="1073"/>
      <c r="B252" s="613" t="s">
        <v>336</v>
      </c>
      <c r="C252" s="613" t="s">
        <v>337</v>
      </c>
      <c r="D252" s="612">
        <v>0</v>
      </c>
      <c r="E252" s="610">
        <v>0</v>
      </c>
      <c r="F252" s="611">
        <f t="shared" si="36"/>
        <v>0</v>
      </c>
      <c r="G252" s="610">
        <v>0</v>
      </c>
      <c r="H252" s="610">
        <v>0</v>
      </c>
      <c r="I252" s="611">
        <f t="shared" si="38"/>
        <v>0</v>
      </c>
    </row>
    <row r="253" spans="1:9" ht="33.75" hidden="1" customHeight="1" outlineLevel="1">
      <c r="A253" s="1073"/>
      <c r="B253" s="613" t="s">
        <v>338</v>
      </c>
      <c r="C253" s="613" t="s">
        <v>339</v>
      </c>
      <c r="D253" s="610">
        <v>1</v>
      </c>
      <c r="E253" s="610">
        <v>0</v>
      </c>
      <c r="F253" s="611">
        <f t="shared" si="36"/>
        <v>1</v>
      </c>
      <c r="G253" s="610">
        <v>0</v>
      </c>
      <c r="H253" s="610">
        <v>0</v>
      </c>
      <c r="I253" s="611">
        <f t="shared" si="38"/>
        <v>0</v>
      </c>
    </row>
    <row r="254" spans="1:9" ht="67.5" hidden="1" customHeight="1" outlineLevel="1">
      <c r="A254" s="1073"/>
      <c r="B254" s="613" t="s">
        <v>340</v>
      </c>
      <c r="C254" s="613" t="s">
        <v>341</v>
      </c>
      <c r="D254" s="610">
        <v>1</v>
      </c>
      <c r="E254" s="610">
        <v>0</v>
      </c>
      <c r="F254" s="611">
        <f t="shared" si="36"/>
        <v>1</v>
      </c>
      <c r="G254" s="610">
        <v>0</v>
      </c>
      <c r="H254" s="610">
        <v>0</v>
      </c>
      <c r="I254" s="611">
        <f t="shared" si="38"/>
        <v>0</v>
      </c>
    </row>
    <row r="255" spans="1:9" ht="11.25" hidden="1" customHeight="1" outlineLevel="1">
      <c r="A255" s="1073"/>
      <c r="B255" s="1074" t="s">
        <v>342</v>
      </c>
      <c r="C255" s="613" t="s">
        <v>343</v>
      </c>
      <c r="D255" s="612">
        <v>0</v>
      </c>
      <c r="E255" s="610">
        <v>0</v>
      </c>
      <c r="F255" s="611">
        <f t="shared" si="36"/>
        <v>0</v>
      </c>
      <c r="G255" s="610">
        <v>0</v>
      </c>
      <c r="H255" s="610">
        <v>0</v>
      </c>
      <c r="I255" s="611">
        <f t="shared" si="38"/>
        <v>0</v>
      </c>
    </row>
    <row r="256" spans="1:9" ht="22.5" hidden="1" customHeight="1" outlineLevel="1">
      <c r="A256" s="1073"/>
      <c r="B256" s="1074"/>
      <c r="C256" s="613" t="s">
        <v>344</v>
      </c>
      <c r="D256" s="612">
        <v>9</v>
      </c>
      <c r="E256" s="610">
        <v>0</v>
      </c>
      <c r="F256" s="611">
        <f t="shared" si="36"/>
        <v>9</v>
      </c>
      <c r="G256" s="610">
        <v>0</v>
      </c>
      <c r="H256" s="610">
        <v>0</v>
      </c>
      <c r="I256" s="611">
        <f t="shared" si="38"/>
        <v>0</v>
      </c>
    </row>
    <row r="257" spans="1:9" ht="22.5" hidden="1" customHeight="1" outlineLevel="1">
      <c r="A257" s="1073"/>
      <c r="B257" s="1074" t="s">
        <v>345</v>
      </c>
      <c r="C257" s="613" t="s">
        <v>346</v>
      </c>
      <c r="D257" s="612">
        <v>0</v>
      </c>
      <c r="E257" s="610">
        <v>0</v>
      </c>
      <c r="F257" s="611">
        <f t="shared" si="36"/>
        <v>0</v>
      </c>
      <c r="G257" s="610">
        <v>0</v>
      </c>
      <c r="H257" s="610">
        <v>0</v>
      </c>
      <c r="I257" s="611">
        <f t="shared" si="38"/>
        <v>0</v>
      </c>
    </row>
    <row r="258" spans="1:9" ht="11.25" hidden="1" customHeight="1" outlineLevel="1">
      <c r="A258" s="1073"/>
      <c r="B258" s="1074"/>
      <c r="C258" s="613" t="s">
        <v>347</v>
      </c>
      <c r="D258" s="610">
        <v>1</v>
      </c>
      <c r="E258" s="610">
        <v>0</v>
      </c>
      <c r="F258" s="611">
        <f t="shared" si="36"/>
        <v>1</v>
      </c>
      <c r="G258" s="610">
        <v>0</v>
      </c>
      <c r="H258" s="610">
        <v>0</v>
      </c>
      <c r="I258" s="611">
        <f t="shared" si="38"/>
        <v>0</v>
      </c>
    </row>
    <row r="259" spans="1:9" ht="22.5" hidden="1" customHeight="1" outlineLevel="1">
      <c r="A259" s="1073"/>
      <c r="B259" s="1074"/>
      <c r="C259" s="613" t="s">
        <v>348</v>
      </c>
      <c r="D259" s="610">
        <v>1</v>
      </c>
      <c r="E259" s="610">
        <v>0</v>
      </c>
      <c r="F259" s="611">
        <f t="shared" si="36"/>
        <v>1</v>
      </c>
      <c r="G259" s="610">
        <v>0</v>
      </c>
      <c r="H259" s="610">
        <v>0</v>
      </c>
      <c r="I259" s="611">
        <f t="shared" si="38"/>
        <v>0</v>
      </c>
    </row>
    <row r="260" spans="1:9" ht="22.5" hidden="1" customHeight="1" outlineLevel="1">
      <c r="A260" s="1073"/>
      <c r="B260" s="1074" t="s">
        <v>349</v>
      </c>
      <c r="C260" s="613" t="s">
        <v>350</v>
      </c>
      <c r="D260" s="610">
        <v>0</v>
      </c>
      <c r="E260" s="610">
        <v>0</v>
      </c>
      <c r="F260" s="611">
        <f t="shared" si="36"/>
        <v>0</v>
      </c>
      <c r="G260" s="610">
        <v>0</v>
      </c>
      <c r="H260" s="610">
        <v>0</v>
      </c>
      <c r="I260" s="611">
        <f t="shared" si="38"/>
        <v>0</v>
      </c>
    </row>
    <row r="261" spans="1:9" ht="22.5" hidden="1" customHeight="1" outlineLevel="1">
      <c r="A261" s="1073"/>
      <c r="B261" s="1074"/>
      <c r="C261" s="613" t="s">
        <v>351</v>
      </c>
      <c r="D261" s="612">
        <v>0</v>
      </c>
      <c r="E261" s="610">
        <v>0</v>
      </c>
      <c r="F261" s="611">
        <f t="shared" si="36"/>
        <v>0</v>
      </c>
      <c r="G261" s="610">
        <v>0</v>
      </c>
      <c r="H261" s="610">
        <v>0</v>
      </c>
      <c r="I261" s="611">
        <f t="shared" si="38"/>
        <v>0</v>
      </c>
    </row>
    <row r="262" spans="1:9" ht="11.25" hidden="1" customHeight="1" outlineLevel="1">
      <c r="A262" s="1073"/>
      <c r="B262" s="1074"/>
      <c r="C262" s="613" t="s">
        <v>352</v>
      </c>
      <c r="D262" s="612">
        <v>0</v>
      </c>
      <c r="E262" s="610">
        <v>0</v>
      </c>
      <c r="F262" s="611">
        <f t="shared" ref="F262:F264" si="41">+E262+D262</f>
        <v>0</v>
      </c>
      <c r="G262" s="610">
        <v>0</v>
      </c>
      <c r="H262" s="610">
        <v>0</v>
      </c>
      <c r="I262" s="611">
        <f t="shared" si="38"/>
        <v>0</v>
      </c>
    </row>
    <row r="263" spans="1:9" ht="22.5" hidden="1" customHeight="1" outlineLevel="1">
      <c r="A263" s="1073"/>
      <c r="B263" s="1074"/>
      <c r="C263" s="613" t="s">
        <v>353</v>
      </c>
      <c r="D263" s="610">
        <v>1</v>
      </c>
      <c r="E263" s="610">
        <v>0</v>
      </c>
      <c r="F263" s="611">
        <f t="shared" si="41"/>
        <v>1</v>
      </c>
      <c r="G263" s="610">
        <v>0</v>
      </c>
      <c r="H263" s="610">
        <v>0</v>
      </c>
      <c r="I263" s="611">
        <f t="shared" si="38"/>
        <v>0</v>
      </c>
    </row>
    <row r="264" spans="1:9" ht="22.5" hidden="1" customHeight="1" outlineLevel="1">
      <c r="A264" s="1073"/>
      <c r="B264" s="1074"/>
      <c r="C264" s="613" t="s">
        <v>354</v>
      </c>
      <c r="D264" s="612">
        <v>3</v>
      </c>
      <c r="E264" s="610">
        <v>0</v>
      </c>
      <c r="F264" s="611">
        <f t="shared" si="41"/>
        <v>3</v>
      </c>
      <c r="G264" s="610">
        <v>0</v>
      </c>
      <c r="H264" s="610">
        <v>0</v>
      </c>
      <c r="I264" s="611">
        <f t="shared" si="38"/>
        <v>0</v>
      </c>
    </row>
    <row r="265" spans="1:9" ht="11.25" customHeight="1" collapsed="1">
      <c r="A265" s="1057" t="s">
        <v>355</v>
      </c>
      <c r="B265" s="1057"/>
      <c r="C265" s="1057"/>
      <c r="D265" s="607">
        <f t="shared" ref="D265:I265" si="42">SUM(D266:D275)</f>
        <v>1</v>
      </c>
      <c r="E265" s="607">
        <f t="shared" si="42"/>
        <v>0</v>
      </c>
      <c r="F265" s="608">
        <f t="shared" si="42"/>
        <v>1</v>
      </c>
      <c r="G265" s="607">
        <f t="shared" si="42"/>
        <v>0</v>
      </c>
      <c r="H265" s="607">
        <f t="shared" si="42"/>
        <v>0</v>
      </c>
      <c r="I265" s="608">
        <f t="shared" si="42"/>
        <v>0</v>
      </c>
    </row>
    <row r="266" spans="1:9" ht="11.25" hidden="1" customHeight="1" outlineLevel="1">
      <c r="A266" s="1073" t="s">
        <v>355</v>
      </c>
      <c r="B266" s="1074" t="s">
        <v>356</v>
      </c>
      <c r="C266" s="613" t="s">
        <v>357</v>
      </c>
      <c r="D266" s="612">
        <v>1</v>
      </c>
      <c r="E266" s="610">
        <v>0</v>
      </c>
      <c r="F266" s="611">
        <f t="shared" ref="F266:F275" si="43">+E266+D266</f>
        <v>1</v>
      </c>
      <c r="G266" s="610">
        <v>0</v>
      </c>
      <c r="H266" s="610">
        <v>0</v>
      </c>
      <c r="I266" s="611">
        <f t="shared" si="38"/>
        <v>0</v>
      </c>
    </row>
    <row r="267" spans="1:9" ht="11.25" hidden="1" customHeight="1" outlineLevel="1">
      <c r="A267" s="1073"/>
      <c r="B267" s="1074"/>
      <c r="C267" s="613" t="s">
        <v>358</v>
      </c>
      <c r="D267" s="610">
        <v>0</v>
      </c>
      <c r="E267" s="610">
        <v>0</v>
      </c>
      <c r="F267" s="611">
        <f t="shared" si="43"/>
        <v>0</v>
      </c>
      <c r="G267" s="610">
        <v>0</v>
      </c>
      <c r="H267" s="610">
        <v>0</v>
      </c>
      <c r="I267" s="611">
        <f t="shared" si="38"/>
        <v>0</v>
      </c>
    </row>
    <row r="268" spans="1:9" ht="33.75" hidden="1" customHeight="1" outlineLevel="1">
      <c r="A268" s="1073"/>
      <c r="B268" s="613" t="s">
        <v>359</v>
      </c>
      <c r="C268" s="613" t="s">
        <v>360</v>
      </c>
      <c r="D268" s="610">
        <v>0</v>
      </c>
      <c r="E268" s="610">
        <v>0</v>
      </c>
      <c r="F268" s="611">
        <f t="shared" si="43"/>
        <v>0</v>
      </c>
      <c r="G268" s="610">
        <v>0</v>
      </c>
      <c r="H268" s="610">
        <v>0</v>
      </c>
      <c r="I268" s="611">
        <f t="shared" si="38"/>
        <v>0</v>
      </c>
    </row>
    <row r="269" spans="1:9" ht="33.75" hidden="1" customHeight="1" outlineLevel="1">
      <c r="A269" s="1073"/>
      <c r="B269" s="613" t="s">
        <v>361</v>
      </c>
      <c r="C269" s="613" t="s">
        <v>362</v>
      </c>
      <c r="D269" s="610">
        <v>0</v>
      </c>
      <c r="E269" s="610">
        <v>0</v>
      </c>
      <c r="F269" s="611">
        <f t="shared" si="43"/>
        <v>0</v>
      </c>
      <c r="G269" s="610">
        <v>0</v>
      </c>
      <c r="H269" s="610">
        <v>0</v>
      </c>
      <c r="I269" s="611">
        <f t="shared" si="38"/>
        <v>0</v>
      </c>
    </row>
    <row r="270" spans="1:9" ht="33.75" hidden="1" customHeight="1" outlineLevel="1">
      <c r="A270" s="1073"/>
      <c r="B270" s="613" t="s">
        <v>363</v>
      </c>
      <c r="C270" s="613" t="s">
        <v>364</v>
      </c>
      <c r="D270" s="612">
        <v>0</v>
      </c>
      <c r="E270" s="610">
        <v>0</v>
      </c>
      <c r="F270" s="611">
        <f t="shared" si="43"/>
        <v>0</v>
      </c>
      <c r="G270" s="610">
        <v>0</v>
      </c>
      <c r="H270" s="610">
        <v>0</v>
      </c>
      <c r="I270" s="611">
        <f t="shared" si="38"/>
        <v>0</v>
      </c>
    </row>
    <row r="271" spans="1:9" ht="22.5" hidden="1" customHeight="1" outlineLevel="1">
      <c r="A271" s="1073"/>
      <c r="B271" s="1074" t="s">
        <v>365</v>
      </c>
      <c r="C271" s="613" t="s">
        <v>366</v>
      </c>
      <c r="D271" s="610">
        <v>0</v>
      </c>
      <c r="E271" s="610">
        <v>0</v>
      </c>
      <c r="F271" s="611">
        <f t="shared" si="43"/>
        <v>0</v>
      </c>
      <c r="G271" s="610">
        <v>0</v>
      </c>
      <c r="H271" s="610">
        <v>0</v>
      </c>
      <c r="I271" s="611">
        <f t="shared" si="38"/>
        <v>0</v>
      </c>
    </row>
    <row r="272" spans="1:9" ht="22.5" hidden="1" customHeight="1" outlineLevel="1">
      <c r="A272" s="1073"/>
      <c r="B272" s="1074"/>
      <c r="C272" s="613" t="s">
        <v>367</v>
      </c>
      <c r="D272" s="610">
        <v>0</v>
      </c>
      <c r="E272" s="610">
        <v>0</v>
      </c>
      <c r="F272" s="611">
        <f t="shared" si="43"/>
        <v>0</v>
      </c>
      <c r="G272" s="610">
        <v>0</v>
      </c>
      <c r="H272" s="610">
        <v>0</v>
      </c>
      <c r="I272" s="611">
        <f t="shared" si="38"/>
        <v>0</v>
      </c>
    </row>
    <row r="273" spans="1:11" ht="45" hidden="1" customHeight="1" outlineLevel="1">
      <c r="A273" s="1073"/>
      <c r="B273" s="613" t="s">
        <v>368</v>
      </c>
      <c r="C273" s="613" t="s">
        <v>369</v>
      </c>
      <c r="D273" s="610">
        <v>0</v>
      </c>
      <c r="E273" s="610">
        <v>0</v>
      </c>
      <c r="F273" s="611">
        <f t="shared" si="43"/>
        <v>0</v>
      </c>
      <c r="G273" s="610">
        <v>0</v>
      </c>
      <c r="H273" s="610">
        <v>0</v>
      </c>
      <c r="I273" s="611">
        <f t="shared" si="38"/>
        <v>0</v>
      </c>
    </row>
    <row r="274" spans="1:11" ht="33.75" hidden="1" customHeight="1" outlineLevel="1">
      <c r="A274" s="1073"/>
      <c r="B274" s="613" t="s">
        <v>370</v>
      </c>
      <c r="C274" s="613" t="s">
        <v>371</v>
      </c>
      <c r="D274" s="610">
        <v>0</v>
      </c>
      <c r="E274" s="610">
        <v>0</v>
      </c>
      <c r="F274" s="611">
        <f t="shared" si="43"/>
        <v>0</v>
      </c>
      <c r="G274" s="610">
        <v>0</v>
      </c>
      <c r="H274" s="610">
        <v>0</v>
      </c>
      <c r="I274" s="611">
        <f t="shared" si="38"/>
        <v>0</v>
      </c>
    </row>
    <row r="275" spans="1:11" ht="45" hidden="1" customHeight="1" outlineLevel="1">
      <c r="A275" s="1073"/>
      <c r="B275" s="613" t="s">
        <v>372</v>
      </c>
      <c r="C275" s="613" t="s">
        <v>373</v>
      </c>
      <c r="D275" s="610">
        <v>0</v>
      </c>
      <c r="E275" s="610">
        <v>0</v>
      </c>
      <c r="F275" s="611">
        <f t="shared" si="43"/>
        <v>0</v>
      </c>
      <c r="G275" s="610">
        <v>0</v>
      </c>
      <c r="H275" s="610">
        <v>0</v>
      </c>
      <c r="I275" s="611">
        <f t="shared" si="38"/>
        <v>0</v>
      </c>
    </row>
    <row r="276" spans="1:11" ht="11.25" customHeight="1" collapsed="1">
      <c r="A276" s="1057" t="s">
        <v>374</v>
      </c>
      <c r="B276" s="1057"/>
      <c r="C276" s="1057"/>
      <c r="D276" s="607">
        <f t="shared" ref="D276:I276" si="44">SUM(D277:D286)</f>
        <v>10</v>
      </c>
      <c r="E276" s="607">
        <f t="shared" si="44"/>
        <v>1</v>
      </c>
      <c r="F276" s="608">
        <f t="shared" si="44"/>
        <v>11</v>
      </c>
      <c r="G276" s="607">
        <f t="shared" si="44"/>
        <v>0</v>
      </c>
      <c r="H276" s="607">
        <f t="shared" si="44"/>
        <v>0</v>
      </c>
      <c r="I276" s="608">
        <f t="shared" si="44"/>
        <v>0</v>
      </c>
    </row>
    <row r="277" spans="1:11" ht="22.5" hidden="1" customHeight="1" outlineLevel="1">
      <c r="A277" s="1073" t="s">
        <v>374</v>
      </c>
      <c r="B277" s="1074" t="s">
        <v>375</v>
      </c>
      <c r="C277" s="613" t="s">
        <v>376</v>
      </c>
      <c r="D277" s="612">
        <v>0</v>
      </c>
      <c r="E277" s="610">
        <v>0</v>
      </c>
      <c r="F277" s="611">
        <f t="shared" ref="F277:F286" si="45">+E277+D277</f>
        <v>0</v>
      </c>
      <c r="G277" s="610">
        <v>0</v>
      </c>
      <c r="H277" s="610">
        <v>0</v>
      </c>
      <c r="I277" s="611">
        <f t="shared" si="38"/>
        <v>0</v>
      </c>
    </row>
    <row r="278" spans="1:11" ht="22.5" hidden="1" customHeight="1" outlineLevel="1">
      <c r="A278" s="1073"/>
      <c r="B278" s="1074"/>
      <c r="C278" s="613" t="s">
        <v>377</v>
      </c>
      <c r="D278" s="610">
        <v>0</v>
      </c>
      <c r="E278" s="610">
        <v>0</v>
      </c>
      <c r="F278" s="611">
        <f t="shared" si="45"/>
        <v>0</v>
      </c>
      <c r="G278" s="610">
        <v>0</v>
      </c>
      <c r="H278" s="610">
        <v>0</v>
      </c>
      <c r="I278" s="611">
        <f t="shared" si="38"/>
        <v>0</v>
      </c>
    </row>
    <row r="279" spans="1:11" ht="22.5" hidden="1" customHeight="1" outlineLevel="1">
      <c r="A279" s="1073"/>
      <c r="B279" s="613" t="s">
        <v>378</v>
      </c>
      <c r="C279" s="613" t="s">
        <v>379</v>
      </c>
      <c r="D279" s="610">
        <v>0</v>
      </c>
      <c r="E279" s="610">
        <v>0</v>
      </c>
      <c r="F279" s="611">
        <f t="shared" si="45"/>
        <v>0</v>
      </c>
      <c r="G279" s="610">
        <v>0</v>
      </c>
      <c r="H279" s="610">
        <v>0</v>
      </c>
      <c r="I279" s="611">
        <f t="shared" si="38"/>
        <v>0</v>
      </c>
    </row>
    <row r="280" spans="1:11" ht="11.25" hidden="1" customHeight="1" outlineLevel="1">
      <c r="A280" s="1073"/>
      <c r="B280" s="1074" t="s">
        <v>380</v>
      </c>
      <c r="C280" s="613" t="s">
        <v>381</v>
      </c>
      <c r="D280" s="610">
        <v>0</v>
      </c>
      <c r="E280" s="610">
        <v>0</v>
      </c>
      <c r="F280" s="611">
        <f t="shared" si="45"/>
        <v>0</v>
      </c>
      <c r="G280" s="610">
        <v>0</v>
      </c>
      <c r="H280" s="610">
        <v>0</v>
      </c>
      <c r="I280" s="611">
        <f t="shared" si="38"/>
        <v>0</v>
      </c>
    </row>
    <row r="281" spans="1:11" ht="22.5" hidden="1" customHeight="1" outlineLevel="1">
      <c r="A281" s="1073"/>
      <c r="B281" s="1074"/>
      <c r="C281" s="613" t="s">
        <v>382</v>
      </c>
      <c r="D281" s="612">
        <v>1</v>
      </c>
      <c r="E281" s="610">
        <v>0</v>
      </c>
      <c r="F281" s="611">
        <f t="shared" si="45"/>
        <v>1</v>
      </c>
      <c r="G281" s="610">
        <v>0</v>
      </c>
      <c r="H281" s="610">
        <v>0</v>
      </c>
      <c r="I281" s="611">
        <f t="shared" si="38"/>
        <v>0</v>
      </c>
    </row>
    <row r="282" spans="1:11" ht="11.25" hidden="1" customHeight="1" outlineLevel="1">
      <c r="A282" s="1073"/>
      <c r="B282" s="1074"/>
      <c r="C282" s="613" t="s">
        <v>383</v>
      </c>
      <c r="D282" s="610">
        <v>0</v>
      </c>
      <c r="E282" s="610">
        <v>0</v>
      </c>
      <c r="F282" s="611">
        <f t="shared" si="45"/>
        <v>0</v>
      </c>
      <c r="G282" s="610">
        <v>0</v>
      </c>
      <c r="H282" s="610">
        <v>0</v>
      </c>
      <c r="I282" s="611">
        <f t="shared" si="38"/>
        <v>0</v>
      </c>
    </row>
    <row r="283" spans="1:11" ht="45" hidden="1" customHeight="1" outlineLevel="1">
      <c r="A283" s="1073"/>
      <c r="B283" s="613" t="s">
        <v>384</v>
      </c>
      <c r="C283" s="613" t="s">
        <v>385</v>
      </c>
      <c r="D283" s="612">
        <v>3</v>
      </c>
      <c r="E283" s="610">
        <v>0</v>
      </c>
      <c r="F283" s="611">
        <f t="shared" si="45"/>
        <v>3</v>
      </c>
      <c r="G283" s="610">
        <v>0</v>
      </c>
      <c r="H283" s="610">
        <v>0</v>
      </c>
      <c r="I283" s="611">
        <f t="shared" si="38"/>
        <v>0</v>
      </c>
    </row>
    <row r="284" spans="1:11" ht="11.25" hidden="1" customHeight="1" outlineLevel="1">
      <c r="A284" s="1073"/>
      <c r="B284" s="1074" t="s">
        <v>386</v>
      </c>
      <c r="C284" s="613" t="s">
        <v>387</v>
      </c>
      <c r="D284" s="612">
        <v>3</v>
      </c>
      <c r="E284" s="610">
        <v>1</v>
      </c>
      <c r="F284" s="611">
        <f t="shared" si="45"/>
        <v>4</v>
      </c>
      <c r="G284" s="610">
        <v>0</v>
      </c>
      <c r="H284" s="610">
        <v>0</v>
      </c>
      <c r="I284" s="611">
        <f t="shared" si="38"/>
        <v>0</v>
      </c>
    </row>
    <row r="285" spans="1:11" ht="11.25" hidden="1" customHeight="1" outlineLevel="1">
      <c r="A285" s="1073"/>
      <c r="B285" s="1074"/>
      <c r="C285" s="613" t="s">
        <v>388</v>
      </c>
      <c r="D285" s="610">
        <v>0</v>
      </c>
      <c r="E285" s="610">
        <v>0</v>
      </c>
      <c r="F285" s="611">
        <f t="shared" si="45"/>
        <v>0</v>
      </c>
      <c r="G285" s="610">
        <v>0</v>
      </c>
      <c r="H285" s="610">
        <v>0</v>
      </c>
      <c r="I285" s="611">
        <f t="shared" si="38"/>
        <v>0</v>
      </c>
    </row>
    <row r="286" spans="1:11" ht="22.5" hidden="1" customHeight="1" outlineLevel="1">
      <c r="A286" s="1073"/>
      <c r="B286" s="613" t="s">
        <v>389</v>
      </c>
      <c r="C286" s="613" t="s">
        <v>390</v>
      </c>
      <c r="D286" s="610">
        <v>3</v>
      </c>
      <c r="E286" s="610">
        <v>0</v>
      </c>
      <c r="F286" s="611">
        <f t="shared" si="45"/>
        <v>3</v>
      </c>
      <c r="G286" s="610">
        <v>0</v>
      </c>
      <c r="H286" s="610">
        <v>0</v>
      </c>
      <c r="I286" s="611">
        <f t="shared" si="38"/>
        <v>0</v>
      </c>
    </row>
    <row r="287" spans="1:11" ht="11.25" customHeight="1" collapsed="1">
      <c r="A287" s="1057" t="s">
        <v>391</v>
      </c>
      <c r="B287" s="1057"/>
      <c r="C287" s="1057"/>
      <c r="D287" s="607">
        <f t="shared" ref="D287:I287" si="46">SUM(D288:D311)</f>
        <v>8</v>
      </c>
      <c r="E287" s="607">
        <f t="shared" si="46"/>
        <v>0</v>
      </c>
      <c r="F287" s="608">
        <f t="shared" si="46"/>
        <v>8</v>
      </c>
      <c r="G287" s="607">
        <f t="shared" si="46"/>
        <v>0</v>
      </c>
      <c r="H287" s="607">
        <f t="shared" si="46"/>
        <v>0</v>
      </c>
      <c r="I287" s="608">
        <f t="shared" si="46"/>
        <v>0</v>
      </c>
      <c r="J287" s="607"/>
      <c r="K287" s="608"/>
    </row>
    <row r="288" spans="1:11" ht="22.5" hidden="1" outlineLevel="1">
      <c r="A288" s="1072" t="s">
        <v>391</v>
      </c>
      <c r="B288" s="1066" t="s">
        <v>392</v>
      </c>
      <c r="C288" s="609" t="s">
        <v>393</v>
      </c>
      <c r="D288" s="610">
        <v>0</v>
      </c>
      <c r="E288" s="610">
        <v>0</v>
      </c>
      <c r="F288" s="611">
        <f t="shared" ref="F288:F311" si="47">+E288+D288</f>
        <v>0</v>
      </c>
      <c r="G288" s="610">
        <v>0</v>
      </c>
      <c r="H288" s="610">
        <v>0</v>
      </c>
      <c r="I288" s="611">
        <f t="shared" si="38"/>
        <v>0</v>
      </c>
    </row>
    <row r="289" spans="1:9" ht="22.5" hidden="1" outlineLevel="1">
      <c r="A289" s="1072"/>
      <c r="B289" s="1066"/>
      <c r="C289" s="609" t="s">
        <v>394</v>
      </c>
      <c r="D289" s="610">
        <v>1</v>
      </c>
      <c r="E289" s="610">
        <v>0</v>
      </c>
      <c r="F289" s="611">
        <f t="shared" si="47"/>
        <v>1</v>
      </c>
      <c r="G289" s="610">
        <v>0</v>
      </c>
      <c r="H289" s="610">
        <v>0</v>
      </c>
      <c r="I289" s="611">
        <f t="shared" ref="I289:I358" si="48">+H289+G289</f>
        <v>0</v>
      </c>
    </row>
    <row r="290" spans="1:9" ht="22.5" hidden="1" outlineLevel="1">
      <c r="A290" s="1072"/>
      <c r="B290" s="1066"/>
      <c r="C290" s="609" t="s">
        <v>395</v>
      </c>
      <c r="D290" s="610">
        <v>0</v>
      </c>
      <c r="E290" s="610">
        <v>0</v>
      </c>
      <c r="F290" s="611">
        <f t="shared" si="47"/>
        <v>0</v>
      </c>
      <c r="G290" s="610">
        <v>0</v>
      </c>
      <c r="H290" s="610">
        <v>0</v>
      </c>
      <c r="I290" s="611">
        <f t="shared" si="48"/>
        <v>0</v>
      </c>
    </row>
    <row r="291" spans="1:9" ht="22.5" hidden="1" outlineLevel="1">
      <c r="A291" s="1072"/>
      <c r="B291" s="1066"/>
      <c r="C291" s="609" t="s">
        <v>396</v>
      </c>
      <c r="D291" s="610">
        <v>0</v>
      </c>
      <c r="E291" s="610">
        <v>0</v>
      </c>
      <c r="F291" s="611">
        <f t="shared" si="47"/>
        <v>0</v>
      </c>
      <c r="G291" s="610">
        <v>0</v>
      </c>
      <c r="H291" s="610">
        <v>0</v>
      </c>
      <c r="I291" s="611">
        <f t="shared" si="48"/>
        <v>0</v>
      </c>
    </row>
    <row r="292" spans="1:9" hidden="1" outlineLevel="1">
      <c r="A292" s="1072"/>
      <c r="B292" s="1066"/>
      <c r="C292" s="609" t="s">
        <v>397</v>
      </c>
      <c r="D292" s="610">
        <v>0</v>
      </c>
      <c r="E292" s="610">
        <v>0</v>
      </c>
      <c r="F292" s="611">
        <f t="shared" si="47"/>
        <v>0</v>
      </c>
      <c r="G292" s="610">
        <v>0</v>
      </c>
      <c r="H292" s="610">
        <v>0</v>
      </c>
      <c r="I292" s="611">
        <f t="shared" si="48"/>
        <v>0</v>
      </c>
    </row>
    <row r="293" spans="1:9" ht="22.5" hidden="1" outlineLevel="1">
      <c r="A293" s="1072"/>
      <c r="B293" s="1066"/>
      <c r="C293" s="609" t="s">
        <v>398</v>
      </c>
      <c r="D293" s="610">
        <v>0</v>
      </c>
      <c r="E293" s="610">
        <v>0</v>
      </c>
      <c r="F293" s="611">
        <f t="shared" si="47"/>
        <v>0</v>
      </c>
      <c r="G293" s="610">
        <v>0</v>
      </c>
      <c r="H293" s="610">
        <v>0</v>
      </c>
      <c r="I293" s="611">
        <f t="shared" si="48"/>
        <v>0</v>
      </c>
    </row>
    <row r="294" spans="1:9" ht="22.5" hidden="1" outlineLevel="1">
      <c r="A294" s="1072"/>
      <c r="B294" s="1066" t="s">
        <v>399</v>
      </c>
      <c r="C294" s="609" t="s">
        <v>400</v>
      </c>
      <c r="D294" s="610">
        <v>2</v>
      </c>
      <c r="E294" s="610">
        <v>0</v>
      </c>
      <c r="F294" s="611">
        <f t="shared" si="47"/>
        <v>2</v>
      </c>
      <c r="G294" s="610">
        <v>0</v>
      </c>
      <c r="H294" s="610">
        <v>0</v>
      </c>
      <c r="I294" s="611">
        <f t="shared" si="48"/>
        <v>0</v>
      </c>
    </row>
    <row r="295" spans="1:9" hidden="1" outlineLevel="1">
      <c r="A295" s="1072"/>
      <c r="B295" s="1066"/>
      <c r="C295" s="609" t="s">
        <v>401</v>
      </c>
      <c r="D295" s="612">
        <v>2</v>
      </c>
      <c r="E295" s="610">
        <v>0</v>
      </c>
      <c r="F295" s="611">
        <f t="shared" si="47"/>
        <v>2</v>
      </c>
      <c r="G295" s="610">
        <v>0</v>
      </c>
      <c r="H295" s="610">
        <v>0</v>
      </c>
      <c r="I295" s="611">
        <f t="shared" si="48"/>
        <v>0</v>
      </c>
    </row>
    <row r="296" spans="1:9" ht="22.5" hidden="1" outlineLevel="1">
      <c r="A296" s="1072"/>
      <c r="B296" s="1066"/>
      <c r="C296" s="609" t="s">
        <v>402</v>
      </c>
      <c r="D296" s="610">
        <v>0</v>
      </c>
      <c r="E296" s="610">
        <v>0</v>
      </c>
      <c r="F296" s="611">
        <f t="shared" si="47"/>
        <v>0</v>
      </c>
      <c r="G296" s="610">
        <v>0</v>
      </c>
      <c r="H296" s="610">
        <v>0</v>
      </c>
      <c r="I296" s="611">
        <f t="shared" si="48"/>
        <v>0</v>
      </c>
    </row>
    <row r="297" spans="1:9" ht="22.5" hidden="1" outlineLevel="1">
      <c r="A297" s="1072"/>
      <c r="B297" s="1066"/>
      <c r="C297" s="609" t="s">
        <v>403</v>
      </c>
      <c r="D297" s="610">
        <v>0</v>
      </c>
      <c r="E297" s="610">
        <v>0</v>
      </c>
      <c r="F297" s="611">
        <f t="shared" si="47"/>
        <v>0</v>
      </c>
      <c r="G297" s="610">
        <v>0</v>
      </c>
      <c r="H297" s="610">
        <v>0</v>
      </c>
      <c r="I297" s="611">
        <f t="shared" si="48"/>
        <v>0</v>
      </c>
    </row>
    <row r="298" spans="1:9" ht="22.5" hidden="1" outlineLevel="1">
      <c r="A298" s="1072"/>
      <c r="B298" s="1066"/>
      <c r="C298" s="609" t="s">
        <v>404</v>
      </c>
      <c r="D298" s="610">
        <v>0</v>
      </c>
      <c r="E298" s="610">
        <v>0</v>
      </c>
      <c r="F298" s="611">
        <f t="shared" si="47"/>
        <v>0</v>
      </c>
      <c r="G298" s="610">
        <v>0</v>
      </c>
      <c r="H298" s="610">
        <v>0</v>
      </c>
      <c r="I298" s="611">
        <f t="shared" si="48"/>
        <v>0</v>
      </c>
    </row>
    <row r="299" spans="1:9" ht="22.5" hidden="1" outlineLevel="1">
      <c r="A299" s="1072"/>
      <c r="B299" s="1066"/>
      <c r="C299" s="609" t="s">
        <v>405</v>
      </c>
      <c r="D299" s="612">
        <v>0</v>
      </c>
      <c r="E299" s="610">
        <v>0</v>
      </c>
      <c r="F299" s="611">
        <f t="shared" si="47"/>
        <v>0</v>
      </c>
      <c r="G299" s="610">
        <v>0</v>
      </c>
      <c r="H299" s="610">
        <v>0</v>
      </c>
      <c r="I299" s="611">
        <f t="shared" si="48"/>
        <v>0</v>
      </c>
    </row>
    <row r="300" spans="1:9" hidden="1" outlineLevel="1">
      <c r="A300" s="1072"/>
      <c r="B300" s="1066"/>
      <c r="C300" s="609" t="s">
        <v>406</v>
      </c>
      <c r="D300" s="612">
        <v>0</v>
      </c>
      <c r="E300" s="610">
        <v>0</v>
      </c>
      <c r="F300" s="611">
        <f t="shared" si="47"/>
        <v>0</v>
      </c>
      <c r="G300" s="610">
        <v>0</v>
      </c>
      <c r="H300" s="610">
        <v>0</v>
      </c>
      <c r="I300" s="611">
        <f t="shared" si="48"/>
        <v>0</v>
      </c>
    </row>
    <row r="301" spans="1:9" ht="22.5" hidden="1" outlineLevel="1">
      <c r="A301" s="1072"/>
      <c r="B301" s="1066"/>
      <c r="C301" s="609" t="s">
        <v>407</v>
      </c>
      <c r="D301" s="612">
        <v>1</v>
      </c>
      <c r="E301" s="610">
        <v>0</v>
      </c>
      <c r="F301" s="611">
        <f t="shared" si="47"/>
        <v>1</v>
      </c>
      <c r="G301" s="610">
        <v>0</v>
      </c>
      <c r="H301" s="610">
        <v>0</v>
      </c>
      <c r="I301" s="611">
        <f t="shared" si="48"/>
        <v>0</v>
      </c>
    </row>
    <row r="302" spans="1:9" ht="33.75" hidden="1" outlineLevel="1">
      <c r="A302" s="1072"/>
      <c r="B302" s="609" t="s">
        <v>408</v>
      </c>
      <c r="C302" s="609" t="s">
        <v>409</v>
      </c>
      <c r="D302" s="612">
        <v>0</v>
      </c>
      <c r="E302" s="610">
        <v>0</v>
      </c>
      <c r="F302" s="611">
        <f t="shared" si="47"/>
        <v>0</v>
      </c>
      <c r="G302" s="610">
        <v>0</v>
      </c>
      <c r="H302" s="610">
        <v>0</v>
      </c>
      <c r="I302" s="611">
        <f t="shared" si="48"/>
        <v>0</v>
      </c>
    </row>
    <row r="303" spans="1:9" hidden="1" outlineLevel="1">
      <c r="A303" s="1072"/>
      <c r="B303" s="1066" t="s">
        <v>410</v>
      </c>
      <c r="C303" s="609" t="s">
        <v>411</v>
      </c>
      <c r="D303" s="610">
        <v>1</v>
      </c>
      <c r="E303" s="610">
        <v>0</v>
      </c>
      <c r="F303" s="611">
        <f t="shared" si="47"/>
        <v>1</v>
      </c>
      <c r="G303" s="610">
        <v>0</v>
      </c>
      <c r="H303" s="610">
        <v>0</v>
      </c>
      <c r="I303" s="611">
        <f t="shared" si="48"/>
        <v>0</v>
      </c>
    </row>
    <row r="304" spans="1:9" hidden="1" outlineLevel="1">
      <c r="A304" s="1072"/>
      <c r="B304" s="1066"/>
      <c r="C304" s="609" t="s">
        <v>412</v>
      </c>
      <c r="D304" s="610">
        <v>0</v>
      </c>
      <c r="E304" s="610">
        <v>0</v>
      </c>
      <c r="F304" s="611">
        <f t="shared" si="47"/>
        <v>0</v>
      </c>
      <c r="G304" s="610">
        <v>0</v>
      </c>
      <c r="H304" s="610">
        <v>0</v>
      </c>
      <c r="I304" s="611">
        <f t="shared" si="48"/>
        <v>0</v>
      </c>
    </row>
    <row r="305" spans="1:9" hidden="1" outlineLevel="1">
      <c r="A305" s="1072"/>
      <c r="B305" s="1066" t="s">
        <v>413</v>
      </c>
      <c r="C305" s="609" t="s">
        <v>414</v>
      </c>
      <c r="D305" s="610">
        <v>0</v>
      </c>
      <c r="E305" s="610">
        <v>0</v>
      </c>
      <c r="F305" s="611">
        <f t="shared" si="47"/>
        <v>0</v>
      </c>
      <c r="G305" s="610">
        <v>0</v>
      </c>
      <c r="H305" s="610">
        <v>0</v>
      </c>
      <c r="I305" s="611">
        <f t="shared" si="48"/>
        <v>0</v>
      </c>
    </row>
    <row r="306" spans="1:9" ht="22.5" hidden="1" outlineLevel="1">
      <c r="A306" s="1072"/>
      <c r="B306" s="1066"/>
      <c r="C306" s="609" t="s">
        <v>415</v>
      </c>
      <c r="D306" s="610">
        <v>0</v>
      </c>
      <c r="E306" s="610">
        <v>0</v>
      </c>
      <c r="F306" s="611">
        <f t="shared" si="47"/>
        <v>0</v>
      </c>
      <c r="G306" s="610">
        <v>0</v>
      </c>
      <c r="H306" s="610">
        <v>0</v>
      </c>
      <c r="I306" s="611">
        <f t="shared" si="48"/>
        <v>0</v>
      </c>
    </row>
    <row r="307" spans="1:9" ht="22.5" hidden="1" outlineLevel="1">
      <c r="A307" s="1072"/>
      <c r="B307" s="1066"/>
      <c r="C307" s="609" t="s">
        <v>416</v>
      </c>
      <c r="D307" s="610">
        <v>0</v>
      </c>
      <c r="E307" s="610">
        <v>0</v>
      </c>
      <c r="F307" s="611">
        <f t="shared" si="47"/>
        <v>0</v>
      </c>
      <c r="G307" s="610">
        <v>0</v>
      </c>
      <c r="H307" s="610">
        <v>0</v>
      </c>
      <c r="I307" s="611">
        <f t="shared" si="48"/>
        <v>0</v>
      </c>
    </row>
    <row r="308" spans="1:9" ht="22.5" hidden="1" outlineLevel="1">
      <c r="A308" s="1072"/>
      <c r="B308" s="1066"/>
      <c r="C308" s="609" t="s">
        <v>417</v>
      </c>
      <c r="D308" s="612">
        <v>1</v>
      </c>
      <c r="E308" s="610">
        <v>0</v>
      </c>
      <c r="F308" s="611">
        <f t="shared" si="47"/>
        <v>1</v>
      </c>
      <c r="G308" s="610">
        <v>0</v>
      </c>
      <c r="H308" s="610">
        <v>0</v>
      </c>
      <c r="I308" s="611">
        <f t="shared" si="48"/>
        <v>0</v>
      </c>
    </row>
    <row r="309" spans="1:9" ht="22.5" hidden="1" outlineLevel="1">
      <c r="A309" s="1072"/>
      <c r="B309" s="1066"/>
      <c r="C309" s="609" t="s">
        <v>418</v>
      </c>
      <c r="D309" s="610">
        <v>0</v>
      </c>
      <c r="E309" s="610">
        <v>0</v>
      </c>
      <c r="F309" s="611">
        <f t="shared" si="47"/>
        <v>0</v>
      </c>
      <c r="G309" s="610">
        <v>0</v>
      </c>
      <c r="H309" s="610">
        <v>0</v>
      </c>
      <c r="I309" s="611">
        <f t="shared" si="48"/>
        <v>0</v>
      </c>
    </row>
    <row r="310" spans="1:9" hidden="1" outlineLevel="1">
      <c r="A310" s="1072"/>
      <c r="B310" s="1066"/>
      <c r="C310" s="609" t="s">
        <v>419</v>
      </c>
      <c r="D310" s="610">
        <v>0</v>
      </c>
      <c r="E310" s="610">
        <v>0</v>
      </c>
      <c r="F310" s="611">
        <f t="shared" si="47"/>
        <v>0</v>
      </c>
      <c r="G310" s="610">
        <v>0</v>
      </c>
      <c r="H310" s="610">
        <v>0</v>
      </c>
      <c r="I310" s="611">
        <f t="shared" si="48"/>
        <v>0</v>
      </c>
    </row>
    <row r="311" spans="1:9" ht="22.5" hidden="1" outlineLevel="1">
      <c r="A311" s="1072"/>
      <c r="B311" s="1066"/>
      <c r="C311" s="609" t="s">
        <v>420</v>
      </c>
      <c r="D311" s="610">
        <v>0</v>
      </c>
      <c r="E311" s="610">
        <v>0</v>
      </c>
      <c r="F311" s="611">
        <f t="shared" si="47"/>
        <v>0</v>
      </c>
      <c r="G311" s="610">
        <v>0</v>
      </c>
      <c r="H311" s="610">
        <v>0</v>
      </c>
      <c r="I311" s="611">
        <f t="shared" si="48"/>
        <v>0</v>
      </c>
    </row>
    <row r="312" spans="1:9" collapsed="1">
      <c r="A312" s="1057" t="s">
        <v>421</v>
      </c>
      <c r="B312" s="1057"/>
      <c r="C312" s="1057"/>
      <c r="D312" s="607">
        <f t="shared" ref="D312:I312" si="49">SUM(D313:D316)</f>
        <v>3</v>
      </c>
      <c r="E312" s="607">
        <f t="shared" si="49"/>
        <v>0</v>
      </c>
      <c r="F312" s="608">
        <f t="shared" si="49"/>
        <v>3</v>
      </c>
      <c r="G312" s="607">
        <f t="shared" si="49"/>
        <v>0</v>
      </c>
      <c r="H312" s="607">
        <f t="shared" si="49"/>
        <v>0</v>
      </c>
      <c r="I312" s="608">
        <f t="shared" si="49"/>
        <v>0</v>
      </c>
    </row>
    <row r="313" spans="1:9" ht="22.5" hidden="1" outlineLevel="1">
      <c r="A313" s="1062" t="s">
        <v>421</v>
      </c>
      <c r="B313" s="609" t="s">
        <v>422</v>
      </c>
      <c r="C313" s="609" t="s">
        <v>423</v>
      </c>
      <c r="D313" s="612">
        <v>1</v>
      </c>
      <c r="E313" s="610">
        <v>0</v>
      </c>
      <c r="F313" s="611">
        <f t="shared" ref="F313:F316" si="50">+E313+D313</f>
        <v>1</v>
      </c>
      <c r="G313" s="610">
        <v>0</v>
      </c>
      <c r="H313" s="610">
        <v>0</v>
      </c>
      <c r="I313" s="611">
        <f t="shared" si="48"/>
        <v>0</v>
      </c>
    </row>
    <row r="314" spans="1:9" ht="67.5" hidden="1" outlineLevel="1">
      <c r="A314" s="1062"/>
      <c r="B314" s="609" t="s">
        <v>424</v>
      </c>
      <c r="C314" s="609" t="s">
        <v>425</v>
      </c>
      <c r="D314" s="612">
        <v>0</v>
      </c>
      <c r="E314" s="610">
        <v>0</v>
      </c>
      <c r="F314" s="611">
        <f t="shared" si="50"/>
        <v>0</v>
      </c>
      <c r="G314" s="610">
        <v>0</v>
      </c>
      <c r="H314" s="610">
        <v>0</v>
      </c>
      <c r="I314" s="611">
        <f t="shared" si="48"/>
        <v>0</v>
      </c>
    </row>
    <row r="315" spans="1:9" ht="22.5" hidden="1" outlineLevel="1">
      <c r="A315" s="1062"/>
      <c r="B315" s="1066" t="s">
        <v>426</v>
      </c>
      <c r="C315" s="609" t="s">
        <v>427</v>
      </c>
      <c r="D315" s="610">
        <v>0</v>
      </c>
      <c r="E315" s="610">
        <v>0</v>
      </c>
      <c r="F315" s="611">
        <f t="shared" si="50"/>
        <v>0</v>
      </c>
      <c r="G315" s="610">
        <v>0</v>
      </c>
      <c r="H315" s="610">
        <v>0</v>
      </c>
      <c r="I315" s="611">
        <f t="shared" si="48"/>
        <v>0</v>
      </c>
    </row>
    <row r="316" spans="1:9" ht="22.5" hidden="1" outlineLevel="1">
      <c r="A316" s="1062"/>
      <c r="B316" s="1066"/>
      <c r="C316" s="609" t="s">
        <v>428</v>
      </c>
      <c r="D316" s="612">
        <v>2</v>
      </c>
      <c r="E316" s="610">
        <v>0</v>
      </c>
      <c r="F316" s="611">
        <f t="shared" si="50"/>
        <v>2</v>
      </c>
      <c r="G316" s="610">
        <v>0</v>
      </c>
      <c r="H316" s="610">
        <v>0</v>
      </c>
      <c r="I316" s="611">
        <f t="shared" si="48"/>
        <v>0</v>
      </c>
    </row>
    <row r="317" spans="1:9" collapsed="1">
      <c r="A317" s="1057" t="s">
        <v>429</v>
      </c>
      <c r="B317" s="1057"/>
      <c r="C317" s="1057"/>
      <c r="D317" s="607">
        <f t="shared" ref="D317:I317" si="51">SUM(D318:D325)</f>
        <v>1</v>
      </c>
      <c r="E317" s="607">
        <f t="shared" si="51"/>
        <v>0</v>
      </c>
      <c r="F317" s="608">
        <f t="shared" si="51"/>
        <v>1</v>
      </c>
      <c r="G317" s="607">
        <f t="shared" si="51"/>
        <v>0</v>
      </c>
      <c r="H317" s="607">
        <f t="shared" si="51"/>
        <v>0</v>
      </c>
      <c r="I317" s="608">
        <f t="shared" si="51"/>
        <v>0</v>
      </c>
    </row>
    <row r="318" spans="1:9" hidden="1" outlineLevel="1">
      <c r="A318" s="1062" t="s">
        <v>429</v>
      </c>
      <c r="B318" s="1066" t="s">
        <v>430</v>
      </c>
      <c r="C318" s="609" t="s">
        <v>431</v>
      </c>
      <c r="D318" s="612">
        <v>0</v>
      </c>
      <c r="E318" s="610">
        <v>0</v>
      </c>
      <c r="F318" s="611">
        <f t="shared" ref="F318:F325" si="52">+E318+D318</f>
        <v>0</v>
      </c>
      <c r="G318" s="610">
        <v>0</v>
      </c>
      <c r="H318" s="610">
        <v>0</v>
      </c>
      <c r="I318" s="611">
        <f t="shared" si="48"/>
        <v>0</v>
      </c>
    </row>
    <row r="319" spans="1:9" hidden="1" outlineLevel="1">
      <c r="A319" s="1062"/>
      <c r="B319" s="1066"/>
      <c r="C319" s="609" t="s">
        <v>432</v>
      </c>
      <c r="D319" s="612">
        <v>0</v>
      </c>
      <c r="E319" s="610">
        <v>0</v>
      </c>
      <c r="F319" s="611">
        <f t="shared" si="52"/>
        <v>0</v>
      </c>
      <c r="G319" s="610">
        <v>0</v>
      </c>
      <c r="H319" s="610">
        <v>0</v>
      </c>
      <c r="I319" s="611">
        <f t="shared" si="48"/>
        <v>0</v>
      </c>
    </row>
    <row r="320" spans="1:9" ht="33.75" hidden="1" outlineLevel="1">
      <c r="A320" s="1062"/>
      <c r="B320" s="609" t="s">
        <v>433</v>
      </c>
      <c r="C320" s="609" t="s">
        <v>434</v>
      </c>
      <c r="D320" s="612">
        <v>1</v>
      </c>
      <c r="E320" s="610">
        <v>0</v>
      </c>
      <c r="F320" s="611">
        <f t="shared" si="52"/>
        <v>1</v>
      </c>
      <c r="G320" s="610">
        <v>0</v>
      </c>
      <c r="H320" s="610">
        <v>0</v>
      </c>
      <c r="I320" s="611">
        <f t="shared" si="48"/>
        <v>0</v>
      </c>
    </row>
    <row r="321" spans="1:11" ht="33.75" hidden="1" outlineLevel="1">
      <c r="A321" s="1062"/>
      <c r="B321" s="609" t="s">
        <v>435</v>
      </c>
      <c r="C321" s="609" t="s">
        <v>436</v>
      </c>
      <c r="D321" s="610">
        <v>0</v>
      </c>
      <c r="E321" s="610">
        <v>0</v>
      </c>
      <c r="F321" s="611">
        <f t="shared" si="52"/>
        <v>0</v>
      </c>
      <c r="G321" s="610">
        <v>0</v>
      </c>
      <c r="H321" s="610">
        <v>0</v>
      </c>
      <c r="I321" s="611">
        <f t="shared" si="48"/>
        <v>0</v>
      </c>
    </row>
    <row r="322" spans="1:11" ht="22.5" hidden="1" outlineLevel="1">
      <c r="A322" s="1062"/>
      <c r="B322" s="609" t="s">
        <v>437</v>
      </c>
      <c r="C322" s="609" t="s">
        <v>438</v>
      </c>
      <c r="D322" s="610">
        <v>0</v>
      </c>
      <c r="E322" s="610">
        <v>0</v>
      </c>
      <c r="F322" s="611">
        <f t="shared" si="52"/>
        <v>0</v>
      </c>
      <c r="G322" s="610">
        <v>0</v>
      </c>
      <c r="H322" s="610">
        <v>0</v>
      </c>
      <c r="I322" s="611">
        <f t="shared" si="48"/>
        <v>0</v>
      </c>
    </row>
    <row r="323" spans="1:11" hidden="1" outlineLevel="1">
      <c r="A323" s="1062"/>
      <c r="B323" s="1066" t="s">
        <v>439</v>
      </c>
      <c r="C323" s="609" t="s">
        <v>440</v>
      </c>
      <c r="D323" s="610">
        <v>0</v>
      </c>
      <c r="E323" s="610">
        <v>0</v>
      </c>
      <c r="F323" s="611">
        <f t="shared" si="52"/>
        <v>0</v>
      </c>
      <c r="G323" s="610">
        <v>0</v>
      </c>
      <c r="H323" s="610">
        <v>0</v>
      </c>
      <c r="I323" s="611">
        <f t="shared" si="48"/>
        <v>0</v>
      </c>
    </row>
    <row r="324" spans="1:11" hidden="1" outlineLevel="1">
      <c r="A324" s="1062"/>
      <c r="B324" s="1066"/>
      <c r="C324" s="609" t="s">
        <v>441</v>
      </c>
      <c r="D324" s="610">
        <v>0</v>
      </c>
      <c r="E324" s="610">
        <v>0</v>
      </c>
      <c r="F324" s="611">
        <f t="shared" si="52"/>
        <v>0</v>
      </c>
      <c r="G324" s="610">
        <v>0</v>
      </c>
      <c r="H324" s="610">
        <v>0</v>
      </c>
      <c r="I324" s="611">
        <f t="shared" si="48"/>
        <v>0</v>
      </c>
    </row>
    <row r="325" spans="1:11" ht="22.5" hidden="1" outlineLevel="1">
      <c r="A325" s="1062"/>
      <c r="B325" s="1066"/>
      <c r="C325" s="609" t="s">
        <v>442</v>
      </c>
      <c r="D325" s="610">
        <v>0</v>
      </c>
      <c r="E325" s="610">
        <v>0</v>
      </c>
      <c r="F325" s="611">
        <f t="shared" si="52"/>
        <v>0</v>
      </c>
      <c r="G325" s="610">
        <v>0</v>
      </c>
      <c r="H325" s="610">
        <v>0</v>
      </c>
      <c r="I325" s="611">
        <f t="shared" si="48"/>
        <v>0</v>
      </c>
    </row>
    <row r="326" spans="1:11" collapsed="1">
      <c r="A326" s="1057" t="s">
        <v>443</v>
      </c>
      <c r="B326" s="1057"/>
      <c r="C326" s="1057"/>
      <c r="D326" s="607">
        <f t="shared" ref="D326:I326" si="53">SUM(D327:D331)</f>
        <v>12</v>
      </c>
      <c r="E326" s="607">
        <f t="shared" si="53"/>
        <v>0</v>
      </c>
      <c r="F326" s="608">
        <f t="shared" si="53"/>
        <v>12</v>
      </c>
      <c r="G326" s="607">
        <f t="shared" si="53"/>
        <v>0</v>
      </c>
      <c r="H326" s="607">
        <f t="shared" si="53"/>
        <v>0</v>
      </c>
      <c r="I326" s="608">
        <f t="shared" si="53"/>
        <v>0</v>
      </c>
      <c r="J326" s="608"/>
      <c r="K326" s="607"/>
    </row>
    <row r="327" spans="1:11" hidden="1" outlineLevel="1">
      <c r="A327" s="1062" t="s">
        <v>443</v>
      </c>
      <c r="B327" s="1066" t="s">
        <v>444</v>
      </c>
      <c r="C327" s="609" t="s">
        <v>445</v>
      </c>
      <c r="D327" s="612">
        <v>2</v>
      </c>
      <c r="E327" s="612">
        <v>0</v>
      </c>
      <c r="F327" s="611">
        <f t="shared" ref="F327:F331" si="54">+E327+D327</f>
        <v>2</v>
      </c>
      <c r="G327" s="610">
        <v>0</v>
      </c>
      <c r="H327" s="610">
        <v>0</v>
      </c>
      <c r="I327" s="611">
        <f t="shared" si="48"/>
        <v>0</v>
      </c>
    </row>
    <row r="328" spans="1:11" hidden="1" outlineLevel="1">
      <c r="A328" s="1062"/>
      <c r="B328" s="1066"/>
      <c r="C328" s="609" t="s">
        <v>446</v>
      </c>
      <c r="D328" s="612">
        <v>3</v>
      </c>
      <c r="E328" s="610">
        <v>0</v>
      </c>
      <c r="F328" s="611">
        <f t="shared" si="54"/>
        <v>3</v>
      </c>
      <c r="G328" s="610">
        <v>0</v>
      </c>
      <c r="H328" s="610">
        <v>0</v>
      </c>
      <c r="I328" s="611">
        <f t="shared" si="48"/>
        <v>0</v>
      </c>
    </row>
    <row r="329" spans="1:11" hidden="1" outlineLevel="1">
      <c r="A329" s="1062"/>
      <c r="B329" s="1066"/>
      <c r="C329" s="609" t="s">
        <v>447</v>
      </c>
      <c r="D329" s="610">
        <v>1</v>
      </c>
      <c r="E329" s="610">
        <v>0</v>
      </c>
      <c r="F329" s="611">
        <f t="shared" si="54"/>
        <v>1</v>
      </c>
      <c r="G329" s="610">
        <v>0</v>
      </c>
      <c r="H329" s="610">
        <v>0</v>
      </c>
      <c r="I329" s="611">
        <f t="shared" si="48"/>
        <v>0</v>
      </c>
    </row>
    <row r="330" spans="1:11" hidden="1" outlineLevel="1">
      <c r="A330" s="1062"/>
      <c r="B330" s="1066"/>
      <c r="C330" s="609" t="s">
        <v>448</v>
      </c>
      <c r="D330" s="610">
        <v>0</v>
      </c>
      <c r="E330" s="610">
        <v>0</v>
      </c>
      <c r="F330" s="611">
        <f t="shared" si="54"/>
        <v>0</v>
      </c>
      <c r="G330" s="610">
        <v>0</v>
      </c>
      <c r="H330" s="610">
        <v>0</v>
      </c>
      <c r="I330" s="611">
        <f t="shared" si="48"/>
        <v>0</v>
      </c>
    </row>
    <row r="331" spans="1:11" hidden="1" outlineLevel="1">
      <c r="A331" s="1062"/>
      <c r="B331" s="1066"/>
      <c r="C331" s="609" t="s">
        <v>449</v>
      </c>
      <c r="D331" s="612">
        <v>6</v>
      </c>
      <c r="E331" s="610">
        <v>0</v>
      </c>
      <c r="F331" s="611">
        <f t="shared" si="54"/>
        <v>6</v>
      </c>
      <c r="G331" s="610">
        <v>0</v>
      </c>
      <c r="H331" s="610">
        <v>0</v>
      </c>
      <c r="I331" s="611">
        <f t="shared" si="48"/>
        <v>0</v>
      </c>
    </row>
    <row r="332" spans="1:11" collapsed="1">
      <c r="A332" s="1057" t="s">
        <v>450</v>
      </c>
      <c r="B332" s="1057"/>
      <c r="C332" s="1057"/>
      <c r="D332" s="607">
        <f t="shared" ref="D332:I332" si="55">SUM(D333:D344)</f>
        <v>2</v>
      </c>
      <c r="E332" s="607">
        <f t="shared" si="55"/>
        <v>1</v>
      </c>
      <c r="F332" s="608">
        <f t="shared" si="55"/>
        <v>3</v>
      </c>
      <c r="G332" s="607">
        <f t="shared" si="55"/>
        <v>0</v>
      </c>
      <c r="H332" s="607">
        <f t="shared" si="55"/>
        <v>0</v>
      </c>
      <c r="I332" s="608">
        <f t="shared" si="55"/>
        <v>0</v>
      </c>
    </row>
    <row r="333" spans="1:11" hidden="1" outlineLevel="1">
      <c r="A333" s="1069" t="s">
        <v>450</v>
      </c>
      <c r="B333" s="1066" t="s">
        <v>451</v>
      </c>
      <c r="C333" s="609" t="s">
        <v>452</v>
      </c>
      <c r="D333" s="610">
        <v>0</v>
      </c>
      <c r="E333" s="610">
        <v>0</v>
      </c>
      <c r="F333" s="611">
        <f t="shared" ref="F333:F365" si="56">+E333+D333</f>
        <v>0</v>
      </c>
      <c r="G333" s="610">
        <v>0</v>
      </c>
      <c r="H333" s="610">
        <v>0</v>
      </c>
      <c r="I333" s="611">
        <f t="shared" si="48"/>
        <v>0</v>
      </c>
    </row>
    <row r="334" spans="1:11" ht="15" hidden="1" customHeight="1" outlineLevel="1">
      <c r="A334" s="1070"/>
      <c r="B334" s="1066"/>
      <c r="C334" s="609" t="s">
        <v>453</v>
      </c>
      <c r="D334" s="612">
        <v>2</v>
      </c>
      <c r="E334" s="610">
        <v>0</v>
      </c>
      <c r="F334" s="611">
        <f t="shared" si="56"/>
        <v>2</v>
      </c>
      <c r="G334" s="610">
        <v>0</v>
      </c>
      <c r="H334" s="610">
        <v>0</v>
      </c>
      <c r="I334" s="611">
        <f t="shared" si="48"/>
        <v>0</v>
      </c>
    </row>
    <row r="335" spans="1:11" ht="22.5" hidden="1" outlineLevel="1">
      <c r="A335" s="1070"/>
      <c r="B335" s="1066"/>
      <c r="C335" s="609" t="s">
        <v>454</v>
      </c>
      <c r="D335" s="610">
        <v>0</v>
      </c>
      <c r="E335" s="610">
        <v>0</v>
      </c>
      <c r="F335" s="611">
        <f t="shared" si="56"/>
        <v>0</v>
      </c>
      <c r="G335" s="610">
        <v>0</v>
      </c>
      <c r="H335" s="610">
        <v>0</v>
      </c>
      <c r="I335" s="611">
        <f t="shared" si="48"/>
        <v>0</v>
      </c>
    </row>
    <row r="336" spans="1:11" ht="15" hidden="1" customHeight="1" outlineLevel="1">
      <c r="A336" s="1070"/>
      <c r="B336" s="609">
        <v>0</v>
      </c>
      <c r="C336" s="609" t="s">
        <v>455</v>
      </c>
      <c r="D336" s="610">
        <v>0</v>
      </c>
      <c r="E336" s="610">
        <v>0</v>
      </c>
      <c r="F336" s="611">
        <f t="shared" si="56"/>
        <v>0</v>
      </c>
      <c r="G336" s="610">
        <v>0</v>
      </c>
      <c r="H336" s="610">
        <v>0</v>
      </c>
      <c r="I336" s="611">
        <f t="shared" si="48"/>
        <v>0</v>
      </c>
    </row>
    <row r="337" spans="1:9" ht="22.5" hidden="1" outlineLevel="1">
      <c r="A337" s="1070"/>
      <c r="B337" s="609" t="s">
        <v>456</v>
      </c>
      <c r="C337" s="609" t="s">
        <v>457</v>
      </c>
      <c r="D337" s="610">
        <v>0</v>
      </c>
      <c r="E337" s="610">
        <v>0</v>
      </c>
      <c r="F337" s="611">
        <f t="shared" si="56"/>
        <v>0</v>
      </c>
      <c r="G337" s="610">
        <v>0</v>
      </c>
      <c r="H337" s="610">
        <v>0</v>
      </c>
      <c r="I337" s="611">
        <f t="shared" si="48"/>
        <v>0</v>
      </c>
    </row>
    <row r="338" spans="1:9" ht="22.5" hidden="1" outlineLevel="1">
      <c r="A338" s="1070"/>
      <c r="B338" s="609" t="s">
        <v>458</v>
      </c>
      <c r="C338" s="609" t="s">
        <v>459</v>
      </c>
      <c r="D338" s="610">
        <v>0</v>
      </c>
      <c r="E338" s="610">
        <v>0</v>
      </c>
      <c r="F338" s="611">
        <f t="shared" si="56"/>
        <v>0</v>
      </c>
      <c r="G338" s="610">
        <v>0</v>
      </c>
      <c r="H338" s="610">
        <v>0</v>
      </c>
      <c r="I338" s="611">
        <f t="shared" si="48"/>
        <v>0</v>
      </c>
    </row>
    <row r="339" spans="1:9" ht="22.5" hidden="1" outlineLevel="1">
      <c r="A339" s="1070"/>
      <c r="B339" s="609" t="s">
        <v>460</v>
      </c>
      <c r="C339" s="609" t="s">
        <v>461</v>
      </c>
      <c r="D339" s="610">
        <v>0</v>
      </c>
      <c r="E339" s="612">
        <v>1</v>
      </c>
      <c r="F339" s="611">
        <f t="shared" si="56"/>
        <v>1</v>
      </c>
      <c r="G339" s="610">
        <v>0</v>
      </c>
      <c r="H339" s="610">
        <v>0</v>
      </c>
      <c r="I339" s="611">
        <f t="shared" si="48"/>
        <v>0</v>
      </c>
    </row>
    <row r="340" spans="1:9" ht="33.75" hidden="1" outlineLevel="1">
      <c r="A340" s="1070"/>
      <c r="B340" s="609" t="s">
        <v>462</v>
      </c>
      <c r="C340" s="609" t="s">
        <v>463</v>
      </c>
      <c r="D340" s="610">
        <v>0</v>
      </c>
      <c r="E340" s="610">
        <v>0</v>
      </c>
      <c r="F340" s="611">
        <f t="shared" si="56"/>
        <v>0</v>
      </c>
      <c r="G340" s="610">
        <v>0</v>
      </c>
      <c r="H340" s="610">
        <v>0</v>
      </c>
      <c r="I340" s="611">
        <f t="shared" si="48"/>
        <v>0</v>
      </c>
    </row>
    <row r="341" spans="1:9" ht="15" hidden="1" customHeight="1" outlineLevel="1">
      <c r="A341" s="1070"/>
      <c r="B341" s="1066" t="s">
        <v>464</v>
      </c>
      <c r="C341" s="609" t="s">
        <v>465</v>
      </c>
      <c r="D341" s="610">
        <v>0</v>
      </c>
      <c r="E341" s="610">
        <v>0</v>
      </c>
      <c r="F341" s="611">
        <f t="shared" si="56"/>
        <v>0</v>
      </c>
      <c r="G341" s="610">
        <v>0</v>
      </c>
      <c r="H341" s="610">
        <v>0</v>
      </c>
      <c r="I341" s="611">
        <f t="shared" si="48"/>
        <v>0</v>
      </c>
    </row>
    <row r="342" spans="1:9" ht="22.5" hidden="1" outlineLevel="1">
      <c r="A342" s="1070"/>
      <c r="B342" s="1066"/>
      <c r="C342" s="609" t="s">
        <v>466</v>
      </c>
      <c r="D342" s="610">
        <v>0</v>
      </c>
      <c r="E342" s="610">
        <v>0</v>
      </c>
      <c r="F342" s="611">
        <f t="shared" si="56"/>
        <v>0</v>
      </c>
      <c r="G342" s="610">
        <v>0</v>
      </c>
      <c r="H342" s="610">
        <v>0</v>
      </c>
      <c r="I342" s="611">
        <f t="shared" si="48"/>
        <v>0</v>
      </c>
    </row>
    <row r="343" spans="1:9" ht="33.75" hidden="1" outlineLevel="1">
      <c r="A343" s="1070"/>
      <c r="B343" s="1066"/>
      <c r="C343" s="609" t="s">
        <v>467</v>
      </c>
      <c r="D343" s="610">
        <v>0</v>
      </c>
      <c r="E343" s="610">
        <v>0</v>
      </c>
      <c r="F343" s="611">
        <f t="shared" si="56"/>
        <v>0</v>
      </c>
      <c r="G343" s="610">
        <v>0</v>
      </c>
      <c r="H343" s="610">
        <v>0</v>
      </c>
      <c r="I343" s="611">
        <f t="shared" si="48"/>
        <v>0</v>
      </c>
    </row>
    <row r="344" spans="1:9" ht="22.5" hidden="1" outlineLevel="1">
      <c r="A344" s="1071"/>
      <c r="B344" s="1066"/>
      <c r="C344" s="609" t="s">
        <v>468</v>
      </c>
      <c r="D344" s="612">
        <v>0</v>
      </c>
      <c r="E344" s="610">
        <v>0</v>
      </c>
      <c r="F344" s="611">
        <f t="shared" si="56"/>
        <v>0</v>
      </c>
      <c r="G344" s="610">
        <v>0</v>
      </c>
      <c r="H344" s="610">
        <v>0</v>
      </c>
      <c r="I344" s="611">
        <f t="shared" si="48"/>
        <v>0</v>
      </c>
    </row>
    <row r="345" spans="1:9" collapsed="1">
      <c r="A345" s="1057" t="s">
        <v>469</v>
      </c>
      <c r="B345" s="1057"/>
      <c r="C345" s="1057"/>
      <c r="D345" s="607">
        <f t="shared" ref="D345:I345" si="57">SUM(D346:D354)</f>
        <v>16</v>
      </c>
      <c r="E345" s="607">
        <f t="shared" si="57"/>
        <v>0</v>
      </c>
      <c r="F345" s="608">
        <f t="shared" si="57"/>
        <v>16</v>
      </c>
      <c r="G345" s="607">
        <f t="shared" si="57"/>
        <v>0</v>
      </c>
      <c r="H345" s="607">
        <f t="shared" si="57"/>
        <v>0</v>
      </c>
      <c r="I345" s="608">
        <f t="shared" si="57"/>
        <v>0</v>
      </c>
    </row>
    <row r="346" spans="1:9" hidden="1" outlineLevel="1">
      <c r="A346" s="1062" t="s">
        <v>469</v>
      </c>
      <c r="B346" s="1066" t="s">
        <v>470</v>
      </c>
      <c r="C346" s="609" t="s">
        <v>471</v>
      </c>
      <c r="D346" s="610">
        <v>1</v>
      </c>
      <c r="E346" s="610">
        <v>0</v>
      </c>
      <c r="F346" s="611">
        <f t="shared" si="56"/>
        <v>1</v>
      </c>
      <c r="G346" s="610">
        <v>0</v>
      </c>
      <c r="H346" s="610">
        <v>0</v>
      </c>
      <c r="I346" s="611">
        <f t="shared" si="48"/>
        <v>0</v>
      </c>
    </row>
    <row r="347" spans="1:9" hidden="1" outlineLevel="1">
      <c r="A347" s="1062"/>
      <c r="B347" s="1066"/>
      <c r="C347" s="609" t="s">
        <v>472</v>
      </c>
      <c r="D347" s="612">
        <v>2</v>
      </c>
      <c r="E347" s="610">
        <v>0</v>
      </c>
      <c r="F347" s="611">
        <f t="shared" si="56"/>
        <v>2</v>
      </c>
      <c r="G347" s="610">
        <v>0</v>
      </c>
      <c r="H347" s="610">
        <v>0</v>
      </c>
      <c r="I347" s="611">
        <f t="shared" si="48"/>
        <v>0</v>
      </c>
    </row>
    <row r="348" spans="1:9" ht="22.5" hidden="1" outlineLevel="1">
      <c r="A348" s="1062"/>
      <c r="B348" s="1066"/>
      <c r="C348" s="609" t="s">
        <v>473</v>
      </c>
      <c r="D348" s="610">
        <v>1</v>
      </c>
      <c r="E348" s="610">
        <v>0</v>
      </c>
      <c r="F348" s="611">
        <f t="shared" si="56"/>
        <v>1</v>
      </c>
      <c r="G348" s="610">
        <v>0</v>
      </c>
      <c r="H348" s="610">
        <v>0</v>
      </c>
      <c r="I348" s="611">
        <f t="shared" si="48"/>
        <v>0</v>
      </c>
    </row>
    <row r="349" spans="1:9" hidden="1" outlineLevel="1">
      <c r="A349" s="1062"/>
      <c r="B349" s="1066"/>
      <c r="C349" s="609" t="s">
        <v>474</v>
      </c>
      <c r="D349" s="612">
        <v>2</v>
      </c>
      <c r="E349" s="610">
        <v>0</v>
      </c>
      <c r="F349" s="611">
        <f t="shared" si="56"/>
        <v>2</v>
      </c>
      <c r="G349" s="610">
        <v>0</v>
      </c>
      <c r="H349" s="610">
        <v>0</v>
      </c>
      <c r="I349" s="611">
        <f t="shared" si="48"/>
        <v>0</v>
      </c>
    </row>
    <row r="350" spans="1:9" hidden="1" outlineLevel="1">
      <c r="A350" s="1062"/>
      <c r="B350" s="1066"/>
      <c r="C350" s="609" t="s">
        <v>475</v>
      </c>
      <c r="D350" s="612">
        <v>4</v>
      </c>
      <c r="E350" s="610">
        <v>0</v>
      </c>
      <c r="F350" s="611">
        <f t="shared" si="56"/>
        <v>4</v>
      </c>
      <c r="G350" s="610">
        <v>0</v>
      </c>
      <c r="H350" s="610">
        <v>0</v>
      </c>
      <c r="I350" s="611">
        <f t="shared" si="48"/>
        <v>0</v>
      </c>
    </row>
    <row r="351" spans="1:9" ht="22.5" hidden="1" outlineLevel="1">
      <c r="A351" s="1062"/>
      <c r="B351" s="1066"/>
      <c r="C351" s="609" t="s">
        <v>476</v>
      </c>
      <c r="D351" s="612">
        <v>1</v>
      </c>
      <c r="E351" s="610">
        <v>0</v>
      </c>
      <c r="F351" s="611">
        <f t="shared" si="56"/>
        <v>1</v>
      </c>
      <c r="G351" s="610">
        <v>0</v>
      </c>
      <c r="H351" s="610">
        <v>0</v>
      </c>
      <c r="I351" s="611">
        <f t="shared" si="48"/>
        <v>0</v>
      </c>
    </row>
    <row r="352" spans="1:9" ht="22.5" hidden="1" outlineLevel="1">
      <c r="A352" s="1062"/>
      <c r="B352" s="1066"/>
      <c r="C352" s="609" t="s">
        <v>477</v>
      </c>
      <c r="D352" s="612">
        <v>1</v>
      </c>
      <c r="E352" s="610">
        <v>0</v>
      </c>
      <c r="F352" s="611">
        <f t="shared" si="56"/>
        <v>1</v>
      </c>
      <c r="G352" s="610">
        <v>0</v>
      </c>
      <c r="H352" s="610">
        <v>0</v>
      </c>
      <c r="I352" s="611">
        <f t="shared" si="48"/>
        <v>0</v>
      </c>
    </row>
    <row r="353" spans="1:9" hidden="1" outlineLevel="1">
      <c r="A353" s="1062"/>
      <c r="B353" s="1066"/>
      <c r="C353" s="609" t="s">
        <v>478</v>
      </c>
      <c r="D353" s="610">
        <v>0</v>
      </c>
      <c r="E353" s="610">
        <v>0</v>
      </c>
      <c r="F353" s="611">
        <f t="shared" si="56"/>
        <v>0</v>
      </c>
      <c r="G353" s="610">
        <v>0</v>
      </c>
      <c r="H353" s="610">
        <v>0</v>
      </c>
      <c r="I353" s="611">
        <f t="shared" si="48"/>
        <v>0</v>
      </c>
    </row>
    <row r="354" spans="1:9" ht="33.75" hidden="1" outlineLevel="1">
      <c r="A354" s="1062"/>
      <c r="B354" s="609" t="s">
        <v>479</v>
      </c>
      <c r="C354" s="609" t="s">
        <v>480</v>
      </c>
      <c r="D354" s="610">
        <v>4</v>
      </c>
      <c r="E354" s="610">
        <v>0</v>
      </c>
      <c r="F354" s="611">
        <f t="shared" si="56"/>
        <v>4</v>
      </c>
      <c r="G354" s="610">
        <v>0</v>
      </c>
      <c r="H354" s="610">
        <v>0</v>
      </c>
      <c r="I354" s="611">
        <f t="shared" si="48"/>
        <v>0</v>
      </c>
    </row>
    <row r="355" spans="1:9" collapsed="1">
      <c r="A355" s="1057" t="s">
        <v>481</v>
      </c>
      <c r="B355" s="1057"/>
      <c r="C355" s="1057"/>
      <c r="D355" s="607">
        <f t="shared" ref="D355:I355" si="58">SUM(D356:D363)</f>
        <v>15</v>
      </c>
      <c r="E355" s="607">
        <f t="shared" si="58"/>
        <v>0</v>
      </c>
      <c r="F355" s="608">
        <f t="shared" si="58"/>
        <v>15</v>
      </c>
      <c r="G355" s="607">
        <f t="shared" si="58"/>
        <v>0</v>
      </c>
      <c r="H355" s="607">
        <f t="shared" si="58"/>
        <v>0</v>
      </c>
      <c r="I355" s="608">
        <f t="shared" si="58"/>
        <v>0</v>
      </c>
    </row>
    <row r="356" spans="1:9" hidden="1" outlineLevel="1">
      <c r="A356" s="1062" t="s">
        <v>481</v>
      </c>
      <c r="B356" s="1066" t="s">
        <v>482</v>
      </c>
      <c r="C356" s="609" t="s">
        <v>483</v>
      </c>
      <c r="D356" s="612">
        <v>4</v>
      </c>
      <c r="E356" s="610">
        <v>0</v>
      </c>
      <c r="F356" s="611">
        <f t="shared" si="56"/>
        <v>4</v>
      </c>
      <c r="G356" s="610">
        <v>0</v>
      </c>
      <c r="H356" s="610">
        <v>0</v>
      </c>
      <c r="I356" s="611">
        <f t="shared" si="48"/>
        <v>0</v>
      </c>
    </row>
    <row r="357" spans="1:9" hidden="1" outlineLevel="1">
      <c r="A357" s="1062"/>
      <c r="B357" s="1066"/>
      <c r="C357" s="609" t="s">
        <v>484</v>
      </c>
      <c r="D357" s="612">
        <v>3</v>
      </c>
      <c r="E357" s="610">
        <v>0</v>
      </c>
      <c r="F357" s="611">
        <f t="shared" si="56"/>
        <v>3</v>
      </c>
      <c r="G357" s="610">
        <v>0</v>
      </c>
      <c r="H357" s="610">
        <v>0</v>
      </c>
      <c r="I357" s="611">
        <f t="shared" si="48"/>
        <v>0</v>
      </c>
    </row>
    <row r="358" spans="1:9" hidden="1" outlineLevel="1">
      <c r="A358" s="1062"/>
      <c r="B358" s="1066"/>
      <c r="C358" s="609" t="s">
        <v>485</v>
      </c>
      <c r="D358" s="612">
        <v>4</v>
      </c>
      <c r="E358" s="610">
        <v>0</v>
      </c>
      <c r="F358" s="611">
        <f t="shared" si="56"/>
        <v>4</v>
      </c>
      <c r="G358" s="610">
        <v>0</v>
      </c>
      <c r="H358" s="610">
        <v>0</v>
      </c>
      <c r="I358" s="611">
        <f t="shared" si="48"/>
        <v>0</v>
      </c>
    </row>
    <row r="359" spans="1:9" hidden="1" outlineLevel="1">
      <c r="A359" s="1062"/>
      <c r="B359" s="1066"/>
      <c r="C359" s="609" t="s">
        <v>486</v>
      </c>
      <c r="D359" s="610">
        <v>1</v>
      </c>
      <c r="E359" s="610">
        <v>0</v>
      </c>
      <c r="F359" s="611">
        <f t="shared" si="56"/>
        <v>1</v>
      </c>
      <c r="G359" s="610">
        <v>0</v>
      </c>
      <c r="H359" s="610">
        <v>0</v>
      </c>
      <c r="I359" s="611">
        <f t="shared" ref="I359:I429" si="59">+H359+G359</f>
        <v>0</v>
      </c>
    </row>
    <row r="360" spans="1:9" hidden="1" outlineLevel="1">
      <c r="A360" s="1062"/>
      <c r="B360" s="1066" t="s">
        <v>487</v>
      </c>
      <c r="C360" s="609" t="s">
        <v>488</v>
      </c>
      <c r="D360" s="612">
        <v>0</v>
      </c>
      <c r="E360" s="610">
        <v>0</v>
      </c>
      <c r="F360" s="611">
        <f t="shared" si="56"/>
        <v>0</v>
      </c>
      <c r="G360" s="610">
        <v>0</v>
      </c>
      <c r="H360" s="610">
        <v>0</v>
      </c>
      <c r="I360" s="611">
        <f t="shared" si="59"/>
        <v>0</v>
      </c>
    </row>
    <row r="361" spans="1:9" ht="22.5" hidden="1" outlineLevel="1">
      <c r="A361" s="1062"/>
      <c r="B361" s="1066"/>
      <c r="C361" s="609" t="s">
        <v>489</v>
      </c>
      <c r="D361" s="610">
        <v>1</v>
      </c>
      <c r="E361" s="610">
        <v>0</v>
      </c>
      <c r="F361" s="611">
        <f t="shared" si="56"/>
        <v>1</v>
      </c>
      <c r="G361" s="610">
        <v>0</v>
      </c>
      <c r="H361" s="610">
        <v>0</v>
      </c>
      <c r="I361" s="611">
        <f t="shared" si="59"/>
        <v>0</v>
      </c>
    </row>
    <row r="362" spans="1:9" hidden="1" outlineLevel="1">
      <c r="A362" s="1062"/>
      <c r="B362" s="1066"/>
      <c r="C362" s="609" t="s">
        <v>490</v>
      </c>
      <c r="D362" s="610">
        <v>0</v>
      </c>
      <c r="E362" s="610">
        <v>0</v>
      </c>
      <c r="F362" s="611">
        <f t="shared" si="56"/>
        <v>0</v>
      </c>
      <c r="G362" s="610">
        <v>0</v>
      </c>
      <c r="H362" s="610">
        <v>0</v>
      </c>
      <c r="I362" s="611">
        <f t="shared" si="59"/>
        <v>0</v>
      </c>
    </row>
    <row r="363" spans="1:9" ht="33.75" hidden="1" outlineLevel="1">
      <c r="A363" s="1062"/>
      <c r="B363" s="609" t="s">
        <v>491</v>
      </c>
      <c r="C363" s="609" t="s">
        <v>492</v>
      </c>
      <c r="D363" s="612">
        <v>2</v>
      </c>
      <c r="E363" s="610">
        <v>0</v>
      </c>
      <c r="F363" s="611">
        <f t="shared" si="56"/>
        <v>2</v>
      </c>
      <c r="G363" s="610">
        <v>0</v>
      </c>
      <c r="H363" s="610">
        <v>0</v>
      </c>
      <c r="I363" s="611">
        <f t="shared" si="59"/>
        <v>0</v>
      </c>
    </row>
    <row r="364" spans="1:9" collapsed="1">
      <c r="A364" s="1057" t="s">
        <v>493</v>
      </c>
      <c r="B364" s="1057"/>
      <c r="C364" s="1057"/>
      <c r="D364" s="607">
        <v>2</v>
      </c>
      <c r="E364" s="607">
        <v>0</v>
      </c>
      <c r="F364" s="608">
        <f t="shared" si="56"/>
        <v>2</v>
      </c>
      <c r="G364" s="607">
        <v>0</v>
      </c>
      <c r="H364" s="607">
        <v>0</v>
      </c>
      <c r="I364" s="608">
        <f t="shared" si="59"/>
        <v>0</v>
      </c>
    </row>
    <row r="365" spans="1:9" collapsed="1">
      <c r="A365" s="1057" t="s">
        <v>494</v>
      </c>
      <c r="B365" s="1057"/>
      <c r="C365" s="1057"/>
      <c r="D365" s="607">
        <v>3</v>
      </c>
      <c r="E365" s="607">
        <v>0</v>
      </c>
      <c r="F365" s="608">
        <f t="shared" si="56"/>
        <v>3</v>
      </c>
      <c r="G365" s="607">
        <v>0</v>
      </c>
      <c r="H365" s="607">
        <v>0</v>
      </c>
      <c r="I365" s="608">
        <f t="shared" si="59"/>
        <v>0</v>
      </c>
    </row>
    <row r="366" spans="1:9" collapsed="1">
      <c r="A366" s="1057" t="s">
        <v>495</v>
      </c>
      <c r="B366" s="1057"/>
      <c r="C366" s="1057"/>
      <c r="D366" s="607">
        <f t="shared" ref="D366:I366" si="60">SUM(D367:D372)</f>
        <v>17</v>
      </c>
      <c r="E366" s="607">
        <f t="shared" si="60"/>
        <v>0</v>
      </c>
      <c r="F366" s="608">
        <f t="shared" si="60"/>
        <v>17</v>
      </c>
      <c r="G366" s="607">
        <f t="shared" si="60"/>
        <v>0</v>
      </c>
      <c r="H366" s="607">
        <f t="shared" si="60"/>
        <v>0</v>
      </c>
      <c r="I366" s="608">
        <f t="shared" si="60"/>
        <v>0</v>
      </c>
    </row>
    <row r="367" spans="1:9" hidden="1" outlineLevel="1">
      <c r="A367" s="1062" t="s">
        <v>495</v>
      </c>
      <c r="B367" s="1066" t="s">
        <v>496</v>
      </c>
      <c r="C367" s="609" t="s">
        <v>497</v>
      </c>
      <c r="D367" s="612">
        <v>12</v>
      </c>
      <c r="E367" s="610">
        <v>0</v>
      </c>
      <c r="F367" s="611">
        <f t="shared" ref="F367:F372" si="61">+E367+D367</f>
        <v>12</v>
      </c>
      <c r="G367" s="610">
        <v>0</v>
      </c>
      <c r="H367" s="610">
        <v>0</v>
      </c>
      <c r="I367" s="611">
        <f t="shared" si="59"/>
        <v>0</v>
      </c>
    </row>
    <row r="368" spans="1:9" hidden="1" outlineLevel="1">
      <c r="A368" s="1062"/>
      <c r="B368" s="1066"/>
      <c r="C368" s="609" t="s">
        <v>498</v>
      </c>
      <c r="D368" s="610">
        <v>1</v>
      </c>
      <c r="E368" s="610">
        <v>0</v>
      </c>
      <c r="F368" s="611">
        <f t="shared" si="61"/>
        <v>1</v>
      </c>
      <c r="G368" s="610">
        <v>0</v>
      </c>
      <c r="H368" s="610">
        <v>0</v>
      </c>
      <c r="I368" s="611">
        <f t="shared" si="59"/>
        <v>0</v>
      </c>
    </row>
    <row r="369" spans="1:9" ht="22.5" hidden="1" outlineLevel="1">
      <c r="A369" s="1062"/>
      <c r="B369" s="1066" t="s">
        <v>499</v>
      </c>
      <c r="C369" s="609" t="s">
        <v>500</v>
      </c>
      <c r="D369" s="612">
        <v>2</v>
      </c>
      <c r="E369" s="610">
        <v>0</v>
      </c>
      <c r="F369" s="611">
        <f t="shared" si="61"/>
        <v>2</v>
      </c>
      <c r="G369" s="610">
        <v>0</v>
      </c>
      <c r="H369" s="610">
        <v>0</v>
      </c>
      <c r="I369" s="611">
        <f t="shared" si="59"/>
        <v>0</v>
      </c>
    </row>
    <row r="370" spans="1:9" ht="22.5" hidden="1" outlineLevel="1">
      <c r="A370" s="1062"/>
      <c r="B370" s="1066"/>
      <c r="C370" s="609" t="s">
        <v>501</v>
      </c>
      <c r="D370" s="610">
        <v>0</v>
      </c>
      <c r="E370" s="610">
        <v>0</v>
      </c>
      <c r="F370" s="611">
        <f t="shared" si="61"/>
        <v>0</v>
      </c>
      <c r="G370" s="610">
        <v>0</v>
      </c>
      <c r="H370" s="610">
        <v>0</v>
      </c>
      <c r="I370" s="611">
        <f t="shared" si="59"/>
        <v>0</v>
      </c>
    </row>
    <row r="371" spans="1:9" hidden="1" outlineLevel="1">
      <c r="A371" s="1062"/>
      <c r="B371" s="1066" t="s">
        <v>502</v>
      </c>
      <c r="C371" s="609" t="s">
        <v>503</v>
      </c>
      <c r="D371" s="612">
        <v>1</v>
      </c>
      <c r="E371" s="610">
        <v>0</v>
      </c>
      <c r="F371" s="611">
        <f t="shared" si="61"/>
        <v>1</v>
      </c>
      <c r="G371" s="610">
        <v>0</v>
      </c>
      <c r="H371" s="610">
        <v>0</v>
      </c>
      <c r="I371" s="611">
        <f t="shared" si="59"/>
        <v>0</v>
      </c>
    </row>
    <row r="372" spans="1:9" ht="22.5" hidden="1" outlineLevel="1">
      <c r="A372" s="1062"/>
      <c r="B372" s="1066"/>
      <c r="C372" s="609" t="s">
        <v>504</v>
      </c>
      <c r="D372" s="612">
        <v>1</v>
      </c>
      <c r="E372" s="610">
        <v>0</v>
      </c>
      <c r="F372" s="611">
        <f t="shared" si="61"/>
        <v>1</v>
      </c>
      <c r="G372" s="610">
        <v>0</v>
      </c>
      <c r="H372" s="610">
        <v>0</v>
      </c>
      <c r="I372" s="611">
        <f t="shared" si="59"/>
        <v>0</v>
      </c>
    </row>
    <row r="373" spans="1:9" collapsed="1">
      <c r="A373" s="1057" t="s">
        <v>505</v>
      </c>
      <c r="B373" s="1057"/>
      <c r="C373" s="1057"/>
      <c r="D373" s="607">
        <f t="shared" ref="D373:I373" si="62">+D374+D375</f>
        <v>1</v>
      </c>
      <c r="E373" s="607">
        <f t="shared" si="62"/>
        <v>0</v>
      </c>
      <c r="F373" s="608">
        <f t="shared" si="62"/>
        <v>1</v>
      </c>
      <c r="G373" s="607">
        <f t="shared" si="62"/>
        <v>0</v>
      </c>
      <c r="H373" s="607">
        <f t="shared" si="62"/>
        <v>0</v>
      </c>
      <c r="I373" s="608">
        <f t="shared" si="62"/>
        <v>0</v>
      </c>
    </row>
    <row r="374" spans="1:9" ht="22.5" hidden="1" outlineLevel="1">
      <c r="A374" s="1062" t="s">
        <v>505</v>
      </c>
      <c r="B374" s="1066" t="s">
        <v>506</v>
      </c>
      <c r="C374" s="609" t="s">
        <v>506</v>
      </c>
      <c r="D374" s="610">
        <v>1</v>
      </c>
      <c r="E374" s="610">
        <v>0</v>
      </c>
      <c r="F374" s="611">
        <f t="shared" ref="F374:F375" si="63">+E374+D374</f>
        <v>1</v>
      </c>
      <c r="G374" s="610">
        <v>0</v>
      </c>
      <c r="H374" s="610">
        <v>0</v>
      </c>
      <c r="I374" s="611">
        <f t="shared" si="59"/>
        <v>0</v>
      </c>
    </row>
    <row r="375" spans="1:9" hidden="1" outlineLevel="1">
      <c r="A375" s="1062"/>
      <c r="B375" s="1066"/>
      <c r="C375" s="609" t="s">
        <v>507</v>
      </c>
      <c r="D375" s="610">
        <v>0</v>
      </c>
      <c r="E375" s="610">
        <v>0</v>
      </c>
      <c r="F375" s="611">
        <f t="shared" si="63"/>
        <v>0</v>
      </c>
      <c r="G375" s="610">
        <v>0</v>
      </c>
      <c r="H375" s="610">
        <v>0</v>
      </c>
      <c r="I375" s="611">
        <f t="shared" si="59"/>
        <v>0</v>
      </c>
    </row>
    <row r="376" spans="1:9" collapsed="1">
      <c r="A376" s="1057" t="s">
        <v>508</v>
      </c>
      <c r="B376" s="1057"/>
      <c r="C376" s="1057"/>
      <c r="D376" s="607">
        <f t="shared" ref="D376:I376" si="64">+D377+D378</f>
        <v>239</v>
      </c>
      <c r="E376" s="607">
        <f t="shared" si="64"/>
        <v>0</v>
      </c>
      <c r="F376" s="608">
        <f t="shared" si="64"/>
        <v>239</v>
      </c>
      <c r="G376" s="607">
        <f t="shared" si="64"/>
        <v>0</v>
      </c>
      <c r="H376" s="607">
        <f t="shared" si="64"/>
        <v>0</v>
      </c>
      <c r="I376" s="608">
        <f t="shared" si="64"/>
        <v>0</v>
      </c>
    </row>
    <row r="377" spans="1:9" ht="22.5" hidden="1" outlineLevel="1">
      <c r="A377" s="1062" t="s">
        <v>508</v>
      </c>
      <c r="B377" s="609" t="s">
        <v>509</v>
      </c>
      <c r="C377" s="609" t="s">
        <v>510</v>
      </c>
      <c r="D377" s="610">
        <v>1</v>
      </c>
      <c r="E377" s="610">
        <v>0</v>
      </c>
      <c r="F377" s="611">
        <f t="shared" ref="F377:F378" si="65">+E377+D377</f>
        <v>1</v>
      </c>
      <c r="G377" s="610">
        <v>0</v>
      </c>
      <c r="H377" s="610">
        <v>0</v>
      </c>
      <c r="I377" s="611">
        <f t="shared" si="59"/>
        <v>0</v>
      </c>
    </row>
    <row r="378" spans="1:9" ht="45" hidden="1" outlineLevel="1">
      <c r="A378" s="1062"/>
      <c r="B378" s="609" t="s">
        <v>511</v>
      </c>
      <c r="C378" s="609" t="s">
        <v>512</v>
      </c>
      <c r="D378" s="612">
        <v>238</v>
      </c>
      <c r="E378" s="610">
        <v>0</v>
      </c>
      <c r="F378" s="611">
        <f t="shared" si="65"/>
        <v>238</v>
      </c>
      <c r="G378" s="610">
        <v>0</v>
      </c>
      <c r="H378" s="610">
        <v>0</v>
      </c>
      <c r="I378" s="611">
        <f t="shared" si="59"/>
        <v>0</v>
      </c>
    </row>
    <row r="379" spans="1:9" collapsed="1">
      <c r="A379" s="1057" t="s">
        <v>513</v>
      </c>
      <c r="B379" s="1057"/>
      <c r="C379" s="1057"/>
      <c r="D379" s="607">
        <f t="shared" ref="D379:I379" si="66">SUM(D380:D389)</f>
        <v>130</v>
      </c>
      <c r="E379" s="607">
        <f t="shared" si="66"/>
        <v>0</v>
      </c>
      <c r="F379" s="608">
        <f t="shared" si="66"/>
        <v>130</v>
      </c>
      <c r="G379" s="607">
        <f t="shared" si="66"/>
        <v>0</v>
      </c>
      <c r="H379" s="607">
        <f t="shared" si="66"/>
        <v>0</v>
      </c>
      <c r="I379" s="608">
        <f t="shared" si="66"/>
        <v>0</v>
      </c>
    </row>
    <row r="380" spans="1:9" hidden="1" outlineLevel="1">
      <c r="A380" s="1062" t="s">
        <v>513</v>
      </c>
      <c r="B380" s="1066" t="s">
        <v>514</v>
      </c>
      <c r="C380" s="609" t="s">
        <v>515</v>
      </c>
      <c r="D380" s="612">
        <v>52</v>
      </c>
      <c r="E380" s="610">
        <v>0</v>
      </c>
      <c r="F380" s="611">
        <f t="shared" ref="F380:F389" si="67">+E380+D380</f>
        <v>52</v>
      </c>
      <c r="G380" s="610">
        <v>0</v>
      </c>
      <c r="H380" s="610">
        <v>0</v>
      </c>
      <c r="I380" s="611">
        <f t="shared" si="59"/>
        <v>0</v>
      </c>
    </row>
    <row r="381" spans="1:9" ht="22.5" hidden="1" outlineLevel="1">
      <c r="A381" s="1062"/>
      <c r="B381" s="1066"/>
      <c r="C381" s="609" t="s">
        <v>516</v>
      </c>
      <c r="D381" s="612">
        <v>8</v>
      </c>
      <c r="E381" s="610">
        <v>0</v>
      </c>
      <c r="F381" s="611">
        <f t="shared" si="67"/>
        <v>8</v>
      </c>
      <c r="G381" s="610">
        <v>0</v>
      </c>
      <c r="H381" s="610">
        <v>0</v>
      </c>
      <c r="I381" s="611">
        <f t="shared" si="59"/>
        <v>0</v>
      </c>
    </row>
    <row r="382" spans="1:9" hidden="1" outlineLevel="1">
      <c r="A382" s="1062"/>
      <c r="B382" s="1066"/>
      <c r="C382" s="609" t="s">
        <v>517</v>
      </c>
      <c r="D382" s="612">
        <v>13</v>
      </c>
      <c r="E382" s="612">
        <v>0</v>
      </c>
      <c r="F382" s="611">
        <f t="shared" si="67"/>
        <v>13</v>
      </c>
      <c r="G382" s="610">
        <v>0</v>
      </c>
      <c r="H382" s="610">
        <v>0</v>
      </c>
      <c r="I382" s="611">
        <f t="shared" si="59"/>
        <v>0</v>
      </c>
    </row>
    <row r="383" spans="1:9" hidden="1" outlineLevel="1">
      <c r="A383" s="1062"/>
      <c r="B383" s="1066"/>
      <c r="C383" s="609" t="s">
        <v>518</v>
      </c>
      <c r="D383" s="612">
        <v>0</v>
      </c>
      <c r="E383" s="610">
        <v>0</v>
      </c>
      <c r="F383" s="611">
        <f t="shared" si="67"/>
        <v>0</v>
      </c>
      <c r="G383" s="610">
        <v>0</v>
      </c>
      <c r="H383" s="610">
        <v>0</v>
      </c>
      <c r="I383" s="611">
        <f t="shared" si="59"/>
        <v>0</v>
      </c>
    </row>
    <row r="384" spans="1:9" hidden="1" outlineLevel="1">
      <c r="A384" s="1062"/>
      <c r="B384" s="1066" t="s">
        <v>519</v>
      </c>
      <c r="C384" s="609" t="s">
        <v>520</v>
      </c>
      <c r="D384" s="612">
        <v>22</v>
      </c>
      <c r="E384" s="610">
        <v>0</v>
      </c>
      <c r="F384" s="611">
        <f t="shared" si="67"/>
        <v>22</v>
      </c>
      <c r="G384" s="610">
        <v>0</v>
      </c>
      <c r="H384" s="610">
        <v>0</v>
      </c>
      <c r="I384" s="611">
        <f t="shared" si="59"/>
        <v>0</v>
      </c>
    </row>
    <row r="385" spans="1:9" ht="22.5" hidden="1" outlineLevel="1">
      <c r="A385" s="1062"/>
      <c r="B385" s="1066"/>
      <c r="C385" s="609" t="s">
        <v>521</v>
      </c>
      <c r="D385" s="612">
        <v>20</v>
      </c>
      <c r="E385" s="610">
        <v>0</v>
      </c>
      <c r="F385" s="611">
        <f t="shared" si="67"/>
        <v>20</v>
      </c>
      <c r="G385" s="610">
        <v>0</v>
      </c>
      <c r="H385" s="610">
        <v>0</v>
      </c>
      <c r="I385" s="611">
        <f t="shared" si="59"/>
        <v>0</v>
      </c>
    </row>
    <row r="386" spans="1:9" ht="22.5" hidden="1" outlineLevel="1">
      <c r="A386" s="1062"/>
      <c r="B386" s="1066"/>
      <c r="C386" s="609" t="s">
        <v>522</v>
      </c>
      <c r="D386" s="612">
        <v>0</v>
      </c>
      <c r="E386" s="610">
        <v>0</v>
      </c>
      <c r="F386" s="611">
        <f t="shared" si="67"/>
        <v>0</v>
      </c>
      <c r="G386" s="610">
        <v>0</v>
      </c>
      <c r="H386" s="610">
        <v>0</v>
      </c>
      <c r="I386" s="611">
        <f t="shared" si="59"/>
        <v>0</v>
      </c>
    </row>
    <row r="387" spans="1:9" hidden="1" outlineLevel="1">
      <c r="A387" s="1062"/>
      <c r="B387" s="1066" t="s">
        <v>523</v>
      </c>
      <c r="C387" s="609" t="s">
        <v>524</v>
      </c>
      <c r="D387" s="612">
        <v>9</v>
      </c>
      <c r="E387" s="610">
        <v>0</v>
      </c>
      <c r="F387" s="611">
        <f t="shared" si="67"/>
        <v>9</v>
      </c>
      <c r="G387" s="610">
        <v>0</v>
      </c>
      <c r="H387" s="610">
        <v>0</v>
      </c>
      <c r="I387" s="611">
        <f t="shared" si="59"/>
        <v>0</v>
      </c>
    </row>
    <row r="388" spans="1:9" hidden="1" outlineLevel="1">
      <c r="A388" s="1062"/>
      <c r="B388" s="1066"/>
      <c r="C388" s="609" t="s">
        <v>525</v>
      </c>
      <c r="D388" s="612">
        <v>0</v>
      </c>
      <c r="E388" s="610">
        <v>0</v>
      </c>
      <c r="F388" s="611">
        <f t="shared" si="67"/>
        <v>0</v>
      </c>
      <c r="G388" s="610">
        <v>0</v>
      </c>
      <c r="H388" s="610">
        <v>0</v>
      </c>
      <c r="I388" s="611">
        <f t="shared" si="59"/>
        <v>0</v>
      </c>
    </row>
    <row r="389" spans="1:9" ht="22.5" hidden="1" outlineLevel="1">
      <c r="A389" s="1062"/>
      <c r="B389" s="1066"/>
      <c r="C389" s="609" t="s">
        <v>526</v>
      </c>
      <c r="D389" s="612">
        <v>6</v>
      </c>
      <c r="E389" s="610">
        <v>0</v>
      </c>
      <c r="F389" s="611">
        <f t="shared" si="67"/>
        <v>6</v>
      </c>
      <c r="G389" s="610">
        <v>0</v>
      </c>
      <c r="H389" s="610">
        <v>0</v>
      </c>
      <c r="I389" s="611">
        <f t="shared" si="59"/>
        <v>0</v>
      </c>
    </row>
    <row r="390" spans="1:9" collapsed="1">
      <c r="A390" s="1057" t="s">
        <v>527</v>
      </c>
      <c r="B390" s="1057"/>
      <c r="C390" s="1057"/>
      <c r="D390" s="607">
        <f t="shared" ref="D390:I390" si="68">SUM(D391:D404)</f>
        <v>127</v>
      </c>
      <c r="E390" s="607">
        <f t="shared" si="68"/>
        <v>0</v>
      </c>
      <c r="F390" s="608">
        <f t="shared" si="68"/>
        <v>127</v>
      </c>
      <c r="G390" s="607">
        <f t="shared" si="68"/>
        <v>0</v>
      </c>
      <c r="H390" s="607">
        <f t="shared" si="68"/>
        <v>0</v>
      </c>
      <c r="I390" s="608">
        <f t="shared" si="68"/>
        <v>0</v>
      </c>
    </row>
    <row r="391" spans="1:9" hidden="1" outlineLevel="1">
      <c r="A391" s="1062" t="s">
        <v>527</v>
      </c>
      <c r="B391" s="1066" t="s">
        <v>528</v>
      </c>
      <c r="C391" s="609" t="s">
        <v>529</v>
      </c>
      <c r="D391" s="612">
        <v>1</v>
      </c>
      <c r="E391" s="610">
        <v>0</v>
      </c>
      <c r="F391" s="611">
        <f t="shared" ref="F391:F404" si="69">+E391+D391</f>
        <v>1</v>
      </c>
      <c r="G391" s="610">
        <v>0</v>
      </c>
      <c r="H391" s="610">
        <v>0</v>
      </c>
      <c r="I391" s="611">
        <f t="shared" si="59"/>
        <v>0</v>
      </c>
    </row>
    <row r="392" spans="1:9" hidden="1" outlineLevel="1">
      <c r="A392" s="1062"/>
      <c r="B392" s="1066"/>
      <c r="C392" s="609" t="s">
        <v>530</v>
      </c>
      <c r="D392" s="612">
        <v>40</v>
      </c>
      <c r="E392" s="610">
        <v>0</v>
      </c>
      <c r="F392" s="611">
        <f t="shared" si="69"/>
        <v>40</v>
      </c>
      <c r="G392" s="610">
        <v>0</v>
      </c>
      <c r="H392" s="610">
        <v>0</v>
      </c>
      <c r="I392" s="611">
        <f t="shared" si="59"/>
        <v>0</v>
      </c>
    </row>
    <row r="393" spans="1:9" hidden="1" outlineLevel="1">
      <c r="A393" s="1062"/>
      <c r="B393" s="1066"/>
      <c r="C393" s="609" t="s">
        <v>531</v>
      </c>
      <c r="D393" s="612">
        <v>5</v>
      </c>
      <c r="E393" s="610">
        <v>0</v>
      </c>
      <c r="F393" s="611">
        <f t="shared" si="69"/>
        <v>5</v>
      </c>
      <c r="G393" s="610">
        <v>0</v>
      </c>
      <c r="H393" s="610">
        <v>0</v>
      </c>
      <c r="I393" s="611">
        <f t="shared" si="59"/>
        <v>0</v>
      </c>
    </row>
    <row r="394" spans="1:9" hidden="1" outlineLevel="1">
      <c r="A394" s="1062"/>
      <c r="B394" s="1066" t="s">
        <v>532</v>
      </c>
      <c r="C394" s="609" t="s">
        <v>533</v>
      </c>
      <c r="D394" s="612">
        <v>12</v>
      </c>
      <c r="E394" s="610">
        <v>0</v>
      </c>
      <c r="F394" s="611">
        <f t="shared" si="69"/>
        <v>12</v>
      </c>
      <c r="G394" s="610">
        <v>0</v>
      </c>
      <c r="H394" s="610">
        <v>0</v>
      </c>
      <c r="I394" s="611">
        <f t="shared" si="59"/>
        <v>0</v>
      </c>
    </row>
    <row r="395" spans="1:9" ht="22.5" hidden="1" outlineLevel="1">
      <c r="A395" s="1062"/>
      <c r="B395" s="1066"/>
      <c r="C395" s="609" t="s">
        <v>534</v>
      </c>
      <c r="D395" s="612">
        <v>6</v>
      </c>
      <c r="E395" s="610">
        <v>0</v>
      </c>
      <c r="F395" s="611">
        <f t="shared" si="69"/>
        <v>6</v>
      </c>
      <c r="G395" s="610">
        <v>0</v>
      </c>
      <c r="H395" s="610">
        <v>0</v>
      </c>
      <c r="I395" s="611">
        <f t="shared" si="59"/>
        <v>0</v>
      </c>
    </row>
    <row r="396" spans="1:9" ht="33.75" hidden="1" outlineLevel="1">
      <c r="A396" s="1062"/>
      <c r="B396" s="1066"/>
      <c r="C396" s="609" t="s">
        <v>535</v>
      </c>
      <c r="D396" s="612">
        <v>0</v>
      </c>
      <c r="E396" s="610">
        <v>0</v>
      </c>
      <c r="F396" s="611">
        <f t="shared" si="69"/>
        <v>0</v>
      </c>
      <c r="G396" s="610">
        <v>0</v>
      </c>
      <c r="H396" s="610">
        <v>0</v>
      </c>
      <c r="I396" s="611">
        <f t="shared" si="59"/>
        <v>0</v>
      </c>
    </row>
    <row r="397" spans="1:9" hidden="1" outlineLevel="1">
      <c r="A397" s="1062"/>
      <c r="B397" s="1066"/>
      <c r="C397" s="609" t="s">
        <v>536</v>
      </c>
      <c r="D397" s="612">
        <v>6</v>
      </c>
      <c r="E397" s="610">
        <v>0</v>
      </c>
      <c r="F397" s="611">
        <f t="shared" si="69"/>
        <v>6</v>
      </c>
      <c r="G397" s="610">
        <v>0</v>
      </c>
      <c r="H397" s="610">
        <v>0</v>
      </c>
      <c r="I397" s="611">
        <f t="shared" si="59"/>
        <v>0</v>
      </c>
    </row>
    <row r="398" spans="1:9" hidden="1" outlineLevel="1">
      <c r="A398" s="1062"/>
      <c r="B398" s="1066" t="s">
        <v>537</v>
      </c>
      <c r="C398" s="609" t="s">
        <v>538</v>
      </c>
      <c r="D398" s="612">
        <v>3</v>
      </c>
      <c r="E398" s="610">
        <v>0</v>
      </c>
      <c r="F398" s="611">
        <f t="shared" si="69"/>
        <v>3</v>
      </c>
      <c r="G398" s="610">
        <v>0</v>
      </c>
      <c r="H398" s="610">
        <v>0</v>
      </c>
      <c r="I398" s="611">
        <f t="shared" si="59"/>
        <v>0</v>
      </c>
    </row>
    <row r="399" spans="1:9" hidden="1" outlineLevel="1">
      <c r="A399" s="1062"/>
      <c r="B399" s="1066"/>
      <c r="C399" s="609" t="s">
        <v>539</v>
      </c>
      <c r="D399" s="612">
        <v>2</v>
      </c>
      <c r="E399" s="610">
        <v>0</v>
      </c>
      <c r="F399" s="611">
        <f t="shared" si="69"/>
        <v>2</v>
      </c>
      <c r="G399" s="610">
        <v>0</v>
      </c>
      <c r="H399" s="610">
        <v>0</v>
      </c>
      <c r="I399" s="611">
        <f t="shared" si="59"/>
        <v>0</v>
      </c>
    </row>
    <row r="400" spans="1:9" hidden="1" outlineLevel="1">
      <c r="A400" s="1062"/>
      <c r="B400" s="1066"/>
      <c r="C400" s="609" t="s">
        <v>540</v>
      </c>
      <c r="D400" s="612">
        <v>0</v>
      </c>
      <c r="E400" s="610">
        <v>0</v>
      </c>
      <c r="F400" s="611">
        <f t="shared" si="69"/>
        <v>0</v>
      </c>
      <c r="G400" s="610">
        <v>0</v>
      </c>
      <c r="H400" s="610">
        <v>0</v>
      </c>
      <c r="I400" s="611">
        <f t="shared" si="59"/>
        <v>0</v>
      </c>
    </row>
    <row r="401" spans="1:9" hidden="1" outlineLevel="1">
      <c r="A401" s="1062"/>
      <c r="B401" s="1066"/>
      <c r="C401" s="609" t="s">
        <v>541</v>
      </c>
      <c r="D401" s="612">
        <v>1</v>
      </c>
      <c r="E401" s="610">
        <v>0</v>
      </c>
      <c r="F401" s="611">
        <f t="shared" si="69"/>
        <v>1</v>
      </c>
      <c r="G401" s="610">
        <v>0</v>
      </c>
      <c r="H401" s="610">
        <v>0</v>
      </c>
      <c r="I401" s="611">
        <f t="shared" si="59"/>
        <v>0</v>
      </c>
    </row>
    <row r="402" spans="1:9" ht="22.5" hidden="1" outlineLevel="1">
      <c r="A402" s="1062"/>
      <c r="B402" s="1066"/>
      <c r="C402" s="609" t="s">
        <v>542</v>
      </c>
      <c r="D402" s="612">
        <v>7</v>
      </c>
      <c r="E402" s="610">
        <v>0</v>
      </c>
      <c r="F402" s="611">
        <f t="shared" si="69"/>
        <v>7</v>
      </c>
      <c r="G402" s="610">
        <v>0</v>
      </c>
      <c r="H402" s="610">
        <v>0</v>
      </c>
      <c r="I402" s="611">
        <f t="shared" si="59"/>
        <v>0</v>
      </c>
    </row>
    <row r="403" spans="1:9" hidden="1" outlineLevel="1">
      <c r="A403" s="1062"/>
      <c r="B403" s="1066" t="s">
        <v>543</v>
      </c>
      <c r="C403" s="609" t="s">
        <v>544</v>
      </c>
      <c r="D403" s="612">
        <v>6</v>
      </c>
      <c r="E403" s="610">
        <v>0</v>
      </c>
      <c r="F403" s="611">
        <f t="shared" si="69"/>
        <v>6</v>
      </c>
      <c r="G403" s="610">
        <v>0</v>
      </c>
      <c r="H403" s="610">
        <v>0</v>
      </c>
      <c r="I403" s="611">
        <f t="shared" si="59"/>
        <v>0</v>
      </c>
    </row>
    <row r="404" spans="1:9" ht="22.5" hidden="1" outlineLevel="1">
      <c r="A404" s="1062"/>
      <c r="B404" s="1066"/>
      <c r="C404" s="609" t="s">
        <v>545</v>
      </c>
      <c r="D404" s="612">
        <v>38</v>
      </c>
      <c r="E404" s="610">
        <v>0</v>
      </c>
      <c r="F404" s="611">
        <f t="shared" si="69"/>
        <v>38</v>
      </c>
      <c r="G404" s="610">
        <v>0</v>
      </c>
      <c r="H404" s="610">
        <v>0</v>
      </c>
      <c r="I404" s="611">
        <f t="shared" si="59"/>
        <v>0</v>
      </c>
    </row>
    <row r="405" spans="1:9" collapsed="1">
      <c r="A405" s="1057" t="s">
        <v>546</v>
      </c>
      <c r="B405" s="1057"/>
      <c r="C405" s="1057"/>
      <c r="D405" s="607">
        <f t="shared" ref="D405:I405" si="70">SUM(D406:D411)</f>
        <v>7</v>
      </c>
      <c r="E405" s="607">
        <f t="shared" si="70"/>
        <v>0</v>
      </c>
      <c r="F405" s="608">
        <f t="shared" si="70"/>
        <v>7</v>
      </c>
      <c r="G405" s="607">
        <f t="shared" si="70"/>
        <v>0</v>
      </c>
      <c r="H405" s="607">
        <f t="shared" si="70"/>
        <v>0</v>
      </c>
      <c r="I405" s="608">
        <f t="shared" si="70"/>
        <v>0</v>
      </c>
    </row>
    <row r="406" spans="1:9" ht="22.5" hidden="1" outlineLevel="1">
      <c r="A406" s="1062" t="s">
        <v>546</v>
      </c>
      <c r="B406" s="1066" t="s">
        <v>547</v>
      </c>
      <c r="C406" s="609" t="s">
        <v>548</v>
      </c>
      <c r="D406" s="612">
        <v>0</v>
      </c>
      <c r="E406" s="610">
        <v>0</v>
      </c>
      <c r="F406" s="611">
        <f t="shared" ref="F406:F411" si="71">+E406+D406</f>
        <v>0</v>
      </c>
      <c r="G406" s="610">
        <v>0</v>
      </c>
      <c r="H406" s="610">
        <v>0</v>
      </c>
      <c r="I406" s="611">
        <f t="shared" si="59"/>
        <v>0</v>
      </c>
    </row>
    <row r="407" spans="1:9" hidden="1" outlineLevel="1">
      <c r="A407" s="1062"/>
      <c r="B407" s="1066"/>
      <c r="C407" s="609" t="s">
        <v>549</v>
      </c>
      <c r="D407" s="610">
        <v>0</v>
      </c>
      <c r="E407" s="610">
        <v>0</v>
      </c>
      <c r="F407" s="611">
        <f t="shared" si="71"/>
        <v>0</v>
      </c>
      <c r="G407" s="610">
        <v>0</v>
      </c>
      <c r="H407" s="610">
        <v>0</v>
      </c>
      <c r="I407" s="611">
        <f t="shared" si="59"/>
        <v>0</v>
      </c>
    </row>
    <row r="408" spans="1:9" ht="33.75" hidden="1" outlineLevel="1">
      <c r="A408" s="1062"/>
      <c r="B408" s="609" t="s">
        <v>550</v>
      </c>
      <c r="C408" s="609" t="s">
        <v>551</v>
      </c>
      <c r="D408" s="612">
        <v>5</v>
      </c>
      <c r="E408" s="610">
        <v>0</v>
      </c>
      <c r="F408" s="611">
        <f t="shared" si="71"/>
        <v>5</v>
      </c>
      <c r="G408" s="610">
        <v>0</v>
      </c>
      <c r="H408" s="610">
        <v>0</v>
      </c>
      <c r="I408" s="611">
        <f t="shared" si="59"/>
        <v>0</v>
      </c>
    </row>
    <row r="409" spans="1:9" ht="22.5" hidden="1" outlineLevel="1">
      <c r="A409" s="1062"/>
      <c r="B409" s="1066" t="s">
        <v>552</v>
      </c>
      <c r="C409" s="609" t="s">
        <v>553</v>
      </c>
      <c r="D409" s="612">
        <v>0</v>
      </c>
      <c r="E409" s="610">
        <v>0</v>
      </c>
      <c r="F409" s="611">
        <f t="shared" si="71"/>
        <v>0</v>
      </c>
      <c r="G409" s="610">
        <v>0</v>
      </c>
      <c r="H409" s="610">
        <v>0</v>
      </c>
      <c r="I409" s="611">
        <f t="shared" si="59"/>
        <v>0</v>
      </c>
    </row>
    <row r="410" spans="1:9" ht="22.5" hidden="1" outlineLevel="1">
      <c r="A410" s="1062"/>
      <c r="B410" s="1066"/>
      <c r="C410" s="609" t="s">
        <v>554</v>
      </c>
      <c r="D410" s="612">
        <v>2</v>
      </c>
      <c r="E410" s="610">
        <v>0</v>
      </c>
      <c r="F410" s="611">
        <f t="shared" si="71"/>
        <v>2</v>
      </c>
      <c r="G410" s="610">
        <v>0</v>
      </c>
      <c r="H410" s="610">
        <v>0</v>
      </c>
      <c r="I410" s="611">
        <f t="shared" si="59"/>
        <v>0</v>
      </c>
    </row>
    <row r="411" spans="1:9" ht="56.25" hidden="1" outlineLevel="1">
      <c r="A411" s="1062"/>
      <c r="B411" s="609" t="s">
        <v>555</v>
      </c>
      <c r="C411" s="609" t="s">
        <v>556</v>
      </c>
      <c r="D411" s="612">
        <v>0</v>
      </c>
      <c r="E411" s="610">
        <v>0</v>
      </c>
      <c r="F411" s="611">
        <f t="shared" si="71"/>
        <v>0</v>
      </c>
      <c r="G411" s="610">
        <v>0</v>
      </c>
      <c r="H411" s="610">
        <v>0</v>
      </c>
      <c r="I411" s="611">
        <f t="shared" si="59"/>
        <v>0</v>
      </c>
    </row>
    <row r="412" spans="1:9" collapsed="1">
      <c r="A412" s="1057" t="s">
        <v>557</v>
      </c>
      <c r="B412" s="1057"/>
      <c r="C412" s="1057"/>
      <c r="D412" s="607">
        <f t="shared" ref="D412:I412" si="72">SUM(D413:D460)</f>
        <v>43</v>
      </c>
      <c r="E412" s="607">
        <f t="shared" si="72"/>
        <v>1</v>
      </c>
      <c r="F412" s="608">
        <f t="shared" si="72"/>
        <v>44</v>
      </c>
      <c r="G412" s="607">
        <f t="shared" si="72"/>
        <v>0</v>
      </c>
      <c r="H412" s="607">
        <f t="shared" si="72"/>
        <v>0</v>
      </c>
      <c r="I412" s="608">
        <f t="shared" si="72"/>
        <v>0</v>
      </c>
    </row>
    <row r="413" spans="1:9" ht="33.75" hidden="1" outlineLevel="1">
      <c r="A413" s="1062" t="s">
        <v>557</v>
      </c>
      <c r="B413" s="1066" t="s">
        <v>558</v>
      </c>
      <c r="C413" s="609" t="s">
        <v>559</v>
      </c>
      <c r="D413" s="610">
        <v>0</v>
      </c>
      <c r="E413" s="610">
        <v>0</v>
      </c>
      <c r="F413" s="611">
        <f t="shared" ref="F413:F460" si="73">+E413+D413</f>
        <v>0</v>
      </c>
      <c r="G413" s="610">
        <v>0</v>
      </c>
      <c r="H413" s="610">
        <v>0</v>
      </c>
      <c r="I413" s="611">
        <f t="shared" si="59"/>
        <v>0</v>
      </c>
    </row>
    <row r="414" spans="1:9" ht="33.75" hidden="1" outlineLevel="1">
      <c r="A414" s="1062"/>
      <c r="B414" s="1066"/>
      <c r="C414" s="609" t="s">
        <v>560</v>
      </c>
      <c r="D414" s="612">
        <v>2</v>
      </c>
      <c r="E414" s="610">
        <v>0</v>
      </c>
      <c r="F414" s="611">
        <f t="shared" si="73"/>
        <v>2</v>
      </c>
      <c r="G414" s="610">
        <v>0</v>
      </c>
      <c r="H414" s="610">
        <v>0</v>
      </c>
      <c r="I414" s="611">
        <f t="shared" si="59"/>
        <v>0</v>
      </c>
    </row>
    <row r="415" spans="1:9" ht="22.5" hidden="1" outlineLevel="1">
      <c r="A415" s="1062"/>
      <c r="B415" s="1066"/>
      <c r="C415" s="609" t="s">
        <v>561</v>
      </c>
      <c r="D415" s="612">
        <v>2</v>
      </c>
      <c r="E415" s="610">
        <v>0</v>
      </c>
      <c r="F415" s="611">
        <f t="shared" si="73"/>
        <v>2</v>
      </c>
      <c r="G415" s="610">
        <v>0</v>
      </c>
      <c r="H415" s="610">
        <v>0</v>
      </c>
      <c r="I415" s="611">
        <f t="shared" si="59"/>
        <v>0</v>
      </c>
    </row>
    <row r="416" spans="1:9" ht="22.5" hidden="1" outlineLevel="1">
      <c r="A416" s="1062"/>
      <c r="B416" s="1066"/>
      <c r="C416" s="609" t="s">
        <v>562</v>
      </c>
      <c r="D416" s="610">
        <v>0</v>
      </c>
      <c r="E416" s="610">
        <v>0</v>
      </c>
      <c r="F416" s="611">
        <f t="shared" si="73"/>
        <v>0</v>
      </c>
      <c r="G416" s="610">
        <v>0</v>
      </c>
      <c r="H416" s="610">
        <v>0</v>
      </c>
      <c r="I416" s="611">
        <f t="shared" si="59"/>
        <v>0</v>
      </c>
    </row>
    <row r="417" spans="1:9" ht="22.5" hidden="1" outlineLevel="1">
      <c r="A417" s="1062"/>
      <c r="B417" s="1066"/>
      <c r="C417" s="609" t="s">
        <v>563</v>
      </c>
      <c r="D417" s="610">
        <v>0</v>
      </c>
      <c r="E417" s="610">
        <v>0</v>
      </c>
      <c r="F417" s="611">
        <f t="shared" si="73"/>
        <v>0</v>
      </c>
      <c r="G417" s="610">
        <v>0</v>
      </c>
      <c r="H417" s="610">
        <v>0</v>
      </c>
      <c r="I417" s="611">
        <f t="shared" si="59"/>
        <v>0</v>
      </c>
    </row>
    <row r="418" spans="1:9" ht="22.5" hidden="1" outlineLevel="1">
      <c r="A418" s="1062"/>
      <c r="B418" s="1066"/>
      <c r="C418" s="609" t="s">
        <v>564</v>
      </c>
      <c r="D418" s="612">
        <v>0</v>
      </c>
      <c r="E418" s="610">
        <v>0</v>
      </c>
      <c r="F418" s="611">
        <f t="shared" si="73"/>
        <v>0</v>
      </c>
      <c r="G418" s="610">
        <v>0</v>
      </c>
      <c r="H418" s="610">
        <v>0</v>
      </c>
      <c r="I418" s="611">
        <f t="shared" si="59"/>
        <v>0</v>
      </c>
    </row>
    <row r="419" spans="1:9" ht="22.5" hidden="1" outlineLevel="1">
      <c r="A419" s="1062"/>
      <c r="B419" s="1066"/>
      <c r="C419" s="609" t="s">
        <v>565</v>
      </c>
      <c r="D419" s="612">
        <v>2</v>
      </c>
      <c r="E419" s="612">
        <v>0</v>
      </c>
      <c r="F419" s="611">
        <f t="shared" si="73"/>
        <v>2</v>
      </c>
      <c r="G419" s="610">
        <v>0</v>
      </c>
      <c r="H419" s="610">
        <v>0</v>
      </c>
      <c r="I419" s="611">
        <f t="shared" si="59"/>
        <v>0</v>
      </c>
    </row>
    <row r="420" spans="1:9" ht="22.5" hidden="1" outlineLevel="1">
      <c r="A420" s="1062"/>
      <c r="B420" s="1066"/>
      <c r="C420" s="609" t="s">
        <v>566</v>
      </c>
      <c r="D420" s="612">
        <v>1</v>
      </c>
      <c r="E420" s="610">
        <v>0</v>
      </c>
      <c r="F420" s="611">
        <f t="shared" si="73"/>
        <v>1</v>
      </c>
      <c r="G420" s="610">
        <v>0</v>
      </c>
      <c r="H420" s="610">
        <v>0</v>
      </c>
      <c r="I420" s="611">
        <f t="shared" si="59"/>
        <v>0</v>
      </c>
    </row>
    <row r="421" spans="1:9" hidden="1" outlineLevel="1">
      <c r="A421" s="1062"/>
      <c r="B421" s="1066"/>
      <c r="C421" s="609" t="s">
        <v>567</v>
      </c>
      <c r="D421" s="610">
        <v>0</v>
      </c>
      <c r="E421" s="610">
        <v>0</v>
      </c>
      <c r="F421" s="611">
        <f t="shared" si="73"/>
        <v>0</v>
      </c>
      <c r="G421" s="610">
        <v>0</v>
      </c>
      <c r="H421" s="610">
        <v>0</v>
      </c>
      <c r="I421" s="611">
        <f t="shared" si="59"/>
        <v>0</v>
      </c>
    </row>
    <row r="422" spans="1:9" ht="22.5" hidden="1" outlineLevel="1">
      <c r="A422" s="1062"/>
      <c r="B422" s="1066" t="s">
        <v>568</v>
      </c>
      <c r="C422" s="609" t="s">
        <v>569</v>
      </c>
      <c r="D422" s="612">
        <v>2</v>
      </c>
      <c r="E422" s="610">
        <v>0</v>
      </c>
      <c r="F422" s="611">
        <f t="shared" si="73"/>
        <v>2</v>
      </c>
      <c r="G422" s="610">
        <v>0</v>
      </c>
      <c r="H422" s="610">
        <v>0</v>
      </c>
      <c r="I422" s="611">
        <f t="shared" si="59"/>
        <v>0</v>
      </c>
    </row>
    <row r="423" spans="1:9" hidden="1" outlineLevel="1">
      <c r="A423" s="1062"/>
      <c r="B423" s="1066"/>
      <c r="C423" s="609" t="s">
        <v>570</v>
      </c>
      <c r="D423" s="610">
        <v>0</v>
      </c>
      <c r="E423" s="610">
        <v>0</v>
      </c>
      <c r="F423" s="611">
        <f t="shared" si="73"/>
        <v>0</v>
      </c>
      <c r="G423" s="610">
        <v>0</v>
      </c>
      <c r="H423" s="610">
        <v>0</v>
      </c>
      <c r="I423" s="611">
        <f t="shared" si="59"/>
        <v>0</v>
      </c>
    </row>
    <row r="424" spans="1:9" hidden="1" outlineLevel="1">
      <c r="A424" s="1062"/>
      <c r="B424" s="1066"/>
      <c r="C424" s="609" t="s">
        <v>571</v>
      </c>
      <c r="D424" s="610">
        <v>0</v>
      </c>
      <c r="E424" s="610">
        <v>0</v>
      </c>
      <c r="F424" s="611">
        <f t="shared" si="73"/>
        <v>0</v>
      </c>
      <c r="G424" s="610">
        <v>0</v>
      </c>
      <c r="H424" s="610">
        <v>0</v>
      </c>
      <c r="I424" s="611">
        <f t="shared" si="59"/>
        <v>0</v>
      </c>
    </row>
    <row r="425" spans="1:9" hidden="1" outlineLevel="1">
      <c r="A425" s="1062"/>
      <c r="B425" s="1066"/>
      <c r="C425" s="609" t="s">
        <v>572</v>
      </c>
      <c r="D425" s="610">
        <v>0</v>
      </c>
      <c r="E425" s="610">
        <v>0</v>
      </c>
      <c r="F425" s="611">
        <f t="shared" si="73"/>
        <v>0</v>
      </c>
      <c r="G425" s="610">
        <v>0</v>
      </c>
      <c r="H425" s="610">
        <v>0</v>
      </c>
      <c r="I425" s="611">
        <f t="shared" si="59"/>
        <v>0</v>
      </c>
    </row>
    <row r="426" spans="1:9" hidden="1" outlineLevel="1">
      <c r="A426" s="1062"/>
      <c r="B426" s="1066" t="s">
        <v>573</v>
      </c>
      <c r="C426" s="609" t="s">
        <v>574</v>
      </c>
      <c r="D426" s="612">
        <v>5</v>
      </c>
      <c r="E426" s="612">
        <v>0</v>
      </c>
      <c r="F426" s="611">
        <f t="shared" si="73"/>
        <v>5</v>
      </c>
      <c r="G426" s="610">
        <v>0</v>
      </c>
      <c r="H426" s="610">
        <v>0</v>
      </c>
      <c r="I426" s="611">
        <f t="shared" si="59"/>
        <v>0</v>
      </c>
    </row>
    <row r="427" spans="1:9" hidden="1" outlineLevel="1">
      <c r="A427" s="1062"/>
      <c r="B427" s="1066"/>
      <c r="C427" s="609" t="s">
        <v>575</v>
      </c>
      <c r="D427" s="612">
        <v>2</v>
      </c>
      <c r="E427" s="610">
        <v>0</v>
      </c>
      <c r="F427" s="611">
        <f t="shared" si="73"/>
        <v>2</v>
      </c>
      <c r="G427" s="610">
        <v>0</v>
      </c>
      <c r="H427" s="610">
        <v>0</v>
      </c>
      <c r="I427" s="611">
        <f t="shared" si="59"/>
        <v>0</v>
      </c>
    </row>
    <row r="428" spans="1:9" ht="22.5" hidden="1" outlineLevel="1">
      <c r="A428" s="1062"/>
      <c r="B428" s="1066"/>
      <c r="C428" s="609" t="s">
        <v>576</v>
      </c>
      <c r="D428" s="610">
        <v>1</v>
      </c>
      <c r="E428" s="610">
        <v>0</v>
      </c>
      <c r="F428" s="611">
        <f t="shared" si="73"/>
        <v>1</v>
      </c>
      <c r="G428" s="610">
        <v>0</v>
      </c>
      <c r="H428" s="610">
        <v>0</v>
      </c>
      <c r="I428" s="611">
        <f t="shared" si="59"/>
        <v>0</v>
      </c>
    </row>
    <row r="429" spans="1:9" hidden="1" outlineLevel="1">
      <c r="A429" s="1062"/>
      <c r="B429" s="1066"/>
      <c r="C429" s="609" t="s">
        <v>577</v>
      </c>
      <c r="D429" s="610">
        <v>1</v>
      </c>
      <c r="E429" s="610">
        <v>0</v>
      </c>
      <c r="F429" s="611">
        <f t="shared" si="73"/>
        <v>1</v>
      </c>
      <c r="G429" s="610">
        <v>0</v>
      </c>
      <c r="H429" s="610">
        <v>0</v>
      </c>
      <c r="I429" s="611">
        <f t="shared" si="59"/>
        <v>0</v>
      </c>
    </row>
    <row r="430" spans="1:9" hidden="1" outlineLevel="1">
      <c r="A430" s="1062"/>
      <c r="B430" s="1066"/>
      <c r="C430" s="609" t="s">
        <v>578</v>
      </c>
      <c r="D430" s="612">
        <v>0</v>
      </c>
      <c r="E430" s="610">
        <v>0</v>
      </c>
      <c r="F430" s="611">
        <f t="shared" si="73"/>
        <v>0</v>
      </c>
      <c r="G430" s="610">
        <v>0</v>
      </c>
      <c r="H430" s="610">
        <v>0</v>
      </c>
      <c r="I430" s="611">
        <f t="shared" ref="I430:I494" si="74">+H430+G430</f>
        <v>0</v>
      </c>
    </row>
    <row r="431" spans="1:9" ht="22.5" hidden="1" outlineLevel="1">
      <c r="A431" s="1062"/>
      <c r="B431" s="1066"/>
      <c r="C431" s="609" t="s">
        <v>579</v>
      </c>
      <c r="D431" s="612">
        <v>0</v>
      </c>
      <c r="E431" s="610">
        <v>0</v>
      </c>
      <c r="F431" s="611">
        <f t="shared" si="73"/>
        <v>0</v>
      </c>
      <c r="G431" s="610">
        <v>0</v>
      </c>
      <c r="H431" s="610">
        <v>0</v>
      </c>
      <c r="I431" s="611">
        <f t="shared" si="74"/>
        <v>0</v>
      </c>
    </row>
    <row r="432" spans="1:9" ht="22.5" hidden="1" outlineLevel="1">
      <c r="A432" s="1062"/>
      <c r="B432" s="1066"/>
      <c r="C432" s="609" t="s">
        <v>580</v>
      </c>
      <c r="D432" s="610">
        <v>0</v>
      </c>
      <c r="E432" s="610">
        <v>0</v>
      </c>
      <c r="F432" s="611">
        <f t="shared" si="73"/>
        <v>0</v>
      </c>
      <c r="G432" s="610">
        <v>0</v>
      </c>
      <c r="H432" s="610">
        <v>0</v>
      </c>
      <c r="I432" s="611">
        <f t="shared" si="74"/>
        <v>0</v>
      </c>
    </row>
    <row r="433" spans="1:9" ht="22.5" hidden="1" outlineLevel="1">
      <c r="A433" s="1062"/>
      <c r="B433" s="1066"/>
      <c r="C433" s="609" t="s">
        <v>581</v>
      </c>
      <c r="D433" s="610">
        <v>0</v>
      </c>
      <c r="E433" s="610">
        <v>0</v>
      </c>
      <c r="F433" s="611">
        <f t="shared" si="73"/>
        <v>0</v>
      </c>
      <c r="G433" s="610">
        <v>0</v>
      </c>
      <c r="H433" s="610">
        <v>0</v>
      </c>
      <c r="I433" s="611">
        <f t="shared" si="74"/>
        <v>0</v>
      </c>
    </row>
    <row r="434" spans="1:9" ht="33.75" hidden="1" outlineLevel="1">
      <c r="A434" s="1062"/>
      <c r="B434" s="1066"/>
      <c r="C434" s="609" t="s">
        <v>582</v>
      </c>
      <c r="D434" s="612">
        <v>5</v>
      </c>
      <c r="E434" s="610">
        <v>0</v>
      </c>
      <c r="F434" s="611">
        <f t="shared" si="73"/>
        <v>5</v>
      </c>
      <c r="G434" s="610">
        <v>0</v>
      </c>
      <c r="H434" s="610">
        <v>0</v>
      </c>
      <c r="I434" s="611">
        <f t="shared" si="74"/>
        <v>0</v>
      </c>
    </row>
    <row r="435" spans="1:9" hidden="1" outlineLevel="1">
      <c r="A435" s="1062"/>
      <c r="B435" s="1066" t="s">
        <v>583</v>
      </c>
      <c r="C435" s="609" t="s">
        <v>584</v>
      </c>
      <c r="D435" s="612">
        <v>1</v>
      </c>
      <c r="E435" s="610">
        <v>1</v>
      </c>
      <c r="F435" s="611">
        <f t="shared" si="73"/>
        <v>2</v>
      </c>
      <c r="G435" s="610">
        <v>0</v>
      </c>
      <c r="H435" s="610">
        <v>0</v>
      </c>
      <c r="I435" s="611">
        <f t="shared" si="74"/>
        <v>0</v>
      </c>
    </row>
    <row r="436" spans="1:9" hidden="1" outlineLevel="1">
      <c r="A436" s="1062"/>
      <c r="B436" s="1066"/>
      <c r="C436" s="609" t="s">
        <v>585</v>
      </c>
      <c r="D436" s="610">
        <v>0</v>
      </c>
      <c r="E436" s="610">
        <v>0</v>
      </c>
      <c r="F436" s="611">
        <f t="shared" si="73"/>
        <v>0</v>
      </c>
      <c r="G436" s="610">
        <v>0</v>
      </c>
      <c r="H436" s="610">
        <v>0</v>
      </c>
      <c r="I436" s="611">
        <f t="shared" si="74"/>
        <v>0</v>
      </c>
    </row>
    <row r="437" spans="1:9" hidden="1" outlineLevel="1">
      <c r="A437" s="1062"/>
      <c r="B437" s="1066"/>
      <c r="C437" s="609" t="s">
        <v>586</v>
      </c>
      <c r="D437" s="612">
        <v>1</v>
      </c>
      <c r="E437" s="610">
        <v>0</v>
      </c>
      <c r="F437" s="611">
        <f t="shared" si="73"/>
        <v>1</v>
      </c>
      <c r="G437" s="610">
        <v>0</v>
      </c>
      <c r="H437" s="610">
        <v>0</v>
      </c>
      <c r="I437" s="611">
        <f t="shared" si="74"/>
        <v>0</v>
      </c>
    </row>
    <row r="438" spans="1:9" ht="22.5" hidden="1" outlineLevel="1">
      <c r="A438" s="1062"/>
      <c r="B438" s="1066"/>
      <c r="C438" s="609" t="s">
        <v>587</v>
      </c>
      <c r="D438" s="612">
        <v>0</v>
      </c>
      <c r="E438" s="610">
        <v>0</v>
      </c>
      <c r="F438" s="611">
        <f t="shared" si="73"/>
        <v>0</v>
      </c>
      <c r="G438" s="610">
        <v>0</v>
      </c>
      <c r="H438" s="610">
        <v>0</v>
      </c>
      <c r="I438" s="611">
        <f t="shared" si="74"/>
        <v>0</v>
      </c>
    </row>
    <row r="439" spans="1:9" ht="22.5" hidden="1" outlineLevel="1">
      <c r="A439" s="1062"/>
      <c r="B439" s="1066"/>
      <c r="C439" s="609" t="s">
        <v>588</v>
      </c>
      <c r="D439" s="610">
        <v>1</v>
      </c>
      <c r="E439" s="610">
        <v>0</v>
      </c>
      <c r="F439" s="611">
        <f t="shared" si="73"/>
        <v>1</v>
      </c>
      <c r="G439" s="610">
        <v>0</v>
      </c>
      <c r="H439" s="610">
        <v>0</v>
      </c>
      <c r="I439" s="611">
        <f t="shared" si="74"/>
        <v>0</v>
      </c>
    </row>
    <row r="440" spans="1:9" hidden="1" outlineLevel="1">
      <c r="A440" s="1062"/>
      <c r="B440" s="1066"/>
      <c r="C440" s="609" t="s">
        <v>589</v>
      </c>
      <c r="D440" s="612">
        <v>1</v>
      </c>
      <c r="E440" s="610">
        <v>0</v>
      </c>
      <c r="F440" s="611">
        <f t="shared" si="73"/>
        <v>1</v>
      </c>
      <c r="G440" s="610">
        <v>0</v>
      </c>
      <c r="H440" s="610">
        <v>0</v>
      </c>
      <c r="I440" s="611">
        <f t="shared" si="74"/>
        <v>0</v>
      </c>
    </row>
    <row r="441" spans="1:9" ht="22.5" hidden="1" outlineLevel="1">
      <c r="A441" s="1062"/>
      <c r="B441" s="1066"/>
      <c r="C441" s="609" t="s">
        <v>590</v>
      </c>
      <c r="D441" s="612">
        <v>0</v>
      </c>
      <c r="E441" s="610">
        <v>0</v>
      </c>
      <c r="F441" s="611">
        <f t="shared" si="73"/>
        <v>0</v>
      </c>
      <c r="G441" s="610">
        <v>0</v>
      </c>
      <c r="H441" s="610">
        <v>0</v>
      </c>
      <c r="I441" s="611">
        <f t="shared" si="74"/>
        <v>0</v>
      </c>
    </row>
    <row r="442" spans="1:9" hidden="1" outlineLevel="1">
      <c r="A442" s="1062"/>
      <c r="B442" s="1066"/>
      <c r="C442" s="609" t="s">
        <v>591</v>
      </c>
      <c r="D442" s="612">
        <v>1</v>
      </c>
      <c r="E442" s="610">
        <v>0</v>
      </c>
      <c r="F442" s="611">
        <f t="shared" si="73"/>
        <v>1</v>
      </c>
      <c r="G442" s="610">
        <v>0</v>
      </c>
      <c r="H442" s="610">
        <v>0</v>
      </c>
      <c r="I442" s="611">
        <f t="shared" si="74"/>
        <v>0</v>
      </c>
    </row>
    <row r="443" spans="1:9" hidden="1" outlineLevel="1">
      <c r="A443" s="1062"/>
      <c r="B443" s="1066"/>
      <c r="C443" s="609" t="s">
        <v>592</v>
      </c>
      <c r="D443" s="610">
        <v>1</v>
      </c>
      <c r="E443" s="610">
        <v>0</v>
      </c>
      <c r="F443" s="611">
        <f t="shared" si="73"/>
        <v>1</v>
      </c>
      <c r="G443" s="610">
        <v>0</v>
      </c>
      <c r="H443" s="610">
        <v>0</v>
      </c>
      <c r="I443" s="611">
        <f t="shared" si="74"/>
        <v>0</v>
      </c>
    </row>
    <row r="444" spans="1:9" ht="22.5" hidden="1" outlineLevel="1">
      <c r="A444" s="1062"/>
      <c r="B444" s="1066" t="s">
        <v>593</v>
      </c>
      <c r="C444" s="609" t="s">
        <v>594</v>
      </c>
      <c r="D444" s="610">
        <v>0</v>
      </c>
      <c r="E444" s="610">
        <v>0</v>
      </c>
      <c r="F444" s="611">
        <f t="shared" si="73"/>
        <v>0</v>
      </c>
      <c r="G444" s="610">
        <v>0</v>
      </c>
      <c r="H444" s="610">
        <v>0</v>
      </c>
      <c r="I444" s="611">
        <f t="shared" si="74"/>
        <v>0</v>
      </c>
    </row>
    <row r="445" spans="1:9" ht="33.75" hidden="1" outlineLevel="1">
      <c r="A445" s="1062"/>
      <c r="B445" s="1066"/>
      <c r="C445" s="609" t="s">
        <v>595</v>
      </c>
      <c r="D445" s="612">
        <v>0</v>
      </c>
      <c r="E445" s="610">
        <v>0</v>
      </c>
      <c r="F445" s="611">
        <f t="shared" si="73"/>
        <v>0</v>
      </c>
      <c r="G445" s="610">
        <v>0</v>
      </c>
      <c r="H445" s="610">
        <v>0</v>
      </c>
      <c r="I445" s="611">
        <f t="shared" si="74"/>
        <v>0</v>
      </c>
    </row>
    <row r="446" spans="1:9" ht="22.5" hidden="1" outlineLevel="1">
      <c r="A446" s="1062"/>
      <c r="B446" s="1066" t="s">
        <v>596</v>
      </c>
      <c r="C446" s="609" t="s">
        <v>597</v>
      </c>
      <c r="D446" s="610">
        <v>1</v>
      </c>
      <c r="E446" s="610">
        <v>0</v>
      </c>
      <c r="F446" s="611">
        <f t="shared" si="73"/>
        <v>1</v>
      </c>
      <c r="G446" s="610">
        <v>0</v>
      </c>
      <c r="H446" s="610">
        <v>0</v>
      </c>
      <c r="I446" s="611">
        <f t="shared" si="74"/>
        <v>0</v>
      </c>
    </row>
    <row r="447" spans="1:9" hidden="1" outlineLevel="1">
      <c r="A447" s="1062"/>
      <c r="B447" s="1066"/>
      <c r="C447" s="609" t="s">
        <v>598</v>
      </c>
      <c r="D447" s="612">
        <v>0</v>
      </c>
      <c r="E447" s="610">
        <v>0</v>
      </c>
      <c r="F447" s="611">
        <f t="shared" si="73"/>
        <v>0</v>
      </c>
      <c r="G447" s="610">
        <v>0</v>
      </c>
      <c r="H447" s="610">
        <v>0</v>
      </c>
      <c r="I447" s="611">
        <f t="shared" si="74"/>
        <v>0</v>
      </c>
    </row>
    <row r="448" spans="1:9" ht="22.5" hidden="1" outlineLevel="1">
      <c r="A448" s="1062"/>
      <c r="B448" s="1066"/>
      <c r="C448" s="609" t="s">
        <v>599</v>
      </c>
      <c r="D448" s="610">
        <v>0</v>
      </c>
      <c r="E448" s="610">
        <v>0</v>
      </c>
      <c r="F448" s="611">
        <f t="shared" si="73"/>
        <v>0</v>
      </c>
      <c r="G448" s="610">
        <v>0</v>
      </c>
      <c r="H448" s="610">
        <v>0</v>
      </c>
      <c r="I448" s="611">
        <f t="shared" si="74"/>
        <v>0</v>
      </c>
    </row>
    <row r="449" spans="1:9" ht="22.5" hidden="1" outlineLevel="1">
      <c r="A449" s="1062"/>
      <c r="B449" s="1066"/>
      <c r="C449" s="609" t="s">
        <v>600</v>
      </c>
      <c r="D449" s="612">
        <v>0</v>
      </c>
      <c r="E449" s="610">
        <v>0</v>
      </c>
      <c r="F449" s="611">
        <f t="shared" si="73"/>
        <v>0</v>
      </c>
      <c r="G449" s="610">
        <v>0</v>
      </c>
      <c r="H449" s="610">
        <v>0</v>
      </c>
      <c r="I449" s="611">
        <f t="shared" si="74"/>
        <v>0</v>
      </c>
    </row>
    <row r="450" spans="1:9" hidden="1" outlineLevel="1">
      <c r="A450" s="1062"/>
      <c r="B450" s="1066"/>
      <c r="C450" s="609" t="s">
        <v>601</v>
      </c>
      <c r="D450" s="610">
        <v>0</v>
      </c>
      <c r="E450" s="610">
        <v>0</v>
      </c>
      <c r="F450" s="611">
        <f t="shared" si="73"/>
        <v>0</v>
      </c>
      <c r="G450" s="610">
        <v>0</v>
      </c>
      <c r="H450" s="610">
        <v>0</v>
      </c>
      <c r="I450" s="611">
        <f t="shared" si="74"/>
        <v>0</v>
      </c>
    </row>
    <row r="451" spans="1:9" ht="22.5" hidden="1" outlineLevel="1">
      <c r="A451" s="1062"/>
      <c r="B451" s="1066"/>
      <c r="C451" s="609" t="s">
        <v>602</v>
      </c>
      <c r="D451" s="610">
        <v>0</v>
      </c>
      <c r="E451" s="610">
        <v>0</v>
      </c>
      <c r="F451" s="611">
        <f t="shared" si="73"/>
        <v>0</v>
      </c>
      <c r="G451" s="610">
        <v>0</v>
      </c>
      <c r="H451" s="610">
        <v>0</v>
      </c>
      <c r="I451" s="611">
        <f t="shared" si="74"/>
        <v>0</v>
      </c>
    </row>
    <row r="452" spans="1:9" ht="22.5" hidden="1" outlineLevel="1">
      <c r="A452" s="1062"/>
      <c r="B452" s="1066"/>
      <c r="C452" s="609" t="s">
        <v>603</v>
      </c>
      <c r="D452" s="610">
        <v>3</v>
      </c>
      <c r="E452" s="610">
        <v>0</v>
      </c>
      <c r="F452" s="611">
        <f t="shared" si="73"/>
        <v>3</v>
      </c>
      <c r="G452" s="610">
        <v>0</v>
      </c>
      <c r="H452" s="610">
        <v>0</v>
      </c>
      <c r="I452" s="611">
        <f t="shared" si="74"/>
        <v>0</v>
      </c>
    </row>
    <row r="453" spans="1:9" ht="22.5" hidden="1" outlineLevel="1">
      <c r="A453" s="1062"/>
      <c r="B453" s="1066" t="s">
        <v>604</v>
      </c>
      <c r="C453" s="609" t="s">
        <v>605</v>
      </c>
      <c r="D453" s="610">
        <v>2</v>
      </c>
      <c r="E453" s="610">
        <v>0</v>
      </c>
      <c r="F453" s="611">
        <f t="shared" si="73"/>
        <v>2</v>
      </c>
      <c r="G453" s="610">
        <v>0</v>
      </c>
      <c r="H453" s="610">
        <v>0</v>
      </c>
      <c r="I453" s="611">
        <f t="shared" si="74"/>
        <v>0</v>
      </c>
    </row>
    <row r="454" spans="1:9" ht="22.5" hidden="1" outlineLevel="1">
      <c r="A454" s="1062"/>
      <c r="B454" s="1066"/>
      <c r="C454" s="609" t="s">
        <v>606</v>
      </c>
      <c r="D454" s="610">
        <v>0</v>
      </c>
      <c r="E454" s="610">
        <v>0</v>
      </c>
      <c r="F454" s="611">
        <f t="shared" si="73"/>
        <v>0</v>
      </c>
      <c r="G454" s="610">
        <v>0</v>
      </c>
      <c r="H454" s="610">
        <v>0</v>
      </c>
      <c r="I454" s="611">
        <f t="shared" si="74"/>
        <v>0</v>
      </c>
    </row>
    <row r="455" spans="1:9" ht="22.5" hidden="1" outlineLevel="1">
      <c r="A455" s="1062"/>
      <c r="B455" s="1066"/>
      <c r="C455" s="609" t="s">
        <v>607</v>
      </c>
      <c r="D455" s="612">
        <v>2</v>
      </c>
      <c r="E455" s="610">
        <v>0</v>
      </c>
      <c r="F455" s="611">
        <f t="shared" si="73"/>
        <v>2</v>
      </c>
      <c r="G455" s="610">
        <v>0</v>
      </c>
      <c r="H455" s="610">
        <v>0</v>
      </c>
      <c r="I455" s="611">
        <f t="shared" si="74"/>
        <v>0</v>
      </c>
    </row>
    <row r="456" spans="1:9" ht="22.5" hidden="1" outlineLevel="1">
      <c r="A456" s="1062"/>
      <c r="B456" s="1066"/>
      <c r="C456" s="609" t="s">
        <v>608</v>
      </c>
      <c r="D456" s="612">
        <v>0</v>
      </c>
      <c r="E456" s="610">
        <v>0</v>
      </c>
      <c r="F456" s="611">
        <f t="shared" si="73"/>
        <v>0</v>
      </c>
      <c r="G456" s="610">
        <v>0</v>
      </c>
      <c r="H456" s="610">
        <v>0</v>
      </c>
      <c r="I456" s="611">
        <f t="shared" si="74"/>
        <v>0</v>
      </c>
    </row>
    <row r="457" spans="1:9" hidden="1" outlineLevel="1">
      <c r="A457" s="1062"/>
      <c r="B457" s="1066"/>
      <c r="C457" s="609" t="s">
        <v>609</v>
      </c>
      <c r="D457" s="610">
        <v>0</v>
      </c>
      <c r="E457" s="610">
        <v>0</v>
      </c>
      <c r="F457" s="611">
        <f t="shared" si="73"/>
        <v>0</v>
      </c>
      <c r="G457" s="610">
        <v>0</v>
      </c>
      <c r="H457" s="610">
        <v>0</v>
      </c>
      <c r="I457" s="611">
        <f t="shared" si="74"/>
        <v>0</v>
      </c>
    </row>
    <row r="458" spans="1:9" hidden="1" outlineLevel="1">
      <c r="A458" s="1062"/>
      <c r="B458" s="1066"/>
      <c r="C458" s="609" t="s">
        <v>610</v>
      </c>
      <c r="D458" s="610">
        <v>0</v>
      </c>
      <c r="E458" s="610">
        <v>0</v>
      </c>
      <c r="F458" s="611">
        <f t="shared" si="73"/>
        <v>0</v>
      </c>
      <c r="G458" s="610">
        <v>0</v>
      </c>
      <c r="H458" s="610">
        <v>0</v>
      </c>
      <c r="I458" s="611">
        <f t="shared" si="74"/>
        <v>0</v>
      </c>
    </row>
    <row r="459" spans="1:9" hidden="1" outlineLevel="1">
      <c r="A459" s="1062"/>
      <c r="B459" s="1066"/>
      <c r="C459" s="609" t="s">
        <v>611</v>
      </c>
      <c r="D459" s="610">
        <v>3</v>
      </c>
      <c r="E459" s="610">
        <v>0</v>
      </c>
      <c r="F459" s="611">
        <f t="shared" si="73"/>
        <v>3</v>
      </c>
      <c r="G459" s="610">
        <v>0</v>
      </c>
      <c r="H459" s="610">
        <v>0</v>
      </c>
      <c r="I459" s="611">
        <f t="shared" si="74"/>
        <v>0</v>
      </c>
    </row>
    <row r="460" spans="1:9" ht="56.25" hidden="1" outlineLevel="1">
      <c r="A460" s="1062"/>
      <c r="B460" s="609" t="s">
        <v>612</v>
      </c>
      <c r="C460" s="609" t="s">
        <v>613</v>
      </c>
      <c r="D460" s="610">
        <v>3</v>
      </c>
      <c r="E460" s="610">
        <v>0</v>
      </c>
      <c r="F460" s="611">
        <f t="shared" si="73"/>
        <v>3</v>
      </c>
      <c r="G460" s="610">
        <v>0</v>
      </c>
      <c r="H460" s="610">
        <v>0</v>
      </c>
      <c r="I460" s="611">
        <f t="shared" si="74"/>
        <v>0</v>
      </c>
    </row>
    <row r="461" spans="1:9" collapsed="1">
      <c r="A461" s="1057" t="s">
        <v>614</v>
      </c>
      <c r="B461" s="1057"/>
      <c r="C461" s="1057"/>
      <c r="D461" s="607">
        <f t="shared" ref="D461:I461" si="75">SUM(D462:D498)</f>
        <v>34</v>
      </c>
      <c r="E461" s="607">
        <f t="shared" si="75"/>
        <v>6</v>
      </c>
      <c r="F461" s="608">
        <f t="shared" si="75"/>
        <v>40</v>
      </c>
      <c r="G461" s="607">
        <f t="shared" si="75"/>
        <v>0</v>
      </c>
      <c r="H461" s="607">
        <f t="shared" si="75"/>
        <v>0</v>
      </c>
      <c r="I461" s="608">
        <f t="shared" si="75"/>
        <v>0</v>
      </c>
    </row>
    <row r="462" spans="1:9" ht="33.75" hidden="1" outlineLevel="1">
      <c r="A462" s="1062" t="s">
        <v>614</v>
      </c>
      <c r="B462" s="1066" t="s">
        <v>615</v>
      </c>
      <c r="C462" s="609" t="s">
        <v>616</v>
      </c>
      <c r="D462" s="612">
        <v>10</v>
      </c>
      <c r="E462" s="610">
        <v>3</v>
      </c>
      <c r="F462" s="611">
        <f t="shared" ref="F462:F498" si="76">+E462+D462</f>
        <v>13</v>
      </c>
      <c r="G462" s="610">
        <v>0</v>
      </c>
      <c r="H462" s="610">
        <v>0</v>
      </c>
      <c r="I462" s="611">
        <f t="shared" si="74"/>
        <v>0</v>
      </c>
    </row>
    <row r="463" spans="1:9" ht="22.5" hidden="1" outlineLevel="1">
      <c r="A463" s="1062"/>
      <c r="B463" s="1066"/>
      <c r="C463" s="609" t="s">
        <v>617</v>
      </c>
      <c r="D463" s="612">
        <v>2</v>
      </c>
      <c r="E463" s="610">
        <v>0</v>
      </c>
      <c r="F463" s="611">
        <f t="shared" si="76"/>
        <v>2</v>
      </c>
      <c r="G463" s="610">
        <v>0</v>
      </c>
      <c r="H463" s="610">
        <v>0</v>
      </c>
      <c r="I463" s="611">
        <f t="shared" si="74"/>
        <v>0</v>
      </c>
    </row>
    <row r="464" spans="1:9" ht="22.5" hidden="1" outlineLevel="1">
      <c r="A464" s="1062"/>
      <c r="B464" s="1066" t="s">
        <v>618</v>
      </c>
      <c r="C464" s="609" t="s">
        <v>619</v>
      </c>
      <c r="D464" s="610">
        <v>0</v>
      </c>
      <c r="E464" s="610">
        <v>0</v>
      </c>
      <c r="F464" s="611">
        <f t="shared" si="76"/>
        <v>0</v>
      </c>
      <c r="G464" s="610">
        <v>0</v>
      </c>
      <c r="H464" s="610">
        <v>0</v>
      </c>
      <c r="I464" s="611">
        <f t="shared" si="74"/>
        <v>0</v>
      </c>
    </row>
    <row r="465" spans="1:9" ht="22.5" hidden="1" outlineLevel="1">
      <c r="A465" s="1062"/>
      <c r="B465" s="1066"/>
      <c r="C465" s="609" t="s">
        <v>620</v>
      </c>
      <c r="D465" s="610">
        <v>1</v>
      </c>
      <c r="E465" s="610">
        <v>0</v>
      </c>
      <c r="F465" s="611">
        <f t="shared" si="76"/>
        <v>1</v>
      </c>
      <c r="G465" s="610">
        <v>0</v>
      </c>
      <c r="H465" s="610">
        <v>0</v>
      </c>
      <c r="I465" s="611">
        <f t="shared" si="74"/>
        <v>0</v>
      </c>
    </row>
    <row r="466" spans="1:9" ht="33.75" hidden="1" outlineLevel="1">
      <c r="A466" s="1062"/>
      <c r="B466" s="1066"/>
      <c r="C466" s="609" t="s">
        <v>621</v>
      </c>
      <c r="D466" s="610">
        <v>0</v>
      </c>
      <c r="E466" s="610">
        <v>0</v>
      </c>
      <c r="F466" s="611">
        <f t="shared" si="76"/>
        <v>0</v>
      </c>
      <c r="G466" s="610">
        <v>0</v>
      </c>
      <c r="H466" s="610">
        <v>0</v>
      </c>
      <c r="I466" s="611">
        <f t="shared" si="74"/>
        <v>0</v>
      </c>
    </row>
    <row r="467" spans="1:9" ht="33.75" hidden="1" outlineLevel="1">
      <c r="A467" s="1062"/>
      <c r="B467" s="1066"/>
      <c r="C467" s="609" t="s">
        <v>622</v>
      </c>
      <c r="D467" s="610">
        <v>0</v>
      </c>
      <c r="E467" s="610">
        <v>0</v>
      </c>
      <c r="F467" s="611">
        <f t="shared" si="76"/>
        <v>0</v>
      </c>
      <c r="G467" s="610">
        <v>0</v>
      </c>
      <c r="H467" s="610">
        <v>0</v>
      </c>
      <c r="I467" s="611">
        <f t="shared" si="74"/>
        <v>0</v>
      </c>
    </row>
    <row r="468" spans="1:9" ht="22.5" hidden="1" outlineLevel="1">
      <c r="A468" s="1062"/>
      <c r="B468" s="1066"/>
      <c r="C468" s="609" t="s">
        <v>623</v>
      </c>
      <c r="D468" s="610">
        <v>1</v>
      </c>
      <c r="E468" s="610">
        <v>0</v>
      </c>
      <c r="F468" s="611">
        <f t="shared" si="76"/>
        <v>1</v>
      </c>
      <c r="G468" s="610">
        <v>0</v>
      </c>
      <c r="H468" s="610">
        <v>0</v>
      </c>
      <c r="I468" s="611">
        <f t="shared" si="74"/>
        <v>0</v>
      </c>
    </row>
    <row r="469" spans="1:9" ht="22.5" hidden="1" outlineLevel="1">
      <c r="A469" s="1062"/>
      <c r="B469" s="1066"/>
      <c r="C469" s="609" t="s">
        <v>624</v>
      </c>
      <c r="D469" s="610">
        <v>0</v>
      </c>
      <c r="E469" s="610">
        <v>0</v>
      </c>
      <c r="F469" s="611">
        <f t="shared" si="76"/>
        <v>0</v>
      </c>
      <c r="G469" s="610">
        <v>0</v>
      </c>
      <c r="H469" s="610">
        <v>0</v>
      </c>
      <c r="I469" s="611">
        <f t="shared" si="74"/>
        <v>0</v>
      </c>
    </row>
    <row r="470" spans="1:9" ht="33.75" hidden="1" outlineLevel="1">
      <c r="A470" s="1062"/>
      <c r="B470" s="1066"/>
      <c r="C470" s="609" t="s">
        <v>625</v>
      </c>
      <c r="D470" s="610">
        <v>3</v>
      </c>
      <c r="E470" s="610">
        <v>0</v>
      </c>
      <c r="F470" s="611">
        <f t="shared" si="76"/>
        <v>3</v>
      </c>
      <c r="G470" s="610">
        <v>0</v>
      </c>
      <c r="H470" s="610">
        <v>0</v>
      </c>
      <c r="I470" s="611">
        <f t="shared" si="74"/>
        <v>0</v>
      </c>
    </row>
    <row r="471" spans="1:9" ht="56.25" hidden="1" outlineLevel="1">
      <c r="A471" s="1062"/>
      <c r="B471" s="609" t="s">
        <v>626</v>
      </c>
      <c r="C471" s="609" t="s">
        <v>627</v>
      </c>
      <c r="D471" s="612">
        <v>8</v>
      </c>
      <c r="E471" s="610">
        <v>0</v>
      </c>
      <c r="F471" s="611">
        <f t="shared" si="76"/>
        <v>8</v>
      </c>
      <c r="G471" s="610">
        <v>0</v>
      </c>
      <c r="H471" s="610">
        <v>0</v>
      </c>
      <c r="I471" s="611">
        <f t="shared" si="74"/>
        <v>0</v>
      </c>
    </row>
    <row r="472" spans="1:9" ht="33.75" hidden="1" outlineLevel="1">
      <c r="A472" s="1062"/>
      <c r="B472" s="1066" t="s">
        <v>628</v>
      </c>
      <c r="C472" s="609" t="s">
        <v>629</v>
      </c>
      <c r="D472" s="610">
        <v>0</v>
      </c>
      <c r="E472" s="610">
        <v>0</v>
      </c>
      <c r="F472" s="611">
        <f t="shared" si="76"/>
        <v>0</v>
      </c>
      <c r="G472" s="610">
        <v>0</v>
      </c>
      <c r="H472" s="610">
        <v>0</v>
      </c>
      <c r="I472" s="611">
        <f t="shared" si="74"/>
        <v>0</v>
      </c>
    </row>
    <row r="473" spans="1:9" ht="33.75" hidden="1" outlineLevel="1">
      <c r="A473" s="1062"/>
      <c r="B473" s="1066"/>
      <c r="C473" s="609" t="s">
        <v>630</v>
      </c>
      <c r="D473" s="610">
        <v>0</v>
      </c>
      <c r="E473" s="610">
        <v>1</v>
      </c>
      <c r="F473" s="611">
        <f t="shared" si="76"/>
        <v>1</v>
      </c>
      <c r="G473" s="610">
        <v>0</v>
      </c>
      <c r="H473" s="610">
        <v>0</v>
      </c>
      <c r="I473" s="611">
        <f t="shared" si="74"/>
        <v>0</v>
      </c>
    </row>
    <row r="474" spans="1:9" ht="33.75" hidden="1" outlineLevel="1">
      <c r="A474" s="1062"/>
      <c r="B474" s="1066"/>
      <c r="C474" s="609" t="s">
        <v>631</v>
      </c>
      <c r="D474" s="610">
        <v>0</v>
      </c>
      <c r="E474" s="610">
        <v>0</v>
      </c>
      <c r="F474" s="611">
        <f t="shared" si="76"/>
        <v>0</v>
      </c>
      <c r="G474" s="610">
        <v>0</v>
      </c>
      <c r="H474" s="610">
        <v>0</v>
      </c>
      <c r="I474" s="611">
        <f t="shared" si="74"/>
        <v>0</v>
      </c>
    </row>
    <row r="475" spans="1:9" ht="22.5" hidden="1" outlineLevel="1">
      <c r="A475" s="1062"/>
      <c r="B475" s="1066" t="s">
        <v>632</v>
      </c>
      <c r="C475" s="609" t="s">
        <v>633</v>
      </c>
      <c r="D475" s="610">
        <v>1</v>
      </c>
      <c r="E475" s="610">
        <v>1</v>
      </c>
      <c r="F475" s="611">
        <f t="shared" si="76"/>
        <v>2</v>
      </c>
      <c r="G475" s="610">
        <v>0</v>
      </c>
      <c r="H475" s="610">
        <v>0</v>
      </c>
      <c r="I475" s="611">
        <f t="shared" si="74"/>
        <v>0</v>
      </c>
    </row>
    <row r="476" spans="1:9" ht="22.5" hidden="1" outlineLevel="1">
      <c r="A476" s="1062"/>
      <c r="B476" s="1066"/>
      <c r="C476" s="609" t="s">
        <v>634</v>
      </c>
      <c r="D476" s="612">
        <v>2</v>
      </c>
      <c r="E476" s="610">
        <v>0</v>
      </c>
      <c r="F476" s="611">
        <f t="shared" si="76"/>
        <v>2</v>
      </c>
      <c r="G476" s="610">
        <v>0</v>
      </c>
      <c r="H476" s="610">
        <v>0</v>
      </c>
      <c r="I476" s="611">
        <f t="shared" si="74"/>
        <v>0</v>
      </c>
    </row>
    <row r="477" spans="1:9" ht="33.75" hidden="1" outlineLevel="1">
      <c r="A477" s="1062"/>
      <c r="B477" s="1066"/>
      <c r="C477" s="609" t="s">
        <v>635</v>
      </c>
      <c r="D477" s="610">
        <v>0</v>
      </c>
      <c r="E477" s="610">
        <v>0</v>
      </c>
      <c r="F477" s="611">
        <f t="shared" si="76"/>
        <v>0</v>
      </c>
      <c r="G477" s="610">
        <v>0</v>
      </c>
      <c r="H477" s="610">
        <v>0</v>
      </c>
      <c r="I477" s="611">
        <f t="shared" si="74"/>
        <v>0</v>
      </c>
    </row>
    <row r="478" spans="1:9" ht="22.5" hidden="1" outlineLevel="1">
      <c r="A478" s="1062"/>
      <c r="B478" s="1066"/>
      <c r="C478" s="609" t="s">
        <v>636</v>
      </c>
      <c r="D478" s="612">
        <v>0</v>
      </c>
      <c r="E478" s="612">
        <v>0</v>
      </c>
      <c r="F478" s="611">
        <f t="shared" si="76"/>
        <v>0</v>
      </c>
      <c r="G478" s="610">
        <v>0</v>
      </c>
      <c r="H478" s="610">
        <v>0</v>
      </c>
      <c r="I478" s="611">
        <f t="shared" si="74"/>
        <v>0</v>
      </c>
    </row>
    <row r="479" spans="1:9" ht="33.75" hidden="1" outlineLevel="1">
      <c r="A479" s="1062"/>
      <c r="B479" s="1066"/>
      <c r="C479" s="609" t="s">
        <v>637</v>
      </c>
      <c r="D479" s="612">
        <v>1</v>
      </c>
      <c r="E479" s="610">
        <v>0</v>
      </c>
      <c r="F479" s="611">
        <f t="shared" si="76"/>
        <v>1</v>
      </c>
      <c r="G479" s="610">
        <v>0</v>
      </c>
      <c r="H479" s="610">
        <v>0</v>
      </c>
      <c r="I479" s="611">
        <f t="shared" si="74"/>
        <v>0</v>
      </c>
    </row>
    <row r="480" spans="1:9" ht="22.5" hidden="1" outlineLevel="1">
      <c r="A480" s="1062"/>
      <c r="B480" s="1066" t="s">
        <v>638</v>
      </c>
      <c r="C480" s="609" t="s">
        <v>639</v>
      </c>
      <c r="D480" s="610">
        <v>0</v>
      </c>
      <c r="E480" s="610">
        <v>0</v>
      </c>
      <c r="F480" s="611">
        <f t="shared" si="76"/>
        <v>0</v>
      </c>
      <c r="G480" s="610">
        <v>0</v>
      </c>
      <c r="H480" s="610">
        <v>0</v>
      </c>
      <c r="I480" s="611">
        <f t="shared" si="74"/>
        <v>0</v>
      </c>
    </row>
    <row r="481" spans="1:9" ht="33.75" hidden="1" outlineLevel="1">
      <c r="A481" s="1062"/>
      <c r="B481" s="1066"/>
      <c r="C481" s="609" t="s">
        <v>640</v>
      </c>
      <c r="D481" s="610">
        <v>0</v>
      </c>
      <c r="E481" s="610">
        <v>0</v>
      </c>
      <c r="F481" s="611">
        <f t="shared" si="76"/>
        <v>0</v>
      </c>
      <c r="G481" s="610">
        <v>0</v>
      </c>
      <c r="H481" s="610">
        <v>0</v>
      </c>
      <c r="I481" s="611">
        <f t="shared" si="74"/>
        <v>0</v>
      </c>
    </row>
    <row r="482" spans="1:9" ht="33.75" hidden="1" outlineLevel="1">
      <c r="A482" s="1062"/>
      <c r="B482" s="1066"/>
      <c r="C482" s="609" t="s">
        <v>641</v>
      </c>
      <c r="D482" s="610">
        <v>0</v>
      </c>
      <c r="E482" s="610">
        <v>0</v>
      </c>
      <c r="F482" s="611">
        <f t="shared" si="76"/>
        <v>0</v>
      </c>
      <c r="G482" s="610">
        <v>0</v>
      </c>
      <c r="H482" s="610">
        <v>0</v>
      </c>
      <c r="I482" s="611">
        <f t="shared" si="74"/>
        <v>0</v>
      </c>
    </row>
    <row r="483" spans="1:9" ht="22.5" hidden="1" outlineLevel="1">
      <c r="A483" s="1062"/>
      <c r="B483" s="1066"/>
      <c r="C483" s="609" t="s">
        <v>642</v>
      </c>
      <c r="D483" s="610">
        <v>0</v>
      </c>
      <c r="E483" s="610">
        <v>0</v>
      </c>
      <c r="F483" s="611">
        <f t="shared" si="76"/>
        <v>0</v>
      </c>
      <c r="G483" s="610">
        <v>0</v>
      </c>
      <c r="H483" s="610">
        <v>0</v>
      </c>
      <c r="I483" s="611">
        <f t="shared" si="74"/>
        <v>0</v>
      </c>
    </row>
    <row r="484" spans="1:9" ht="22.5" hidden="1" outlineLevel="1">
      <c r="A484" s="1062"/>
      <c r="B484" s="1066"/>
      <c r="C484" s="609" t="s">
        <v>643</v>
      </c>
      <c r="D484" s="610">
        <v>0</v>
      </c>
      <c r="E484" s="610">
        <v>0</v>
      </c>
      <c r="F484" s="611">
        <f t="shared" si="76"/>
        <v>0</v>
      </c>
      <c r="G484" s="610">
        <v>0</v>
      </c>
      <c r="H484" s="610">
        <v>0</v>
      </c>
      <c r="I484" s="611">
        <f t="shared" si="74"/>
        <v>0</v>
      </c>
    </row>
    <row r="485" spans="1:9" ht="22.5" hidden="1" outlineLevel="1">
      <c r="A485" s="1062"/>
      <c r="B485" s="1066" t="s">
        <v>644</v>
      </c>
      <c r="C485" s="609" t="s">
        <v>645</v>
      </c>
      <c r="D485" s="612">
        <v>2</v>
      </c>
      <c r="E485" s="610">
        <v>0</v>
      </c>
      <c r="F485" s="611">
        <f t="shared" si="76"/>
        <v>2</v>
      </c>
      <c r="G485" s="610">
        <v>0</v>
      </c>
      <c r="H485" s="610">
        <v>0</v>
      </c>
      <c r="I485" s="611">
        <f t="shared" si="74"/>
        <v>0</v>
      </c>
    </row>
    <row r="486" spans="1:9" ht="33.75" hidden="1" outlineLevel="1">
      <c r="A486" s="1062"/>
      <c r="B486" s="1066"/>
      <c r="C486" s="609" t="s">
        <v>646</v>
      </c>
      <c r="D486" s="610">
        <v>1</v>
      </c>
      <c r="E486" s="610">
        <v>0</v>
      </c>
      <c r="F486" s="611">
        <f t="shared" si="76"/>
        <v>1</v>
      </c>
      <c r="G486" s="610">
        <v>0</v>
      </c>
      <c r="H486" s="610">
        <v>0</v>
      </c>
      <c r="I486" s="611">
        <f t="shared" si="74"/>
        <v>0</v>
      </c>
    </row>
    <row r="487" spans="1:9" ht="33.75" hidden="1" outlineLevel="1">
      <c r="A487" s="1062"/>
      <c r="B487" s="1066"/>
      <c r="C487" s="609" t="s">
        <v>647</v>
      </c>
      <c r="D487" s="612">
        <v>0</v>
      </c>
      <c r="E487" s="610">
        <v>1</v>
      </c>
      <c r="F487" s="611">
        <f t="shared" si="76"/>
        <v>1</v>
      </c>
      <c r="G487" s="610">
        <v>0</v>
      </c>
      <c r="H487" s="610">
        <v>0</v>
      </c>
      <c r="I487" s="611">
        <f t="shared" si="74"/>
        <v>0</v>
      </c>
    </row>
    <row r="488" spans="1:9" ht="33.75" hidden="1" outlineLevel="1">
      <c r="A488" s="1062"/>
      <c r="B488" s="1066"/>
      <c r="C488" s="609" t="s">
        <v>648</v>
      </c>
      <c r="D488" s="610">
        <v>1</v>
      </c>
      <c r="E488" s="610">
        <v>0</v>
      </c>
      <c r="F488" s="611">
        <f t="shared" si="76"/>
        <v>1</v>
      </c>
      <c r="G488" s="610">
        <v>0</v>
      </c>
      <c r="H488" s="610">
        <v>0</v>
      </c>
      <c r="I488" s="611">
        <f t="shared" si="74"/>
        <v>0</v>
      </c>
    </row>
    <row r="489" spans="1:9" ht="33.75" hidden="1" outlineLevel="1">
      <c r="A489" s="1062"/>
      <c r="B489" s="1066"/>
      <c r="C489" s="609" t="s">
        <v>649</v>
      </c>
      <c r="D489" s="610">
        <v>0</v>
      </c>
      <c r="E489" s="610">
        <v>0</v>
      </c>
      <c r="F489" s="611">
        <f t="shared" si="76"/>
        <v>0</v>
      </c>
      <c r="G489" s="610">
        <v>0</v>
      </c>
      <c r="H489" s="610">
        <v>0</v>
      </c>
      <c r="I489" s="611">
        <f t="shared" si="74"/>
        <v>0</v>
      </c>
    </row>
    <row r="490" spans="1:9" ht="33.75" hidden="1" outlineLevel="1">
      <c r="A490" s="1062"/>
      <c r="B490" s="1066"/>
      <c r="C490" s="609" t="s">
        <v>650</v>
      </c>
      <c r="D490" s="612">
        <v>0</v>
      </c>
      <c r="E490" s="610">
        <v>0</v>
      </c>
      <c r="F490" s="611">
        <f t="shared" si="76"/>
        <v>0</v>
      </c>
      <c r="G490" s="610">
        <v>0</v>
      </c>
      <c r="H490" s="610">
        <v>0</v>
      </c>
      <c r="I490" s="611">
        <f t="shared" si="74"/>
        <v>0</v>
      </c>
    </row>
    <row r="491" spans="1:9" ht="22.5" hidden="1" outlineLevel="1">
      <c r="A491" s="1062"/>
      <c r="B491" s="1066"/>
      <c r="C491" s="609" t="s">
        <v>651</v>
      </c>
      <c r="D491" s="612">
        <v>0</v>
      </c>
      <c r="E491" s="610">
        <v>0</v>
      </c>
      <c r="F491" s="611">
        <f t="shared" si="76"/>
        <v>0</v>
      </c>
      <c r="G491" s="610">
        <v>0</v>
      </c>
      <c r="H491" s="610">
        <v>0</v>
      </c>
      <c r="I491" s="611">
        <f t="shared" si="74"/>
        <v>0</v>
      </c>
    </row>
    <row r="492" spans="1:9" ht="22.5" hidden="1" outlineLevel="1">
      <c r="A492" s="1062"/>
      <c r="B492" s="1066"/>
      <c r="C492" s="609" t="s">
        <v>652</v>
      </c>
      <c r="D492" s="612">
        <v>1</v>
      </c>
      <c r="E492" s="610">
        <v>0</v>
      </c>
      <c r="F492" s="611">
        <f t="shared" si="76"/>
        <v>1</v>
      </c>
      <c r="G492" s="610">
        <v>0</v>
      </c>
      <c r="H492" s="610">
        <v>0</v>
      </c>
      <c r="I492" s="611">
        <f t="shared" si="74"/>
        <v>0</v>
      </c>
    </row>
    <row r="493" spans="1:9" ht="22.5" hidden="1" outlineLevel="1">
      <c r="A493" s="1062"/>
      <c r="B493" s="1066"/>
      <c r="C493" s="609" t="s">
        <v>653</v>
      </c>
      <c r="D493" s="610">
        <v>0</v>
      </c>
      <c r="E493" s="610">
        <v>0</v>
      </c>
      <c r="F493" s="611">
        <f t="shared" si="76"/>
        <v>0</v>
      </c>
      <c r="G493" s="610">
        <v>0</v>
      </c>
      <c r="H493" s="610">
        <v>0</v>
      </c>
      <c r="I493" s="611">
        <f t="shared" si="74"/>
        <v>0</v>
      </c>
    </row>
    <row r="494" spans="1:9" ht="33.75" hidden="1" outlineLevel="1">
      <c r="A494" s="1062"/>
      <c r="B494" s="1066" t="s">
        <v>654</v>
      </c>
      <c r="C494" s="609" t="s">
        <v>655</v>
      </c>
      <c r="D494" s="610">
        <v>0</v>
      </c>
      <c r="E494" s="610">
        <v>0</v>
      </c>
      <c r="F494" s="611">
        <f t="shared" si="76"/>
        <v>0</v>
      </c>
      <c r="G494" s="610">
        <v>0</v>
      </c>
      <c r="H494" s="610">
        <v>0</v>
      </c>
      <c r="I494" s="611">
        <f t="shared" si="74"/>
        <v>0</v>
      </c>
    </row>
    <row r="495" spans="1:9" ht="33.75" hidden="1" outlineLevel="1">
      <c r="A495" s="1062"/>
      <c r="B495" s="1066"/>
      <c r="C495" s="609" t="s">
        <v>656</v>
      </c>
      <c r="D495" s="610">
        <v>0</v>
      </c>
      <c r="E495" s="610">
        <v>0</v>
      </c>
      <c r="F495" s="611">
        <f t="shared" si="76"/>
        <v>0</v>
      </c>
      <c r="G495" s="610">
        <v>0</v>
      </c>
      <c r="H495" s="610">
        <v>0</v>
      </c>
      <c r="I495" s="611">
        <f t="shared" ref="I495:I570" si="77">+H495+G495</f>
        <v>0</v>
      </c>
    </row>
    <row r="496" spans="1:9" ht="22.5" hidden="1" outlineLevel="1">
      <c r="A496" s="1062"/>
      <c r="B496" s="1066"/>
      <c r="C496" s="609" t="s">
        <v>657</v>
      </c>
      <c r="D496" s="610">
        <v>0</v>
      </c>
      <c r="E496" s="610">
        <v>0</v>
      </c>
      <c r="F496" s="611">
        <f t="shared" si="76"/>
        <v>0</v>
      </c>
      <c r="G496" s="610">
        <v>0</v>
      </c>
      <c r="H496" s="610">
        <v>0</v>
      </c>
      <c r="I496" s="611">
        <f t="shared" si="77"/>
        <v>0</v>
      </c>
    </row>
    <row r="497" spans="1:9" ht="22.5" hidden="1" outlineLevel="1">
      <c r="A497" s="1062"/>
      <c r="B497" s="1066" t="s">
        <v>658</v>
      </c>
      <c r="C497" s="609" t="s">
        <v>659</v>
      </c>
      <c r="D497" s="610">
        <v>0</v>
      </c>
      <c r="E497" s="610">
        <v>0</v>
      </c>
      <c r="F497" s="611">
        <f t="shared" si="76"/>
        <v>0</v>
      </c>
      <c r="G497" s="610">
        <v>0</v>
      </c>
      <c r="H497" s="610">
        <v>0</v>
      </c>
      <c r="I497" s="611">
        <f t="shared" si="77"/>
        <v>0</v>
      </c>
    </row>
    <row r="498" spans="1:9" ht="22.5" hidden="1" outlineLevel="1">
      <c r="A498" s="1062"/>
      <c r="B498" s="1066"/>
      <c r="C498" s="609" t="s">
        <v>660</v>
      </c>
      <c r="D498" s="610">
        <v>0</v>
      </c>
      <c r="E498" s="610">
        <v>0</v>
      </c>
      <c r="F498" s="611">
        <f t="shared" si="76"/>
        <v>0</v>
      </c>
      <c r="G498" s="610">
        <v>0</v>
      </c>
      <c r="H498" s="610">
        <v>0</v>
      </c>
      <c r="I498" s="611">
        <f t="shared" si="77"/>
        <v>0</v>
      </c>
    </row>
    <row r="499" spans="1:9" collapsed="1">
      <c r="A499" s="1057" t="s">
        <v>661</v>
      </c>
      <c r="B499" s="1057"/>
      <c r="C499" s="1057"/>
      <c r="D499" s="607">
        <f t="shared" ref="D499:I499" si="78">SUM(D500:D511)</f>
        <v>178</v>
      </c>
      <c r="E499" s="607">
        <f t="shared" si="78"/>
        <v>1</v>
      </c>
      <c r="F499" s="608">
        <f t="shared" si="78"/>
        <v>179</v>
      </c>
      <c r="G499" s="607">
        <f t="shared" si="78"/>
        <v>0</v>
      </c>
      <c r="H499" s="607">
        <f t="shared" si="78"/>
        <v>0</v>
      </c>
      <c r="I499" s="608">
        <f t="shared" si="78"/>
        <v>0</v>
      </c>
    </row>
    <row r="500" spans="1:9" ht="33.75" hidden="1" outlineLevel="1">
      <c r="A500" s="1062" t="s">
        <v>661</v>
      </c>
      <c r="B500" s="609" t="s">
        <v>662</v>
      </c>
      <c r="C500" s="609" t="s">
        <v>663</v>
      </c>
      <c r="D500" s="610">
        <v>0</v>
      </c>
      <c r="E500" s="610">
        <v>0</v>
      </c>
      <c r="F500" s="611">
        <f t="shared" ref="F500:F511" si="79">+E500+D500</f>
        <v>0</v>
      </c>
      <c r="G500" s="610">
        <v>0</v>
      </c>
      <c r="H500" s="610">
        <v>0</v>
      </c>
      <c r="I500" s="611">
        <f t="shared" si="77"/>
        <v>0</v>
      </c>
    </row>
    <row r="501" spans="1:9" ht="22.5" hidden="1" outlineLevel="1">
      <c r="A501" s="1062"/>
      <c r="B501" s="609" t="s">
        <v>664</v>
      </c>
      <c r="C501" s="609" t="s">
        <v>665</v>
      </c>
      <c r="D501" s="610">
        <v>0</v>
      </c>
      <c r="E501" s="610">
        <v>0</v>
      </c>
      <c r="F501" s="611">
        <f t="shared" si="79"/>
        <v>0</v>
      </c>
      <c r="G501" s="610">
        <v>0</v>
      </c>
      <c r="H501" s="610">
        <v>0</v>
      </c>
      <c r="I501" s="611">
        <f t="shared" si="77"/>
        <v>0</v>
      </c>
    </row>
    <row r="502" spans="1:9" ht="22.5" hidden="1" outlineLevel="1">
      <c r="A502" s="1062"/>
      <c r="B502" s="1066" t="s">
        <v>666</v>
      </c>
      <c r="C502" s="609" t="s">
        <v>667</v>
      </c>
      <c r="D502" s="612">
        <v>9</v>
      </c>
      <c r="E502" s="610">
        <v>0</v>
      </c>
      <c r="F502" s="611">
        <f t="shared" si="79"/>
        <v>9</v>
      </c>
      <c r="G502" s="610">
        <v>0</v>
      </c>
      <c r="H502" s="610">
        <v>0</v>
      </c>
      <c r="I502" s="611">
        <f t="shared" si="77"/>
        <v>0</v>
      </c>
    </row>
    <row r="503" spans="1:9" hidden="1" outlineLevel="1">
      <c r="A503" s="1062"/>
      <c r="B503" s="1066"/>
      <c r="C503" s="609" t="s">
        <v>668</v>
      </c>
      <c r="D503" s="610">
        <v>2</v>
      </c>
      <c r="E503" s="610">
        <v>0</v>
      </c>
      <c r="F503" s="611">
        <f t="shared" si="79"/>
        <v>2</v>
      </c>
      <c r="G503" s="610">
        <v>0</v>
      </c>
      <c r="H503" s="610">
        <v>0</v>
      </c>
      <c r="I503" s="611">
        <f t="shared" si="77"/>
        <v>0</v>
      </c>
    </row>
    <row r="504" spans="1:9" hidden="1" outlineLevel="1">
      <c r="A504" s="1062"/>
      <c r="B504" s="1066"/>
      <c r="C504" s="609" t="s">
        <v>669</v>
      </c>
      <c r="D504" s="610">
        <v>0</v>
      </c>
      <c r="E504" s="610">
        <v>0</v>
      </c>
      <c r="F504" s="611">
        <f t="shared" si="79"/>
        <v>0</v>
      </c>
      <c r="G504" s="610">
        <v>0</v>
      </c>
      <c r="H504" s="610">
        <v>0</v>
      </c>
      <c r="I504" s="611">
        <f t="shared" si="77"/>
        <v>0</v>
      </c>
    </row>
    <row r="505" spans="1:9" ht="22.5" hidden="1" outlineLevel="1">
      <c r="A505" s="1062"/>
      <c r="B505" s="1066"/>
      <c r="C505" s="609" t="s">
        <v>670</v>
      </c>
      <c r="D505" s="610">
        <v>0</v>
      </c>
      <c r="E505" s="610">
        <v>0</v>
      </c>
      <c r="F505" s="611">
        <f t="shared" si="79"/>
        <v>0</v>
      </c>
      <c r="G505" s="610">
        <v>0</v>
      </c>
      <c r="H505" s="610">
        <v>0</v>
      </c>
      <c r="I505" s="611">
        <f t="shared" si="77"/>
        <v>0</v>
      </c>
    </row>
    <row r="506" spans="1:9" hidden="1" outlineLevel="1">
      <c r="A506" s="1062"/>
      <c r="B506" s="1066"/>
      <c r="C506" s="609" t="s">
        <v>671</v>
      </c>
      <c r="D506" s="610">
        <v>0</v>
      </c>
      <c r="E506" s="610">
        <v>0</v>
      </c>
      <c r="F506" s="611">
        <f t="shared" si="79"/>
        <v>0</v>
      </c>
      <c r="G506" s="610">
        <v>0</v>
      </c>
      <c r="H506" s="610">
        <v>0</v>
      </c>
      <c r="I506" s="611">
        <f t="shared" si="77"/>
        <v>0</v>
      </c>
    </row>
    <row r="507" spans="1:9" hidden="1" outlineLevel="1">
      <c r="A507" s="1062"/>
      <c r="B507" s="1066"/>
      <c r="C507" s="609" t="s">
        <v>672</v>
      </c>
      <c r="D507" s="612">
        <v>0</v>
      </c>
      <c r="E507" s="610">
        <v>0</v>
      </c>
      <c r="F507" s="611">
        <f t="shared" si="79"/>
        <v>0</v>
      </c>
      <c r="G507" s="610">
        <v>0</v>
      </c>
      <c r="H507" s="610">
        <v>0</v>
      </c>
      <c r="I507" s="611">
        <f t="shared" si="77"/>
        <v>0</v>
      </c>
    </row>
    <row r="508" spans="1:9" ht="33.75" hidden="1" outlineLevel="1">
      <c r="A508" s="1062"/>
      <c r="B508" s="1066"/>
      <c r="C508" s="609" t="s">
        <v>673</v>
      </c>
      <c r="D508" s="612">
        <v>14</v>
      </c>
      <c r="E508" s="610">
        <v>0</v>
      </c>
      <c r="F508" s="611">
        <f t="shared" si="79"/>
        <v>14</v>
      </c>
      <c r="G508" s="610">
        <v>0</v>
      </c>
      <c r="H508" s="610">
        <v>0</v>
      </c>
      <c r="I508" s="611">
        <f t="shared" si="77"/>
        <v>0</v>
      </c>
    </row>
    <row r="509" spans="1:9" hidden="1" outlineLevel="1">
      <c r="A509" s="1062"/>
      <c r="B509" s="1066" t="s">
        <v>674</v>
      </c>
      <c r="C509" s="609" t="s">
        <v>675</v>
      </c>
      <c r="D509" s="612">
        <v>121</v>
      </c>
      <c r="E509" s="610">
        <v>1</v>
      </c>
      <c r="F509" s="611">
        <f t="shared" si="79"/>
        <v>122</v>
      </c>
      <c r="G509" s="610">
        <v>0</v>
      </c>
      <c r="H509" s="610">
        <v>0</v>
      </c>
      <c r="I509" s="611">
        <f t="shared" si="77"/>
        <v>0</v>
      </c>
    </row>
    <row r="510" spans="1:9" ht="22.5" hidden="1" outlineLevel="1">
      <c r="A510" s="1062"/>
      <c r="B510" s="1066"/>
      <c r="C510" s="609" t="s">
        <v>676</v>
      </c>
      <c r="D510" s="612">
        <v>32</v>
      </c>
      <c r="E510" s="610">
        <v>0</v>
      </c>
      <c r="F510" s="611">
        <f t="shared" si="79"/>
        <v>32</v>
      </c>
      <c r="G510" s="610">
        <v>0</v>
      </c>
      <c r="H510" s="610">
        <v>0</v>
      </c>
      <c r="I510" s="611">
        <f t="shared" si="77"/>
        <v>0</v>
      </c>
    </row>
    <row r="511" spans="1:9" ht="22.5" hidden="1" outlineLevel="1">
      <c r="A511" s="1062"/>
      <c r="B511" s="609" t="s">
        <v>677</v>
      </c>
      <c r="C511" s="609" t="s">
        <v>678</v>
      </c>
      <c r="D511" s="612">
        <v>0</v>
      </c>
      <c r="E511" s="610">
        <v>0</v>
      </c>
      <c r="F511" s="611">
        <f t="shared" si="79"/>
        <v>0</v>
      </c>
      <c r="G511" s="610">
        <v>0</v>
      </c>
      <c r="H511" s="610">
        <v>0</v>
      </c>
      <c r="I511" s="611">
        <f t="shared" si="77"/>
        <v>0</v>
      </c>
    </row>
    <row r="512" spans="1:9" collapsed="1">
      <c r="A512" s="1057" t="s">
        <v>680</v>
      </c>
      <c r="B512" s="1057"/>
      <c r="C512" s="1057"/>
      <c r="D512" s="607">
        <f t="shared" ref="D512:I512" si="80">SUM(D513:D520)</f>
        <v>4</v>
      </c>
      <c r="E512" s="607">
        <f t="shared" si="80"/>
        <v>0</v>
      </c>
      <c r="F512" s="608">
        <f t="shared" si="80"/>
        <v>4</v>
      </c>
      <c r="G512" s="607">
        <f t="shared" si="80"/>
        <v>0</v>
      </c>
      <c r="H512" s="607">
        <f t="shared" si="80"/>
        <v>0</v>
      </c>
      <c r="I512" s="608">
        <f t="shared" si="80"/>
        <v>0</v>
      </c>
    </row>
    <row r="513" spans="1:9" hidden="1" outlineLevel="1">
      <c r="A513" s="1062" t="s">
        <v>680</v>
      </c>
      <c r="B513" s="1066" t="s">
        <v>681</v>
      </c>
      <c r="C513" s="609" t="s">
        <v>682</v>
      </c>
      <c r="D513" s="610">
        <v>1</v>
      </c>
      <c r="E513" s="610">
        <v>0</v>
      </c>
      <c r="F513" s="611">
        <f t="shared" ref="F513:F520" si="81">+E513+D513</f>
        <v>1</v>
      </c>
      <c r="G513" s="610">
        <v>0</v>
      </c>
      <c r="H513" s="610">
        <v>0</v>
      </c>
      <c r="I513" s="611">
        <f t="shared" si="77"/>
        <v>0</v>
      </c>
    </row>
    <row r="514" spans="1:9" ht="22.5" hidden="1" outlineLevel="1">
      <c r="A514" s="1062"/>
      <c r="B514" s="1066"/>
      <c r="C514" s="609" t="s">
        <v>683</v>
      </c>
      <c r="D514" s="612">
        <v>0</v>
      </c>
      <c r="E514" s="610">
        <v>0</v>
      </c>
      <c r="F514" s="611">
        <f t="shared" si="81"/>
        <v>0</v>
      </c>
      <c r="G514" s="610">
        <v>0</v>
      </c>
      <c r="H514" s="610">
        <v>0</v>
      </c>
      <c r="I514" s="611">
        <f t="shared" si="77"/>
        <v>0</v>
      </c>
    </row>
    <row r="515" spans="1:9" hidden="1" outlineLevel="1">
      <c r="A515" s="1062"/>
      <c r="B515" s="1066"/>
      <c r="C515" s="609" t="s">
        <v>684</v>
      </c>
      <c r="D515" s="610">
        <v>0</v>
      </c>
      <c r="E515" s="610">
        <v>0</v>
      </c>
      <c r="F515" s="611">
        <f t="shared" si="81"/>
        <v>0</v>
      </c>
      <c r="G515" s="610">
        <v>0</v>
      </c>
      <c r="H515" s="610">
        <v>0</v>
      </c>
      <c r="I515" s="611">
        <f t="shared" si="77"/>
        <v>0</v>
      </c>
    </row>
    <row r="516" spans="1:9" hidden="1" outlineLevel="1">
      <c r="A516" s="1062"/>
      <c r="B516" s="1066"/>
      <c r="C516" s="609" t="s">
        <v>685</v>
      </c>
      <c r="D516" s="610">
        <v>0</v>
      </c>
      <c r="E516" s="610">
        <v>0</v>
      </c>
      <c r="F516" s="611">
        <f t="shared" si="81"/>
        <v>0</v>
      </c>
      <c r="G516" s="610">
        <v>0</v>
      </c>
      <c r="H516" s="610">
        <v>0</v>
      </c>
      <c r="I516" s="611">
        <f t="shared" si="77"/>
        <v>0</v>
      </c>
    </row>
    <row r="517" spans="1:9" ht="33.75" hidden="1" outlineLevel="1">
      <c r="A517" s="1062"/>
      <c r="B517" s="1066"/>
      <c r="C517" s="609" t="s">
        <v>686</v>
      </c>
      <c r="D517" s="610">
        <v>0</v>
      </c>
      <c r="E517" s="610">
        <v>0</v>
      </c>
      <c r="F517" s="611">
        <f t="shared" si="81"/>
        <v>0</v>
      </c>
      <c r="G517" s="610">
        <v>0</v>
      </c>
      <c r="H517" s="610">
        <v>0</v>
      </c>
      <c r="I517" s="611">
        <f t="shared" si="77"/>
        <v>0</v>
      </c>
    </row>
    <row r="518" spans="1:9" ht="33.75" hidden="1" outlineLevel="1">
      <c r="A518" s="1062"/>
      <c r="B518" s="609" t="s">
        <v>687</v>
      </c>
      <c r="C518" s="609" t="s">
        <v>688</v>
      </c>
      <c r="D518" s="612">
        <v>3</v>
      </c>
      <c r="E518" s="610">
        <v>0</v>
      </c>
      <c r="F518" s="611">
        <f t="shared" si="81"/>
        <v>3</v>
      </c>
      <c r="G518" s="610">
        <v>0</v>
      </c>
      <c r="H518" s="610">
        <v>0</v>
      </c>
      <c r="I518" s="611">
        <f t="shared" si="77"/>
        <v>0</v>
      </c>
    </row>
    <row r="519" spans="1:9" ht="22.5" hidden="1" outlineLevel="1">
      <c r="A519" s="1062"/>
      <c r="B519" s="609" t="s">
        <v>689</v>
      </c>
      <c r="C519" s="609" t="s">
        <v>690</v>
      </c>
      <c r="D519" s="610">
        <v>0</v>
      </c>
      <c r="E519" s="610">
        <v>0</v>
      </c>
      <c r="F519" s="611">
        <f t="shared" si="81"/>
        <v>0</v>
      </c>
      <c r="G519" s="610">
        <v>0</v>
      </c>
      <c r="H519" s="610">
        <v>0</v>
      </c>
      <c r="I519" s="611">
        <f t="shared" si="77"/>
        <v>0</v>
      </c>
    </row>
    <row r="520" spans="1:9" ht="22.5" hidden="1" outlineLevel="1">
      <c r="A520" s="1062"/>
      <c r="B520" s="609" t="s">
        <v>691</v>
      </c>
      <c r="C520" s="609" t="s">
        <v>692</v>
      </c>
      <c r="D520" s="610">
        <v>0</v>
      </c>
      <c r="E520" s="610">
        <v>0</v>
      </c>
      <c r="F520" s="611">
        <f t="shared" si="81"/>
        <v>0</v>
      </c>
      <c r="G520" s="610">
        <v>0</v>
      </c>
      <c r="H520" s="610">
        <v>0</v>
      </c>
      <c r="I520" s="611">
        <f t="shared" si="77"/>
        <v>0</v>
      </c>
    </row>
    <row r="521" spans="1:9" collapsed="1">
      <c r="A521" s="1057" t="s">
        <v>693</v>
      </c>
      <c r="B521" s="1057"/>
      <c r="C521" s="1057"/>
      <c r="D521" s="607">
        <f t="shared" ref="D521:I521" si="82">+D522+D523+D524</f>
        <v>1</v>
      </c>
      <c r="E521" s="607">
        <f t="shared" si="82"/>
        <v>1</v>
      </c>
      <c r="F521" s="608">
        <f t="shared" si="82"/>
        <v>2</v>
      </c>
      <c r="G521" s="607">
        <f t="shared" si="82"/>
        <v>0</v>
      </c>
      <c r="H521" s="607">
        <f t="shared" si="82"/>
        <v>0</v>
      </c>
      <c r="I521" s="608">
        <f t="shared" si="82"/>
        <v>0</v>
      </c>
    </row>
    <row r="522" spans="1:9" ht="22.5" hidden="1" outlineLevel="1">
      <c r="A522" s="1062" t="s">
        <v>693</v>
      </c>
      <c r="B522" s="609" t="s">
        <v>694</v>
      </c>
      <c r="C522" s="609" t="s">
        <v>695</v>
      </c>
      <c r="D522" s="610">
        <v>1</v>
      </c>
      <c r="E522" s="612">
        <v>1</v>
      </c>
      <c r="F522" s="611">
        <f t="shared" ref="F522:F524" si="83">+E522+D522</f>
        <v>2</v>
      </c>
      <c r="G522" s="610">
        <v>0</v>
      </c>
      <c r="H522" s="610">
        <v>0</v>
      </c>
      <c r="I522" s="611">
        <f t="shared" si="77"/>
        <v>0</v>
      </c>
    </row>
    <row r="523" spans="1:9" hidden="1" outlineLevel="1">
      <c r="A523" s="1062"/>
      <c r="B523" s="1066" t="s">
        <v>696</v>
      </c>
      <c r="C523" s="609" t="s">
        <v>697</v>
      </c>
      <c r="D523" s="610">
        <v>0</v>
      </c>
      <c r="E523" s="610">
        <v>0</v>
      </c>
      <c r="F523" s="611">
        <f t="shared" si="83"/>
        <v>0</v>
      </c>
      <c r="G523" s="610">
        <v>0</v>
      </c>
      <c r="H523" s="610">
        <v>0</v>
      </c>
      <c r="I523" s="611">
        <f t="shared" si="77"/>
        <v>0</v>
      </c>
    </row>
    <row r="524" spans="1:9" hidden="1" outlineLevel="1">
      <c r="A524" s="1062"/>
      <c r="B524" s="1066"/>
      <c r="C524" s="609" t="s">
        <v>698</v>
      </c>
      <c r="D524" s="610">
        <v>0</v>
      </c>
      <c r="E524" s="610">
        <v>0</v>
      </c>
      <c r="F524" s="611">
        <f t="shared" si="83"/>
        <v>0</v>
      </c>
      <c r="G524" s="610">
        <v>0</v>
      </c>
      <c r="H524" s="610">
        <v>0</v>
      </c>
      <c r="I524" s="611">
        <f t="shared" si="77"/>
        <v>0</v>
      </c>
    </row>
    <row r="525" spans="1:9" collapsed="1">
      <c r="A525" s="1057" t="s">
        <v>699</v>
      </c>
      <c r="B525" s="1057"/>
      <c r="C525" s="1057"/>
      <c r="D525" s="607">
        <f t="shared" ref="D525:I525" si="84">SUM(D526:D532)</f>
        <v>36</v>
      </c>
      <c r="E525" s="607">
        <f t="shared" si="84"/>
        <v>1</v>
      </c>
      <c r="F525" s="608">
        <f t="shared" si="84"/>
        <v>37</v>
      </c>
      <c r="G525" s="607">
        <f t="shared" si="84"/>
        <v>0</v>
      </c>
      <c r="H525" s="607">
        <f t="shared" si="84"/>
        <v>0</v>
      </c>
      <c r="I525" s="608">
        <f t="shared" si="84"/>
        <v>0</v>
      </c>
    </row>
    <row r="526" spans="1:9" hidden="1" outlineLevel="1">
      <c r="A526" s="1062" t="s">
        <v>699</v>
      </c>
      <c r="B526" s="1066" t="s">
        <v>700</v>
      </c>
      <c r="C526" s="609" t="s">
        <v>701</v>
      </c>
      <c r="D526" s="612">
        <v>7</v>
      </c>
      <c r="E526" s="612">
        <v>0</v>
      </c>
      <c r="F526" s="611">
        <f t="shared" ref="F526:F532" si="85">+E526+D526</f>
        <v>7</v>
      </c>
      <c r="G526" s="610">
        <v>0</v>
      </c>
      <c r="H526" s="610">
        <v>0</v>
      </c>
      <c r="I526" s="611">
        <f t="shared" si="77"/>
        <v>0</v>
      </c>
    </row>
    <row r="527" spans="1:9" ht="22.5" hidden="1" outlineLevel="1">
      <c r="A527" s="1062"/>
      <c r="B527" s="1066"/>
      <c r="C527" s="609" t="s">
        <v>702</v>
      </c>
      <c r="D527" s="612">
        <v>0</v>
      </c>
      <c r="E527" s="610">
        <v>0</v>
      </c>
      <c r="F527" s="611">
        <f t="shared" si="85"/>
        <v>0</v>
      </c>
      <c r="G527" s="610">
        <v>0</v>
      </c>
      <c r="H527" s="610">
        <v>0</v>
      </c>
      <c r="I527" s="611">
        <f t="shared" si="77"/>
        <v>0</v>
      </c>
    </row>
    <row r="528" spans="1:9" ht="22.5" hidden="1" outlineLevel="1">
      <c r="A528" s="1062"/>
      <c r="B528" s="1066" t="s">
        <v>703</v>
      </c>
      <c r="C528" s="609" t="s">
        <v>704</v>
      </c>
      <c r="D528" s="612">
        <v>7</v>
      </c>
      <c r="E528" s="610">
        <v>0</v>
      </c>
      <c r="F528" s="611">
        <f t="shared" si="85"/>
        <v>7</v>
      </c>
      <c r="G528" s="610">
        <v>0</v>
      </c>
      <c r="H528" s="610">
        <v>0</v>
      </c>
      <c r="I528" s="611">
        <f t="shared" si="77"/>
        <v>0</v>
      </c>
    </row>
    <row r="529" spans="1:9" ht="22.5" hidden="1" outlineLevel="1">
      <c r="A529" s="1062"/>
      <c r="B529" s="1066"/>
      <c r="C529" s="609" t="s">
        <v>705</v>
      </c>
      <c r="D529" s="612">
        <v>1</v>
      </c>
      <c r="E529" s="610">
        <v>0</v>
      </c>
      <c r="F529" s="611">
        <f t="shared" si="85"/>
        <v>1</v>
      </c>
      <c r="G529" s="610">
        <v>0</v>
      </c>
      <c r="H529" s="610">
        <v>0</v>
      </c>
      <c r="I529" s="611">
        <f t="shared" si="77"/>
        <v>0</v>
      </c>
    </row>
    <row r="530" spans="1:9" ht="22.5" hidden="1" outlineLevel="1">
      <c r="A530" s="1062"/>
      <c r="B530" s="1066"/>
      <c r="C530" s="609" t="s">
        <v>706</v>
      </c>
      <c r="D530" s="612">
        <v>8</v>
      </c>
      <c r="E530" s="610">
        <v>1</v>
      </c>
      <c r="F530" s="611">
        <f t="shared" si="85"/>
        <v>9</v>
      </c>
      <c r="G530" s="610">
        <v>0</v>
      </c>
      <c r="H530" s="610">
        <v>0</v>
      </c>
      <c r="I530" s="611">
        <f t="shared" si="77"/>
        <v>0</v>
      </c>
    </row>
    <row r="531" spans="1:9" hidden="1" outlineLevel="1">
      <c r="A531" s="1062"/>
      <c r="B531" s="1066"/>
      <c r="C531" s="609" t="s">
        <v>707</v>
      </c>
      <c r="D531" s="612">
        <v>8</v>
      </c>
      <c r="E531" s="610">
        <v>0</v>
      </c>
      <c r="F531" s="611">
        <f t="shared" si="85"/>
        <v>8</v>
      </c>
      <c r="G531" s="610">
        <v>0</v>
      </c>
      <c r="H531" s="610">
        <v>0</v>
      </c>
      <c r="I531" s="611">
        <f t="shared" si="77"/>
        <v>0</v>
      </c>
    </row>
    <row r="532" spans="1:9" hidden="1" outlineLevel="1">
      <c r="A532" s="1062"/>
      <c r="B532" s="1066"/>
      <c r="C532" s="609" t="s">
        <v>708</v>
      </c>
      <c r="D532" s="612">
        <v>5</v>
      </c>
      <c r="E532" s="610">
        <v>0</v>
      </c>
      <c r="F532" s="611">
        <f t="shared" si="85"/>
        <v>5</v>
      </c>
      <c r="G532" s="610">
        <v>0</v>
      </c>
      <c r="H532" s="610">
        <v>0</v>
      </c>
      <c r="I532" s="611">
        <f t="shared" si="77"/>
        <v>0</v>
      </c>
    </row>
    <row r="533" spans="1:9" collapsed="1">
      <c r="A533" s="1057" t="s">
        <v>709</v>
      </c>
      <c r="B533" s="1057"/>
      <c r="C533" s="1057"/>
      <c r="D533" s="607">
        <f t="shared" ref="D533:I533" si="86">+D534+D535</f>
        <v>3</v>
      </c>
      <c r="E533" s="607">
        <f t="shared" si="86"/>
        <v>0</v>
      </c>
      <c r="F533" s="608">
        <f t="shared" si="86"/>
        <v>3</v>
      </c>
      <c r="G533" s="607">
        <f t="shared" si="86"/>
        <v>0</v>
      </c>
      <c r="H533" s="607">
        <f t="shared" si="86"/>
        <v>0</v>
      </c>
      <c r="I533" s="608">
        <f t="shared" si="86"/>
        <v>0</v>
      </c>
    </row>
    <row r="534" spans="1:9" ht="45" hidden="1" outlineLevel="1">
      <c r="A534" s="1062" t="s">
        <v>709</v>
      </c>
      <c r="B534" s="609" t="s">
        <v>710</v>
      </c>
      <c r="C534" s="609" t="s">
        <v>711</v>
      </c>
      <c r="D534" s="612">
        <v>0</v>
      </c>
      <c r="E534" s="610">
        <v>0</v>
      </c>
      <c r="F534" s="611">
        <f t="shared" ref="F534:F535" si="87">+E534+D534</f>
        <v>0</v>
      </c>
      <c r="G534" s="610">
        <v>0</v>
      </c>
      <c r="H534" s="610">
        <v>0</v>
      </c>
      <c r="I534" s="611">
        <f t="shared" si="77"/>
        <v>0</v>
      </c>
    </row>
    <row r="535" spans="1:9" ht="22.5" hidden="1" outlineLevel="1">
      <c r="A535" s="1062"/>
      <c r="B535" s="609" t="s">
        <v>712</v>
      </c>
      <c r="C535" s="609" t="s">
        <v>713</v>
      </c>
      <c r="D535" s="612">
        <v>3</v>
      </c>
      <c r="E535" s="610">
        <v>0</v>
      </c>
      <c r="F535" s="611">
        <f t="shared" si="87"/>
        <v>3</v>
      </c>
      <c r="G535" s="610">
        <v>0</v>
      </c>
      <c r="H535" s="610">
        <v>0</v>
      </c>
      <c r="I535" s="611">
        <f t="shared" si="77"/>
        <v>0</v>
      </c>
    </row>
    <row r="536" spans="1:9" collapsed="1">
      <c r="A536" s="1057" t="s">
        <v>714</v>
      </c>
      <c r="B536" s="1057"/>
      <c r="C536" s="1057"/>
      <c r="D536" s="607">
        <f t="shared" ref="D536:I536" si="88">SUM(D537:D540)</f>
        <v>13</v>
      </c>
      <c r="E536" s="607">
        <f t="shared" si="88"/>
        <v>2</v>
      </c>
      <c r="F536" s="608">
        <f t="shared" si="88"/>
        <v>15</v>
      </c>
      <c r="G536" s="607">
        <f t="shared" si="88"/>
        <v>0</v>
      </c>
      <c r="H536" s="607">
        <f t="shared" si="88"/>
        <v>0</v>
      </c>
      <c r="I536" s="608">
        <f t="shared" si="88"/>
        <v>0</v>
      </c>
    </row>
    <row r="537" spans="1:9" ht="22.5" hidden="1" outlineLevel="1">
      <c r="A537" s="1062" t="s">
        <v>714</v>
      </c>
      <c r="B537" s="609" t="s">
        <v>715</v>
      </c>
      <c r="C537" s="609" t="s">
        <v>716</v>
      </c>
      <c r="D537" s="612">
        <v>13</v>
      </c>
      <c r="E537" s="610">
        <v>2</v>
      </c>
      <c r="F537" s="611">
        <f t="shared" ref="F537:F540" si="89">+E537+D537</f>
        <v>15</v>
      </c>
      <c r="G537" s="610">
        <v>0</v>
      </c>
      <c r="H537" s="610">
        <v>0</v>
      </c>
      <c r="I537" s="611">
        <f t="shared" si="77"/>
        <v>0</v>
      </c>
    </row>
    <row r="538" spans="1:9" ht="33.75" hidden="1" outlineLevel="1">
      <c r="A538" s="1062"/>
      <c r="B538" s="609" t="s">
        <v>717</v>
      </c>
      <c r="C538" s="609" t="s">
        <v>718</v>
      </c>
      <c r="D538" s="610">
        <v>0</v>
      </c>
      <c r="E538" s="610">
        <v>0</v>
      </c>
      <c r="F538" s="611">
        <f t="shared" si="89"/>
        <v>0</v>
      </c>
      <c r="G538" s="610">
        <v>0</v>
      </c>
      <c r="H538" s="610">
        <v>0</v>
      </c>
      <c r="I538" s="611">
        <f t="shared" si="77"/>
        <v>0</v>
      </c>
    </row>
    <row r="539" spans="1:9" ht="45" hidden="1" outlineLevel="1">
      <c r="A539" s="1062"/>
      <c r="B539" s="609" t="s">
        <v>719</v>
      </c>
      <c r="C539" s="609" t="s">
        <v>720</v>
      </c>
      <c r="D539" s="610">
        <v>0</v>
      </c>
      <c r="E539" s="610">
        <v>0</v>
      </c>
      <c r="F539" s="611">
        <f t="shared" si="89"/>
        <v>0</v>
      </c>
      <c r="G539" s="610">
        <v>0</v>
      </c>
      <c r="H539" s="610">
        <v>0</v>
      </c>
      <c r="I539" s="611">
        <f t="shared" si="77"/>
        <v>0</v>
      </c>
    </row>
    <row r="540" spans="1:9" ht="22.5" hidden="1" outlineLevel="1">
      <c r="A540" s="1062"/>
      <c r="B540" s="609" t="s">
        <v>721</v>
      </c>
      <c r="C540" s="609" t="s">
        <v>722</v>
      </c>
      <c r="D540" s="610">
        <v>0</v>
      </c>
      <c r="E540" s="610">
        <v>0</v>
      </c>
      <c r="F540" s="611">
        <f t="shared" si="89"/>
        <v>0</v>
      </c>
      <c r="G540" s="610">
        <v>0</v>
      </c>
      <c r="H540" s="610">
        <v>0</v>
      </c>
      <c r="I540" s="611">
        <f t="shared" si="77"/>
        <v>0</v>
      </c>
    </row>
    <row r="541" spans="1:9" collapsed="1">
      <c r="A541" s="1057" t="s">
        <v>723</v>
      </c>
      <c r="B541" s="1057"/>
      <c r="C541" s="1057"/>
      <c r="D541" s="607">
        <f t="shared" ref="D541:I541" si="90">SUM(D542:D545)</f>
        <v>17</v>
      </c>
      <c r="E541" s="607">
        <f t="shared" si="90"/>
        <v>2</v>
      </c>
      <c r="F541" s="608">
        <f t="shared" si="90"/>
        <v>19</v>
      </c>
      <c r="G541" s="607">
        <f t="shared" si="90"/>
        <v>0</v>
      </c>
      <c r="H541" s="607">
        <f t="shared" si="90"/>
        <v>0</v>
      </c>
      <c r="I541" s="608">
        <f t="shared" si="90"/>
        <v>0</v>
      </c>
    </row>
    <row r="542" spans="1:9" ht="33.75" hidden="1" outlineLevel="1">
      <c r="A542" s="1062" t="s">
        <v>723</v>
      </c>
      <c r="B542" s="609" t="s">
        <v>724</v>
      </c>
      <c r="C542" s="609" t="s">
        <v>725</v>
      </c>
      <c r="D542" s="612">
        <v>15</v>
      </c>
      <c r="E542" s="612">
        <v>1</v>
      </c>
      <c r="F542" s="611">
        <f t="shared" ref="F542:F545" si="91">+E542+D542</f>
        <v>16</v>
      </c>
      <c r="G542" s="610">
        <v>0</v>
      </c>
      <c r="H542" s="610">
        <v>0</v>
      </c>
      <c r="I542" s="611">
        <f t="shared" si="77"/>
        <v>0</v>
      </c>
    </row>
    <row r="543" spans="1:9" ht="22.5" hidden="1" outlineLevel="1">
      <c r="A543" s="1062"/>
      <c r="B543" s="1066" t="s">
        <v>726</v>
      </c>
      <c r="C543" s="609" t="s">
        <v>727</v>
      </c>
      <c r="D543" s="610">
        <v>0</v>
      </c>
      <c r="E543" s="610">
        <v>0</v>
      </c>
      <c r="F543" s="611">
        <f t="shared" si="91"/>
        <v>0</v>
      </c>
      <c r="G543" s="610">
        <v>0</v>
      </c>
      <c r="H543" s="610">
        <v>0</v>
      </c>
      <c r="I543" s="611">
        <f t="shared" si="77"/>
        <v>0</v>
      </c>
    </row>
    <row r="544" spans="1:9" hidden="1" outlineLevel="1">
      <c r="A544" s="1062"/>
      <c r="B544" s="1066"/>
      <c r="C544" s="609" t="s">
        <v>728</v>
      </c>
      <c r="D544" s="612">
        <v>1</v>
      </c>
      <c r="E544" s="610">
        <v>1</v>
      </c>
      <c r="F544" s="611">
        <f t="shared" si="91"/>
        <v>2</v>
      </c>
      <c r="G544" s="610">
        <v>0</v>
      </c>
      <c r="H544" s="610">
        <v>0</v>
      </c>
      <c r="I544" s="611">
        <f t="shared" si="77"/>
        <v>0</v>
      </c>
    </row>
    <row r="545" spans="1:9" ht="22.5" hidden="1" outlineLevel="1">
      <c r="A545" s="1062"/>
      <c r="B545" s="609" t="s">
        <v>729</v>
      </c>
      <c r="C545" s="609" t="s">
        <v>730</v>
      </c>
      <c r="D545" s="610">
        <v>1</v>
      </c>
      <c r="E545" s="610">
        <v>0</v>
      </c>
      <c r="F545" s="611">
        <f t="shared" si="91"/>
        <v>1</v>
      </c>
      <c r="G545" s="610">
        <v>0</v>
      </c>
      <c r="H545" s="610">
        <v>0</v>
      </c>
      <c r="I545" s="611">
        <f t="shared" si="77"/>
        <v>0</v>
      </c>
    </row>
    <row r="546" spans="1:9" collapsed="1">
      <c r="A546" s="1057" t="s">
        <v>731</v>
      </c>
      <c r="B546" s="1057"/>
      <c r="C546" s="1057"/>
      <c r="D546" s="607">
        <f t="shared" ref="D546:I546" si="92">SUM(D547:D553)</f>
        <v>0</v>
      </c>
      <c r="E546" s="607">
        <f t="shared" si="92"/>
        <v>0</v>
      </c>
      <c r="F546" s="608">
        <f t="shared" si="92"/>
        <v>0</v>
      </c>
      <c r="G546" s="607">
        <f t="shared" si="92"/>
        <v>0</v>
      </c>
      <c r="H546" s="607">
        <f t="shared" si="92"/>
        <v>0</v>
      </c>
      <c r="I546" s="608">
        <f t="shared" si="92"/>
        <v>0</v>
      </c>
    </row>
    <row r="547" spans="1:9" hidden="1" outlineLevel="1">
      <c r="A547" s="1062" t="s">
        <v>731</v>
      </c>
      <c r="B547" s="1066" t="s">
        <v>732</v>
      </c>
      <c r="C547" s="609" t="s">
        <v>733</v>
      </c>
      <c r="D547" s="610">
        <v>0</v>
      </c>
      <c r="E547" s="610">
        <v>0</v>
      </c>
      <c r="F547" s="611">
        <f t="shared" ref="F547:F553" si="93">+E547+D547</f>
        <v>0</v>
      </c>
      <c r="G547" s="610">
        <v>0</v>
      </c>
      <c r="H547" s="610">
        <v>0</v>
      </c>
      <c r="I547" s="611">
        <f t="shared" si="77"/>
        <v>0</v>
      </c>
    </row>
    <row r="548" spans="1:9" ht="22.5" hidden="1" outlineLevel="1">
      <c r="A548" s="1062"/>
      <c r="B548" s="1066"/>
      <c r="C548" s="609" t="s">
        <v>734</v>
      </c>
      <c r="D548" s="610">
        <v>0</v>
      </c>
      <c r="E548" s="610">
        <v>0</v>
      </c>
      <c r="F548" s="611">
        <f t="shared" si="93"/>
        <v>0</v>
      </c>
      <c r="G548" s="610">
        <v>0</v>
      </c>
      <c r="H548" s="610">
        <v>0</v>
      </c>
      <c r="I548" s="611">
        <f t="shared" si="77"/>
        <v>0</v>
      </c>
    </row>
    <row r="549" spans="1:9" hidden="1" outlineLevel="1">
      <c r="A549" s="1062"/>
      <c r="B549" s="1066"/>
      <c r="C549" s="609" t="s">
        <v>735</v>
      </c>
      <c r="D549" s="610">
        <v>0</v>
      </c>
      <c r="E549" s="610">
        <v>0</v>
      </c>
      <c r="F549" s="611">
        <f t="shared" si="93"/>
        <v>0</v>
      </c>
      <c r="G549" s="610">
        <v>0</v>
      </c>
      <c r="H549" s="610">
        <v>0</v>
      </c>
      <c r="I549" s="611">
        <f t="shared" si="77"/>
        <v>0</v>
      </c>
    </row>
    <row r="550" spans="1:9" hidden="1" outlineLevel="1">
      <c r="A550" s="1062"/>
      <c r="B550" s="1066"/>
      <c r="C550" s="609" t="s">
        <v>736</v>
      </c>
      <c r="D550" s="610">
        <v>0</v>
      </c>
      <c r="E550" s="610">
        <v>0</v>
      </c>
      <c r="F550" s="611">
        <f t="shared" si="93"/>
        <v>0</v>
      </c>
      <c r="G550" s="610">
        <v>0</v>
      </c>
      <c r="H550" s="610">
        <v>0</v>
      </c>
      <c r="I550" s="611">
        <f t="shared" si="77"/>
        <v>0</v>
      </c>
    </row>
    <row r="551" spans="1:9" hidden="1" outlineLevel="1">
      <c r="A551" s="1062"/>
      <c r="B551" s="1066"/>
      <c r="C551" s="609" t="s">
        <v>737</v>
      </c>
      <c r="D551" s="610">
        <v>0</v>
      </c>
      <c r="E551" s="610">
        <v>0</v>
      </c>
      <c r="F551" s="611">
        <f t="shared" si="93"/>
        <v>0</v>
      </c>
      <c r="G551" s="610">
        <v>0</v>
      </c>
      <c r="H551" s="610">
        <v>0</v>
      </c>
      <c r="I551" s="611">
        <f t="shared" si="77"/>
        <v>0</v>
      </c>
    </row>
    <row r="552" spans="1:9" hidden="1" outlineLevel="1">
      <c r="A552" s="1062"/>
      <c r="B552" s="1066" t="s">
        <v>738</v>
      </c>
      <c r="C552" s="609" t="s">
        <v>739</v>
      </c>
      <c r="D552" s="610">
        <v>0</v>
      </c>
      <c r="E552" s="610">
        <v>0</v>
      </c>
      <c r="F552" s="611">
        <f t="shared" si="93"/>
        <v>0</v>
      </c>
      <c r="G552" s="610">
        <v>0</v>
      </c>
      <c r="H552" s="610">
        <v>0</v>
      </c>
      <c r="I552" s="611">
        <f t="shared" si="77"/>
        <v>0</v>
      </c>
    </row>
    <row r="553" spans="1:9" ht="22.5" hidden="1" outlineLevel="1">
      <c r="A553" s="1062"/>
      <c r="B553" s="1066"/>
      <c r="C553" s="609" t="s">
        <v>740</v>
      </c>
      <c r="D553" s="610">
        <v>0</v>
      </c>
      <c r="E553" s="610">
        <v>0</v>
      </c>
      <c r="F553" s="611">
        <f t="shared" si="93"/>
        <v>0</v>
      </c>
      <c r="G553" s="610">
        <v>0</v>
      </c>
      <c r="H553" s="610">
        <v>0</v>
      </c>
      <c r="I553" s="611">
        <f t="shared" si="77"/>
        <v>0</v>
      </c>
    </row>
    <row r="554" spans="1:9" ht="24.75" customHeight="1" collapsed="1">
      <c r="A554" s="1057" t="s">
        <v>741</v>
      </c>
      <c r="B554" s="1057"/>
      <c r="C554" s="1057"/>
      <c r="D554" s="607">
        <f t="shared" ref="D554:I554" si="94">SUM(D555:D559)</f>
        <v>0</v>
      </c>
      <c r="E554" s="607">
        <f t="shared" si="94"/>
        <v>0</v>
      </c>
      <c r="F554" s="608">
        <f t="shared" si="94"/>
        <v>0</v>
      </c>
      <c r="G554" s="607">
        <f t="shared" si="94"/>
        <v>0</v>
      </c>
      <c r="H554" s="607">
        <f t="shared" si="94"/>
        <v>0</v>
      </c>
      <c r="I554" s="608">
        <f t="shared" si="94"/>
        <v>0</v>
      </c>
    </row>
    <row r="555" spans="1:9" ht="22.5" hidden="1" outlineLevel="1">
      <c r="A555" s="1062" t="s">
        <v>741</v>
      </c>
      <c r="B555" s="1066" t="s">
        <v>742</v>
      </c>
      <c r="C555" s="609" t="s">
        <v>743</v>
      </c>
      <c r="D555" s="610">
        <v>0</v>
      </c>
      <c r="E555" s="610">
        <v>0</v>
      </c>
      <c r="F555" s="611">
        <f t="shared" ref="F555:F559" si="95">+E555+D555</f>
        <v>0</v>
      </c>
      <c r="G555" s="610">
        <v>0</v>
      </c>
      <c r="H555" s="610">
        <v>0</v>
      </c>
      <c r="I555" s="611">
        <f t="shared" si="77"/>
        <v>0</v>
      </c>
    </row>
    <row r="556" spans="1:9" ht="22.5" hidden="1" outlineLevel="1">
      <c r="A556" s="1062"/>
      <c r="B556" s="1066"/>
      <c r="C556" s="609" t="s">
        <v>744</v>
      </c>
      <c r="D556" s="610">
        <v>0</v>
      </c>
      <c r="E556" s="610">
        <v>0</v>
      </c>
      <c r="F556" s="611">
        <f t="shared" si="95"/>
        <v>0</v>
      </c>
      <c r="G556" s="610">
        <v>0</v>
      </c>
      <c r="H556" s="610">
        <v>0</v>
      </c>
      <c r="I556" s="611">
        <f t="shared" si="77"/>
        <v>0</v>
      </c>
    </row>
    <row r="557" spans="1:9" ht="22.5" hidden="1" outlineLevel="1">
      <c r="A557" s="1062"/>
      <c r="B557" s="1066"/>
      <c r="C557" s="609" t="s">
        <v>745</v>
      </c>
      <c r="D557" s="610">
        <v>0</v>
      </c>
      <c r="E557" s="610">
        <v>0</v>
      </c>
      <c r="F557" s="611">
        <f t="shared" si="95"/>
        <v>0</v>
      </c>
      <c r="G557" s="610">
        <v>0</v>
      </c>
      <c r="H557" s="610">
        <v>0</v>
      </c>
      <c r="I557" s="611">
        <f t="shared" si="77"/>
        <v>0</v>
      </c>
    </row>
    <row r="558" spans="1:9" hidden="1" outlineLevel="1">
      <c r="A558" s="1062"/>
      <c r="B558" s="1066"/>
      <c r="C558" s="609" t="s">
        <v>746</v>
      </c>
      <c r="D558" s="610">
        <v>0</v>
      </c>
      <c r="E558" s="610">
        <v>0</v>
      </c>
      <c r="F558" s="611">
        <f t="shared" si="95"/>
        <v>0</v>
      </c>
      <c r="G558" s="610">
        <v>0</v>
      </c>
      <c r="H558" s="610">
        <v>0</v>
      </c>
      <c r="I558" s="611">
        <f t="shared" si="77"/>
        <v>0</v>
      </c>
    </row>
    <row r="559" spans="1:9" ht="33.75" hidden="1" outlineLevel="1">
      <c r="A559" s="1062"/>
      <c r="B559" s="609" t="s">
        <v>747</v>
      </c>
      <c r="C559" s="609" t="s">
        <v>748</v>
      </c>
      <c r="D559" s="612">
        <v>0</v>
      </c>
      <c r="E559" s="610">
        <v>0</v>
      </c>
      <c r="F559" s="611">
        <f t="shared" si="95"/>
        <v>0</v>
      </c>
      <c r="G559" s="610">
        <v>0</v>
      </c>
      <c r="H559" s="610">
        <v>0</v>
      </c>
      <c r="I559" s="611">
        <f t="shared" si="77"/>
        <v>0</v>
      </c>
    </row>
    <row r="560" spans="1:9" collapsed="1">
      <c r="A560" s="1057" t="s">
        <v>749</v>
      </c>
      <c r="B560" s="1057"/>
      <c r="C560" s="1057"/>
      <c r="D560" s="607">
        <f t="shared" ref="D560:I560" si="96">+D561+D562</f>
        <v>1</v>
      </c>
      <c r="E560" s="607">
        <f t="shared" si="96"/>
        <v>0</v>
      </c>
      <c r="F560" s="608">
        <f t="shared" si="96"/>
        <v>1</v>
      </c>
      <c r="G560" s="607">
        <f t="shared" si="96"/>
        <v>0</v>
      </c>
      <c r="H560" s="607">
        <f t="shared" si="96"/>
        <v>0</v>
      </c>
      <c r="I560" s="608">
        <f t="shared" si="96"/>
        <v>0</v>
      </c>
    </row>
    <row r="561" spans="1:9" hidden="1" outlineLevel="1">
      <c r="A561" s="1062" t="s">
        <v>749</v>
      </c>
      <c r="B561" s="609" t="s">
        <v>750</v>
      </c>
      <c r="C561" s="609" t="s">
        <v>751</v>
      </c>
      <c r="D561" s="610">
        <v>0</v>
      </c>
      <c r="E561" s="610">
        <v>0</v>
      </c>
      <c r="F561" s="611">
        <f t="shared" ref="F561:F562" si="97">+E561+D561</f>
        <v>0</v>
      </c>
      <c r="G561" s="610">
        <v>0</v>
      </c>
      <c r="H561" s="610">
        <v>0</v>
      </c>
      <c r="I561" s="611">
        <f t="shared" si="77"/>
        <v>0</v>
      </c>
    </row>
    <row r="562" spans="1:9" ht="33.75" hidden="1" outlineLevel="1">
      <c r="A562" s="1062"/>
      <c r="B562" s="609" t="s">
        <v>752</v>
      </c>
      <c r="C562" s="609" t="s">
        <v>753</v>
      </c>
      <c r="D562" s="610">
        <v>1</v>
      </c>
      <c r="E562" s="610">
        <v>0</v>
      </c>
      <c r="F562" s="611">
        <f t="shared" si="97"/>
        <v>1</v>
      </c>
      <c r="G562" s="610">
        <v>0</v>
      </c>
      <c r="H562" s="610">
        <v>0</v>
      </c>
      <c r="I562" s="611">
        <f t="shared" si="77"/>
        <v>0</v>
      </c>
    </row>
    <row r="563" spans="1:9" collapsed="1">
      <c r="A563" s="1057" t="s">
        <v>754</v>
      </c>
      <c r="B563" s="1057"/>
      <c r="C563" s="1057"/>
      <c r="D563" s="607">
        <f t="shared" ref="D563:I563" si="98">SUM(D564:D567)</f>
        <v>2</v>
      </c>
      <c r="E563" s="607">
        <f t="shared" si="98"/>
        <v>0</v>
      </c>
      <c r="F563" s="608">
        <f t="shared" si="98"/>
        <v>2</v>
      </c>
      <c r="G563" s="607">
        <f t="shared" si="98"/>
        <v>0</v>
      </c>
      <c r="H563" s="607">
        <f t="shared" si="98"/>
        <v>0</v>
      </c>
      <c r="I563" s="608">
        <f t="shared" si="98"/>
        <v>0</v>
      </c>
    </row>
    <row r="564" spans="1:9" ht="33.75" hidden="1" outlineLevel="1">
      <c r="A564" s="1062" t="s">
        <v>754</v>
      </c>
      <c r="B564" s="609" t="s">
        <v>755</v>
      </c>
      <c r="C564" s="609" t="s">
        <v>756</v>
      </c>
      <c r="D564" s="610">
        <v>0</v>
      </c>
      <c r="E564" s="610">
        <v>0</v>
      </c>
      <c r="F564" s="611">
        <f t="shared" ref="F564:F567" si="99">+E564+D564</f>
        <v>0</v>
      </c>
      <c r="G564" s="610">
        <v>0</v>
      </c>
      <c r="H564" s="610">
        <v>0</v>
      </c>
      <c r="I564" s="611">
        <f t="shared" si="77"/>
        <v>0</v>
      </c>
    </row>
    <row r="565" spans="1:9" ht="33.75" hidden="1" outlineLevel="1">
      <c r="A565" s="1062"/>
      <c r="B565" s="609" t="s">
        <v>757</v>
      </c>
      <c r="C565" s="609" t="s">
        <v>758</v>
      </c>
      <c r="D565" s="610">
        <v>0</v>
      </c>
      <c r="E565" s="610">
        <v>0</v>
      </c>
      <c r="F565" s="611">
        <f t="shared" si="99"/>
        <v>0</v>
      </c>
      <c r="G565" s="610">
        <v>0</v>
      </c>
      <c r="H565" s="610">
        <v>0</v>
      </c>
      <c r="I565" s="611">
        <f t="shared" si="77"/>
        <v>0</v>
      </c>
    </row>
    <row r="566" spans="1:9" ht="33.75" hidden="1" outlineLevel="1">
      <c r="A566" s="1062"/>
      <c r="B566" s="609" t="s">
        <v>759</v>
      </c>
      <c r="C566" s="609" t="s">
        <v>760</v>
      </c>
      <c r="D566" s="612">
        <v>2</v>
      </c>
      <c r="E566" s="610">
        <v>0</v>
      </c>
      <c r="F566" s="611">
        <f t="shared" si="99"/>
        <v>2</v>
      </c>
      <c r="G566" s="610">
        <v>0</v>
      </c>
      <c r="H566" s="610">
        <v>0</v>
      </c>
      <c r="I566" s="611">
        <f t="shared" si="77"/>
        <v>0</v>
      </c>
    </row>
    <row r="567" spans="1:9" ht="33.75" hidden="1" outlineLevel="1">
      <c r="A567" s="1062"/>
      <c r="B567" s="609" t="s">
        <v>761</v>
      </c>
      <c r="C567" s="609" t="s">
        <v>762</v>
      </c>
      <c r="D567" s="610">
        <v>0</v>
      </c>
      <c r="E567" s="610">
        <v>0</v>
      </c>
      <c r="F567" s="611">
        <f t="shared" si="99"/>
        <v>0</v>
      </c>
      <c r="G567" s="610">
        <v>0</v>
      </c>
      <c r="H567" s="610">
        <v>0</v>
      </c>
      <c r="I567" s="611">
        <f t="shared" si="77"/>
        <v>0</v>
      </c>
    </row>
    <row r="568" spans="1:9" collapsed="1">
      <c r="A568" s="1057" t="s">
        <v>763</v>
      </c>
      <c r="B568" s="1057"/>
      <c r="C568" s="1057"/>
      <c r="D568" s="607">
        <f t="shared" ref="D568:I568" si="100">SUM(D569:D572)</f>
        <v>1</v>
      </c>
      <c r="E568" s="607">
        <f t="shared" si="100"/>
        <v>0</v>
      </c>
      <c r="F568" s="608">
        <f t="shared" si="100"/>
        <v>1</v>
      </c>
      <c r="G568" s="607">
        <f t="shared" si="100"/>
        <v>0</v>
      </c>
      <c r="H568" s="607">
        <f t="shared" si="100"/>
        <v>0</v>
      </c>
      <c r="I568" s="608">
        <f t="shared" si="100"/>
        <v>0</v>
      </c>
    </row>
    <row r="569" spans="1:9" hidden="1" outlineLevel="1">
      <c r="A569" s="1062" t="s">
        <v>763</v>
      </c>
      <c r="B569" s="1066" t="s">
        <v>764</v>
      </c>
      <c r="C569" s="609" t="s">
        <v>765</v>
      </c>
      <c r="D569" s="612">
        <v>0</v>
      </c>
      <c r="E569" s="610">
        <v>0</v>
      </c>
      <c r="F569" s="611">
        <f t="shared" ref="F569:F572" si="101">+E569+D569</f>
        <v>0</v>
      </c>
      <c r="G569" s="610">
        <v>0</v>
      </c>
      <c r="H569" s="610">
        <v>0</v>
      </c>
      <c r="I569" s="611">
        <f t="shared" si="77"/>
        <v>0</v>
      </c>
    </row>
    <row r="570" spans="1:9" hidden="1" outlineLevel="1">
      <c r="A570" s="1062"/>
      <c r="B570" s="1066"/>
      <c r="C570" s="609" t="s">
        <v>766</v>
      </c>
      <c r="D570" s="610">
        <v>0</v>
      </c>
      <c r="E570" s="610">
        <v>0</v>
      </c>
      <c r="F570" s="611">
        <f t="shared" si="101"/>
        <v>0</v>
      </c>
      <c r="G570" s="610">
        <v>0</v>
      </c>
      <c r="H570" s="610">
        <v>0</v>
      </c>
      <c r="I570" s="611">
        <f t="shared" si="77"/>
        <v>0</v>
      </c>
    </row>
    <row r="571" spans="1:9" hidden="1" outlineLevel="1">
      <c r="A571" s="1062"/>
      <c r="B571" s="1066"/>
      <c r="C571" s="609" t="s">
        <v>767</v>
      </c>
      <c r="D571" s="610">
        <v>0</v>
      </c>
      <c r="E571" s="610">
        <v>0</v>
      </c>
      <c r="F571" s="611">
        <f t="shared" si="101"/>
        <v>0</v>
      </c>
      <c r="G571" s="610">
        <v>0</v>
      </c>
      <c r="H571" s="610">
        <v>0</v>
      </c>
      <c r="I571" s="611">
        <f t="shared" ref="I571:I648" si="102">+H571+G571</f>
        <v>0</v>
      </c>
    </row>
    <row r="572" spans="1:9" ht="22.5" hidden="1" outlineLevel="1">
      <c r="A572" s="1062"/>
      <c r="B572" s="1066"/>
      <c r="C572" s="609" t="s">
        <v>768</v>
      </c>
      <c r="D572" s="610">
        <v>1</v>
      </c>
      <c r="E572" s="610">
        <v>0</v>
      </c>
      <c r="F572" s="611">
        <f t="shared" si="101"/>
        <v>1</v>
      </c>
      <c r="G572" s="610">
        <v>0</v>
      </c>
      <c r="H572" s="610">
        <v>0</v>
      </c>
      <c r="I572" s="611">
        <f t="shared" si="102"/>
        <v>0</v>
      </c>
    </row>
    <row r="573" spans="1:9" collapsed="1">
      <c r="A573" s="1057" t="s">
        <v>769</v>
      </c>
      <c r="B573" s="1057"/>
      <c r="C573" s="1057"/>
      <c r="D573" s="607">
        <f t="shared" ref="D573:I573" si="103">SUM(D574:D577)</f>
        <v>1</v>
      </c>
      <c r="E573" s="607">
        <f t="shared" si="103"/>
        <v>0</v>
      </c>
      <c r="F573" s="608">
        <f t="shared" si="103"/>
        <v>1</v>
      </c>
      <c r="G573" s="607">
        <f t="shared" si="103"/>
        <v>0</v>
      </c>
      <c r="H573" s="607">
        <f t="shared" si="103"/>
        <v>0</v>
      </c>
      <c r="I573" s="608">
        <f t="shared" si="103"/>
        <v>0</v>
      </c>
    </row>
    <row r="574" spans="1:9" ht="22.5" hidden="1" outlineLevel="1">
      <c r="A574" s="1062" t="s">
        <v>769</v>
      </c>
      <c r="B574" s="1066" t="s">
        <v>770</v>
      </c>
      <c r="C574" s="609" t="s">
        <v>771</v>
      </c>
      <c r="D574" s="610">
        <v>0</v>
      </c>
      <c r="E574" s="610">
        <v>0</v>
      </c>
      <c r="F574" s="611">
        <f t="shared" ref="F574:F577" si="104">+E574+D574</f>
        <v>0</v>
      </c>
      <c r="G574" s="610">
        <v>0</v>
      </c>
      <c r="H574" s="610">
        <v>0</v>
      </c>
      <c r="I574" s="611">
        <f t="shared" si="102"/>
        <v>0</v>
      </c>
    </row>
    <row r="575" spans="1:9" hidden="1" outlineLevel="1">
      <c r="A575" s="1062"/>
      <c r="B575" s="1066"/>
      <c r="C575" s="609" t="s">
        <v>772</v>
      </c>
      <c r="D575" s="610">
        <v>0</v>
      </c>
      <c r="E575" s="610">
        <v>0</v>
      </c>
      <c r="F575" s="611">
        <f t="shared" si="104"/>
        <v>0</v>
      </c>
      <c r="G575" s="610">
        <v>0</v>
      </c>
      <c r="H575" s="610">
        <v>0</v>
      </c>
      <c r="I575" s="611">
        <f t="shared" si="102"/>
        <v>0</v>
      </c>
    </row>
    <row r="576" spans="1:9" hidden="1" outlineLevel="1">
      <c r="A576" s="1062"/>
      <c r="B576" s="1066" t="s">
        <v>773</v>
      </c>
      <c r="C576" s="609" t="s">
        <v>774</v>
      </c>
      <c r="D576" s="610">
        <v>0</v>
      </c>
      <c r="E576" s="610">
        <v>0</v>
      </c>
      <c r="F576" s="611">
        <f t="shared" si="104"/>
        <v>0</v>
      </c>
      <c r="G576" s="610">
        <v>0</v>
      </c>
      <c r="H576" s="610">
        <v>0</v>
      </c>
      <c r="I576" s="611">
        <f t="shared" si="102"/>
        <v>0</v>
      </c>
    </row>
    <row r="577" spans="1:9" ht="22.5" hidden="1" outlineLevel="1">
      <c r="A577" s="1062"/>
      <c r="B577" s="1066"/>
      <c r="C577" s="609" t="s">
        <v>775</v>
      </c>
      <c r="D577" s="610">
        <v>1</v>
      </c>
      <c r="E577" s="610">
        <v>0</v>
      </c>
      <c r="F577" s="611">
        <f t="shared" si="104"/>
        <v>1</v>
      </c>
      <c r="G577" s="610">
        <v>0</v>
      </c>
      <c r="H577" s="610">
        <v>0</v>
      </c>
      <c r="I577" s="611">
        <f t="shared" si="102"/>
        <v>0</v>
      </c>
    </row>
    <row r="578" spans="1:9" collapsed="1">
      <c r="A578" s="1057" t="s">
        <v>776</v>
      </c>
      <c r="B578" s="1057"/>
      <c r="C578" s="1057"/>
      <c r="D578" s="607">
        <f t="shared" ref="D578:I578" si="105">SUM(D579:D585)</f>
        <v>0</v>
      </c>
      <c r="E578" s="607">
        <f t="shared" si="105"/>
        <v>1</v>
      </c>
      <c r="F578" s="608">
        <f t="shared" si="105"/>
        <v>1</v>
      </c>
      <c r="G578" s="607">
        <f t="shared" si="105"/>
        <v>0</v>
      </c>
      <c r="H578" s="607">
        <f t="shared" si="105"/>
        <v>0</v>
      </c>
      <c r="I578" s="608">
        <f t="shared" si="105"/>
        <v>0</v>
      </c>
    </row>
    <row r="579" spans="1:9" hidden="1" outlineLevel="1">
      <c r="A579" s="1062" t="s">
        <v>776</v>
      </c>
      <c r="B579" s="1066" t="s">
        <v>777</v>
      </c>
      <c r="C579" s="609" t="s">
        <v>778</v>
      </c>
      <c r="D579" s="610">
        <v>0</v>
      </c>
      <c r="E579" s="610">
        <v>0</v>
      </c>
      <c r="F579" s="611">
        <f t="shared" ref="F579:F585" si="106">+E579+D579</f>
        <v>0</v>
      </c>
      <c r="G579" s="610">
        <v>0</v>
      </c>
      <c r="H579" s="610">
        <v>0</v>
      </c>
      <c r="I579" s="611">
        <f t="shared" si="102"/>
        <v>0</v>
      </c>
    </row>
    <row r="580" spans="1:9" hidden="1" outlineLevel="1">
      <c r="A580" s="1062"/>
      <c r="B580" s="1066"/>
      <c r="C580" s="609" t="s">
        <v>779</v>
      </c>
      <c r="D580" s="610">
        <v>0</v>
      </c>
      <c r="E580" s="610">
        <v>1</v>
      </c>
      <c r="F580" s="611">
        <f t="shared" si="106"/>
        <v>1</v>
      </c>
      <c r="G580" s="610">
        <v>0</v>
      </c>
      <c r="H580" s="610">
        <v>0</v>
      </c>
      <c r="I580" s="611">
        <f t="shared" si="102"/>
        <v>0</v>
      </c>
    </row>
    <row r="581" spans="1:9" ht="33.75" hidden="1" outlineLevel="1">
      <c r="A581" s="1062"/>
      <c r="B581" s="609" t="s">
        <v>780</v>
      </c>
      <c r="C581" s="609" t="s">
        <v>781</v>
      </c>
      <c r="D581" s="610">
        <v>0</v>
      </c>
      <c r="E581" s="610">
        <v>0</v>
      </c>
      <c r="F581" s="611">
        <f t="shared" si="106"/>
        <v>0</v>
      </c>
      <c r="G581" s="610">
        <v>0</v>
      </c>
      <c r="H581" s="610">
        <v>0</v>
      </c>
      <c r="I581" s="611">
        <f t="shared" si="102"/>
        <v>0</v>
      </c>
    </row>
    <row r="582" spans="1:9" ht="22.5" hidden="1" outlineLevel="1">
      <c r="A582" s="1062"/>
      <c r="B582" s="609" t="s">
        <v>782</v>
      </c>
      <c r="C582" s="609" t="s">
        <v>783</v>
      </c>
      <c r="D582" s="610">
        <v>0</v>
      </c>
      <c r="E582" s="610">
        <v>0</v>
      </c>
      <c r="F582" s="611">
        <f t="shared" si="106"/>
        <v>0</v>
      </c>
      <c r="G582" s="610">
        <v>0</v>
      </c>
      <c r="H582" s="610">
        <v>0</v>
      </c>
      <c r="I582" s="611">
        <f t="shared" si="102"/>
        <v>0</v>
      </c>
    </row>
    <row r="583" spans="1:9" hidden="1" outlineLevel="1">
      <c r="A583" s="1062"/>
      <c r="B583" s="1066" t="s">
        <v>784</v>
      </c>
      <c r="C583" s="609" t="s">
        <v>785</v>
      </c>
      <c r="D583" s="610">
        <v>0</v>
      </c>
      <c r="E583" s="610">
        <v>0</v>
      </c>
      <c r="F583" s="611">
        <f t="shared" si="106"/>
        <v>0</v>
      </c>
      <c r="G583" s="610">
        <v>0</v>
      </c>
      <c r="H583" s="610">
        <v>0</v>
      </c>
      <c r="I583" s="611">
        <f t="shared" si="102"/>
        <v>0</v>
      </c>
    </row>
    <row r="584" spans="1:9" hidden="1" outlineLevel="1">
      <c r="A584" s="1062"/>
      <c r="B584" s="1066"/>
      <c r="C584" s="609" t="s">
        <v>786</v>
      </c>
      <c r="D584" s="610">
        <v>0</v>
      </c>
      <c r="E584" s="610">
        <v>0</v>
      </c>
      <c r="F584" s="611">
        <f t="shared" si="106"/>
        <v>0</v>
      </c>
      <c r="G584" s="610">
        <v>0</v>
      </c>
      <c r="H584" s="610">
        <v>0</v>
      </c>
      <c r="I584" s="611">
        <f t="shared" si="102"/>
        <v>0</v>
      </c>
    </row>
    <row r="585" spans="1:9" ht="33.75" hidden="1" outlineLevel="1">
      <c r="A585" s="1062"/>
      <c r="B585" s="1066"/>
      <c r="C585" s="609" t="s">
        <v>787</v>
      </c>
      <c r="D585" s="610">
        <v>0</v>
      </c>
      <c r="E585" s="610">
        <v>0</v>
      </c>
      <c r="F585" s="611">
        <f t="shared" si="106"/>
        <v>0</v>
      </c>
      <c r="G585" s="610">
        <v>0</v>
      </c>
      <c r="H585" s="610">
        <v>0</v>
      </c>
      <c r="I585" s="611">
        <f t="shared" si="102"/>
        <v>0</v>
      </c>
    </row>
    <row r="586" spans="1:9" collapsed="1">
      <c r="A586" s="1057" t="s">
        <v>789</v>
      </c>
      <c r="B586" s="1057"/>
      <c r="C586" s="1057"/>
      <c r="D586" s="607">
        <f t="shared" ref="D586:I586" si="107">SUM(D587:D590)</f>
        <v>1</v>
      </c>
      <c r="E586" s="607">
        <f t="shared" si="107"/>
        <v>0</v>
      </c>
      <c r="F586" s="608">
        <f t="shared" si="107"/>
        <v>1</v>
      </c>
      <c r="G586" s="607">
        <f t="shared" si="107"/>
        <v>0</v>
      </c>
      <c r="H586" s="607">
        <f t="shared" si="107"/>
        <v>0</v>
      </c>
      <c r="I586" s="608">
        <f t="shared" si="107"/>
        <v>0</v>
      </c>
    </row>
    <row r="587" spans="1:9" hidden="1" outlineLevel="1">
      <c r="A587" s="1062" t="s">
        <v>789</v>
      </c>
      <c r="B587" s="1066" t="s">
        <v>790</v>
      </c>
      <c r="C587" s="609" t="s">
        <v>791</v>
      </c>
      <c r="D587" s="610">
        <v>0</v>
      </c>
      <c r="E587" s="610">
        <v>0</v>
      </c>
      <c r="F587" s="611">
        <f t="shared" ref="F587:F590" si="108">+E587+D587</f>
        <v>0</v>
      </c>
      <c r="G587" s="610">
        <v>0</v>
      </c>
      <c r="H587" s="610">
        <v>0</v>
      </c>
      <c r="I587" s="611">
        <f t="shared" si="102"/>
        <v>0</v>
      </c>
    </row>
    <row r="588" spans="1:9" hidden="1" outlineLevel="1">
      <c r="A588" s="1062"/>
      <c r="B588" s="1066"/>
      <c r="C588" s="609" t="s">
        <v>792</v>
      </c>
      <c r="D588" s="610">
        <v>1</v>
      </c>
      <c r="E588" s="610">
        <v>0</v>
      </c>
      <c r="F588" s="611">
        <f t="shared" si="108"/>
        <v>1</v>
      </c>
      <c r="G588" s="610">
        <v>0</v>
      </c>
      <c r="H588" s="610">
        <v>0</v>
      </c>
      <c r="I588" s="611">
        <f t="shared" si="102"/>
        <v>0</v>
      </c>
    </row>
    <row r="589" spans="1:9" hidden="1" outlineLevel="1">
      <c r="A589" s="1062"/>
      <c r="B589" s="609" t="s">
        <v>793</v>
      </c>
      <c r="C589" s="609" t="s">
        <v>794</v>
      </c>
      <c r="D589" s="610">
        <v>0</v>
      </c>
      <c r="E589" s="610">
        <v>0</v>
      </c>
      <c r="F589" s="611">
        <f t="shared" si="108"/>
        <v>0</v>
      </c>
      <c r="G589" s="610">
        <v>0</v>
      </c>
      <c r="H589" s="610">
        <v>0</v>
      </c>
      <c r="I589" s="611">
        <f t="shared" si="102"/>
        <v>0</v>
      </c>
    </row>
    <row r="590" spans="1:9" hidden="1" outlineLevel="1">
      <c r="A590" s="1062"/>
      <c r="B590" s="609" t="s">
        <v>795</v>
      </c>
      <c r="C590" s="609" t="s">
        <v>796</v>
      </c>
      <c r="D590" s="610">
        <v>0</v>
      </c>
      <c r="E590" s="610">
        <v>0</v>
      </c>
      <c r="F590" s="611">
        <f t="shared" si="108"/>
        <v>0</v>
      </c>
      <c r="G590" s="610">
        <v>0</v>
      </c>
      <c r="H590" s="610">
        <v>0</v>
      </c>
      <c r="I590" s="611">
        <f t="shared" si="102"/>
        <v>0</v>
      </c>
    </row>
    <row r="591" spans="1:9" collapsed="1">
      <c r="A591" s="1057" t="s">
        <v>797</v>
      </c>
      <c r="B591" s="1057"/>
      <c r="C591" s="1057"/>
      <c r="D591" s="607">
        <f t="shared" ref="D591:I591" si="109">SUM(D592:D598)</f>
        <v>0</v>
      </c>
      <c r="E591" s="607">
        <f t="shared" si="109"/>
        <v>0</v>
      </c>
      <c r="F591" s="608">
        <f t="shared" si="109"/>
        <v>0</v>
      </c>
      <c r="G591" s="607">
        <f t="shared" si="109"/>
        <v>0</v>
      </c>
      <c r="H591" s="607">
        <f t="shared" si="109"/>
        <v>0</v>
      </c>
      <c r="I591" s="608">
        <f t="shared" si="109"/>
        <v>0</v>
      </c>
    </row>
    <row r="592" spans="1:9" hidden="1" outlineLevel="1">
      <c r="A592" s="1062" t="s">
        <v>797</v>
      </c>
      <c r="B592" s="1066" t="s">
        <v>798</v>
      </c>
      <c r="C592" s="609" t="s">
        <v>799</v>
      </c>
      <c r="D592" s="610">
        <v>0</v>
      </c>
      <c r="E592" s="610">
        <v>0</v>
      </c>
      <c r="F592" s="611">
        <f t="shared" ref="F592:F598" si="110">+E592+D592</f>
        <v>0</v>
      </c>
      <c r="G592" s="610">
        <v>0</v>
      </c>
      <c r="H592" s="610">
        <v>0</v>
      </c>
      <c r="I592" s="611">
        <f t="shared" si="102"/>
        <v>0</v>
      </c>
    </row>
    <row r="593" spans="1:9" ht="22.5" hidden="1" outlineLevel="1">
      <c r="A593" s="1062"/>
      <c r="B593" s="1066"/>
      <c r="C593" s="609" t="s">
        <v>800</v>
      </c>
      <c r="D593" s="610">
        <v>0</v>
      </c>
      <c r="E593" s="610">
        <v>0</v>
      </c>
      <c r="F593" s="611">
        <f t="shared" si="110"/>
        <v>0</v>
      </c>
      <c r="G593" s="610">
        <v>0</v>
      </c>
      <c r="H593" s="610">
        <v>0</v>
      </c>
      <c r="I593" s="611">
        <f t="shared" si="102"/>
        <v>0</v>
      </c>
    </row>
    <row r="594" spans="1:9" ht="33.75" hidden="1" outlineLevel="1">
      <c r="A594" s="1062"/>
      <c r="B594" s="1066"/>
      <c r="C594" s="609" t="s">
        <v>801</v>
      </c>
      <c r="D594" s="610">
        <v>0</v>
      </c>
      <c r="E594" s="610">
        <v>0</v>
      </c>
      <c r="F594" s="611">
        <f t="shared" si="110"/>
        <v>0</v>
      </c>
      <c r="G594" s="610">
        <v>0</v>
      </c>
      <c r="H594" s="610">
        <v>0</v>
      </c>
      <c r="I594" s="611">
        <f t="shared" si="102"/>
        <v>0</v>
      </c>
    </row>
    <row r="595" spans="1:9" hidden="1" outlineLevel="1">
      <c r="A595" s="1062"/>
      <c r="B595" s="1066" t="s">
        <v>802</v>
      </c>
      <c r="C595" s="609" t="s">
        <v>803</v>
      </c>
      <c r="D595" s="610">
        <v>0</v>
      </c>
      <c r="E595" s="610">
        <v>0</v>
      </c>
      <c r="F595" s="611">
        <f t="shared" si="110"/>
        <v>0</v>
      </c>
      <c r="G595" s="610">
        <v>0</v>
      </c>
      <c r="H595" s="610">
        <v>0</v>
      </c>
      <c r="I595" s="611">
        <f t="shared" si="102"/>
        <v>0</v>
      </c>
    </row>
    <row r="596" spans="1:9" ht="22.5" hidden="1" outlineLevel="1">
      <c r="A596" s="1062"/>
      <c r="B596" s="1066"/>
      <c r="C596" s="609" t="s">
        <v>804</v>
      </c>
      <c r="D596" s="610">
        <v>0</v>
      </c>
      <c r="E596" s="610">
        <v>0</v>
      </c>
      <c r="F596" s="611">
        <f t="shared" si="110"/>
        <v>0</v>
      </c>
      <c r="G596" s="610">
        <v>0</v>
      </c>
      <c r="H596" s="610">
        <v>0</v>
      </c>
      <c r="I596" s="611">
        <f t="shared" si="102"/>
        <v>0</v>
      </c>
    </row>
    <row r="597" spans="1:9" ht="22.5" hidden="1" outlineLevel="1">
      <c r="A597" s="1062"/>
      <c r="B597" s="1066"/>
      <c r="C597" s="609" t="s">
        <v>805</v>
      </c>
      <c r="D597" s="610">
        <v>0</v>
      </c>
      <c r="E597" s="610">
        <v>0</v>
      </c>
      <c r="F597" s="611">
        <f t="shared" si="110"/>
        <v>0</v>
      </c>
      <c r="G597" s="610">
        <v>0</v>
      </c>
      <c r="H597" s="610">
        <v>0</v>
      </c>
      <c r="I597" s="611">
        <f t="shared" si="102"/>
        <v>0</v>
      </c>
    </row>
    <row r="598" spans="1:9" ht="22.5" hidden="1" outlineLevel="1">
      <c r="A598" s="1062"/>
      <c r="B598" s="609" t="s">
        <v>806</v>
      </c>
      <c r="C598" s="609" t="s">
        <v>807</v>
      </c>
      <c r="D598" s="610">
        <v>0</v>
      </c>
      <c r="E598" s="610">
        <v>0</v>
      </c>
      <c r="F598" s="611">
        <f t="shared" si="110"/>
        <v>0</v>
      </c>
      <c r="G598" s="610">
        <v>0</v>
      </c>
      <c r="H598" s="610">
        <v>0</v>
      </c>
      <c r="I598" s="611">
        <f t="shared" si="102"/>
        <v>0</v>
      </c>
    </row>
    <row r="599" spans="1:9" collapsed="1">
      <c r="A599" s="1057" t="s">
        <v>808</v>
      </c>
      <c r="B599" s="1057"/>
      <c r="C599" s="1057"/>
      <c r="D599" s="607">
        <f t="shared" ref="D599:I599" si="111">SUM(D600:D603)</f>
        <v>3</v>
      </c>
      <c r="E599" s="607">
        <f t="shared" si="111"/>
        <v>0</v>
      </c>
      <c r="F599" s="608">
        <f t="shared" si="111"/>
        <v>3</v>
      </c>
      <c r="G599" s="607">
        <f t="shared" si="111"/>
        <v>0</v>
      </c>
      <c r="H599" s="607">
        <f t="shared" si="111"/>
        <v>0</v>
      </c>
      <c r="I599" s="608">
        <f t="shared" si="111"/>
        <v>0</v>
      </c>
    </row>
    <row r="600" spans="1:9" ht="33.75" hidden="1" outlineLevel="1">
      <c r="A600" s="1062" t="s">
        <v>808</v>
      </c>
      <c r="B600" s="609" t="s">
        <v>809</v>
      </c>
      <c r="C600" s="609" t="s">
        <v>810</v>
      </c>
      <c r="D600" s="610">
        <v>0</v>
      </c>
      <c r="E600" s="610">
        <v>0</v>
      </c>
      <c r="F600" s="611">
        <f t="shared" ref="F600:F629" si="112">+E600+D600</f>
        <v>0</v>
      </c>
      <c r="G600" s="610">
        <v>0</v>
      </c>
      <c r="H600" s="610">
        <v>0</v>
      </c>
      <c r="I600" s="611">
        <f t="shared" si="102"/>
        <v>0</v>
      </c>
    </row>
    <row r="601" spans="1:9" ht="33.75" hidden="1" outlineLevel="1">
      <c r="A601" s="1062"/>
      <c r="B601" s="609" t="s">
        <v>811</v>
      </c>
      <c r="C601" s="609" t="s">
        <v>812</v>
      </c>
      <c r="D601" s="610">
        <v>0</v>
      </c>
      <c r="E601" s="610">
        <v>0</v>
      </c>
      <c r="F601" s="611">
        <f t="shared" si="112"/>
        <v>0</v>
      </c>
      <c r="G601" s="610">
        <v>0</v>
      </c>
      <c r="H601" s="610">
        <v>0</v>
      </c>
      <c r="I601" s="611">
        <f t="shared" si="102"/>
        <v>0</v>
      </c>
    </row>
    <row r="602" spans="1:9" hidden="1" outlineLevel="1">
      <c r="A602" s="1062"/>
      <c r="B602" s="1066" t="s">
        <v>813</v>
      </c>
      <c r="C602" s="609" t="s">
        <v>814</v>
      </c>
      <c r="D602" s="612">
        <v>2</v>
      </c>
      <c r="E602" s="610">
        <v>0</v>
      </c>
      <c r="F602" s="611">
        <f t="shared" si="112"/>
        <v>2</v>
      </c>
      <c r="G602" s="610">
        <v>0</v>
      </c>
      <c r="H602" s="610">
        <v>0</v>
      </c>
      <c r="I602" s="611">
        <f t="shared" si="102"/>
        <v>0</v>
      </c>
    </row>
    <row r="603" spans="1:9" ht="22.5" hidden="1" outlineLevel="1">
      <c r="A603" s="1062"/>
      <c r="B603" s="1066"/>
      <c r="C603" s="609" t="s">
        <v>815</v>
      </c>
      <c r="D603" s="610">
        <v>1</v>
      </c>
      <c r="E603" s="610">
        <v>0</v>
      </c>
      <c r="F603" s="611">
        <f t="shared" si="112"/>
        <v>1</v>
      </c>
      <c r="G603" s="610">
        <v>0</v>
      </c>
      <c r="H603" s="610">
        <v>0</v>
      </c>
      <c r="I603" s="611">
        <f t="shared" si="102"/>
        <v>0</v>
      </c>
    </row>
    <row r="604" spans="1:9" collapsed="1">
      <c r="A604" s="1057" t="s">
        <v>816</v>
      </c>
      <c r="B604" s="1057"/>
      <c r="C604" s="1057"/>
      <c r="D604" s="607">
        <f t="shared" ref="D604:I604" si="113">SUM(D605:D607)</f>
        <v>1</v>
      </c>
      <c r="E604" s="607">
        <f t="shared" si="113"/>
        <v>0</v>
      </c>
      <c r="F604" s="608">
        <f t="shared" si="113"/>
        <v>1</v>
      </c>
      <c r="G604" s="607">
        <f t="shared" si="113"/>
        <v>0</v>
      </c>
      <c r="H604" s="607">
        <f t="shared" si="113"/>
        <v>0</v>
      </c>
      <c r="I604" s="608">
        <f t="shared" si="113"/>
        <v>0</v>
      </c>
    </row>
    <row r="605" spans="1:9" hidden="1" outlineLevel="1">
      <c r="A605" s="1062" t="s">
        <v>816</v>
      </c>
      <c r="B605" s="1066" t="s">
        <v>817</v>
      </c>
      <c r="C605" s="609" t="s">
        <v>818</v>
      </c>
      <c r="D605" s="612">
        <v>0</v>
      </c>
      <c r="E605" s="610">
        <v>0</v>
      </c>
      <c r="F605" s="611">
        <f t="shared" si="112"/>
        <v>0</v>
      </c>
      <c r="G605" s="610">
        <v>0</v>
      </c>
      <c r="H605" s="610">
        <v>0</v>
      </c>
      <c r="I605" s="611">
        <f t="shared" si="102"/>
        <v>0</v>
      </c>
    </row>
    <row r="606" spans="1:9" hidden="1" outlineLevel="1">
      <c r="A606" s="1062"/>
      <c r="B606" s="1066"/>
      <c r="C606" s="609" t="s">
        <v>819</v>
      </c>
      <c r="D606" s="610">
        <v>0</v>
      </c>
      <c r="E606" s="612">
        <v>0</v>
      </c>
      <c r="F606" s="611">
        <f t="shared" si="112"/>
        <v>0</v>
      </c>
      <c r="G606" s="610">
        <v>0</v>
      </c>
      <c r="H606" s="610">
        <v>0</v>
      </c>
      <c r="I606" s="611">
        <f t="shared" si="102"/>
        <v>0</v>
      </c>
    </row>
    <row r="607" spans="1:9" ht="45" hidden="1" outlineLevel="1">
      <c r="A607" s="1062"/>
      <c r="B607" s="609" t="s">
        <v>820</v>
      </c>
      <c r="C607" s="609" t="s">
        <v>821</v>
      </c>
      <c r="D607" s="610">
        <v>1</v>
      </c>
      <c r="E607" s="610">
        <v>0</v>
      </c>
      <c r="F607" s="611">
        <f t="shared" si="112"/>
        <v>1</v>
      </c>
      <c r="G607" s="610">
        <v>0</v>
      </c>
      <c r="H607" s="610">
        <v>0</v>
      </c>
      <c r="I607" s="611">
        <f t="shared" si="102"/>
        <v>0</v>
      </c>
    </row>
    <row r="608" spans="1:9" collapsed="1">
      <c r="A608" s="1057" t="s">
        <v>822</v>
      </c>
      <c r="B608" s="1057"/>
      <c r="C608" s="1057"/>
      <c r="D608" s="607">
        <f t="shared" ref="D608:I608" si="114">+D609+D610+D611</f>
        <v>4</v>
      </c>
      <c r="E608" s="607">
        <f t="shared" si="114"/>
        <v>0</v>
      </c>
      <c r="F608" s="608">
        <f t="shared" si="114"/>
        <v>4</v>
      </c>
      <c r="G608" s="607">
        <f t="shared" si="114"/>
        <v>0</v>
      </c>
      <c r="H608" s="607">
        <f t="shared" si="114"/>
        <v>0</v>
      </c>
      <c r="I608" s="608">
        <f t="shared" si="114"/>
        <v>0</v>
      </c>
    </row>
    <row r="609" spans="1:9" ht="22.5" hidden="1" outlineLevel="1">
      <c r="A609" s="1062" t="s">
        <v>822</v>
      </c>
      <c r="B609" s="609" t="s">
        <v>823</v>
      </c>
      <c r="C609" s="609" t="s">
        <v>824</v>
      </c>
      <c r="D609" s="610">
        <v>0</v>
      </c>
      <c r="E609" s="610">
        <v>0</v>
      </c>
      <c r="F609" s="611">
        <f t="shared" si="112"/>
        <v>0</v>
      </c>
      <c r="G609" s="610">
        <v>0</v>
      </c>
      <c r="H609" s="610">
        <v>0</v>
      </c>
      <c r="I609" s="611">
        <f t="shared" si="102"/>
        <v>0</v>
      </c>
    </row>
    <row r="610" spans="1:9" hidden="1" outlineLevel="1">
      <c r="A610" s="1062"/>
      <c r="B610" s="1066" t="s">
        <v>825</v>
      </c>
      <c r="C610" s="609" t="s">
        <v>826</v>
      </c>
      <c r="D610" s="610">
        <v>1</v>
      </c>
      <c r="E610" s="610">
        <v>0</v>
      </c>
      <c r="F610" s="611">
        <f t="shared" si="112"/>
        <v>1</v>
      </c>
      <c r="G610" s="610">
        <v>0</v>
      </c>
      <c r="H610" s="610">
        <v>0</v>
      </c>
      <c r="I610" s="611">
        <f t="shared" si="102"/>
        <v>0</v>
      </c>
    </row>
    <row r="611" spans="1:9" ht="22.5" hidden="1" outlineLevel="1">
      <c r="A611" s="1062"/>
      <c r="B611" s="1066"/>
      <c r="C611" s="609" t="s">
        <v>827</v>
      </c>
      <c r="D611" s="612">
        <v>3</v>
      </c>
      <c r="E611" s="612">
        <v>0</v>
      </c>
      <c r="F611" s="611">
        <f t="shared" si="112"/>
        <v>3</v>
      </c>
      <c r="G611" s="610">
        <v>0</v>
      </c>
      <c r="H611" s="610">
        <v>0</v>
      </c>
      <c r="I611" s="611">
        <f t="shared" si="102"/>
        <v>0</v>
      </c>
    </row>
    <row r="612" spans="1:9" collapsed="1">
      <c r="A612" s="1057" t="s">
        <v>828</v>
      </c>
      <c r="B612" s="1057"/>
      <c r="C612" s="1057"/>
      <c r="D612" s="607">
        <f t="shared" ref="D612:I612" si="115">+D613+D614+D615</f>
        <v>15</v>
      </c>
      <c r="E612" s="607">
        <f t="shared" si="115"/>
        <v>0</v>
      </c>
      <c r="F612" s="608">
        <f t="shared" si="115"/>
        <v>15</v>
      </c>
      <c r="G612" s="607">
        <f t="shared" si="115"/>
        <v>0</v>
      </c>
      <c r="H612" s="607">
        <f t="shared" si="115"/>
        <v>0</v>
      </c>
      <c r="I612" s="608">
        <f t="shared" si="115"/>
        <v>0</v>
      </c>
    </row>
    <row r="613" spans="1:9" hidden="1" outlineLevel="1">
      <c r="A613" s="1062" t="s">
        <v>828</v>
      </c>
      <c r="B613" s="1066" t="s">
        <v>829</v>
      </c>
      <c r="C613" s="609" t="s">
        <v>830</v>
      </c>
      <c r="D613" s="612">
        <v>2</v>
      </c>
      <c r="E613" s="610">
        <v>0</v>
      </c>
      <c r="F613" s="611">
        <f t="shared" si="112"/>
        <v>2</v>
      </c>
      <c r="G613" s="610">
        <v>0</v>
      </c>
      <c r="H613" s="610">
        <v>0</v>
      </c>
      <c r="I613" s="611">
        <f t="shared" si="102"/>
        <v>0</v>
      </c>
    </row>
    <row r="614" spans="1:9" ht="22.5" hidden="1" outlineLevel="1">
      <c r="A614" s="1062"/>
      <c r="B614" s="1066"/>
      <c r="C614" s="609" t="s">
        <v>831</v>
      </c>
      <c r="D614" s="612">
        <v>12</v>
      </c>
      <c r="E614" s="610">
        <v>0</v>
      </c>
      <c r="F614" s="611">
        <f t="shared" si="112"/>
        <v>12</v>
      </c>
      <c r="G614" s="610">
        <v>0</v>
      </c>
      <c r="H614" s="610">
        <v>0</v>
      </c>
      <c r="I614" s="611">
        <f t="shared" si="102"/>
        <v>0</v>
      </c>
    </row>
    <row r="615" spans="1:9" ht="22.5" hidden="1" outlineLevel="1">
      <c r="A615" s="1062"/>
      <c r="B615" s="609" t="s">
        <v>832</v>
      </c>
      <c r="C615" s="609" t="s">
        <v>833</v>
      </c>
      <c r="D615" s="612">
        <v>1</v>
      </c>
      <c r="E615" s="610">
        <v>0</v>
      </c>
      <c r="F615" s="611">
        <f t="shared" si="112"/>
        <v>1</v>
      </c>
      <c r="G615" s="610">
        <v>0</v>
      </c>
      <c r="H615" s="610">
        <v>0</v>
      </c>
      <c r="I615" s="611">
        <f t="shared" si="102"/>
        <v>0</v>
      </c>
    </row>
    <row r="616" spans="1:9" collapsed="1">
      <c r="A616" s="1057" t="s">
        <v>834</v>
      </c>
      <c r="B616" s="1057"/>
      <c r="C616" s="1057"/>
      <c r="D616" s="607">
        <f t="shared" ref="D616:I616" si="116">+D617+D618+D619</f>
        <v>0</v>
      </c>
      <c r="E616" s="607">
        <f t="shared" si="116"/>
        <v>0</v>
      </c>
      <c r="F616" s="608">
        <f t="shared" si="116"/>
        <v>0</v>
      </c>
      <c r="G616" s="607">
        <f t="shared" si="116"/>
        <v>0</v>
      </c>
      <c r="H616" s="607">
        <f t="shared" si="116"/>
        <v>0</v>
      </c>
      <c r="I616" s="608">
        <f t="shared" si="116"/>
        <v>0</v>
      </c>
    </row>
    <row r="617" spans="1:9" ht="22.5" hidden="1" outlineLevel="1">
      <c r="A617" s="1062" t="s">
        <v>834</v>
      </c>
      <c r="B617" s="1066" t="s">
        <v>835</v>
      </c>
      <c r="C617" s="609" t="s">
        <v>836</v>
      </c>
      <c r="D617" s="610">
        <v>0</v>
      </c>
      <c r="E617" s="610">
        <v>0</v>
      </c>
      <c r="F617" s="611">
        <f t="shared" si="112"/>
        <v>0</v>
      </c>
      <c r="G617" s="610">
        <v>0</v>
      </c>
      <c r="H617" s="610">
        <v>0</v>
      </c>
      <c r="I617" s="611">
        <f t="shared" si="102"/>
        <v>0</v>
      </c>
    </row>
    <row r="618" spans="1:9" ht="33.75" hidden="1" outlineLevel="1">
      <c r="A618" s="1062"/>
      <c r="B618" s="1066"/>
      <c r="C618" s="609" t="s">
        <v>837</v>
      </c>
      <c r="D618" s="610">
        <v>0</v>
      </c>
      <c r="E618" s="610">
        <v>0</v>
      </c>
      <c r="F618" s="611">
        <f t="shared" si="112"/>
        <v>0</v>
      </c>
      <c r="G618" s="610">
        <v>0</v>
      </c>
      <c r="H618" s="610">
        <v>0</v>
      </c>
      <c r="I618" s="611">
        <f t="shared" si="102"/>
        <v>0</v>
      </c>
    </row>
    <row r="619" spans="1:9" ht="56.25" hidden="1" outlineLevel="1">
      <c r="A619" s="1062"/>
      <c r="B619" s="609" t="s">
        <v>838</v>
      </c>
      <c r="C619" s="609" t="s">
        <v>839</v>
      </c>
      <c r="D619" s="610">
        <v>0</v>
      </c>
      <c r="E619" s="610">
        <v>0</v>
      </c>
      <c r="F619" s="611">
        <f t="shared" si="112"/>
        <v>0</v>
      </c>
      <c r="G619" s="610">
        <v>0</v>
      </c>
      <c r="H619" s="610">
        <v>0</v>
      </c>
      <c r="I619" s="611">
        <f t="shared" si="102"/>
        <v>0</v>
      </c>
    </row>
    <row r="620" spans="1:9" collapsed="1">
      <c r="A620" s="1057" t="s">
        <v>840</v>
      </c>
      <c r="B620" s="1057"/>
      <c r="C620" s="1057"/>
      <c r="D620" s="607">
        <f t="shared" ref="D620:I620" si="117">+D621+D622+D623</f>
        <v>3</v>
      </c>
      <c r="E620" s="607">
        <f t="shared" si="117"/>
        <v>0</v>
      </c>
      <c r="F620" s="608">
        <f t="shared" si="117"/>
        <v>3</v>
      </c>
      <c r="G620" s="607">
        <f t="shared" si="117"/>
        <v>0</v>
      </c>
      <c r="H620" s="607">
        <f t="shared" si="117"/>
        <v>0</v>
      </c>
      <c r="I620" s="608">
        <f t="shared" si="117"/>
        <v>0</v>
      </c>
    </row>
    <row r="621" spans="1:9" hidden="1" outlineLevel="1">
      <c r="A621" s="1062" t="s">
        <v>840</v>
      </c>
      <c r="B621" s="1066" t="s">
        <v>841</v>
      </c>
      <c r="C621" s="609" t="s">
        <v>842</v>
      </c>
      <c r="D621" s="612">
        <v>3</v>
      </c>
      <c r="E621" s="610">
        <v>0</v>
      </c>
      <c r="F621" s="611">
        <f t="shared" si="112"/>
        <v>3</v>
      </c>
      <c r="G621" s="610">
        <v>0</v>
      </c>
      <c r="H621" s="610">
        <v>0</v>
      </c>
      <c r="I621" s="611">
        <f t="shared" si="102"/>
        <v>0</v>
      </c>
    </row>
    <row r="622" spans="1:9" ht="33.75" hidden="1" outlineLevel="1">
      <c r="A622" s="1062"/>
      <c r="B622" s="1066"/>
      <c r="C622" s="609" t="s">
        <v>843</v>
      </c>
      <c r="D622" s="610">
        <v>0</v>
      </c>
      <c r="E622" s="610">
        <v>0</v>
      </c>
      <c r="F622" s="611">
        <f t="shared" si="112"/>
        <v>0</v>
      </c>
      <c r="G622" s="610">
        <v>0</v>
      </c>
      <c r="H622" s="610">
        <v>0</v>
      </c>
      <c r="I622" s="611">
        <f t="shared" si="102"/>
        <v>0</v>
      </c>
    </row>
    <row r="623" spans="1:9" ht="33.75" hidden="1" outlineLevel="1">
      <c r="A623" s="1062"/>
      <c r="B623" s="609" t="s">
        <v>844</v>
      </c>
      <c r="C623" s="609" t="s">
        <v>845</v>
      </c>
      <c r="D623" s="610">
        <v>0</v>
      </c>
      <c r="E623" s="610">
        <v>0</v>
      </c>
      <c r="F623" s="611">
        <f t="shared" si="112"/>
        <v>0</v>
      </c>
      <c r="G623" s="610">
        <v>0</v>
      </c>
      <c r="H623" s="610">
        <v>0</v>
      </c>
      <c r="I623" s="611">
        <f t="shared" si="102"/>
        <v>0</v>
      </c>
    </row>
    <row r="624" spans="1:9" collapsed="1">
      <c r="A624" s="1057" t="s">
        <v>846</v>
      </c>
      <c r="B624" s="1057"/>
      <c r="C624" s="1057"/>
      <c r="D624" s="607">
        <f t="shared" ref="D624:I624" si="118">SUM(D625:D628)</f>
        <v>0</v>
      </c>
      <c r="E624" s="607">
        <f t="shared" si="118"/>
        <v>0</v>
      </c>
      <c r="F624" s="608">
        <f t="shared" si="118"/>
        <v>0</v>
      </c>
      <c r="G624" s="607">
        <f t="shared" si="118"/>
        <v>0</v>
      </c>
      <c r="H624" s="607">
        <f t="shared" si="118"/>
        <v>0</v>
      </c>
      <c r="I624" s="608">
        <f t="shared" si="118"/>
        <v>0</v>
      </c>
    </row>
    <row r="625" spans="1:9" ht="22.5" hidden="1" outlineLevel="1">
      <c r="A625" s="1062" t="s">
        <v>846</v>
      </c>
      <c r="B625" s="609" t="s">
        <v>847</v>
      </c>
      <c r="C625" s="609" t="s">
        <v>848</v>
      </c>
      <c r="D625" s="610">
        <v>0</v>
      </c>
      <c r="E625" s="610">
        <v>0</v>
      </c>
      <c r="F625" s="611">
        <f t="shared" si="112"/>
        <v>0</v>
      </c>
      <c r="G625" s="610">
        <v>0</v>
      </c>
      <c r="H625" s="610">
        <v>0</v>
      </c>
      <c r="I625" s="611">
        <f t="shared" si="102"/>
        <v>0</v>
      </c>
    </row>
    <row r="626" spans="1:9" ht="22.5" hidden="1" outlineLevel="1">
      <c r="A626" s="1062"/>
      <c r="B626" s="609" t="s">
        <v>849</v>
      </c>
      <c r="C626" s="609" t="s">
        <v>850</v>
      </c>
      <c r="D626" s="610">
        <v>0</v>
      </c>
      <c r="E626" s="610">
        <v>0</v>
      </c>
      <c r="F626" s="611">
        <f t="shared" si="112"/>
        <v>0</v>
      </c>
      <c r="G626" s="610">
        <v>0</v>
      </c>
      <c r="H626" s="610">
        <v>0</v>
      </c>
      <c r="I626" s="611">
        <f t="shared" si="102"/>
        <v>0</v>
      </c>
    </row>
    <row r="627" spans="1:9" ht="22.5" hidden="1" outlineLevel="1">
      <c r="A627" s="1062"/>
      <c r="B627" s="609" t="s">
        <v>851</v>
      </c>
      <c r="C627" s="609" t="s">
        <v>852</v>
      </c>
      <c r="D627" s="610">
        <v>0</v>
      </c>
      <c r="E627" s="610">
        <v>0</v>
      </c>
      <c r="F627" s="611">
        <f t="shared" si="112"/>
        <v>0</v>
      </c>
      <c r="G627" s="610">
        <v>0</v>
      </c>
      <c r="H627" s="610">
        <v>0</v>
      </c>
      <c r="I627" s="611">
        <f t="shared" si="102"/>
        <v>0</v>
      </c>
    </row>
    <row r="628" spans="1:9" ht="56.25" hidden="1" outlineLevel="1">
      <c r="A628" s="1062"/>
      <c r="B628" s="609" t="s">
        <v>853</v>
      </c>
      <c r="C628" s="609" t="s">
        <v>854</v>
      </c>
      <c r="D628" s="610">
        <v>0</v>
      </c>
      <c r="E628" s="610">
        <v>0</v>
      </c>
      <c r="F628" s="611">
        <f t="shared" si="112"/>
        <v>0</v>
      </c>
      <c r="G628" s="610">
        <v>0</v>
      </c>
      <c r="H628" s="610">
        <v>0</v>
      </c>
      <c r="I628" s="611">
        <f t="shared" si="102"/>
        <v>0</v>
      </c>
    </row>
    <row r="629" spans="1:9" collapsed="1">
      <c r="A629" s="1057" t="s">
        <v>855</v>
      </c>
      <c r="B629" s="1057"/>
      <c r="C629" s="1057"/>
      <c r="D629" s="607">
        <v>0</v>
      </c>
      <c r="E629" s="607">
        <v>0</v>
      </c>
      <c r="F629" s="608">
        <f t="shared" si="112"/>
        <v>0</v>
      </c>
      <c r="G629" s="607">
        <v>0</v>
      </c>
      <c r="H629" s="607">
        <v>0</v>
      </c>
      <c r="I629" s="608">
        <f t="shared" si="102"/>
        <v>0</v>
      </c>
    </row>
    <row r="630" spans="1:9" collapsed="1">
      <c r="A630" s="1057" t="s">
        <v>856</v>
      </c>
      <c r="B630" s="1057"/>
      <c r="C630" s="1057"/>
      <c r="D630" s="607">
        <f t="shared" ref="D630:I630" si="119">SUM(D631:D642)</f>
        <v>2</v>
      </c>
      <c r="E630" s="607">
        <f t="shared" si="119"/>
        <v>0</v>
      </c>
      <c r="F630" s="608">
        <f t="shared" si="119"/>
        <v>2</v>
      </c>
      <c r="G630" s="607">
        <f t="shared" si="119"/>
        <v>0</v>
      </c>
      <c r="H630" s="607">
        <f t="shared" si="119"/>
        <v>0</v>
      </c>
      <c r="I630" s="608">
        <f t="shared" si="119"/>
        <v>0</v>
      </c>
    </row>
    <row r="631" spans="1:9" ht="22.5" hidden="1" outlineLevel="1">
      <c r="A631" s="1062" t="s">
        <v>856</v>
      </c>
      <c r="B631" s="1066" t="s">
        <v>857</v>
      </c>
      <c r="C631" s="609" t="s">
        <v>858</v>
      </c>
      <c r="D631" s="612">
        <v>1</v>
      </c>
      <c r="E631" s="610">
        <v>0</v>
      </c>
      <c r="F631" s="611">
        <f t="shared" ref="F631:F642" si="120">+E631+D631</f>
        <v>1</v>
      </c>
      <c r="G631" s="610">
        <v>0</v>
      </c>
      <c r="H631" s="610">
        <v>0</v>
      </c>
      <c r="I631" s="611">
        <f t="shared" si="102"/>
        <v>0</v>
      </c>
    </row>
    <row r="632" spans="1:9" hidden="1" outlineLevel="1">
      <c r="A632" s="1062"/>
      <c r="B632" s="1066"/>
      <c r="C632" s="609" t="s">
        <v>859</v>
      </c>
      <c r="D632" s="612">
        <v>1</v>
      </c>
      <c r="E632" s="610">
        <v>0</v>
      </c>
      <c r="F632" s="611">
        <f t="shared" si="120"/>
        <v>1</v>
      </c>
      <c r="G632" s="610">
        <v>0</v>
      </c>
      <c r="H632" s="610">
        <v>0</v>
      </c>
      <c r="I632" s="611">
        <f t="shared" si="102"/>
        <v>0</v>
      </c>
    </row>
    <row r="633" spans="1:9" ht="22.5" hidden="1" outlineLevel="1">
      <c r="A633" s="1062"/>
      <c r="B633" s="1066" t="s">
        <v>860</v>
      </c>
      <c r="C633" s="609" t="s">
        <v>861</v>
      </c>
      <c r="D633" s="610">
        <v>0</v>
      </c>
      <c r="E633" s="610">
        <v>0</v>
      </c>
      <c r="F633" s="611">
        <f t="shared" si="120"/>
        <v>0</v>
      </c>
      <c r="G633" s="610">
        <v>0</v>
      </c>
      <c r="H633" s="610">
        <v>0</v>
      </c>
      <c r="I633" s="611">
        <f t="shared" si="102"/>
        <v>0</v>
      </c>
    </row>
    <row r="634" spans="1:9" hidden="1" outlineLevel="1">
      <c r="A634" s="1062"/>
      <c r="B634" s="1066"/>
      <c r="C634" s="609" t="s">
        <v>862</v>
      </c>
      <c r="D634" s="610">
        <v>0</v>
      </c>
      <c r="E634" s="610">
        <v>0</v>
      </c>
      <c r="F634" s="611">
        <f t="shared" si="120"/>
        <v>0</v>
      </c>
      <c r="G634" s="610">
        <v>0</v>
      </c>
      <c r="H634" s="610">
        <v>0</v>
      </c>
      <c r="I634" s="611">
        <f t="shared" si="102"/>
        <v>0</v>
      </c>
    </row>
    <row r="635" spans="1:9" ht="33.75" hidden="1" outlineLevel="1">
      <c r="A635" s="1062"/>
      <c r="B635" s="1066"/>
      <c r="C635" s="609" t="s">
        <v>863</v>
      </c>
      <c r="D635" s="610">
        <v>0</v>
      </c>
      <c r="E635" s="610">
        <v>0</v>
      </c>
      <c r="F635" s="611">
        <f t="shared" si="120"/>
        <v>0</v>
      </c>
      <c r="G635" s="610">
        <v>0</v>
      </c>
      <c r="H635" s="610">
        <v>0</v>
      </c>
      <c r="I635" s="611">
        <f t="shared" si="102"/>
        <v>0</v>
      </c>
    </row>
    <row r="636" spans="1:9" ht="22.5" hidden="1" outlineLevel="1">
      <c r="A636" s="1062"/>
      <c r="B636" s="1066" t="s">
        <v>864</v>
      </c>
      <c r="C636" s="609" t="s">
        <v>865</v>
      </c>
      <c r="D636" s="610">
        <v>0</v>
      </c>
      <c r="E636" s="610">
        <v>0</v>
      </c>
      <c r="F636" s="611">
        <f t="shared" si="120"/>
        <v>0</v>
      </c>
      <c r="G636" s="610">
        <v>0</v>
      </c>
      <c r="H636" s="610">
        <v>0</v>
      </c>
      <c r="I636" s="611">
        <f t="shared" si="102"/>
        <v>0</v>
      </c>
    </row>
    <row r="637" spans="1:9" ht="33.75" hidden="1" outlineLevel="1">
      <c r="A637" s="1062"/>
      <c r="B637" s="1066"/>
      <c r="C637" s="609" t="s">
        <v>866</v>
      </c>
      <c r="D637" s="610">
        <v>0</v>
      </c>
      <c r="E637" s="610">
        <v>0</v>
      </c>
      <c r="F637" s="611">
        <f t="shared" si="120"/>
        <v>0</v>
      </c>
      <c r="G637" s="610">
        <v>0</v>
      </c>
      <c r="H637" s="610">
        <v>0</v>
      </c>
      <c r="I637" s="611">
        <f t="shared" si="102"/>
        <v>0</v>
      </c>
    </row>
    <row r="638" spans="1:9" ht="22.5" hidden="1" outlineLevel="1">
      <c r="A638" s="1062"/>
      <c r="B638" s="1066"/>
      <c r="C638" s="609" t="s">
        <v>867</v>
      </c>
      <c r="D638" s="610">
        <v>0</v>
      </c>
      <c r="E638" s="610">
        <v>0</v>
      </c>
      <c r="F638" s="611">
        <f t="shared" si="120"/>
        <v>0</v>
      </c>
      <c r="G638" s="610">
        <v>0</v>
      </c>
      <c r="H638" s="610">
        <v>0</v>
      </c>
      <c r="I638" s="611">
        <f t="shared" si="102"/>
        <v>0</v>
      </c>
    </row>
    <row r="639" spans="1:9" ht="22.5" hidden="1" outlineLevel="1">
      <c r="A639" s="1062"/>
      <c r="B639" s="1066"/>
      <c r="C639" s="609" t="s">
        <v>868</v>
      </c>
      <c r="D639" s="610">
        <v>0</v>
      </c>
      <c r="E639" s="610">
        <v>0</v>
      </c>
      <c r="F639" s="611">
        <f t="shared" si="120"/>
        <v>0</v>
      </c>
      <c r="G639" s="610">
        <v>0</v>
      </c>
      <c r="H639" s="610">
        <v>0</v>
      </c>
      <c r="I639" s="611">
        <f t="shared" si="102"/>
        <v>0</v>
      </c>
    </row>
    <row r="640" spans="1:9" ht="22.5" hidden="1" outlineLevel="1">
      <c r="A640" s="1062"/>
      <c r="B640" s="1066"/>
      <c r="C640" s="609" t="s">
        <v>869</v>
      </c>
      <c r="D640" s="610">
        <v>0</v>
      </c>
      <c r="E640" s="610">
        <v>0</v>
      </c>
      <c r="F640" s="611">
        <f t="shared" si="120"/>
        <v>0</v>
      </c>
      <c r="G640" s="610">
        <v>0</v>
      </c>
      <c r="H640" s="610">
        <v>0</v>
      </c>
      <c r="I640" s="611">
        <f t="shared" si="102"/>
        <v>0</v>
      </c>
    </row>
    <row r="641" spans="1:9" ht="33.75" hidden="1" outlineLevel="1">
      <c r="A641" s="1062"/>
      <c r="B641" s="1066"/>
      <c r="C641" s="609" t="s">
        <v>870</v>
      </c>
      <c r="D641" s="610">
        <v>0</v>
      </c>
      <c r="E641" s="610">
        <v>0</v>
      </c>
      <c r="F641" s="611">
        <f t="shared" si="120"/>
        <v>0</v>
      </c>
      <c r="G641" s="610">
        <v>0</v>
      </c>
      <c r="H641" s="610">
        <v>0</v>
      </c>
      <c r="I641" s="611">
        <f t="shared" si="102"/>
        <v>0</v>
      </c>
    </row>
    <row r="642" spans="1:9" ht="67.5" hidden="1" outlineLevel="1">
      <c r="A642" s="1062"/>
      <c r="B642" s="609" t="s">
        <v>871</v>
      </c>
      <c r="C642" s="609" t="s">
        <v>872</v>
      </c>
      <c r="D642" s="610">
        <v>0</v>
      </c>
      <c r="E642" s="610">
        <v>0</v>
      </c>
      <c r="F642" s="611">
        <f t="shared" si="120"/>
        <v>0</v>
      </c>
      <c r="G642" s="610">
        <v>0</v>
      </c>
      <c r="H642" s="610">
        <v>0</v>
      </c>
      <c r="I642" s="611">
        <f t="shared" si="102"/>
        <v>0</v>
      </c>
    </row>
    <row r="643" spans="1:9" collapsed="1">
      <c r="A643" s="1057" t="s">
        <v>873</v>
      </c>
      <c r="B643" s="1057"/>
      <c r="C643" s="1057"/>
      <c r="D643" s="607">
        <f t="shared" ref="D643:I643" si="121">+D644+D645+D646</f>
        <v>2</v>
      </c>
      <c r="E643" s="607">
        <f t="shared" si="121"/>
        <v>1</v>
      </c>
      <c r="F643" s="608">
        <f t="shared" si="121"/>
        <v>3</v>
      </c>
      <c r="G643" s="607">
        <f t="shared" si="121"/>
        <v>0</v>
      </c>
      <c r="H643" s="607">
        <f t="shared" si="121"/>
        <v>0</v>
      </c>
      <c r="I643" s="608">
        <f t="shared" si="121"/>
        <v>0</v>
      </c>
    </row>
    <row r="644" spans="1:9" ht="33.75" hidden="1" outlineLevel="1">
      <c r="A644" s="1062" t="s">
        <v>873</v>
      </c>
      <c r="B644" s="609" t="s">
        <v>874</v>
      </c>
      <c r="C644" s="609" t="s">
        <v>875</v>
      </c>
      <c r="D644" s="610">
        <v>0</v>
      </c>
      <c r="E644" s="610">
        <v>0</v>
      </c>
      <c r="F644" s="611">
        <f t="shared" ref="F644:F646" si="122">+E644+D644</f>
        <v>0</v>
      </c>
      <c r="G644" s="610">
        <v>0</v>
      </c>
      <c r="H644" s="610">
        <v>0</v>
      </c>
      <c r="I644" s="611">
        <f t="shared" si="102"/>
        <v>0</v>
      </c>
    </row>
    <row r="645" spans="1:9" ht="33.75" hidden="1" outlineLevel="1">
      <c r="A645" s="1062"/>
      <c r="B645" s="609" t="s">
        <v>876</v>
      </c>
      <c r="C645" s="609" t="s">
        <v>877</v>
      </c>
      <c r="D645" s="610">
        <v>0</v>
      </c>
      <c r="E645" s="610">
        <v>0</v>
      </c>
      <c r="F645" s="611">
        <f t="shared" si="122"/>
        <v>0</v>
      </c>
      <c r="G645" s="610">
        <v>0</v>
      </c>
      <c r="H645" s="610">
        <v>0</v>
      </c>
      <c r="I645" s="611">
        <f t="shared" si="102"/>
        <v>0</v>
      </c>
    </row>
    <row r="646" spans="1:9" ht="33.75" hidden="1" outlineLevel="1">
      <c r="A646" s="1062"/>
      <c r="B646" s="609" t="s">
        <v>878</v>
      </c>
      <c r="C646" s="609" t="s">
        <v>879</v>
      </c>
      <c r="D646" s="610">
        <v>2</v>
      </c>
      <c r="E646" s="610">
        <v>1</v>
      </c>
      <c r="F646" s="611">
        <f t="shared" si="122"/>
        <v>3</v>
      </c>
      <c r="G646" s="610">
        <v>0</v>
      </c>
      <c r="H646" s="610">
        <v>0</v>
      </c>
      <c r="I646" s="611">
        <f t="shared" si="102"/>
        <v>0</v>
      </c>
    </row>
    <row r="647" spans="1:9" collapsed="1">
      <c r="A647" s="1057" t="s">
        <v>880</v>
      </c>
      <c r="B647" s="1057"/>
      <c r="C647" s="1057"/>
      <c r="D647" s="607">
        <f t="shared" ref="D647:I647" si="123">+D648+D649+D650</f>
        <v>2</v>
      </c>
      <c r="E647" s="607">
        <f t="shared" si="123"/>
        <v>0</v>
      </c>
      <c r="F647" s="608">
        <f t="shared" si="123"/>
        <v>2</v>
      </c>
      <c r="G647" s="607">
        <f t="shared" si="123"/>
        <v>0</v>
      </c>
      <c r="H647" s="607">
        <f t="shared" si="123"/>
        <v>0</v>
      </c>
      <c r="I647" s="608">
        <f t="shared" si="123"/>
        <v>0</v>
      </c>
    </row>
    <row r="648" spans="1:9" hidden="1" outlineLevel="1">
      <c r="A648" s="1062" t="s">
        <v>880</v>
      </c>
      <c r="B648" s="1066" t="s">
        <v>881</v>
      </c>
      <c r="C648" s="609" t="s">
        <v>882</v>
      </c>
      <c r="D648" s="612">
        <v>1</v>
      </c>
      <c r="E648" s="612">
        <v>0</v>
      </c>
      <c r="F648" s="611">
        <f t="shared" ref="F648:F650" si="124">+E648+D648</f>
        <v>1</v>
      </c>
      <c r="G648" s="610">
        <v>0</v>
      </c>
      <c r="H648" s="610">
        <v>0</v>
      </c>
      <c r="I648" s="611">
        <f t="shared" si="102"/>
        <v>0</v>
      </c>
    </row>
    <row r="649" spans="1:9" hidden="1" outlineLevel="1">
      <c r="A649" s="1062"/>
      <c r="B649" s="1066"/>
      <c r="C649" s="609" t="s">
        <v>883</v>
      </c>
      <c r="D649" s="610">
        <v>1</v>
      </c>
      <c r="E649" s="610">
        <v>0</v>
      </c>
      <c r="F649" s="611">
        <f t="shared" si="124"/>
        <v>1</v>
      </c>
      <c r="G649" s="610">
        <v>0</v>
      </c>
      <c r="H649" s="610">
        <v>0</v>
      </c>
      <c r="I649" s="611">
        <f t="shared" ref="I649:I729" si="125">+H649+G649</f>
        <v>0</v>
      </c>
    </row>
    <row r="650" spans="1:9" ht="33.75" hidden="1" outlineLevel="1">
      <c r="A650" s="1062"/>
      <c r="B650" s="609" t="s">
        <v>884</v>
      </c>
      <c r="C650" s="609" t="s">
        <v>885</v>
      </c>
      <c r="D650" s="612">
        <v>0</v>
      </c>
      <c r="E650" s="610">
        <v>0</v>
      </c>
      <c r="F650" s="611">
        <f t="shared" si="124"/>
        <v>0</v>
      </c>
      <c r="G650" s="610">
        <v>0</v>
      </c>
      <c r="H650" s="610">
        <v>0</v>
      </c>
      <c r="I650" s="611">
        <f t="shared" si="125"/>
        <v>0</v>
      </c>
    </row>
    <row r="651" spans="1:9" collapsed="1">
      <c r="A651" s="1057" t="s">
        <v>886</v>
      </c>
      <c r="B651" s="1057"/>
      <c r="C651" s="1057"/>
      <c r="D651" s="607">
        <f t="shared" ref="D651:I651" si="126">+D652+D653+D654</f>
        <v>19</v>
      </c>
      <c r="E651" s="607">
        <f t="shared" si="126"/>
        <v>0</v>
      </c>
      <c r="F651" s="608">
        <f t="shared" si="126"/>
        <v>19</v>
      </c>
      <c r="G651" s="607">
        <f t="shared" si="126"/>
        <v>0</v>
      </c>
      <c r="H651" s="607">
        <f t="shared" si="126"/>
        <v>0</v>
      </c>
      <c r="I651" s="608">
        <f t="shared" si="126"/>
        <v>0</v>
      </c>
    </row>
    <row r="652" spans="1:9" ht="22.5" hidden="1" outlineLevel="1">
      <c r="A652" s="1062" t="s">
        <v>886</v>
      </c>
      <c r="B652" s="609" t="s">
        <v>887</v>
      </c>
      <c r="C652" s="609" t="s">
        <v>888</v>
      </c>
      <c r="D652" s="612">
        <v>18</v>
      </c>
      <c r="E652" s="610">
        <v>0</v>
      </c>
      <c r="F652" s="611">
        <f t="shared" ref="F652:F654" si="127">+E652+D652</f>
        <v>18</v>
      </c>
      <c r="G652" s="610">
        <v>0</v>
      </c>
      <c r="H652" s="610">
        <v>0</v>
      </c>
      <c r="I652" s="611">
        <f t="shared" si="125"/>
        <v>0</v>
      </c>
    </row>
    <row r="653" spans="1:9" ht="33.75" hidden="1" outlineLevel="1">
      <c r="A653" s="1062"/>
      <c r="B653" s="609" t="s">
        <v>889</v>
      </c>
      <c r="C653" s="609" t="s">
        <v>890</v>
      </c>
      <c r="D653" s="610">
        <v>1</v>
      </c>
      <c r="E653" s="610">
        <v>0</v>
      </c>
      <c r="F653" s="611">
        <f t="shared" si="127"/>
        <v>1</v>
      </c>
      <c r="G653" s="610">
        <v>0</v>
      </c>
      <c r="H653" s="610">
        <v>0</v>
      </c>
      <c r="I653" s="611">
        <f t="shared" si="125"/>
        <v>0</v>
      </c>
    </row>
    <row r="654" spans="1:9" ht="22.5" hidden="1" outlineLevel="1">
      <c r="A654" s="1062"/>
      <c r="B654" s="609" t="s">
        <v>891</v>
      </c>
      <c r="C654" s="609" t="s">
        <v>892</v>
      </c>
      <c r="D654" s="610">
        <v>0</v>
      </c>
      <c r="E654" s="610">
        <v>0</v>
      </c>
      <c r="F654" s="611">
        <f t="shared" si="127"/>
        <v>0</v>
      </c>
      <c r="G654" s="610">
        <v>0</v>
      </c>
      <c r="H654" s="610">
        <v>0</v>
      </c>
      <c r="I654" s="611">
        <f t="shared" si="125"/>
        <v>0</v>
      </c>
    </row>
    <row r="655" spans="1:9" collapsed="1">
      <c r="A655" s="1057" t="s">
        <v>893</v>
      </c>
      <c r="B655" s="1057"/>
      <c r="C655" s="1057"/>
      <c r="D655" s="607">
        <f t="shared" ref="D655:I655" si="128">SUM(D656:D660)</f>
        <v>37</v>
      </c>
      <c r="E655" s="607">
        <f t="shared" si="128"/>
        <v>3</v>
      </c>
      <c r="F655" s="608">
        <f t="shared" si="128"/>
        <v>40</v>
      </c>
      <c r="G655" s="607">
        <f t="shared" si="128"/>
        <v>0</v>
      </c>
      <c r="H655" s="607">
        <f t="shared" si="128"/>
        <v>0</v>
      </c>
      <c r="I655" s="608">
        <f t="shared" si="128"/>
        <v>0</v>
      </c>
    </row>
    <row r="656" spans="1:9" ht="33.75" hidden="1" outlineLevel="1">
      <c r="A656" s="1062" t="s">
        <v>893</v>
      </c>
      <c r="B656" s="609" t="s">
        <v>894</v>
      </c>
      <c r="C656" s="609" t="s">
        <v>895</v>
      </c>
      <c r="D656" s="612">
        <v>6</v>
      </c>
      <c r="E656" s="610">
        <v>0</v>
      </c>
      <c r="F656" s="611">
        <f t="shared" ref="F656:F660" si="129">+E656+D656</f>
        <v>6</v>
      </c>
      <c r="G656" s="610">
        <v>0</v>
      </c>
      <c r="H656" s="610">
        <v>0</v>
      </c>
      <c r="I656" s="611">
        <f t="shared" si="125"/>
        <v>0</v>
      </c>
    </row>
    <row r="657" spans="1:9" hidden="1" outlineLevel="1">
      <c r="A657" s="1062"/>
      <c r="B657" s="1066" t="s">
        <v>896</v>
      </c>
      <c r="C657" s="609" t="s">
        <v>897</v>
      </c>
      <c r="D657" s="612">
        <v>12</v>
      </c>
      <c r="E657" s="610">
        <v>3</v>
      </c>
      <c r="F657" s="611">
        <f t="shared" si="129"/>
        <v>15</v>
      </c>
      <c r="G657" s="610">
        <v>0</v>
      </c>
      <c r="H657" s="610">
        <v>0</v>
      </c>
      <c r="I657" s="611">
        <f t="shared" si="125"/>
        <v>0</v>
      </c>
    </row>
    <row r="658" spans="1:9" ht="22.5" hidden="1" outlineLevel="1">
      <c r="A658" s="1062"/>
      <c r="B658" s="1066"/>
      <c r="C658" s="609" t="s">
        <v>898</v>
      </c>
      <c r="D658" s="610">
        <v>0</v>
      </c>
      <c r="E658" s="610">
        <v>0</v>
      </c>
      <c r="F658" s="611">
        <f t="shared" si="129"/>
        <v>0</v>
      </c>
      <c r="G658" s="610">
        <v>0</v>
      </c>
      <c r="H658" s="610">
        <v>0</v>
      </c>
      <c r="I658" s="611">
        <f t="shared" si="125"/>
        <v>0</v>
      </c>
    </row>
    <row r="659" spans="1:9" hidden="1" outlineLevel="1">
      <c r="A659" s="1062"/>
      <c r="B659" s="1066"/>
      <c r="C659" s="609" t="s">
        <v>899</v>
      </c>
      <c r="D659" s="612">
        <v>5</v>
      </c>
      <c r="E659" s="610">
        <v>0</v>
      </c>
      <c r="F659" s="611">
        <f t="shared" si="129"/>
        <v>5</v>
      </c>
      <c r="G659" s="610">
        <v>0</v>
      </c>
      <c r="H659" s="610">
        <v>0</v>
      </c>
      <c r="I659" s="611">
        <f t="shared" si="125"/>
        <v>0</v>
      </c>
    </row>
    <row r="660" spans="1:9" ht="22.5" hidden="1" outlineLevel="1">
      <c r="A660" s="1062"/>
      <c r="B660" s="609" t="s">
        <v>900</v>
      </c>
      <c r="C660" s="609" t="s">
        <v>901</v>
      </c>
      <c r="D660" s="612">
        <v>14</v>
      </c>
      <c r="E660" s="612">
        <v>0</v>
      </c>
      <c r="F660" s="611">
        <f t="shared" si="129"/>
        <v>14</v>
      </c>
      <c r="G660" s="610">
        <v>0</v>
      </c>
      <c r="H660" s="610">
        <v>0</v>
      </c>
      <c r="I660" s="611">
        <f t="shared" si="125"/>
        <v>0</v>
      </c>
    </row>
    <row r="661" spans="1:9" collapsed="1">
      <c r="A661" s="1057" t="s">
        <v>902</v>
      </c>
      <c r="B661" s="1057"/>
      <c r="C661" s="1057"/>
      <c r="D661" s="607">
        <f t="shared" ref="D661:I661" si="130">SUM(D662:D668)</f>
        <v>18</v>
      </c>
      <c r="E661" s="607">
        <f t="shared" si="130"/>
        <v>0</v>
      </c>
      <c r="F661" s="608">
        <f t="shared" si="130"/>
        <v>18</v>
      </c>
      <c r="G661" s="607">
        <f t="shared" si="130"/>
        <v>0</v>
      </c>
      <c r="H661" s="607">
        <f t="shared" si="130"/>
        <v>0</v>
      </c>
      <c r="I661" s="608">
        <f t="shared" si="130"/>
        <v>0</v>
      </c>
    </row>
    <row r="662" spans="1:9" hidden="1" outlineLevel="1">
      <c r="A662" s="1062" t="s">
        <v>902</v>
      </c>
      <c r="B662" s="1066" t="s">
        <v>903</v>
      </c>
      <c r="C662" s="609" t="s">
        <v>904</v>
      </c>
      <c r="D662" s="612">
        <v>12</v>
      </c>
      <c r="E662" s="610">
        <v>0</v>
      </c>
      <c r="F662" s="611">
        <f t="shared" ref="F662:F668" si="131">+E662+D662</f>
        <v>12</v>
      </c>
      <c r="G662" s="610">
        <v>0</v>
      </c>
      <c r="H662" s="610">
        <v>0</v>
      </c>
      <c r="I662" s="611">
        <f t="shared" si="125"/>
        <v>0</v>
      </c>
    </row>
    <row r="663" spans="1:9" ht="22.5" hidden="1" outlineLevel="1">
      <c r="A663" s="1062"/>
      <c r="B663" s="1066"/>
      <c r="C663" s="609" t="s">
        <v>905</v>
      </c>
      <c r="D663" s="610">
        <v>3</v>
      </c>
      <c r="E663" s="610">
        <v>0</v>
      </c>
      <c r="F663" s="611">
        <f t="shared" si="131"/>
        <v>3</v>
      </c>
      <c r="G663" s="610">
        <v>0</v>
      </c>
      <c r="H663" s="610">
        <v>0</v>
      </c>
      <c r="I663" s="611">
        <f t="shared" si="125"/>
        <v>0</v>
      </c>
    </row>
    <row r="664" spans="1:9" ht="33.75" hidden="1" outlineLevel="1">
      <c r="A664" s="1062"/>
      <c r="B664" s="609" t="s">
        <v>906</v>
      </c>
      <c r="C664" s="609" t="s">
        <v>907</v>
      </c>
      <c r="D664" s="610">
        <v>0</v>
      </c>
      <c r="E664" s="610">
        <v>0</v>
      </c>
      <c r="F664" s="611">
        <f t="shared" si="131"/>
        <v>0</v>
      </c>
      <c r="G664" s="610">
        <v>0</v>
      </c>
      <c r="H664" s="610">
        <v>0</v>
      </c>
      <c r="I664" s="611">
        <f t="shared" si="125"/>
        <v>0</v>
      </c>
    </row>
    <row r="665" spans="1:9" ht="22.5" hidden="1" outlineLevel="1">
      <c r="A665" s="1062"/>
      <c r="B665" s="609" t="s">
        <v>908</v>
      </c>
      <c r="C665" s="609" t="s">
        <v>909</v>
      </c>
      <c r="D665" s="610">
        <v>0</v>
      </c>
      <c r="E665" s="610">
        <v>0</v>
      </c>
      <c r="F665" s="611">
        <f t="shared" si="131"/>
        <v>0</v>
      </c>
      <c r="G665" s="610">
        <v>0</v>
      </c>
      <c r="H665" s="610">
        <v>0</v>
      </c>
      <c r="I665" s="611">
        <f t="shared" si="125"/>
        <v>0</v>
      </c>
    </row>
    <row r="666" spans="1:9" ht="22.5" hidden="1" outlineLevel="1">
      <c r="A666" s="1062"/>
      <c r="B666" s="1066" t="s">
        <v>910</v>
      </c>
      <c r="C666" s="609" t="s">
        <v>911</v>
      </c>
      <c r="D666" s="610">
        <v>0</v>
      </c>
      <c r="E666" s="610">
        <v>0</v>
      </c>
      <c r="F666" s="611">
        <f t="shared" si="131"/>
        <v>0</v>
      </c>
      <c r="G666" s="610">
        <v>0</v>
      </c>
      <c r="H666" s="610">
        <v>0</v>
      </c>
      <c r="I666" s="611">
        <f t="shared" si="125"/>
        <v>0</v>
      </c>
    </row>
    <row r="667" spans="1:9" hidden="1" outlineLevel="1">
      <c r="A667" s="1062"/>
      <c r="B667" s="1066"/>
      <c r="C667" s="609" t="s">
        <v>912</v>
      </c>
      <c r="D667" s="612">
        <v>1</v>
      </c>
      <c r="E667" s="610">
        <v>0</v>
      </c>
      <c r="F667" s="611">
        <f t="shared" si="131"/>
        <v>1</v>
      </c>
      <c r="G667" s="610">
        <v>0</v>
      </c>
      <c r="H667" s="610">
        <v>0</v>
      </c>
      <c r="I667" s="611">
        <f t="shared" si="125"/>
        <v>0</v>
      </c>
    </row>
    <row r="668" spans="1:9" ht="22.5" hidden="1" outlineLevel="1">
      <c r="A668" s="1062"/>
      <c r="B668" s="1066"/>
      <c r="C668" s="609" t="s">
        <v>913</v>
      </c>
      <c r="D668" s="610">
        <v>2</v>
      </c>
      <c r="E668" s="610">
        <v>0</v>
      </c>
      <c r="F668" s="611">
        <f t="shared" si="131"/>
        <v>2</v>
      </c>
      <c r="G668" s="610">
        <v>0</v>
      </c>
      <c r="H668" s="610">
        <v>0</v>
      </c>
      <c r="I668" s="611">
        <f t="shared" si="125"/>
        <v>0</v>
      </c>
    </row>
    <row r="669" spans="1:9" ht="11.25" customHeight="1" collapsed="1">
      <c r="A669" s="1057" t="s">
        <v>914</v>
      </c>
      <c r="B669" s="1057"/>
      <c r="C669" s="1057"/>
      <c r="D669" s="607">
        <f>+D670+D671+D672+D673</f>
        <v>5</v>
      </c>
      <c r="E669" s="607">
        <f t="shared" ref="E669:I669" si="132">+E670+E671+E672+E673</f>
        <v>0</v>
      </c>
      <c r="F669" s="607">
        <f t="shared" si="132"/>
        <v>5</v>
      </c>
      <c r="G669" s="607">
        <f t="shared" si="132"/>
        <v>0</v>
      </c>
      <c r="H669" s="607">
        <f t="shared" si="132"/>
        <v>0</v>
      </c>
      <c r="I669" s="607">
        <f t="shared" si="132"/>
        <v>0</v>
      </c>
    </row>
    <row r="670" spans="1:9" ht="11.25" hidden="1" customHeight="1" outlineLevel="1">
      <c r="A670" s="1063" t="s">
        <v>1121</v>
      </c>
      <c r="B670" s="1067" t="s">
        <v>1122</v>
      </c>
      <c r="C670" s="680" t="s">
        <v>1123</v>
      </c>
      <c r="D670" s="612">
        <v>2</v>
      </c>
      <c r="E670" s="610">
        <v>0</v>
      </c>
      <c r="F670" s="611">
        <f t="shared" ref="F670:F673" si="133">+E670+D670</f>
        <v>2</v>
      </c>
      <c r="G670" s="610">
        <v>0</v>
      </c>
      <c r="H670" s="610">
        <v>0</v>
      </c>
      <c r="I670" s="611">
        <f>+H670+G670</f>
        <v>0</v>
      </c>
    </row>
    <row r="671" spans="1:9" ht="63.75" hidden="1" customHeight="1" outlineLevel="1">
      <c r="A671" s="1064"/>
      <c r="B671" s="1068"/>
      <c r="C671" s="680" t="s">
        <v>1124</v>
      </c>
      <c r="D671" s="610">
        <v>0</v>
      </c>
      <c r="E671" s="610">
        <v>0</v>
      </c>
      <c r="F671" s="611">
        <f t="shared" si="133"/>
        <v>0</v>
      </c>
      <c r="G671" s="610">
        <v>0</v>
      </c>
      <c r="H671" s="610">
        <v>0</v>
      </c>
      <c r="I671" s="611">
        <f>+H671+G671</f>
        <v>0</v>
      </c>
    </row>
    <row r="672" spans="1:9" ht="22.5" hidden="1" customHeight="1" outlineLevel="1">
      <c r="A672" s="1064"/>
      <c r="B672" s="1067" t="s">
        <v>1125</v>
      </c>
      <c r="C672" s="680" t="s">
        <v>1126</v>
      </c>
      <c r="D672" s="610">
        <v>0</v>
      </c>
      <c r="E672" s="610">
        <v>0</v>
      </c>
      <c r="F672" s="611">
        <f t="shared" si="133"/>
        <v>0</v>
      </c>
      <c r="G672" s="610">
        <v>0</v>
      </c>
      <c r="H672" s="610">
        <v>0</v>
      </c>
      <c r="I672" s="611">
        <f>+H672+G672</f>
        <v>0</v>
      </c>
    </row>
    <row r="673" spans="1:9" ht="15" hidden="1" customHeight="1" outlineLevel="1">
      <c r="A673" s="1064"/>
      <c r="B673" s="1068"/>
      <c r="C673" s="680" t="s">
        <v>1127</v>
      </c>
      <c r="D673" s="610">
        <v>3</v>
      </c>
      <c r="E673" s="610">
        <v>0</v>
      </c>
      <c r="F673" s="611">
        <f t="shared" si="133"/>
        <v>3</v>
      </c>
      <c r="G673" s="610">
        <v>0</v>
      </c>
      <c r="H673" s="610">
        <v>0</v>
      </c>
      <c r="I673" s="611">
        <f>+H673+G673</f>
        <v>0</v>
      </c>
    </row>
    <row r="674" spans="1:9" collapsed="1">
      <c r="A674" s="1057" t="s">
        <v>915</v>
      </c>
      <c r="B674" s="1057"/>
      <c r="C674" s="1057"/>
      <c r="D674" s="607">
        <f t="shared" ref="D674:I674" si="134">SUM(D675:D685)</f>
        <v>8</v>
      </c>
      <c r="E674" s="607">
        <f t="shared" si="134"/>
        <v>1</v>
      </c>
      <c r="F674" s="608">
        <f t="shared" si="134"/>
        <v>9</v>
      </c>
      <c r="G674" s="607">
        <f t="shared" si="134"/>
        <v>0</v>
      </c>
      <c r="H674" s="607">
        <f t="shared" si="134"/>
        <v>0</v>
      </c>
      <c r="I674" s="608">
        <f t="shared" si="134"/>
        <v>0</v>
      </c>
    </row>
    <row r="675" spans="1:9" hidden="1" outlineLevel="1">
      <c r="A675" s="1063" t="s">
        <v>915</v>
      </c>
      <c r="B675" s="609" t="s">
        <v>916</v>
      </c>
      <c r="C675" s="609" t="s">
        <v>917</v>
      </c>
      <c r="D675" s="610">
        <v>0</v>
      </c>
      <c r="E675" s="610">
        <v>0</v>
      </c>
      <c r="F675" s="611">
        <f t="shared" ref="F675:F685" si="135">+E675+D675</f>
        <v>0</v>
      </c>
      <c r="G675" s="610">
        <v>0</v>
      </c>
      <c r="H675" s="610">
        <v>0</v>
      </c>
      <c r="I675" s="611">
        <f t="shared" si="125"/>
        <v>0</v>
      </c>
    </row>
    <row r="676" spans="1:9" hidden="1" outlineLevel="1">
      <c r="A676" s="1064"/>
      <c r="B676" s="609" t="s">
        <v>918</v>
      </c>
      <c r="C676" s="609" t="s">
        <v>919</v>
      </c>
      <c r="D676" s="610">
        <v>0</v>
      </c>
      <c r="E676" s="610">
        <v>0</v>
      </c>
      <c r="F676" s="611">
        <f t="shared" si="135"/>
        <v>0</v>
      </c>
      <c r="G676" s="610">
        <v>0</v>
      </c>
      <c r="H676" s="610">
        <v>0</v>
      </c>
      <c r="I676" s="611">
        <f t="shared" si="125"/>
        <v>0</v>
      </c>
    </row>
    <row r="677" spans="1:9" hidden="1" outlineLevel="1">
      <c r="A677" s="1064"/>
      <c r="B677" s="1066" t="s">
        <v>920</v>
      </c>
      <c r="C677" s="609" t="s">
        <v>921</v>
      </c>
      <c r="D677" s="612">
        <v>3</v>
      </c>
      <c r="E677" s="610">
        <v>0</v>
      </c>
      <c r="F677" s="611">
        <f t="shared" si="135"/>
        <v>3</v>
      </c>
      <c r="G677" s="610">
        <v>0</v>
      </c>
      <c r="H677" s="610">
        <v>0</v>
      </c>
      <c r="I677" s="611">
        <f t="shared" si="125"/>
        <v>0</v>
      </c>
    </row>
    <row r="678" spans="1:9" hidden="1" outlineLevel="1">
      <c r="A678" s="1064"/>
      <c r="B678" s="1066"/>
      <c r="C678" s="609" t="s">
        <v>922</v>
      </c>
      <c r="D678" s="610">
        <v>3</v>
      </c>
      <c r="E678" s="610">
        <v>0</v>
      </c>
      <c r="F678" s="611">
        <f t="shared" si="135"/>
        <v>3</v>
      </c>
      <c r="G678" s="610">
        <v>0</v>
      </c>
      <c r="H678" s="610">
        <v>0</v>
      </c>
      <c r="I678" s="611">
        <f t="shared" si="125"/>
        <v>0</v>
      </c>
    </row>
    <row r="679" spans="1:9" ht="22.5" hidden="1" outlineLevel="1">
      <c r="A679" s="1064"/>
      <c r="B679" s="1066" t="s">
        <v>923</v>
      </c>
      <c r="C679" s="609" t="s">
        <v>924</v>
      </c>
      <c r="D679" s="610">
        <v>0</v>
      </c>
      <c r="E679" s="610">
        <v>0</v>
      </c>
      <c r="F679" s="611">
        <f t="shared" si="135"/>
        <v>0</v>
      </c>
      <c r="G679" s="610">
        <v>0</v>
      </c>
      <c r="H679" s="610">
        <v>0</v>
      </c>
      <c r="I679" s="611">
        <f t="shared" si="125"/>
        <v>0</v>
      </c>
    </row>
    <row r="680" spans="1:9" hidden="1" outlineLevel="1">
      <c r="A680" s="1064"/>
      <c r="B680" s="1066"/>
      <c r="C680" s="609" t="s">
        <v>925</v>
      </c>
      <c r="D680" s="610">
        <v>0</v>
      </c>
      <c r="E680" s="610">
        <v>1</v>
      </c>
      <c r="F680" s="611">
        <f t="shared" si="135"/>
        <v>1</v>
      </c>
      <c r="G680" s="610">
        <v>0</v>
      </c>
      <c r="H680" s="610">
        <v>0</v>
      </c>
      <c r="I680" s="611">
        <f t="shared" si="125"/>
        <v>0</v>
      </c>
    </row>
    <row r="681" spans="1:9" hidden="1" outlineLevel="1">
      <c r="A681" s="1064"/>
      <c r="B681" s="1066" t="s">
        <v>926</v>
      </c>
      <c r="C681" s="609" t="s">
        <v>927</v>
      </c>
      <c r="D681" s="610">
        <v>0</v>
      </c>
      <c r="E681" s="610">
        <v>0</v>
      </c>
      <c r="F681" s="611">
        <f t="shared" si="135"/>
        <v>0</v>
      </c>
      <c r="G681" s="610">
        <v>0</v>
      </c>
      <c r="H681" s="610">
        <v>0</v>
      </c>
      <c r="I681" s="611">
        <f t="shared" si="125"/>
        <v>0</v>
      </c>
    </row>
    <row r="682" spans="1:9" hidden="1" outlineLevel="1">
      <c r="A682" s="1064"/>
      <c r="B682" s="1066"/>
      <c r="C682" s="609" t="s">
        <v>928</v>
      </c>
      <c r="D682" s="610">
        <v>0</v>
      </c>
      <c r="E682" s="610">
        <v>0</v>
      </c>
      <c r="F682" s="611">
        <f t="shared" si="135"/>
        <v>0</v>
      </c>
      <c r="G682" s="610">
        <v>0</v>
      </c>
      <c r="H682" s="610">
        <v>0</v>
      </c>
      <c r="I682" s="611">
        <f t="shared" si="125"/>
        <v>0</v>
      </c>
    </row>
    <row r="683" spans="1:9" hidden="1" outlineLevel="1">
      <c r="A683" s="1064"/>
      <c r="B683" s="1066"/>
      <c r="C683" s="609" t="s">
        <v>929</v>
      </c>
      <c r="D683" s="610">
        <v>0</v>
      </c>
      <c r="E683" s="610">
        <v>0</v>
      </c>
      <c r="F683" s="611">
        <f t="shared" si="135"/>
        <v>0</v>
      </c>
      <c r="G683" s="610">
        <v>0</v>
      </c>
      <c r="H683" s="610">
        <v>0</v>
      </c>
      <c r="I683" s="611">
        <f t="shared" si="125"/>
        <v>0</v>
      </c>
    </row>
    <row r="684" spans="1:9" ht="22.5" hidden="1" outlineLevel="1">
      <c r="A684" s="1064"/>
      <c r="B684" s="1066"/>
      <c r="C684" s="609" t="s">
        <v>930</v>
      </c>
      <c r="D684" s="612">
        <v>2</v>
      </c>
      <c r="E684" s="612">
        <v>0</v>
      </c>
      <c r="F684" s="611">
        <f t="shared" si="135"/>
        <v>2</v>
      </c>
      <c r="G684" s="610">
        <v>0</v>
      </c>
      <c r="H684" s="610">
        <v>0</v>
      </c>
      <c r="I684" s="611">
        <f t="shared" si="125"/>
        <v>0</v>
      </c>
    </row>
    <row r="685" spans="1:9" ht="33.75" hidden="1" outlineLevel="1">
      <c r="A685" s="1065"/>
      <c r="B685" s="609" t="s">
        <v>931</v>
      </c>
      <c r="C685" s="609" t="s">
        <v>932</v>
      </c>
      <c r="D685" s="610">
        <v>0</v>
      </c>
      <c r="E685" s="610">
        <v>0</v>
      </c>
      <c r="F685" s="611">
        <f t="shared" si="135"/>
        <v>0</v>
      </c>
      <c r="G685" s="610">
        <v>0</v>
      </c>
      <c r="H685" s="610">
        <v>0</v>
      </c>
      <c r="I685" s="611">
        <f t="shared" si="125"/>
        <v>0</v>
      </c>
    </row>
    <row r="686" spans="1:9" collapsed="1">
      <c r="A686" s="1057" t="s">
        <v>933</v>
      </c>
      <c r="B686" s="1057"/>
      <c r="C686" s="1057"/>
      <c r="D686" s="607">
        <f t="shared" ref="D686:I686" si="136">SUM(D687:D691)</f>
        <v>5</v>
      </c>
      <c r="E686" s="607">
        <f t="shared" si="136"/>
        <v>2</v>
      </c>
      <c r="F686" s="608">
        <f t="shared" si="136"/>
        <v>7</v>
      </c>
      <c r="G686" s="607">
        <f t="shared" si="136"/>
        <v>0</v>
      </c>
      <c r="H686" s="607">
        <f t="shared" si="136"/>
        <v>0</v>
      </c>
      <c r="I686" s="608">
        <f t="shared" si="136"/>
        <v>0</v>
      </c>
    </row>
    <row r="687" spans="1:9" ht="22.5" hidden="1" outlineLevel="1">
      <c r="A687" s="1062" t="s">
        <v>933</v>
      </c>
      <c r="B687" s="609" t="s">
        <v>934</v>
      </c>
      <c r="C687" s="609" t="s">
        <v>935</v>
      </c>
      <c r="D687" s="612">
        <v>2</v>
      </c>
      <c r="E687" s="612">
        <v>2</v>
      </c>
      <c r="F687" s="611">
        <f t="shared" ref="F687:F691" si="137">+E687+D687</f>
        <v>4</v>
      </c>
      <c r="G687" s="610">
        <v>0</v>
      </c>
      <c r="H687" s="610">
        <v>0</v>
      </c>
      <c r="I687" s="611">
        <f t="shared" si="125"/>
        <v>0</v>
      </c>
    </row>
    <row r="688" spans="1:9" hidden="1" outlineLevel="1">
      <c r="A688" s="1062"/>
      <c r="B688" s="1066" t="s">
        <v>936</v>
      </c>
      <c r="C688" s="609" t="s">
        <v>937</v>
      </c>
      <c r="D688" s="610">
        <v>0</v>
      </c>
      <c r="E688" s="610">
        <v>0</v>
      </c>
      <c r="F688" s="611">
        <f t="shared" si="137"/>
        <v>0</v>
      </c>
      <c r="G688" s="610">
        <v>0</v>
      </c>
      <c r="H688" s="610">
        <v>0</v>
      </c>
      <c r="I688" s="611">
        <f t="shared" si="125"/>
        <v>0</v>
      </c>
    </row>
    <row r="689" spans="1:9" ht="22.5" hidden="1" outlineLevel="1">
      <c r="A689" s="1062"/>
      <c r="B689" s="1066"/>
      <c r="C689" s="609" t="s">
        <v>938</v>
      </c>
      <c r="D689" s="610">
        <v>1</v>
      </c>
      <c r="E689" s="610">
        <v>0</v>
      </c>
      <c r="F689" s="611">
        <f t="shared" si="137"/>
        <v>1</v>
      </c>
      <c r="G689" s="610">
        <v>0</v>
      </c>
      <c r="H689" s="610">
        <v>0</v>
      </c>
      <c r="I689" s="611">
        <f t="shared" si="125"/>
        <v>0</v>
      </c>
    </row>
    <row r="690" spans="1:9" hidden="1" outlineLevel="1">
      <c r="A690" s="1062"/>
      <c r="B690" s="1066"/>
      <c r="C690" s="609" t="s">
        <v>939</v>
      </c>
      <c r="D690" s="610">
        <v>0</v>
      </c>
      <c r="E690" s="610">
        <v>0</v>
      </c>
      <c r="F690" s="611">
        <f t="shared" si="137"/>
        <v>0</v>
      </c>
      <c r="G690" s="610">
        <v>0</v>
      </c>
      <c r="H690" s="610">
        <v>0</v>
      </c>
      <c r="I690" s="611">
        <f t="shared" si="125"/>
        <v>0</v>
      </c>
    </row>
    <row r="691" spans="1:9" ht="22.5" hidden="1" outlineLevel="1">
      <c r="A691" s="1062"/>
      <c r="B691" s="609" t="s">
        <v>940</v>
      </c>
      <c r="C691" s="609" t="s">
        <v>941</v>
      </c>
      <c r="D691" s="612">
        <v>2</v>
      </c>
      <c r="E691" s="612">
        <v>0</v>
      </c>
      <c r="F691" s="611">
        <f t="shared" si="137"/>
        <v>2</v>
      </c>
      <c r="G691" s="610">
        <v>0</v>
      </c>
      <c r="H691" s="610">
        <v>0</v>
      </c>
      <c r="I691" s="611">
        <f t="shared" si="125"/>
        <v>0</v>
      </c>
    </row>
    <row r="692" spans="1:9" collapsed="1">
      <c r="A692" s="1057" t="s">
        <v>942</v>
      </c>
      <c r="B692" s="1057"/>
      <c r="C692" s="1057"/>
      <c r="D692" s="607">
        <f t="shared" ref="D692:I692" si="138">SUM(D693:D696)</f>
        <v>1</v>
      </c>
      <c r="E692" s="607">
        <f t="shared" si="138"/>
        <v>1</v>
      </c>
      <c r="F692" s="608">
        <f t="shared" si="138"/>
        <v>2</v>
      </c>
      <c r="G692" s="607">
        <f t="shared" si="138"/>
        <v>0</v>
      </c>
      <c r="H692" s="607">
        <f t="shared" si="138"/>
        <v>0</v>
      </c>
      <c r="I692" s="608">
        <f t="shared" si="138"/>
        <v>0</v>
      </c>
    </row>
    <row r="693" spans="1:9" ht="22.5" hidden="1" outlineLevel="1">
      <c r="A693" s="1062" t="s">
        <v>942</v>
      </c>
      <c r="B693" s="609" t="s">
        <v>943</v>
      </c>
      <c r="C693" s="609" t="s">
        <v>944</v>
      </c>
      <c r="D693" s="610">
        <v>0</v>
      </c>
      <c r="E693" s="610">
        <v>0</v>
      </c>
      <c r="F693" s="611">
        <f t="shared" ref="F693:F696" si="139">+E693+D693</f>
        <v>0</v>
      </c>
      <c r="G693" s="610">
        <v>0</v>
      </c>
      <c r="H693" s="610">
        <v>0</v>
      </c>
      <c r="I693" s="611">
        <f t="shared" si="125"/>
        <v>0</v>
      </c>
    </row>
    <row r="694" spans="1:9" ht="67.5" hidden="1" outlineLevel="1">
      <c r="A694" s="1062"/>
      <c r="B694" s="609" t="s">
        <v>945</v>
      </c>
      <c r="C694" s="609" t="s">
        <v>946</v>
      </c>
      <c r="D694" s="610">
        <v>0</v>
      </c>
      <c r="E694" s="610">
        <v>0</v>
      </c>
      <c r="F694" s="611">
        <f t="shared" si="139"/>
        <v>0</v>
      </c>
      <c r="G694" s="610">
        <v>0</v>
      </c>
      <c r="H694" s="610">
        <v>0</v>
      </c>
      <c r="I694" s="611">
        <f t="shared" si="125"/>
        <v>0</v>
      </c>
    </row>
    <row r="695" spans="1:9" ht="45" hidden="1" outlineLevel="1">
      <c r="A695" s="1062"/>
      <c r="B695" s="609" t="s">
        <v>947</v>
      </c>
      <c r="C695" s="609" t="s">
        <v>948</v>
      </c>
      <c r="D695" s="610">
        <v>0</v>
      </c>
      <c r="E695" s="610">
        <v>1</v>
      </c>
      <c r="F695" s="611">
        <f t="shared" si="139"/>
        <v>1</v>
      </c>
      <c r="G695" s="610">
        <v>0</v>
      </c>
      <c r="H695" s="610">
        <v>0</v>
      </c>
      <c r="I695" s="611">
        <f t="shared" si="125"/>
        <v>0</v>
      </c>
    </row>
    <row r="696" spans="1:9" ht="22.5" hidden="1" outlineLevel="1">
      <c r="A696" s="1062"/>
      <c r="B696" s="609" t="s">
        <v>949</v>
      </c>
      <c r="C696" s="609" t="s">
        <v>950</v>
      </c>
      <c r="D696" s="610">
        <v>1</v>
      </c>
      <c r="E696" s="610">
        <v>0</v>
      </c>
      <c r="F696" s="611">
        <f t="shared" si="139"/>
        <v>1</v>
      </c>
      <c r="G696" s="610">
        <v>0</v>
      </c>
      <c r="H696" s="610">
        <v>0</v>
      </c>
      <c r="I696" s="611">
        <f t="shared" si="125"/>
        <v>0</v>
      </c>
    </row>
    <row r="697" spans="1:9" collapsed="1">
      <c r="A697" s="1057" t="s">
        <v>951</v>
      </c>
      <c r="B697" s="1057"/>
      <c r="C697" s="1057"/>
      <c r="D697" s="607">
        <f t="shared" ref="D697:I697" si="140">SUM(D698:D700)</f>
        <v>0</v>
      </c>
      <c r="E697" s="607">
        <f t="shared" si="140"/>
        <v>1</v>
      </c>
      <c r="F697" s="608">
        <f t="shared" si="140"/>
        <v>1</v>
      </c>
      <c r="G697" s="607">
        <f t="shared" si="140"/>
        <v>0</v>
      </c>
      <c r="H697" s="607">
        <f t="shared" si="140"/>
        <v>0</v>
      </c>
      <c r="I697" s="608">
        <f t="shared" si="140"/>
        <v>0</v>
      </c>
    </row>
    <row r="698" spans="1:9" ht="67.5" hidden="1" outlineLevel="1">
      <c r="A698" s="1062" t="s">
        <v>951</v>
      </c>
      <c r="B698" s="609" t="s">
        <v>952</v>
      </c>
      <c r="C698" s="609" t="s">
        <v>953</v>
      </c>
      <c r="D698" s="610">
        <v>0</v>
      </c>
      <c r="E698" s="610">
        <v>0</v>
      </c>
      <c r="F698" s="611">
        <f t="shared" ref="F698:F700" si="141">+E698+D698</f>
        <v>0</v>
      </c>
      <c r="G698" s="610">
        <v>0</v>
      </c>
      <c r="H698" s="610">
        <v>0</v>
      </c>
      <c r="I698" s="611">
        <f t="shared" si="125"/>
        <v>0</v>
      </c>
    </row>
    <row r="699" spans="1:9" hidden="1" outlineLevel="1">
      <c r="A699" s="1062"/>
      <c r="B699" s="1066" t="s">
        <v>954</v>
      </c>
      <c r="C699" s="609" t="s">
        <v>955</v>
      </c>
      <c r="D699" s="610">
        <v>0</v>
      </c>
      <c r="E699" s="610">
        <v>0</v>
      </c>
      <c r="F699" s="611">
        <f t="shared" si="141"/>
        <v>0</v>
      </c>
      <c r="G699" s="610">
        <v>0</v>
      </c>
      <c r="H699" s="610">
        <v>0</v>
      </c>
      <c r="I699" s="611">
        <f t="shared" si="125"/>
        <v>0</v>
      </c>
    </row>
    <row r="700" spans="1:9" ht="33.75" hidden="1" outlineLevel="1">
      <c r="A700" s="1062"/>
      <c r="B700" s="1066"/>
      <c r="C700" s="609" t="s">
        <v>956</v>
      </c>
      <c r="D700" s="610">
        <v>0</v>
      </c>
      <c r="E700" s="610">
        <v>1</v>
      </c>
      <c r="F700" s="611">
        <f t="shared" si="141"/>
        <v>1</v>
      </c>
      <c r="G700" s="610">
        <v>0</v>
      </c>
      <c r="H700" s="610">
        <v>0</v>
      </c>
      <c r="I700" s="611">
        <f t="shared" si="125"/>
        <v>0</v>
      </c>
    </row>
    <row r="701" spans="1:9" collapsed="1">
      <c r="A701" s="1057" t="s">
        <v>957</v>
      </c>
      <c r="B701" s="1057"/>
      <c r="C701" s="1057"/>
      <c r="D701" s="607">
        <f t="shared" ref="D701:I701" si="142">SUM(D702:D705)</f>
        <v>0</v>
      </c>
      <c r="E701" s="607">
        <f t="shared" si="142"/>
        <v>0</v>
      </c>
      <c r="F701" s="608">
        <f t="shared" si="142"/>
        <v>0</v>
      </c>
      <c r="G701" s="607">
        <f t="shared" si="142"/>
        <v>0</v>
      </c>
      <c r="H701" s="607">
        <f t="shared" si="142"/>
        <v>0</v>
      </c>
      <c r="I701" s="608">
        <f t="shared" si="142"/>
        <v>0</v>
      </c>
    </row>
    <row r="702" spans="1:9" ht="22.5" hidden="1" outlineLevel="1">
      <c r="A702" s="1062" t="s">
        <v>957</v>
      </c>
      <c r="B702" s="1066" t="s">
        <v>958</v>
      </c>
      <c r="C702" s="609" t="s">
        <v>959</v>
      </c>
      <c r="D702" s="610">
        <v>0</v>
      </c>
      <c r="E702" s="610">
        <v>0</v>
      </c>
      <c r="F702" s="611">
        <f t="shared" ref="F702:F705" si="143">+E702+D702</f>
        <v>0</v>
      </c>
      <c r="G702" s="610">
        <v>0</v>
      </c>
      <c r="H702" s="610">
        <v>0</v>
      </c>
      <c r="I702" s="611">
        <f t="shared" si="125"/>
        <v>0</v>
      </c>
    </row>
    <row r="703" spans="1:9" hidden="1" outlineLevel="1">
      <c r="A703" s="1062"/>
      <c r="B703" s="1066"/>
      <c r="C703" s="609" t="s">
        <v>960</v>
      </c>
      <c r="D703" s="610">
        <v>0</v>
      </c>
      <c r="E703" s="610">
        <v>0</v>
      </c>
      <c r="F703" s="611">
        <f t="shared" si="143"/>
        <v>0</v>
      </c>
      <c r="G703" s="610">
        <v>0</v>
      </c>
      <c r="H703" s="610">
        <v>0</v>
      </c>
      <c r="I703" s="611">
        <f t="shared" si="125"/>
        <v>0</v>
      </c>
    </row>
    <row r="704" spans="1:9" hidden="1" outlineLevel="1">
      <c r="A704" s="1062"/>
      <c r="B704" s="1066"/>
      <c r="C704" s="609" t="s">
        <v>961</v>
      </c>
      <c r="D704" s="610">
        <v>0</v>
      </c>
      <c r="E704" s="610">
        <v>0</v>
      </c>
      <c r="F704" s="611">
        <f t="shared" si="143"/>
        <v>0</v>
      </c>
      <c r="G704" s="610">
        <v>0</v>
      </c>
      <c r="H704" s="610">
        <v>0</v>
      </c>
      <c r="I704" s="611">
        <f t="shared" si="125"/>
        <v>0</v>
      </c>
    </row>
    <row r="705" spans="1:9" hidden="1" outlineLevel="1">
      <c r="A705" s="1062"/>
      <c r="B705" s="1066"/>
      <c r="C705" s="609" t="s">
        <v>962</v>
      </c>
      <c r="D705" s="610">
        <v>0</v>
      </c>
      <c r="E705" s="610">
        <v>0</v>
      </c>
      <c r="F705" s="611">
        <f t="shared" si="143"/>
        <v>0</v>
      </c>
      <c r="G705" s="610">
        <v>0</v>
      </c>
      <c r="H705" s="610">
        <v>0</v>
      </c>
      <c r="I705" s="611">
        <f t="shared" si="125"/>
        <v>0</v>
      </c>
    </row>
    <row r="706" spans="1:9" collapsed="1">
      <c r="A706" s="1057" t="s">
        <v>963</v>
      </c>
      <c r="B706" s="1057"/>
      <c r="C706" s="1057"/>
      <c r="D706" s="607">
        <f t="shared" ref="D706:I706" si="144">SUM(D707:D710)</f>
        <v>0</v>
      </c>
      <c r="E706" s="607">
        <f t="shared" si="144"/>
        <v>0</v>
      </c>
      <c r="F706" s="608">
        <f t="shared" si="144"/>
        <v>0</v>
      </c>
      <c r="G706" s="607">
        <f t="shared" si="144"/>
        <v>0</v>
      </c>
      <c r="H706" s="607">
        <f t="shared" si="144"/>
        <v>0</v>
      </c>
      <c r="I706" s="608">
        <f t="shared" si="144"/>
        <v>0</v>
      </c>
    </row>
    <row r="707" spans="1:9" hidden="1" outlineLevel="1">
      <c r="A707" s="1062" t="s">
        <v>963</v>
      </c>
      <c r="B707" s="1066" t="s">
        <v>964</v>
      </c>
      <c r="C707" s="609" t="s">
        <v>965</v>
      </c>
      <c r="D707" s="610">
        <v>0</v>
      </c>
      <c r="E707" s="610">
        <v>0</v>
      </c>
      <c r="F707" s="611">
        <f t="shared" ref="F707:F711" si="145">+E707+D707</f>
        <v>0</v>
      </c>
      <c r="G707" s="610">
        <v>0</v>
      </c>
      <c r="H707" s="610">
        <v>0</v>
      </c>
      <c r="I707" s="611">
        <f t="shared" si="125"/>
        <v>0</v>
      </c>
    </row>
    <row r="708" spans="1:9" hidden="1" outlineLevel="1">
      <c r="A708" s="1062"/>
      <c r="B708" s="1066"/>
      <c r="C708" s="609" t="s">
        <v>966</v>
      </c>
      <c r="D708" s="610">
        <v>0</v>
      </c>
      <c r="E708" s="610">
        <v>0</v>
      </c>
      <c r="F708" s="611">
        <f t="shared" si="145"/>
        <v>0</v>
      </c>
      <c r="G708" s="610">
        <v>0</v>
      </c>
      <c r="H708" s="610">
        <v>0</v>
      </c>
      <c r="I708" s="611">
        <f t="shared" si="125"/>
        <v>0</v>
      </c>
    </row>
    <row r="709" spans="1:9" ht="22.5" hidden="1" outlineLevel="1">
      <c r="A709" s="1062"/>
      <c r="B709" s="1066"/>
      <c r="C709" s="609" t="s">
        <v>967</v>
      </c>
      <c r="D709" s="610">
        <v>0</v>
      </c>
      <c r="E709" s="610">
        <v>0</v>
      </c>
      <c r="F709" s="611">
        <f t="shared" si="145"/>
        <v>0</v>
      </c>
      <c r="G709" s="610">
        <v>0</v>
      </c>
      <c r="H709" s="610">
        <v>0</v>
      </c>
      <c r="I709" s="611">
        <f t="shared" si="125"/>
        <v>0</v>
      </c>
    </row>
    <row r="710" spans="1:9" ht="22.5" hidden="1" outlineLevel="1">
      <c r="A710" s="1062"/>
      <c r="B710" s="1066"/>
      <c r="C710" s="609" t="s">
        <v>968</v>
      </c>
      <c r="D710" s="610">
        <v>0</v>
      </c>
      <c r="E710" s="610">
        <v>0</v>
      </c>
      <c r="F710" s="611">
        <f t="shared" si="145"/>
        <v>0</v>
      </c>
      <c r="G710" s="610">
        <v>0</v>
      </c>
      <c r="H710" s="610">
        <v>0</v>
      </c>
      <c r="I710" s="611">
        <f t="shared" si="125"/>
        <v>0</v>
      </c>
    </row>
    <row r="711" spans="1:9" collapsed="1">
      <c r="A711" s="1057" t="s">
        <v>969</v>
      </c>
      <c r="B711" s="1057"/>
      <c r="C711" s="1057"/>
      <c r="D711" s="607">
        <v>0</v>
      </c>
      <c r="E711" s="607">
        <v>0</v>
      </c>
      <c r="F711" s="608">
        <f t="shared" si="145"/>
        <v>0</v>
      </c>
      <c r="G711" s="607">
        <v>0</v>
      </c>
      <c r="H711" s="607">
        <v>0</v>
      </c>
      <c r="I711" s="608">
        <f t="shared" si="125"/>
        <v>0</v>
      </c>
    </row>
    <row r="712" spans="1:9" collapsed="1">
      <c r="A712" s="1057" t="s">
        <v>970</v>
      </c>
      <c r="B712" s="1057"/>
      <c r="C712" s="1057"/>
      <c r="D712" s="607">
        <f t="shared" ref="D712:I712" si="146">SUM(D713:D719)</f>
        <v>3</v>
      </c>
      <c r="E712" s="607">
        <f t="shared" si="146"/>
        <v>0</v>
      </c>
      <c r="F712" s="608">
        <f t="shared" si="146"/>
        <v>3</v>
      </c>
      <c r="G712" s="607">
        <f t="shared" si="146"/>
        <v>0</v>
      </c>
      <c r="H712" s="607">
        <f t="shared" si="146"/>
        <v>0</v>
      </c>
      <c r="I712" s="608">
        <f t="shared" si="146"/>
        <v>0</v>
      </c>
    </row>
    <row r="713" spans="1:9" hidden="1" outlineLevel="1">
      <c r="A713" s="1062" t="s">
        <v>970</v>
      </c>
      <c r="B713" s="1066" t="s">
        <v>971</v>
      </c>
      <c r="C713" s="609" t="s">
        <v>972</v>
      </c>
      <c r="D713" s="610">
        <v>1</v>
      </c>
      <c r="E713" s="610">
        <v>0</v>
      </c>
      <c r="F713" s="611">
        <f t="shared" ref="F713:F719" si="147">+E713+D713</f>
        <v>1</v>
      </c>
      <c r="G713" s="610">
        <v>0</v>
      </c>
      <c r="H713" s="610">
        <v>0</v>
      </c>
      <c r="I713" s="611">
        <f t="shared" si="125"/>
        <v>0</v>
      </c>
    </row>
    <row r="714" spans="1:9" hidden="1" outlineLevel="1">
      <c r="A714" s="1062"/>
      <c r="B714" s="1066"/>
      <c r="C714" s="609" t="s">
        <v>973</v>
      </c>
      <c r="D714" s="610">
        <v>0</v>
      </c>
      <c r="E714" s="610">
        <v>0</v>
      </c>
      <c r="F714" s="611">
        <f t="shared" si="147"/>
        <v>0</v>
      </c>
      <c r="G714" s="610">
        <v>0</v>
      </c>
      <c r="H714" s="610">
        <v>0</v>
      </c>
      <c r="I714" s="611">
        <f t="shared" si="125"/>
        <v>0</v>
      </c>
    </row>
    <row r="715" spans="1:9" ht="22.5" hidden="1" outlineLevel="1">
      <c r="A715" s="1062"/>
      <c r="B715" s="1066"/>
      <c r="C715" s="609" t="s">
        <v>974</v>
      </c>
      <c r="D715" s="610">
        <v>0</v>
      </c>
      <c r="E715" s="610">
        <v>0</v>
      </c>
      <c r="F715" s="611">
        <f t="shared" si="147"/>
        <v>0</v>
      </c>
      <c r="G715" s="610">
        <v>0</v>
      </c>
      <c r="H715" s="610">
        <v>0</v>
      </c>
      <c r="I715" s="611">
        <f t="shared" si="125"/>
        <v>0</v>
      </c>
    </row>
    <row r="716" spans="1:9" hidden="1" outlineLevel="1">
      <c r="A716" s="1062"/>
      <c r="B716" s="1066"/>
      <c r="C716" s="609" t="s">
        <v>975</v>
      </c>
      <c r="D716" s="610">
        <v>0</v>
      </c>
      <c r="E716" s="610">
        <v>0</v>
      </c>
      <c r="F716" s="611">
        <f t="shared" si="147"/>
        <v>0</v>
      </c>
      <c r="G716" s="610">
        <v>0</v>
      </c>
      <c r="H716" s="610">
        <v>0</v>
      </c>
      <c r="I716" s="611">
        <f t="shared" si="125"/>
        <v>0</v>
      </c>
    </row>
    <row r="717" spans="1:9" ht="22.5" hidden="1" outlineLevel="1">
      <c r="A717" s="1062"/>
      <c r="B717" s="1066" t="s">
        <v>976</v>
      </c>
      <c r="C717" s="609" t="s">
        <v>977</v>
      </c>
      <c r="D717" s="610">
        <v>0</v>
      </c>
      <c r="E717" s="610">
        <v>0</v>
      </c>
      <c r="F717" s="611">
        <f t="shared" si="147"/>
        <v>0</v>
      </c>
      <c r="G717" s="610">
        <v>0</v>
      </c>
      <c r="H717" s="610">
        <v>0</v>
      </c>
      <c r="I717" s="611">
        <f t="shared" si="125"/>
        <v>0</v>
      </c>
    </row>
    <row r="718" spans="1:9" ht="22.5" hidden="1" outlineLevel="1">
      <c r="A718" s="1062"/>
      <c r="B718" s="1066"/>
      <c r="C718" s="609" t="s">
        <v>978</v>
      </c>
      <c r="D718" s="610">
        <v>0</v>
      </c>
      <c r="E718" s="610">
        <v>0</v>
      </c>
      <c r="F718" s="611">
        <f t="shared" si="147"/>
        <v>0</v>
      </c>
      <c r="G718" s="610">
        <v>0</v>
      </c>
      <c r="H718" s="610">
        <v>0</v>
      </c>
      <c r="I718" s="611">
        <f t="shared" si="125"/>
        <v>0</v>
      </c>
    </row>
    <row r="719" spans="1:9" hidden="1" outlineLevel="1">
      <c r="A719" s="1062"/>
      <c r="B719" s="1066"/>
      <c r="C719" s="609" t="s">
        <v>979</v>
      </c>
      <c r="D719" s="610">
        <v>2</v>
      </c>
      <c r="E719" s="610">
        <v>0</v>
      </c>
      <c r="F719" s="611">
        <f t="shared" si="147"/>
        <v>2</v>
      </c>
      <c r="G719" s="610">
        <v>0</v>
      </c>
      <c r="H719" s="610">
        <v>0</v>
      </c>
      <c r="I719" s="611">
        <f t="shared" si="125"/>
        <v>0</v>
      </c>
    </row>
    <row r="720" spans="1:9" collapsed="1">
      <c r="A720" s="1057" t="s">
        <v>980</v>
      </c>
      <c r="B720" s="1057"/>
      <c r="C720" s="1057"/>
      <c r="D720" s="607">
        <f t="shared" ref="D720:I720" si="148">SUM(D721:D726)</f>
        <v>4</v>
      </c>
      <c r="E720" s="607">
        <f t="shared" si="148"/>
        <v>0</v>
      </c>
      <c r="F720" s="608">
        <f t="shared" si="148"/>
        <v>4</v>
      </c>
      <c r="G720" s="607">
        <f t="shared" si="148"/>
        <v>0</v>
      </c>
      <c r="H720" s="607">
        <f t="shared" si="148"/>
        <v>0</v>
      </c>
      <c r="I720" s="608">
        <f t="shared" si="148"/>
        <v>0</v>
      </c>
    </row>
    <row r="721" spans="1:9" hidden="1" outlineLevel="1">
      <c r="A721" s="1062" t="s">
        <v>980</v>
      </c>
      <c r="B721" s="1066" t="s">
        <v>981</v>
      </c>
      <c r="C721" s="609" t="s">
        <v>982</v>
      </c>
      <c r="D721" s="610">
        <v>0</v>
      </c>
      <c r="E721" s="610">
        <v>0</v>
      </c>
      <c r="F721" s="611">
        <f t="shared" ref="F721:F726" si="149">+E721+D721</f>
        <v>0</v>
      </c>
      <c r="G721" s="610">
        <v>0</v>
      </c>
      <c r="H721" s="610">
        <v>0</v>
      </c>
      <c r="I721" s="611">
        <f t="shared" si="125"/>
        <v>0</v>
      </c>
    </row>
    <row r="722" spans="1:9" ht="22.5" hidden="1" outlineLevel="1">
      <c r="A722" s="1062"/>
      <c r="B722" s="1066"/>
      <c r="C722" s="609" t="s">
        <v>983</v>
      </c>
      <c r="D722" s="610">
        <v>1</v>
      </c>
      <c r="E722" s="610">
        <v>0</v>
      </c>
      <c r="F722" s="611">
        <f t="shared" si="149"/>
        <v>1</v>
      </c>
      <c r="G722" s="610">
        <v>0</v>
      </c>
      <c r="H722" s="610">
        <v>0</v>
      </c>
      <c r="I722" s="611">
        <f t="shared" si="125"/>
        <v>0</v>
      </c>
    </row>
    <row r="723" spans="1:9" ht="22.5" hidden="1" outlineLevel="1">
      <c r="A723" s="1062"/>
      <c r="B723" s="609" t="s">
        <v>984</v>
      </c>
      <c r="C723" s="609" t="s">
        <v>985</v>
      </c>
      <c r="D723" s="610">
        <v>0</v>
      </c>
      <c r="E723" s="610">
        <v>0</v>
      </c>
      <c r="F723" s="611">
        <f t="shared" si="149"/>
        <v>0</v>
      </c>
      <c r="G723" s="610">
        <v>0</v>
      </c>
      <c r="H723" s="610">
        <v>0</v>
      </c>
      <c r="I723" s="611">
        <f t="shared" si="125"/>
        <v>0</v>
      </c>
    </row>
    <row r="724" spans="1:9" hidden="1" outlineLevel="1">
      <c r="A724" s="1062"/>
      <c r="B724" s="1066" t="s">
        <v>986</v>
      </c>
      <c r="C724" s="609" t="s">
        <v>987</v>
      </c>
      <c r="D724" s="610">
        <v>1</v>
      </c>
      <c r="E724" s="610">
        <v>0</v>
      </c>
      <c r="F724" s="611">
        <f t="shared" si="149"/>
        <v>1</v>
      </c>
      <c r="G724" s="610">
        <v>0</v>
      </c>
      <c r="H724" s="610">
        <v>0</v>
      </c>
      <c r="I724" s="611">
        <f t="shared" si="125"/>
        <v>0</v>
      </c>
    </row>
    <row r="725" spans="1:9" hidden="1" outlineLevel="1">
      <c r="A725" s="1062"/>
      <c r="B725" s="1066"/>
      <c r="C725" s="609" t="s">
        <v>988</v>
      </c>
      <c r="D725" s="610">
        <v>0</v>
      </c>
      <c r="E725" s="610">
        <v>0</v>
      </c>
      <c r="F725" s="611">
        <f t="shared" si="149"/>
        <v>0</v>
      </c>
      <c r="G725" s="610">
        <v>0</v>
      </c>
      <c r="H725" s="610">
        <v>0</v>
      </c>
      <c r="I725" s="611">
        <f t="shared" si="125"/>
        <v>0</v>
      </c>
    </row>
    <row r="726" spans="1:9" ht="22.5" hidden="1" outlineLevel="1">
      <c r="A726" s="1062"/>
      <c r="B726" s="1066"/>
      <c r="C726" s="609" t="s">
        <v>989</v>
      </c>
      <c r="D726" s="610">
        <v>2</v>
      </c>
      <c r="E726" s="610">
        <v>0</v>
      </c>
      <c r="F726" s="611">
        <f t="shared" si="149"/>
        <v>2</v>
      </c>
      <c r="G726" s="610">
        <v>0</v>
      </c>
      <c r="H726" s="610">
        <v>0</v>
      </c>
      <c r="I726" s="611">
        <f t="shared" si="125"/>
        <v>0</v>
      </c>
    </row>
    <row r="727" spans="1:9" collapsed="1">
      <c r="A727" s="1057" t="s">
        <v>990</v>
      </c>
      <c r="B727" s="1057"/>
      <c r="C727" s="1057"/>
      <c r="D727" s="607">
        <f t="shared" ref="D727:I727" si="150">SUM(D728:D735)</f>
        <v>1</v>
      </c>
      <c r="E727" s="607">
        <f t="shared" si="150"/>
        <v>0</v>
      </c>
      <c r="F727" s="608">
        <f t="shared" si="150"/>
        <v>1</v>
      </c>
      <c r="G727" s="607">
        <f t="shared" si="150"/>
        <v>0</v>
      </c>
      <c r="H727" s="607">
        <f t="shared" si="150"/>
        <v>0</v>
      </c>
      <c r="I727" s="608">
        <f t="shared" si="150"/>
        <v>0</v>
      </c>
    </row>
    <row r="728" spans="1:9" ht="22.5" hidden="1" outlineLevel="1">
      <c r="A728" s="1062" t="s">
        <v>990</v>
      </c>
      <c r="B728" s="1066" t="s">
        <v>991</v>
      </c>
      <c r="C728" s="609" t="s">
        <v>992</v>
      </c>
      <c r="D728" s="612">
        <v>0</v>
      </c>
      <c r="E728" s="610">
        <v>0</v>
      </c>
      <c r="F728" s="611">
        <f t="shared" ref="F728:F735" si="151">+E728+D728</f>
        <v>0</v>
      </c>
      <c r="G728" s="610">
        <v>0</v>
      </c>
      <c r="H728" s="610">
        <v>0</v>
      </c>
      <c r="I728" s="611">
        <f t="shared" si="125"/>
        <v>0</v>
      </c>
    </row>
    <row r="729" spans="1:9" hidden="1" outlineLevel="1">
      <c r="A729" s="1062"/>
      <c r="B729" s="1066"/>
      <c r="C729" s="609" t="s">
        <v>993</v>
      </c>
      <c r="D729" s="610">
        <v>0</v>
      </c>
      <c r="E729" s="610">
        <v>0</v>
      </c>
      <c r="F729" s="611">
        <f t="shared" si="151"/>
        <v>0</v>
      </c>
      <c r="G729" s="610">
        <v>0</v>
      </c>
      <c r="H729" s="610">
        <v>0</v>
      </c>
      <c r="I729" s="611">
        <f t="shared" si="125"/>
        <v>0</v>
      </c>
    </row>
    <row r="730" spans="1:9" hidden="1" outlineLevel="1">
      <c r="A730" s="1062"/>
      <c r="B730" s="1066" t="s">
        <v>994</v>
      </c>
      <c r="C730" s="609" t="s">
        <v>995</v>
      </c>
      <c r="D730" s="612">
        <v>0</v>
      </c>
      <c r="E730" s="610">
        <v>0</v>
      </c>
      <c r="F730" s="611">
        <f t="shared" si="151"/>
        <v>0</v>
      </c>
      <c r="G730" s="610">
        <v>0</v>
      </c>
      <c r="H730" s="610">
        <v>0</v>
      </c>
      <c r="I730" s="611">
        <f t="shared" ref="I730:I748" si="152">+H730+G730</f>
        <v>0</v>
      </c>
    </row>
    <row r="731" spans="1:9" ht="22.5" hidden="1" outlineLevel="1">
      <c r="A731" s="1062"/>
      <c r="B731" s="1066"/>
      <c r="C731" s="609" t="s">
        <v>996</v>
      </c>
      <c r="D731" s="610">
        <v>1</v>
      </c>
      <c r="E731" s="610">
        <v>0</v>
      </c>
      <c r="F731" s="611">
        <f t="shared" si="151"/>
        <v>1</v>
      </c>
      <c r="G731" s="610">
        <v>0</v>
      </c>
      <c r="H731" s="610">
        <v>0</v>
      </c>
      <c r="I731" s="611">
        <f t="shared" si="152"/>
        <v>0</v>
      </c>
    </row>
    <row r="732" spans="1:9" hidden="1" outlineLevel="1">
      <c r="A732" s="1062"/>
      <c r="B732" s="1066"/>
      <c r="C732" s="609" t="s">
        <v>997</v>
      </c>
      <c r="D732" s="610">
        <v>0</v>
      </c>
      <c r="E732" s="610">
        <v>0</v>
      </c>
      <c r="F732" s="611">
        <f t="shared" si="151"/>
        <v>0</v>
      </c>
      <c r="G732" s="610">
        <v>0</v>
      </c>
      <c r="H732" s="610">
        <v>0</v>
      </c>
      <c r="I732" s="611">
        <f t="shared" si="152"/>
        <v>0</v>
      </c>
    </row>
    <row r="733" spans="1:9" ht="22.5" hidden="1" outlineLevel="1">
      <c r="A733" s="1062"/>
      <c r="B733" s="1066"/>
      <c r="C733" s="609" t="s">
        <v>998</v>
      </c>
      <c r="D733" s="612">
        <v>0</v>
      </c>
      <c r="E733" s="610">
        <v>0</v>
      </c>
      <c r="F733" s="611">
        <f t="shared" si="151"/>
        <v>0</v>
      </c>
      <c r="G733" s="610">
        <v>0</v>
      </c>
      <c r="H733" s="610">
        <v>0</v>
      </c>
      <c r="I733" s="611">
        <f t="shared" si="152"/>
        <v>0</v>
      </c>
    </row>
    <row r="734" spans="1:9" hidden="1" outlineLevel="1">
      <c r="A734" s="1062"/>
      <c r="B734" s="1066"/>
      <c r="C734" s="609" t="s">
        <v>999</v>
      </c>
      <c r="D734" s="610">
        <v>0</v>
      </c>
      <c r="E734" s="610">
        <v>0</v>
      </c>
      <c r="F734" s="611">
        <f t="shared" si="151"/>
        <v>0</v>
      </c>
      <c r="G734" s="610">
        <v>0</v>
      </c>
      <c r="H734" s="610">
        <v>0</v>
      </c>
      <c r="I734" s="611">
        <f t="shared" si="152"/>
        <v>0</v>
      </c>
    </row>
    <row r="735" spans="1:9" ht="22.5" hidden="1" outlineLevel="1">
      <c r="A735" s="1062"/>
      <c r="B735" s="1066"/>
      <c r="C735" s="609" t="s">
        <v>1000</v>
      </c>
      <c r="D735" s="610">
        <v>0</v>
      </c>
      <c r="E735" s="610">
        <v>0</v>
      </c>
      <c r="F735" s="611">
        <f t="shared" si="151"/>
        <v>0</v>
      </c>
      <c r="G735" s="610">
        <v>0</v>
      </c>
      <c r="H735" s="610">
        <v>0</v>
      </c>
      <c r="I735" s="611">
        <f t="shared" si="152"/>
        <v>0</v>
      </c>
    </row>
    <row r="736" spans="1:9" collapsed="1">
      <c r="A736" s="1057" t="s">
        <v>1001</v>
      </c>
      <c r="B736" s="1057"/>
      <c r="C736" s="1057"/>
      <c r="D736" s="607">
        <f t="shared" ref="D736:I736" si="153">SUM(D737:D743)</f>
        <v>1</v>
      </c>
      <c r="E736" s="607">
        <f t="shared" si="153"/>
        <v>0</v>
      </c>
      <c r="F736" s="608">
        <f t="shared" si="153"/>
        <v>1</v>
      </c>
      <c r="G736" s="607">
        <f t="shared" si="153"/>
        <v>0</v>
      </c>
      <c r="H736" s="607">
        <f t="shared" si="153"/>
        <v>0</v>
      </c>
      <c r="I736" s="608">
        <f t="shared" si="153"/>
        <v>0</v>
      </c>
    </row>
    <row r="737" spans="1:9" ht="22.5" hidden="1" outlineLevel="1">
      <c r="A737" s="1062" t="s">
        <v>1001</v>
      </c>
      <c r="B737" s="1063" t="s">
        <v>1002</v>
      </c>
      <c r="C737" s="609" t="s">
        <v>1003</v>
      </c>
      <c r="D737" s="610">
        <v>0</v>
      </c>
      <c r="E737" s="610">
        <v>0</v>
      </c>
      <c r="F737" s="611">
        <f t="shared" ref="F737:F748" si="154">+E737+D737</f>
        <v>0</v>
      </c>
      <c r="G737" s="610">
        <v>0</v>
      </c>
      <c r="H737" s="610">
        <v>0</v>
      </c>
      <c r="I737" s="611">
        <f t="shared" si="152"/>
        <v>0</v>
      </c>
    </row>
    <row r="738" spans="1:9" ht="22.5" hidden="1" outlineLevel="1">
      <c r="A738" s="1062"/>
      <c r="B738" s="1064"/>
      <c r="C738" s="609" t="s">
        <v>1004</v>
      </c>
      <c r="D738" s="612">
        <v>0</v>
      </c>
      <c r="E738" s="610">
        <v>0</v>
      </c>
      <c r="F738" s="611">
        <f t="shared" si="154"/>
        <v>0</v>
      </c>
      <c r="G738" s="610">
        <v>0</v>
      </c>
      <c r="H738" s="610">
        <v>0</v>
      </c>
      <c r="I738" s="611">
        <f t="shared" si="152"/>
        <v>0</v>
      </c>
    </row>
    <row r="739" spans="1:9" hidden="1" outlineLevel="1">
      <c r="A739" s="1062"/>
      <c r="B739" s="1064"/>
      <c r="C739" s="609" t="s">
        <v>1005</v>
      </c>
      <c r="D739" s="610">
        <v>0</v>
      </c>
      <c r="E739" s="610">
        <v>0</v>
      </c>
      <c r="F739" s="611">
        <f t="shared" si="154"/>
        <v>0</v>
      </c>
      <c r="G739" s="610">
        <v>0</v>
      </c>
      <c r="H739" s="610">
        <v>0</v>
      </c>
      <c r="I739" s="611">
        <f t="shared" si="152"/>
        <v>0</v>
      </c>
    </row>
    <row r="740" spans="1:9" ht="22.5" hidden="1" outlineLevel="1">
      <c r="A740" s="1062"/>
      <c r="B740" s="1064"/>
      <c r="C740" s="609" t="s">
        <v>1006</v>
      </c>
      <c r="D740" s="612">
        <v>0</v>
      </c>
      <c r="E740" s="610">
        <v>0</v>
      </c>
      <c r="F740" s="611">
        <f t="shared" si="154"/>
        <v>0</v>
      </c>
      <c r="G740" s="610">
        <v>0</v>
      </c>
      <c r="H740" s="610">
        <v>0</v>
      </c>
      <c r="I740" s="611">
        <f t="shared" si="152"/>
        <v>0</v>
      </c>
    </row>
    <row r="741" spans="1:9" ht="22.5" hidden="1" outlineLevel="1">
      <c r="A741" s="1062"/>
      <c r="B741" s="1064"/>
      <c r="C741" s="609" t="s">
        <v>1007</v>
      </c>
      <c r="D741" s="612">
        <v>0</v>
      </c>
      <c r="E741" s="610">
        <v>0</v>
      </c>
      <c r="F741" s="611">
        <f t="shared" si="154"/>
        <v>0</v>
      </c>
      <c r="G741" s="610">
        <v>0</v>
      </c>
      <c r="H741" s="610">
        <v>0</v>
      </c>
      <c r="I741" s="611">
        <f t="shared" si="152"/>
        <v>0</v>
      </c>
    </row>
    <row r="742" spans="1:9" hidden="1" outlineLevel="1">
      <c r="A742" s="1062"/>
      <c r="B742" s="1064"/>
      <c r="C742" s="609" t="s">
        <v>1008</v>
      </c>
      <c r="D742" s="610">
        <v>0</v>
      </c>
      <c r="E742" s="610">
        <v>0</v>
      </c>
      <c r="F742" s="611">
        <f t="shared" si="154"/>
        <v>0</v>
      </c>
      <c r="G742" s="610">
        <v>0</v>
      </c>
      <c r="H742" s="610">
        <v>0</v>
      </c>
      <c r="I742" s="611">
        <f t="shared" si="152"/>
        <v>0</v>
      </c>
    </row>
    <row r="743" spans="1:9" ht="22.5" hidden="1" outlineLevel="1">
      <c r="A743" s="1062"/>
      <c r="B743" s="1065"/>
      <c r="C743" s="609" t="s">
        <v>1009</v>
      </c>
      <c r="D743" s="612">
        <v>1</v>
      </c>
      <c r="E743" s="610">
        <v>0</v>
      </c>
      <c r="F743" s="611">
        <f t="shared" si="154"/>
        <v>1</v>
      </c>
      <c r="G743" s="610">
        <v>0</v>
      </c>
      <c r="H743" s="610">
        <v>0</v>
      </c>
      <c r="I743" s="611">
        <f t="shared" si="152"/>
        <v>0</v>
      </c>
    </row>
    <row r="744" spans="1:9" collapsed="1">
      <c r="A744" s="1057" t="s">
        <v>1010</v>
      </c>
      <c r="B744" s="1057"/>
      <c r="C744" s="1057"/>
      <c r="D744" s="607">
        <v>0</v>
      </c>
      <c r="E744" s="607">
        <v>0</v>
      </c>
      <c r="F744" s="608">
        <f t="shared" si="154"/>
        <v>0</v>
      </c>
      <c r="G744" s="607">
        <v>0</v>
      </c>
      <c r="H744" s="607">
        <v>0</v>
      </c>
      <c r="I744" s="608">
        <f t="shared" si="152"/>
        <v>0</v>
      </c>
    </row>
    <row r="745" spans="1:9" ht="24" customHeight="1" collapsed="1">
      <c r="A745" s="1057" t="s">
        <v>1011</v>
      </c>
      <c r="B745" s="1057"/>
      <c r="C745" s="1057"/>
      <c r="D745" s="607">
        <f t="shared" ref="D745:I745" si="155">+D746+D747</f>
        <v>0</v>
      </c>
      <c r="E745" s="607">
        <f t="shared" si="155"/>
        <v>0</v>
      </c>
      <c r="F745" s="608">
        <f t="shared" si="155"/>
        <v>0</v>
      </c>
      <c r="G745" s="607">
        <f t="shared" si="155"/>
        <v>0</v>
      </c>
      <c r="H745" s="607">
        <f t="shared" si="155"/>
        <v>0</v>
      </c>
      <c r="I745" s="608">
        <f t="shared" si="155"/>
        <v>0</v>
      </c>
    </row>
    <row r="746" spans="1:9" ht="67.5" hidden="1" outlineLevel="1">
      <c r="A746" s="1062" t="s">
        <v>1011</v>
      </c>
      <c r="B746" s="609" t="s">
        <v>1012</v>
      </c>
      <c r="C746" s="609" t="s">
        <v>1013</v>
      </c>
      <c r="D746" s="610">
        <v>0</v>
      </c>
      <c r="E746" s="610">
        <v>0</v>
      </c>
      <c r="F746" s="611">
        <f t="shared" si="154"/>
        <v>0</v>
      </c>
      <c r="G746" s="610">
        <v>0</v>
      </c>
      <c r="H746" s="610">
        <v>0</v>
      </c>
      <c r="I746" s="611">
        <f t="shared" si="152"/>
        <v>0</v>
      </c>
    </row>
    <row r="747" spans="1:9" ht="78.75" hidden="1" outlineLevel="1">
      <c r="A747" s="1062"/>
      <c r="B747" s="609" t="s">
        <v>1014</v>
      </c>
      <c r="C747" s="609" t="s">
        <v>1015</v>
      </c>
      <c r="D747" s="610">
        <v>0</v>
      </c>
      <c r="E747" s="610">
        <v>0</v>
      </c>
      <c r="F747" s="611">
        <f t="shared" si="154"/>
        <v>0</v>
      </c>
      <c r="G747" s="610">
        <v>0</v>
      </c>
      <c r="H747" s="610">
        <v>0</v>
      </c>
      <c r="I747" s="611">
        <f t="shared" si="152"/>
        <v>0</v>
      </c>
    </row>
    <row r="748" spans="1:9" collapsed="1">
      <c r="A748" s="1057" t="s">
        <v>1016</v>
      </c>
      <c r="B748" s="1057"/>
      <c r="C748" s="1057"/>
      <c r="D748" s="607">
        <v>0</v>
      </c>
      <c r="E748" s="607">
        <v>0</v>
      </c>
      <c r="F748" s="608">
        <f t="shared" si="154"/>
        <v>0</v>
      </c>
      <c r="G748" s="607">
        <v>0</v>
      </c>
      <c r="H748" s="607">
        <v>0</v>
      </c>
      <c r="I748" s="608">
        <f t="shared" si="152"/>
        <v>0</v>
      </c>
    </row>
    <row r="749" spans="1:9" ht="13.5" customHeight="1">
      <c r="A749" s="1058" t="s">
        <v>3041</v>
      </c>
      <c r="B749" s="1058"/>
      <c r="C749" s="1058"/>
      <c r="D749" s="614">
        <f t="shared" ref="D749:I749" si="156">+D6+D38+D43+D49+D53+D56+D60+D71+D74+D101+D109+D110+D132+D143+D149+D157+D165+D172+D175+D194+D197+D204+D230+D247+D265+D276+D287+D312+D317+D326+D332+D345+D355+D364+D365+D366+D373+D376+D379+D390+D405+D412+D461+D499+D512+D521+D525+D533+D536+D541+D546+D554+D560+D563+D568+D573+D578+D586+D591+D599+D604+D608+D612+D616+D620+D624+D629+D630+D643+D647+D651+D655+D661+D669+D674+D686+D692+D697+D701+D706+D711+D712+D720+D727+D736+D744+D745+D748</f>
        <v>1369</v>
      </c>
      <c r="E749" s="614">
        <f t="shared" si="156"/>
        <v>36</v>
      </c>
      <c r="F749" s="614">
        <f t="shared" si="156"/>
        <v>1405</v>
      </c>
      <c r="G749" s="614">
        <f t="shared" si="156"/>
        <v>0</v>
      </c>
      <c r="H749" s="614">
        <f t="shared" si="156"/>
        <v>0</v>
      </c>
      <c r="I749" s="614">
        <f t="shared" si="156"/>
        <v>0</v>
      </c>
    </row>
    <row r="750" spans="1:9">
      <c r="A750" s="1059" t="s">
        <v>3042</v>
      </c>
      <c r="B750" s="1060"/>
      <c r="C750" s="1060"/>
      <c r="D750" s="1060"/>
      <c r="E750" s="1060"/>
      <c r="F750" s="1060"/>
      <c r="G750" s="1060"/>
      <c r="H750" s="1060"/>
      <c r="I750" s="1060"/>
    </row>
    <row r="751" spans="1:9">
      <c r="A751" s="1061" t="s">
        <v>1347</v>
      </c>
      <c r="B751" s="1061"/>
      <c r="C751" s="1061"/>
      <c r="D751" s="1061"/>
      <c r="E751" s="1061"/>
      <c r="F751" s="1061"/>
      <c r="G751" s="1061"/>
      <c r="H751" s="1061"/>
      <c r="I751" s="1061"/>
    </row>
  </sheetData>
  <mergeCells count="318">
    <mergeCell ref="A1:I1"/>
    <mergeCell ref="A2:I2"/>
    <mergeCell ref="A3:C5"/>
    <mergeCell ref="D3:F4"/>
    <mergeCell ref="G3:I4"/>
    <mergeCell ref="A6:C6"/>
    <mergeCell ref="B672:B673"/>
    <mergeCell ref="A39:A42"/>
    <mergeCell ref="A43:C43"/>
    <mergeCell ref="A44:A48"/>
    <mergeCell ref="B44:B46"/>
    <mergeCell ref="B47:B48"/>
    <mergeCell ref="A49:C49"/>
    <mergeCell ref="A7:A37"/>
    <mergeCell ref="B7:B13"/>
    <mergeCell ref="B14:B22"/>
    <mergeCell ref="B24:B31"/>
    <mergeCell ref="B33:B36"/>
    <mergeCell ref="A38:C38"/>
    <mergeCell ref="A60:C60"/>
    <mergeCell ref="A61:A70"/>
    <mergeCell ref="B61:B62"/>
    <mergeCell ref="B63:B70"/>
    <mergeCell ref="A71:C71"/>
    <mergeCell ref="A72:A73"/>
    <mergeCell ref="A50:A52"/>
    <mergeCell ref="B51:B52"/>
    <mergeCell ref="A53:C53"/>
    <mergeCell ref="A54:A55"/>
    <mergeCell ref="A56:C56"/>
    <mergeCell ref="A57:A59"/>
    <mergeCell ref="B58:B59"/>
    <mergeCell ref="A74:C74"/>
    <mergeCell ref="A75:A100"/>
    <mergeCell ref="B75:B77"/>
    <mergeCell ref="B79:B81"/>
    <mergeCell ref="B82:B83"/>
    <mergeCell ref="B84:B85"/>
    <mergeCell ref="B86:B88"/>
    <mergeCell ref="B89:B91"/>
    <mergeCell ref="B92:B98"/>
    <mergeCell ref="B99:B100"/>
    <mergeCell ref="A101:C101"/>
    <mergeCell ref="A102:A108"/>
    <mergeCell ref="B102:B108"/>
    <mergeCell ref="A109:C109"/>
    <mergeCell ref="A110:C110"/>
    <mergeCell ref="A111:A131"/>
    <mergeCell ref="B111:B117"/>
    <mergeCell ref="B118:B123"/>
    <mergeCell ref="B125:B131"/>
    <mergeCell ref="A149:C149"/>
    <mergeCell ref="A150:A156"/>
    <mergeCell ref="B151:B156"/>
    <mergeCell ref="A157:C157"/>
    <mergeCell ref="A158:A164"/>
    <mergeCell ref="B158:B159"/>
    <mergeCell ref="B160:B164"/>
    <mergeCell ref="A132:C132"/>
    <mergeCell ref="A133:A142"/>
    <mergeCell ref="B133:B139"/>
    <mergeCell ref="B141:B142"/>
    <mergeCell ref="A143:C143"/>
    <mergeCell ref="A144:A148"/>
    <mergeCell ref="B144:B147"/>
    <mergeCell ref="A176:A193"/>
    <mergeCell ref="B176:B182"/>
    <mergeCell ref="B185:B186"/>
    <mergeCell ref="B187:B192"/>
    <mergeCell ref="A194:C194"/>
    <mergeCell ref="A195:A196"/>
    <mergeCell ref="A165:C165"/>
    <mergeCell ref="A166:A171"/>
    <mergeCell ref="B166:B170"/>
    <mergeCell ref="A172:C172"/>
    <mergeCell ref="A173:A174"/>
    <mergeCell ref="A175:C175"/>
    <mergeCell ref="A197:C197"/>
    <mergeCell ref="A198:A203"/>
    <mergeCell ref="B198:B199"/>
    <mergeCell ref="B200:B203"/>
    <mergeCell ref="A204:C204"/>
    <mergeCell ref="A205:A229"/>
    <mergeCell ref="B205:B209"/>
    <mergeCell ref="B211:B212"/>
    <mergeCell ref="B213:B217"/>
    <mergeCell ref="B218:B220"/>
    <mergeCell ref="A247:C247"/>
    <mergeCell ref="A248:A264"/>
    <mergeCell ref="B248:B249"/>
    <mergeCell ref="B250:B251"/>
    <mergeCell ref="B255:B256"/>
    <mergeCell ref="B257:B259"/>
    <mergeCell ref="B260:B264"/>
    <mergeCell ref="B221:B226"/>
    <mergeCell ref="B228:B229"/>
    <mergeCell ref="A230:C230"/>
    <mergeCell ref="A231:A246"/>
    <mergeCell ref="B233:B236"/>
    <mergeCell ref="B237:B242"/>
    <mergeCell ref="B243:B246"/>
    <mergeCell ref="A265:C265"/>
    <mergeCell ref="A266:A275"/>
    <mergeCell ref="B266:B267"/>
    <mergeCell ref="B271:B272"/>
    <mergeCell ref="A276:C276"/>
    <mergeCell ref="A277:A286"/>
    <mergeCell ref="B277:B278"/>
    <mergeCell ref="B280:B282"/>
    <mergeCell ref="B284:B285"/>
    <mergeCell ref="A312:C312"/>
    <mergeCell ref="A313:A316"/>
    <mergeCell ref="B315:B316"/>
    <mergeCell ref="A317:C317"/>
    <mergeCell ref="A318:A325"/>
    <mergeCell ref="B318:B319"/>
    <mergeCell ref="B323:B325"/>
    <mergeCell ref="A287:C287"/>
    <mergeCell ref="A288:A311"/>
    <mergeCell ref="B288:B293"/>
    <mergeCell ref="B294:B301"/>
    <mergeCell ref="B303:B304"/>
    <mergeCell ref="B305:B311"/>
    <mergeCell ref="A345:C345"/>
    <mergeCell ref="A346:A354"/>
    <mergeCell ref="B346:B353"/>
    <mergeCell ref="A355:C355"/>
    <mergeCell ref="A356:A363"/>
    <mergeCell ref="B356:B359"/>
    <mergeCell ref="B360:B362"/>
    <mergeCell ref="A326:C326"/>
    <mergeCell ref="A327:A331"/>
    <mergeCell ref="B327:B331"/>
    <mergeCell ref="A332:C332"/>
    <mergeCell ref="A333:A344"/>
    <mergeCell ref="B333:B335"/>
    <mergeCell ref="B341:B344"/>
    <mergeCell ref="A373:C373"/>
    <mergeCell ref="A374:A375"/>
    <mergeCell ref="B374:B375"/>
    <mergeCell ref="A376:C376"/>
    <mergeCell ref="A377:A378"/>
    <mergeCell ref="A379:C379"/>
    <mergeCell ref="A364:C364"/>
    <mergeCell ref="A365:C365"/>
    <mergeCell ref="A366:C366"/>
    <mergeCell ref="A367:A372"/>
    <mergeCell ref="B367:B368"/>
    <mergeCell ref="B369:B370"/>
    <mergeCell ref="B371:B372"/>
    <mergeCell ref="A380:A389"/>
    <mergeCell ref="B380:B383"/>
    <mergeCell ref="B384:B386"/>
    <mergeCell ref="B387:B389"/>
    <mergeCell ref="A390:C390"/>
    <mergeCell ref="A391:A404"/>
    <mergeCell ref="B391:B393"/>
    <mergeCell ref="B394:B397"/>
    <mergeCell ref="B398:B402"/>
    <mergeCell ref="B403:B404"/>
    <mergeCell ref="A405:C405"/>
    <mergeCell ref="A406:A411"/>
    <mergeCell ref="B406:B407"/>
    <mergeCell ref="B409:B410"/>
    <mergeCell ref="A412:C412"/>
    <mergeCell ref="A413:A460"/>
    <mergeCell ref="B413:B421"/>
    <mergeCell ref="B422:B425"/>
    <mergeCell ref="B426:B434"/>
    <mergeCell ref="B435:B443"/>
    <mergeCell ref="B485:B493"/>
    <mergeCell ref="B494:B496"/>
    <mergeCell ref="B497:B498"/>
    <mergeCell ref="A499:C499"/>
    <mergeCell ref="A500:A511"/>
    <mergeCell ref="B502:B508"/>
    <mergeCell ref="B509:B510"/>
    <mergeCell ref="B444:B445"/>
    <mergeCell ref="B446:B452"/>
    <mergeCell ref="B453:B459"/>
    <mergeCell ref="A461:C461"/>
    <mergeCell ref="A462:A498"/>
    <mergeCell ref="B462:B463"/>
    <mergeCell ref="B464:B470"/>
    <mergeCell ref="B472:B474"/>
    <mergeCell ref="B475:B479"/>
    <mergeCell ref="B480:B484"/>
    <mergeCell ref="A525:C525"/>
    <mergeCell ref="A526:A532"/>
    <mergeCell ref="B526:B527"/>
    <mergeCell ref="B528:B532"/>
    <mergeCell ref="A533:C533"/>
    <mergeCell ref="A534:A535"/>
    <mergeCell ref="A512:C512"/>
    <mergeCell ref="A513:A520"/>
    <mergeCell ref="B513:B517"/>
    <mergeCell ref="A521:C521"/>
    <mergeCell ref="A522:A524"/>
    <mergeCell ref="B523:B524"/>
    <mergeCell ref="A547:A553"/>
    <mergeCell ref="B547:B551"/>
    <mergeCell ref="B552:B553"/>
    <mergeCell ref="A554:C554"/>
    <mergeCell ref="A555:A559"/>
    <mergeCell ref="B555:B558"/>
    <mergeCell ref="A536:C536"/>
    <mergeCell ref="A537:A540"/>
    <mergeCell ref="A541:C541"/>
    <mergeCell ref="A542:A545"/>
    <mergeCell ref="B543:B544"/>
    <mergeCell ref="A546:C546"/>
    <mergeCell ref="A573:C573"/>
    <mergeCell ref="A574:A577"/>
    <mergeCell ref="B574:B575"/>
    <mergeCell ref="B576:B577"/>
    <mergeCell ref="A578:C578"/>
    <mergeCell ref="A579:A585"/>
    <mergeCell ref="B579:B580"/>
    <mergeCell ref="B583:B585"/>
    <mergeCell ref="A560:C560"/>
    <mergeCell ref="A561:A562"/>
    <mergeCell ref="A563:C563"/>
    <mergeCell ref="A564:A567"/>
    <mergeCell ref="A568:C568"/>
    <mergeCell ref="A569:A572"/>
    <mergeCell ref="B569:B572"/>
    <mergeCell ref="A599:C599"/>
    <mergeCell ref="A600:A603"/>
    <mergeCell ref="B602:B603"/>
    <mergeCell ref="A604:C604"/>
    <mergeCell ref="A605:A607"/>
    <mergeCell ref="B605:B606"/>
    <mergeCell ref="A586:C586"/>
    <mergeCell ref="A587:A590"/>
    <mergeCell ref="B587:B588"/>
    <mergeCell ref="A591:C591"/>
    <mergeCell ref="A592:A598"/>
    <mergeCell ref="B592:B594"/>
    <mergeCell ref="B595:B597"/>
    <mergeCell ref="A616:C616"/>
    <mergeCell ref="A617:A619"/>
    <mergeCell ref="B617:B618"/>
    <mergeCell ref="A620:C620"/>
    <mergeCell ref="A621:A623"/>
    <mergeCell ref="B621:B622"/>
    <mergeCell ref="A608:C608"/>
    <mergeCell ref="A609:A611"/>
    <mergeCell ref="B610:B611"/>
    <mergeCell ref="A612:C612"/>
    <mergeCell ref="A613:A615"/>
    <mergeCell ref="B613:B614"/>
    <mergeCell ref="A643:C643"/>
    <mergeCell ref="A644:A646"/>
    <mergeCell ref="A647:C647"/>
    <mergeCell ref="A648:A650"/>
    <mergeCell ref="B648:B649"/>
    <mergeCell ref="A651:C651"/>
    <mergeCell ref="A624:C624"/>
    <mergeCell ref="A625:A628"/>
    <mergeCell ref="A629:C629"/>
    <mergeCell ref="A630:C630"/>
    <mergeCell ref="A631:A642"/>
    <mergeCell ref="B631:B632"/>
    <mergeCell ref="B633:B635"/>
    <mergeCell ref="B636:B641"/>
    <mergeCell ref="A669:C669"/>
    <mergeCell ref="A670:A673"/>
    <mergeCell ref="B670:B671"/>
    <mergeCell ref="A674:C674"/>
    <mergeCell ref="A675:A685"/>
    <mergeCell ref="B677:B678"/>
    <mergeCell ref="B679:B680"/>
    <mergeCell ref="B681:B684"/>
    <mergeCell ref="A652:A654"/>
    <mergeCell ref="A655:C655"/>
    <mergeCell ref="A656:A660"/>
    <mergeCell ref="B657:B659"/>
    <mergeCell ref="A661:C661"/>
    <mergeCell ref="A662:A668"/>
    <mergeCell ref="B662:B663"/>
    <mergeCell ref="B666:B668"/>
    <mergeCell ref="A698:A700"/>
    <mergeCell ref="B699:B700"/>
    <mergeCell ref="A701:C701"/>
    <mergeCell ref="A702:A705"/>
    <mergeCell ref="B702:B705"/>
    <mergeCell ref="A706:C706"/>
    <mergeCell ref="A686:C686"/>
    <mergeCell ref="A687:A691"/>
    <mergeCell ref="B688:B690"/>
    <mergeCell ref="A692:C692"/>
    <mergeCell ref="A693:A696"/>
    <mergeCell ref="A697:C697"/>
    <mergeCell ref="A720:C720"/>
    <mergeCell ref="A721:A726"/>
    <mergeCell ref="B721:B722"/>
    <mergeCell ref="B724:B726"/>
    <mergeCell ref="A727:C727"/>
    <mergeCell ref="A728:A735"/>
    <mergeCell ref="B728:B729"/>
    <mergeCell ref="B730:B735"/>
    <mergeCell ref="A707:A710"/>
    <mergeCell ref="B707:B710"/>
    <mergeCell ref="A711:C711"/>
    <mergeCell ref="A712:C712"/>
    <mergeCell ref="A713:A719"/>
    <mergeCell ref="B713:B716"/>
    <mergeCell ref="B717:B719"/>
    <mergeCell ref="A748:C748"/>
    <mergeCell ref="A749:C749"/>
    <mergeCell ref="A750:I750"/>
    <mergeCell ref="A751:I751"/>
    <mergeCell ref="A736:C736"/>
    <mergeCell ref="A737:A743"/>
    <mergeCell ref="B737:B743"/>
    <mergeCell ref="A744:C744"/>
    <mergeCell ref="A745:C745"/>
    <mergeCell ref="A746:A747"/>
  </mergeCells>
  <printOptions horizontalCentered="1" verticalCentered="1"/>
  <pageMargins left="0" right="0" top="0" bottom="0" header="0" footer="0"/>
  <pageSetup paperSize="9" scale="67" orientation="portrait" r:id="rId1"/>
</worksheet>
</file>

<file path=xl/worksheets/sheet21.xml><?xml version="1.0" encoding="utf-8"?>
<worksheet xmlns="http://schemas.openxmlformats.org/spreadsheetml/2006/main" xmlns:r="http://schemas.openxmlformats.org/officeDocument/2006/relationships">
  <sheetPr>
    <tabColor theme="0" tint="-4.9989318521683403E-2"/>
  </sheetPr>
  <dimension ref="A1:I89"/>
  <sheetViews>
    <sheetView showGridLines="0" zoomScaleNormal="100" workbookViewId="0">
      <pane xSplit="2" ySplit="5" topLeftCell="C57" activePane="bottomRight" state="frozen"/>
      <selection activeCell="J27" sqref="J27"/>
      <selection pane="topRight" activeCell="J27" sqref="J27"/>
      <selection pane="bottomLeft" activeCell="J27" sqref="J27"/>
      <selection pane="bottomRight" sqref="A1:H1"/>
    </sheetView>
  </sheetViews>
  <sheetFormatPr defaultRowHeight="12.75"/>
  <cols>
    <col min="1" max="1" width="4.5703125" style="185" customWidth="1"/>
    <col min="2" max="2" width="16.5703125" style="185" customWidth="1"/>
    <col min="3" max="8" width="13.28515625" style="185" customWidth="1"/>
    <col min="9" max="236" width="9.140625" style="185"/>
    <col min="237" max="237" width="4.5703125" style="185" customWidth="1"/>
    <col min="238" max="238" width="65" style="185" customWidth="1"/>
    <col min="239" max="492" width="9.140625" style="185"/>
    <col min="493" max="493" width="4.5703125" style="185" customWidth="1"/>
    <col min="494" max="494" width="65" style="185" customWidth="1"/>
    <col min="495" max="748" width="9.140625" style="185"/>
    <col min="749" max="749" width="4.5703125" style="185" customWidth="1"/>
    <col min="750" max="750" width="65" style="185" customWidth="1"/>
    <col min="751" max="1004" width="9.140625" style="185"/>
    <col min="1005" max="1005" width="4.5703125" style="185" customWidth="1"/>
    <col min="1006" max="1006" width="65" style="185" customWidth="1"/>
    <col min="1007" max="1260" width="9.140625" style="185"/>
    <col min="1261" max="1261" width="4.5703125" style="185" customWidth="1"/>
    <col min="1262" max="1262" width="65" style="185" customWidth="1"/>
    <col min="1263" max="1516" width="9.140625" style="185"/>
    <col min="1517" max="1517" width="4.5703125" style="185" customWidth="1"/>
    <col min="1518" max="1518" width="65" style="185" customWidth="1"/>
    <col min="1519" max="1772" width="9.140625" style="185"/>
    <col min="1773" max="1773" width="4.5703125" style="185" customWidth="1"/>
    <col min="1774" max="1774" width="65" style="185" customWidth="1"/>
    <col min="1775" max="2028" width="9.140625" style="185"/>
    <col min="2029" max="2029" width="4.5703125" style="185" customWidth="1"/>
    <col min="2030" max="2030" width="65" style="185" customWidth="1"/>
    <col min="2031" max="2284" width="9.140625" style="185"/>
    <col min="2285" max="2285" width="4.5703125" style="185" customWidth="1"/>
    <col min="2286" max="2286" width="65" style="185" customWidth="1"/>
    <col min="2287" max="2540" width="9.140625" style="185"/>
    <col min="2541" max="2541" width="4.5703125" style="185" customWidth="1"/>
    <col min="2542" max="2542" width="65" style="185" customWidth="1"/>
    <col min="2543" max="2796" width="9.140625" style="185"/>
    <col min="2797" max="2797" width="4.5703125" style="185" customWidth="1"/>
    <col min="2798" max="2798" width="65" style="185" customWidth="1"/>
    <col min="2799" max="3052" width="9.140625" style="185"/>
    <col min="3053" max="3053" width="4.5703125" style="185" customWidth="1"/>
    <col min="3054" max="3054" width="65" style="185" customWidth="1"/>
    <col min="3055" max="3308" width="9.140625" style="185"/>
    <col min="3309" max="3309" width="4.5703125" style="185" customWidth="1"/>
    <col min="3310" max="3310" width="65" style="185" customWidth="1"/>
    <col min="3311" max="3564" width="9.140625" style="185"/>
    <col min="3565" max="3565" width="4.5703125" style="185" customWidth="1"/>
    <col min="3566" max="3566" width="65" style="185" customWidth="1"/>
    <col min="3567" max="3820" width="9.140625" style="185"/>
    <col min="3821" max="3821" width="4.5703125" style="185" customWidth="1"/>
    <col min="3822" max="3822" width="65" style="185" customWidth="1"/>
    <col min="3823" max="4076" width="9.140625" style="185"/>
    <col min="4077" max="4077" width="4.5703125" style="185" customWidth="1"/>
    <col min="4078" max="4078" width="65" style="185" customWidth="1"/>
    <col min="4079" max="4332" width="9.140625" style="185"/>
    <col min="4333" max="4333" width="4.5703125" style="185" customWidth="1"/>
    <col min="4334" max="4334" width="65" style="185" customWidth="1"/>
    <col min="4335" max="4588" width="9.140625" style="185"/>
    <col min="4589" max="4589" width="4.5703125" style="185" customWidth="1"/>
    <col min="4590" max="4590" width="65" style="185" customWidth="1"/>
    <col min="4591" max="4844" width="9.140625" style="185"/>
    <col min="4845" max="4845" width="4.5703125" style="185" customWidth="1"/>
    <col min="4846" max="4846" width="65" style="185" customWidth="1"/>
    <col min="4847" max="5100" width="9.140625" style="185"/>
    <col min="5101" max="5101" width="4.5703125" style="185" customWidth="1"/>
    <col min="5102" max="5102" width="65" style="185" customWidth="1"/>
    <col min="5103" max="5356" width="9.140625" style="185"/>
    <col min="5357" max="5357" width="4.5703125" style="185" customWidth="1"/>
    <col min="5358" max="5358" width="65" style="185" customWidth="1"/>
    <col min="5359" max="5612" width="9.140625" style="185"/>
    <col min="5613" max="5613" width="4.5703125" style="185" customWidth="1"/>
    <col min="5614" max="5614" width="65" style="185" customWidth="1"/>
    <col min="5615" max="5868" width="9.140625" style="185"/>
    <col min="5869" max="5869" width="4.5703125" style="185" customWidth="1"/>
    <col min="5870" max="5870" width="65" style="185" customWidth="1"/>
    <col min="5871" max="6124" width="9.140625" style="185"/>
    <col min="6125" max="6125" width="4.5703125" style="185" customWidth="1"/>
    <col min="6126" max="6126" width="65" style="185" customWidth="1"/>
    <col min="6127" max="6380" width="9.140625" style="185"/>
    <col min="6381" max="6381" width="4.5703125" style="185" customWidth="1"/>
    <col min="6382" max="6382" width="65" style="185" customWidth="1"/>
    <col min="6383" max="6636" width="9.140625" style="185"/>
    <col min="6637" max="6637" width="4.5703125" style="185" customWidth="1"/>
    <col min="6638" max="6638" width="65" style="185" customWidth="1"/>
    <col min="6639" max="6892" width="9.140625" style="185"/>
    <col min="6893" max="6893" width="4.5703125" style="185" customWidth="1"/>
    <col min="6894" max="6894" width="65" style="185" customWidth="1"/>
    <col min="6895" max="7148" width="9.140625" style="185"/>
    <col min="7149" max="7149" width="4.5703125" style="185" customWidth="1"/>
    <col min="7150" max="7150" width="65" style="185" customWidth="1"/>
    <col min="7151" max="7404" width="9.140625" style="185"/>
    <col min="7405" max="7405" width="4.5703125" style="185" customWidth="1"/>
    <col min="7406" max="7406" width="65" style="185" customWidth="1"/>
    <col min="7407" max="7660" width="9.140625" style="185"/>
    <col min="7661" max="7661" width="4.5703125" style="185" customWidth="1"/>
    <col min="7662" max="7662" width="65" style="185" customWidth="1"/>
    <col min="7663" max="7916" width="9.140625" style="185"/>
    <col min="7917" max="7917" width="4.5703125" style="185" customWidth="1"/>
    <col min="7918" max="7918" width="65" style="185" customWidth="1"/>
    <col min="7919" max="8172" width="9.140625" style="185"/>
    <col min="8173" max="8173" width="4.5703125" style="185" customWidth="1"/>
    <col min="8174" max="8174" width="65" style="185" customWidth="1"/>
    <col min="8175" max="8428" width="9.140625" style="185"/>
    <col min="8429" max="8429" width="4.5703125" style="185" customWidth="1"/>
    <col min="8430" max="8430" width="65" style="185" customWidth="1"/>
    <col min="8431" max="8684" width="9.140625" style="185"/>
    <col min="8685" max="8685" width="4.5703125" style="185" customWidth="1"/>
    <col min="8686" max="8686" width="65" style="185" customWidth="1"/>
    <col min="8687" max="8940" width="9.140625" style="185"/>
    <col min="8941" max="8941" width="4.5703125" style="185" customWidth="1"/>
    <col min="8942" max="8942" width="65" style="185" customWidth="1"/>
    <col min="8943" max="9196" width="9.140625" style="185"/>
    <col min="9197" max="9197" width="4.5703125" style="185" customWidth="1"/>
    <col min="9198" max="9198" width="65" style="185" customWidth="1"/>
    <col min="9199" max="9452" width="9.140625" style="185"/>
    <col min="9453" max="9453" width="4.5703125" style="185" customWidth="1"/>
    <col min="9454" max="9454" width="65" style="185" customWidth="1"/>
    <col min="9455" max="9708" width="9.140625" style="185"/>
    <col min="9709" max="9709" width="4.5703125" style="185" customWidth="1"/>
    <col min="9710" max="9710" width="65" style="185" customWidth="1"/>
    <col min="9711" max="9964" width="9.140625" style="185"/>
    <col min="9965" max="9965" width="4.5703125" style="185" customWidth="1"/>
    <col min="9966" max="9966" width="65" style="185" customWidth="1"/>
    <col min="9967" max="10220" width="9.140625" style="185"/>
    <col min="10221" max="10221" width="4.5703125" style="185" customWidth="1"/>
    <col min="10222" max="10222" width="65" style="185" customWidth="1"/>
    <col min="10223" max="10476" width="9.140625" style="185"/>
    <col min="10477" max="10477" width="4.5703125" style="185" customWidth="1"/>
    <col min="10478" max="10478" width="65" style="185" customWidth="1"/>
    <col min="10479" max="10732" width="9.140625" style="185"/>
    <col min="10733" max="10733" width="4.5703125" style="185" customWidth="1"/>
    <col min="10734" max="10734" width="65" style="185" customWidth="1"/>
    <col min="10735" max="10988" width="9.140625" style="185"/>
    <col min="10989" max="10989" width="4.5703125" style="185" customWidth="1"/>
    <col min="10990" max="10990" width="65" style="185" customWidth="1"/>
    <col min="10991" max="11244" width="9.140625" style="185"/>
    <col min="11245" max="11245" width="4.5703125" style="185" customWidth="1"/>
    <col min="11246" max="11246" width="65" style="185" customWidth="1"/>
    <col min="11247" max="11500" width="9.140625" style="185"/>
    <col min="11501" max="11501" width="4.5703125" style="185" customWidth="1"/>
    <col min="11502" max="11502" width="65" style="185" customWidth="1"/>
    <col min="11503" max="11756" width="9.140625" style="185"/>
    <col min="11757" max="11757" width="4.5703125" style="185" customWidth="1"/>
    <col min="11758" max="11758" width="65" style="185" customWidth="1"/>
    <col min="11759" max="12012" width="9.140625" style="185"/>
    <col min="12013" max="12013" width="4.5703125" style="185" customWidth="1"/>
    <col min="12014" max="12014" width="65" style="185" customWidth="1"/>
    <col min="12015" max="12268" width="9.140625" style="185"/>
    <col min="12269" max="12269" width="4.5703125" style="185" customWidth="1"/>
    <col min="12270" max="12270" width="65" style="185" customWidth="1"/>
    <col min="12271" max="12524" width="9.140625" style="185"/>
    <col min="12525" max="12525" width="4.5703125" style="185" customWidth="1"/>
    <col min="12526" max="12526" width="65" style="185" customWidth="1"/>
    <col min="12527" max="12780" width="9.140625" style="185"/>
    <col min="12781" max="12781" width="4.5703125" style="185" customWidth="1"/>
    <col min="12782" max="12782" width="65" style="185" customWidth="1"/>
    <col min="12783" max="13036" width="9.140625" style="185"/>
    <col min="13037" max="13037" width="4.5703125" style="185" customWidth="1"/>
    <col min="13038" max="13038" width="65" style="185" customWidth="1"/>
    <col min="13039" max="13292" width="9.140625" style="185"/>
    <col min="13293" max="13293" width="4.5703125" style="185" customWidth="1"/>
    <col min="13294" max="13294" width="65" style="185" customWidth="1"/>
    <col min="13295" max="13548" width="9.140625" style="185"/>
    <col min="13549" max="13549" width="4.5703125" style="185" customWidth="1"/>
    <col min="13550" max="13550" width="65" style="185" customWidth="1"/>
    <col min="13551" max="13804" width="9.140625" style="185"/>
    <col min="13805" max="13805" width="4.5703125" style="185" customWidth="1"/>
    <col min="13806" max="13806" width="65" style="185" customWidth="1"/>
    <col min="13807" max="14060" width="9.140625" style="185"/>
    <col min="14061" max="14061" width="4.5703125" style="185" customWidth="1"/>
    <col min="14062" max="14062" width="65" style="185" customWidth="1"/>
    <col min="14063" max="14316" width="9.140625" style="185"/>
    <col min="14317" max="14317" width="4.5703125" style="185" customWidth="1"/>
    <col min="14318" max="14318" width="65" style="185" customWidth="1"/>
    <col min="14319" max="14572" width="9.140625" style="185"/>
    <col min="14573" max="14573" width="4.5703125" style="185" customWidth="1"/>
    <col min="14574" max="14574" width="65" style="185" customWidth="1"/>
    <col min="14575" max="14828" width="9.140625" style="185"/>
    <col min="14829" max="14829" width="4.5703125" style="185" customWidth="1"/>
    <col min="14830" max="14830" width="65" style="185" customWidth="1"/>
    <col min="14831" max="15084" width="9.140625" style="185"/>
    <col min="15085" max="15085" width="4.5703125" style="185" customWidth="1"/>
    <col min="15086" max="15086" width="65" style="185" customWidth="1"/>
    <col min="15087" max="15340" width="9.140625" style="185"/>
    <col min="15341" max="15341" width="4.5703125" style="185" customWidth="1"/>
    <col min="15342" max="15342" width="65" style="185" customWidth="1"/>
    <col min="15343" max="15596" width="9.140625" style="185"/>
    <col min="15597" max="15597" width="4.5703125" style="185" customWidth="1"/>
    <col min="15598" max="15598" width="65" style="185" customWidth="1"/>
    <col min="15599" max="15852" width="9.140625" style="185"/>
    <col min="15853" max="15853" width="4.5703125" style="185" customWidth="1"/>
    <col min="15854" max="15854" width="65" style="185" customWidth="1"/>
    <col min="15855" max="16108" width="9.140625" style="185"/>
    <col min="16109" max="16109" width="4.5703125" style="185" customWidth="1"/>
    <col min="16110" max="16110" width="65" style="185" customWidth="1"/>
    <col min="16111" max="16384" width="9.140625" style="185"/>
  </cols>
  <sheetData>
    <row r="1" spans="1:8" s="234" customFormat="1" ht="25.5" customHeight="1">
      <c r="A1" s="892" t="s">
        <v>1341</v>
      </c>
      <c r="B1" s="892"/>
      <c r="C1" s="892"/>
      <c r="D1" s="892"/>
      <c r="E1" s="892"/>
      <c r="F1" s="892"/>
      <c r="G1" s="892"/>
      <c r="H1" s="892"/>
    </row>
    <row r="2" spans="1:8" s="234" customFormat="1" ht="27" customHeight="1">
      <c r="A2" s="1026" t="s">
        <v>1342</v>
      </c>
      <c r="B2" s="1026"/>
      <c r="C2" s="1026"/>
      <c r="D2" s="1026"/>
      <c r="E2" s="1026"/>
      <c r="F2" s="1091"/>
      <c r="G2" s="1091"/>
      <c r="H2" s="1091"/>
    </row>
    <row r="3" spans="1:8" s="234" customFormat="1" ht="15" customHeight="1">
      <c r="A3" s="958" t="s">
        <v>1169</v>
      </c>
      <c r="B3" s="961" t="s">
        <v>1170</v>
      </c>
      <c r="C3" s="1092" t="s">
        <v>1343</v>
      </c>
      <c r="D3" s="1092"/>
      <c r="E3" s="1092"/>
      <c r="F3" s="1093" t="s">
        <v>1344</v>
      </c>
      <c r="G3" s="1094"/>
      <c r="H3" s="1094"/>
    </row>
    <row r="4" spans="1:8" s="234" customFormat="1" ht="18" customHeight="1">
      <c r="A4" s="959"/>
      <c r="B4" s="962"/>
      <c r="C4" s="1092"/>
      <c r="D4" s="1092"/>
      <c r="E4" s="1092"/>
      <c r="F4" s="1095"/>
      <c r="G4" s="1096"/>
      <c r="H4" s="1096"/>
    </row>
    <row r="5" spans="1:8" s="234" customFormat="1" ht="13.5" customHeight="1">
      <c r="A5" s="960"/>
      <c r="B5" s="963"/>
      <c r="C5" s="235" t="s">
        <v>1345</v>
      </c>
      <c r="D5" s="236" t="s">
        <v>1346</v>
      </c>
      <c r="E5" s="236" t="s">
        <v>1165</v>
      </c>
      <c r="F5" s="236" t="s">
        <v>1345</v>
      </c>
      <c r="G5" s="236" t="s">
        <v>1346</v>
      </c>
      <c r="H5" s="237" t="s">
        <v>1165</v>
      </c>
    </row>
    <row r="6" spans="1:8" ht="11.25" customHeight="1">
      <c r="A6" s="128" t="s">
        <v>1027</v>
      </c>
      <c r="B6" s="36" t="s">
        <v>1028</v>
      </c>
      <c r="C6" s="238">
        <v>43</v>
      </c>
      <c r="D6" s="238">
        <v>3</v>
      </c>
      <c r="E6" s="239">
        <f>+D6+C6</f>
        <v>46</v>
      </c>
      <c r="F6" s="238">
        <v>0</v>
      </c>
      <c r="G6" s="238">
        <v>0</v>
      </c>
      <c r="H6" s="239">
        <f>+G6+F6</f>
        <v>0</v>
      </c>
    </row>
    <row r="7" spans="1:8" ht="11.25" customHeight="1">
      <c r="A7" s="128" t="s">
        <v>1029</v>
      </c>
      <c r="B7" s="36" t="s">
        <v>1030</v>
      </c>
      <c r="C7" s="238">
        <v>4</v>
      </c>
      <c r="D7" s="238">
        <v>0</v>
      </c>
      <c r="E7" s="239">
        <f t="shared" ref="E7:E70" si="0">+D7+C7</f>
        <v>4</v>
      </c>
      <c r="F7" s="238">
        <v>0</v>
      </c>
      <c r="G7" s="238">
        <v>0</v>
      </c>
      <c r="H7" s="239">
        <f t="shared" ref="H7:H70" si="1">+G7+F7</f>
        <v>0</v>
      </c>
    </row>
    <row r="8" spans="1:8" ht="11.25" customHeight="1">
      <c r="A8" s="128" t="s">
        <v>1031</v>
      </c>
      <c r="B8" s="36" t="s">
        <v>1032</v>
      </c>
      <c r="C8" s="238">
        <v>10</v>
      </c>
      <c r="D8" s="238">
        <v>0</v>
      </c>
      <c r="E8" s="239">
        <f t="shared" si="0"/>
        <v>10</v>
      </c>
      <c r="F8" s="238">
        <v>0</v>
      </c>
      <c r="G8" s="238">
        <v>0</v>
      </c>
      <c r="H8" s="239">
        <f t="shared" si="1"/>
        <v>0</v>
      </c>
    </row>
    <row r="9" spans="1:8" ht="11.25" customHeight="1">
      <c r="A9" s="128" t="s">
        <v>1033</v>
      </c>
      <c r="B9" s="36" t="s">
        <v>1034</v>
      </c>
      <c r="C9" s="238">
        <v>5</v>
      </c>
      <c r="D9" s="238">
        <v>0</v>
      </c>
      <c r="E9" s="239">
        <f t="shared" si="0"/>
        <v>5</v>
      </c>
      <c r="F9" s="238">
        <v>0</v>
      </c>
      <c r="G9" s="238">
        <v>0</v>
      </c>
      <c r="H9" s="239">
        <f t="shared" si="1"/>
        <v>0</v>
      </c>
    </row>
    <row r="10" spans="1:8" ht="11.25" customHeight="1">
      <c r="A10" s="128" t="s">
        <v>1035</v>
      </c>
      <c r="B10" s="36" t="s">
        <v>1036</v>
      </c>
      <c r="C10" s="238">
        <v>3</v>
      </c>
      <c r="D10" s="238">
        <v>0</v>
      </c>
      <c r="E10" s="239">
        <f t="shared" si="0"/>
        <v>3</v>
      </c>
      <c r="F10" s="238">
        <v>0</v>
      </c>
      <c r="G10" s="238">
        <v>0</v>
      </c>
      <c r="H10" s="239">
        <f t="shared" si="1"/>
        <v>0</v>
      </c>
    </row>
    <row r="11" spans="1:8" ht="11.25" customHeight="1">
      <c r="A11" s="128" t="s">
        <v>1037</v>
      </c>
      <c r="B11" s="36" t="s">
        <v>1038</v>
      </c>
      <c r="C11" s="238">
        <v>100</v>
      </c>
      <c r="D11" s="238">
        <v>2</v>
      </c>
      <c r="E11" s="239">
        <f t="shared" si="0"/>
        <v>102</v>
      </c>
      <c r="F11" s="238">
        <v>0</v>
      </c>
      <c r="G11" s="238">
        <v>0</v>
      </c>
      <c r="H11" s="239">
        <f t="shared" si="1"/>
        <v>0</v>
      </c>
    </row>
    <row r="12" spans="1:8" ht="11.25" customHeight="1">
      <c r="A12" s="128" t="s">
        <v>1039</v>
      </c>
      <c r="B12" s="36" t="s">
        <v>1040</v>
      </c>
      <c r="C12" s="238">
        <v>46</v>
      </c>
      <c r="D12" s="238">
        <v>2</v>
      </c>
      <c r="E12" s="239">
        <f t="shared" si="0"/>
        <v>48</v>
      </c>
      <c r="F12" s="238">
        <v>0</v>
      </c>
      <c r="G12" s="238">
        <v>0</v>
      </c>
      <c r="H12" s="239">
        <f t="shared" si="1"/>
        <v>0</v>
      </c>
    </row>
    <row r="13" spans="1:8" ht="11.25" customHeight="1">
      <c r="A13" s="128" t="s">
        <v>1041</v>
      </c>
      <c r="B13" s="36" t="s">
        <v>1042</v>
      </c>
      <c r="C13" s="238">
        <v>6</v>
      </c>
      <c r="D13" s="238">
        <v>0</v>
      </c>
      <c r="E13" s="239">
        <f t="shared" si="0"/>
        <v>6</v>
      </c>
      <c r="F13" s="238">
        <v>0</v>
      </c>
      <c r="G13" s="238">
        <v>0</v>
      </c>
      <c r="H13" s="239">
        <f t="shared" si="1"/>
        <v>0</v>
      </c>
    </row>
    <row r="14" spans="1:8" ht="11.25" customHeight="1">
      <c r="A14" s="128" t="s">
        <v>1043</v>
      </c>
      <c r="B14" s="36" t="s">
        <v>1044</v>
      </c>
      <c r="C14" s="238">
        <v>13</v>
      </c>
      <c r="D14" s="238">
        <v>0</v>
      </c>
      <c r="E14" s="239">
        <f t="shared" si="0"/>
        <v>13</v>
      </c>
      <c r="F14" s="238">
        <v>0</v>
      </c>
      <c r="G14" s="238">
        <v>0</v>
      </c>
      <c r="H14" s="239">
        <f t="shared" si="1"/>
        <v>0</v>
      </c>
    </row>
    <row r="15" spans="1:8" ht="11.25" customHeight="1">
      <c r="A15" s="130">
        <f t="shared" ref="A15:A45" si="2">+A14+1</f>
        <v>10</v>
      </c>
      <c r="B15" s="36" t="s">
        <v>1045</v>
      </c>
      <c r="C15" s="238">
        <v>12</v>
      </c>
      <c r="D15" s="238">
        <v>0</v>
      </c>
      <c r="E15" s="239">
        <f t="shared" si="0"/>
        <v>12</v>
      </c>
      <c r="F15" s="238">
        <v>0</v>
      </c>
      <c r="G15" s="238">
        <v>0</v>
      </c>
      <c r="H15" s="239">
        <f t="shared" si="1"/>
        <v>0</v>
      </c>
    </row>
    <row r="16" spans="1:8" ht="11.25" customHeight="1">
      <c r="A16" s="130">
        <f t="shared" si="2"/>
        <v>11</v>
      </c>
      <c r="B16" s="36" t="s">
        <v>1046</v>
      </c>
      <c r="C16" s="238">
        <v>5</v>
      </c>
      <c r="D16" s="238">
        <v>0</v>
      </c>
      <c r="E16" s="239">
        <f t="shared" si="0"/>
        <v>5</v>
      </c>
      <c r="F16" s="238">
        <v>0</v>
      </c>
      <c r="G16" s="238">
        <v>0</v>
      </c>
      <c r="H16" s="239">
        <f t="shared" si="1"/>
        <v>0</v>
      </c>
    </row>
    <row r="17" spans="1:8" ht="11.25" customHeight="1">
      <c r="A17" s="130">
        <f t="shared" si="2"/>
        <v>12</v>
      </c>
      <c r="B17" s="36" t="s">
        <v>1047</v>
      </c>
      <c r="C17" s="238">
        <v>3</v>
      </c>
      <c r="D17" s="238">
        <v>0</v>
      </c>
      <c r="E17" s="239">
        <f t="shared" si="0"/>
        <v>3</v>
      </c>
      <c r="F17" s="238">
        <v>0</v>
      </c>
      <c r="G17" s="238">
        <v>0</v>
      </c>
      <c r="H17" s="239">
        <f t="shared" si="1"/>
        <v>0</v>
      </c>
    </row>
    <row r="18" spans="1:8" ht="11.25" customHeight="1">
      <c r="A18" s="130">
        <f t="shared" si="2"/>
        <v>13</v>
      </c>
      <c r="B18" s="36" t="s">
        <v>1048</v>
      </c>
      <c r="C18" s="238">
        <v>4</v>
      </c>
      <c r="D18" s="238">
        <v>0</v>
      </c>
      <c r="E18" s="239">
        <f t="shared" si="0"/>
        <v>4</v>
      </c>
      <c r="F18" s="238">
        <v>0</v>
      </c>
      <c r="G18" s="238">
        <v>0</v>
      </c>
      <c r="H18" s="239">
        <f t="shared" si="1"/>
        <v>0</v>
      </c>
    </row>
    <row r="19" spans="1:8" ht="11.25" customHeight="1">
      <c r="A19" s="130">
        <f t="shared" si="2"/>
        <v>14</v>
      </c>
      <c r="B19" s="36" t="s">
        <v>1049</v>
      </c>
      <c r="C19" s="238">
        <v>6</v>
      </c>
      <c r="D19" s="238">
        <v>0</v>
      </c>
      <c r="E19" s="239">
        <f t="shared" si="0"/>
        <v>6</v>
      </c>
      <c r="F19" s="238">
        <v>0</v>
      </c>
      <c r="G19" s="238">
        <v>0</v>
      </c>
      <c r="H19" s="239">
        <f t="shared" si="1"/>
        <v>0</v>
      </c>
    </row>
    <row r="20" spans="1:8" ht="11.25" customHeight="1">
      <c r="A20" s="130">
        <f t="shared" si="2"/>
        <v>15</v>
      </c>
      <c r="B20" s="36" t="s">
        <v>1050</v>
      </c>
      <c r="C20" s="238">
        <v>11</v>
      </c>
      <c r="D20" s="238">
        <v>0</v>
      </c>
      <c r="E20" s="239">
        <f t="shared" si="0"/>
        <v>11</v>
      </c>
      <c r="F20" s="238">
        <v>0</v>
      </c>
      <c r="G20" s="238">
        <v>0</v>
      </c>
      <c r="H20" s="239">
        <f t="shared" si="1"/>
        <v>0</v>
      </c>
    </row>
    <row r="21" spans="1:8" ht="11.25" customHeight="1">
      <c r="A21" s="130">
        <f t="shared" si="2"/>
        <v>16</v>
      </c>
      <c r="B21" s="36" t="s">
        <v>1051</v>
      </c>
      <c r="C21" s="238">
        <v>63</v>
      </c>
      <c r="D21" s="238">
        <v>3</v>
      </c>
      <c r="E21" s="239">
        <f t="shared" si="0"/>
        <v>66</v>
      </c>
      <c r="F21" s="238">
        <v>0</v>
      </c>
      <c r="G21" s="238">
        <v>0</v>
      </c>
      <c r="H21" s="239">
        <f t="shared" si="1"/>
        <v>0</v>
      </c>
    </row>
    <row r="22" spans="1:8" ht="11.25" customHeight="1">
      <c r="A22" s="130">
        <f t="shared" si="2"/>
        <v>17</v>
      </c>
      <c r="B22" s="36" t="s">
        <v>1052</v>
      </c>
      <c r="C22" s="238">
        <v>11</v>
      </c>
      <c r="D22" s="238">
        <v>0</v>
      </c>
      <c r="E22" s="239">
        <f t="shared" si="0"/>
        <v>11</v>
      </c>
      <c r="F22" s="238">
        <v>0</v>
      </c>
      <c r="G22" s="238">
        <v>0</v>
      </c>
      <c r="H22" s="239">
        <f t="shared" si="1"/>
        <v>0</v>
      </c>
    </row>
    <row r="23" spans="1:8" ht="11.25" customHeight="1">
      <c r="A23" s="130">
        <f t="shared" si="2"/>
        <v>18</v>
      </c>
      <c r="B23" s="36" t="s">
        <v>1053</v>
      </c>
      <c r="C23" s="238">
        <v>7</v>
      </c>
      <c r="D23" s="238">
        <v>0</v>
      </c>
      <c r="E23" s="239">
        <f t="shared" si="0"/>
        <v>7</v>
      </c>
      <c r="F23" s="238">
        <v>0</v>
      </c>
      <c r="G23" s="238">
        <v>0</v>
      </c>
      <c r="H23" s="239">
        <f t="shared" si="1"/>
        <v>0</v>
      </c>
    </row>
    <row r="24" spans="1:8" ht="11.25" customHeight="1">
      <c r="A24" s="130">
        <f t="shared" si="2"/>
        <v>19</v>
      </c>
      <c r="B24" s="36" t="s">
        <v>1054</v>
      </c>
      <c r="C24" s="238">
        <v>7</v>
      </c>
      <c r="D24" s="238">
        <v>0</v>
      </c>
      <c r="E24" s="239">
        <f t="shared" si="0"/>
        <v>7</v>
      </c>
      <c r="F24" s="238">
        <v>0</v>
      </c>
      <c r="G24" s="238">
        <v>0</v>
      </c>
      <c r="H24" s="239">
        <f t="shared" si="1"/>
        <v>0</v>
      </c>
    </row>
    <row r="25" spans="1:8" ht="11.25" customHeight="1">
      <c r="A25" s="130">
        <f t="shared" si="2"/>
        <v>20</v>
      </c>
      <c r="B25" s="36" t="s">
        <v>1055</v>
      </c>
      <c r="C25" s="238">
        <v>20</v>
      </c>
      <c r="D25" s="238">
        <v>0</v>
      </c>
      <c r="E25" s="239">
        <f t="shared" si="0"/>
        <v>20</v>
      </c>
      <c r="F25" s="238">
        <v>0</v>
      </c>
      <c r="G25" s="238">
        <v>0</v>
      </c>
      <c r="H25" s="239">
        <f t="shared" si="1"/>
        <v>0</v>
      </c>
    </row>
    <row r="26" spans="1:8" ht="11.25" customHeight="1">
      <c r="A26" s="130">
        <f t="shared" si="2"/>
        <v>21</v>
      </c>
      <c r="B26" s="36" t="s">
        <v>1056</v>
      </c>
      <c r="C26" s="238">
        <v>13</v>
      </c>
      <c r="D26" s="238">
        <v>0</v>
      </c>
      <c r="E26" s="239">
        <f t="shared" si="0"/>
        <v>13</v>
      </c>
      <c r="F26" s="238">
        <v>0</v>
      </c>
      <c r="G26" s="238">
        <v>0</v>
      </c>
      <c r="H26" s="239">
        <f t="shared" si="1"/>
        <v>0</v>
      </c>
    </row>
    <row r="27" spans="1:8" ht="11.25" customHeight="1">
      <c r="A27" s="130">
        <f t="shared" si="2"/>
        <v>22</v>
      </c>
      <c r="B27" s="36" t="s">
        <v>1057</v>
      </c>
      <c r="C27" s="238">
        <v>5</v>
      </c>
      <c r="D27" s="238">
        <v>0</v>
      </c>
      <c r="E27" s="239">
        <f t="shared" si="0"/>
        <v>5</v>
      </c>
      <c r="F27" s="238">
        <v>0</v>
      </c>
      <c r="G27" s="238">
        <v>0</v>
      </c>
      <c r="H27" s="239">
        <f t="shared" si="1"/>
        <v>0</v>
      </c>
    </row>
    <row r="28" spans="1:8" ht="11.25" customHeight="1">
      <c r="A28" s="130">
        <f t="shared" si="2"/>
        <v>23</v>
      </c>
      <c r="B28" s="36" t="s">
        <v>1058</v>
      </c>
      <c r="C28" s="238">
        <v>9</v>
      </c>
      <c r="D28" s="238">
        <v>0</v>
      </c>
      <c r="E28" s="239">
        <f t="shared" si="0"/>
        <v>9</v>
      </c>
      <c r="F28" s="238">
        <v>0</v>
      </c>
      <c r="G28" s="238">
        <v>0</v>
      </c>
      <c r="H28" s="239">
        <f t="shared" si="1"/>
        <v>0</v>
      </c>
    </row>
    <row r="29" spans="1:8" ht="11.25" customHeight="1">
      <c r="A29" s="130">
        <f t="shared" si="2"/>
        <v>24</v>
      </c>
      <c r="B29" s="36" t="s">
        <v>1059</v>
      </c>
      <c r="C29" s="238">
        <v>0</v>
      </c>
      <c r="D29" s="238">
        <v>0</v>
      </c>
      <c r="E29" s="239">
        <f t="shared" si="0"/>
        <v>0</v>
      </c>
      <c r="F29" s="238">
        <v>0</v>
      </c>
      <c r="G29" s="238">
        <v>0</v>
      </c>
      <c r="H29" s="239">
        <f t="shared" si="1"/>
        <v>0</v>
      </c>
    </row>
    <row r="30" spans="1:8" ht="11.25" customHeight="1">
      <c r="A30" s="130">
        <f t="shared" si="2"/>
        <v>25</v>
      </c>
      <c r="B30" s="36" t="s">
        <v>1060</v>
      </c>
      <c r="C30" s="238">
        <v>14</v>
      </c>
      <c r="D30" s="238">
        <v>0</v>
      </c>
      <c r="E30" s="239">
        <f t="shared" si="0"/>
        <v>14</v>
      </c>
      <c r="F30" s="238">
        <v>0</v>
      </c>
      <c r="G30" s="238">
        <v>0</v>
      </c>
      <c r="H30" s="239">
        <f t="shared" si="1"/>
        <v>0</v>
      </c>
    </row>
    <row r="31" spans="1:8" ht="11.25" customHeight="1">
      <c r="A31" s="130">
        <f t="shared" si="2"/>
        <v>26</v>
      </c>
      <c r="B31" s="36" t="s">
        <v>1061</v>
      </c>
      <c r="C31" s="238">
        <v>17</v>
      </c>
      <c r="D31" s="238">
        <v>2</v>
      </c>
      <c r="E31" s="239">
        <f t="shared" si="0"/>
        <v>19</v>
      </c>
      <c r="F31" s="238">
        <v>0</v>
      </c>
      <c r="G31" s="238">
        <v>0</v>
      </c>
      <c r="H31" s="239">
        <f t="shared" si="1"/>
        <v>0</v>
      </c>
    </row>
    <row r="32" spans="1:8" ht="11.25" customHeight="1">
      <c r="A32" s="130">
        <f t="shared" si="2"/>
        <v>27</v>
      </c>
      <c r="B32" s="36" t="s">
        <v>1062</v>
      </c>
      <c r="C32" s="238">
        <v>22</v>
      </c>
      <c r="D32" s="238">
        <v>0</v>
      </c>
      <c r="E32" s="239">
        <f t="shared" si="0"/>
        <v>22</v>
      </c>
      <c r="F32" s="238">
        <v>0</v>
      </c>
      <c r="G32" s="238">
        <v>0</v>
      </c>
      <c r="H32" s="239">
        <f t="shared" si="1"/>
        <v>0</v>
      </c>
    </row>
    <row r="33" spans="1:8" ht="11.25" customHeight="1">
      <c r="A33" s="130">
        <f t="shared" si="2"/>
        <v>28</v>
      </c>
      <c r="B33" s="36" t="s">
        <v>1063</v>
      </c>
      <c r="C33" s="238">
        <v>6</v>
      </c>
      <c r="D33" s="238">
        <v>0</v>
      </c>
      <c r="E33" s="239">
        <f t="shared" si="0"/>
        <v>6</v>
      </c>
      <c r="F33" s="238">
        <v>0</v>
      </c>
      <c r="G33" s="238">
        <v>0</v>
      </c>
      <c r="H33" s="239">
        <f t="shared" si="1"/>
        <v>0</v>
      </c>
    </row>
    <row r="34" spans="1:8" ht="11.25" customHeight="1">
      <c r="A34" s="130">
        <f t="shared" si="2"/>
        <v>29</v>
      </c>
      <c r="B34" s="36" t="s">
        <v>1064</v>
      </c>
      <c r="C34" s="238">
        <v>1</v>
      </c>
      <c r="D34" s="238">
        <v>0</v>
      </c>
      <c r="E34" s="239">
        <f t="shared" si="0"/>
        <v>1</v>
      </c>
      <c r="F34" s="238">
        <v>0</v>
      </c>
      <c r="G34" s="238">
        <v>0</v>
      </c>
      <c r="H34" s="239">
        <f t="shared" si="1"/>
        <v>0</v>
      </c>
    </row>
    <row r="35" spans="1:8" ht="11.25" customHeight="1">
      <c r="A35" s="130">
        <f t="shared" si="2"/>
        <v>30</v>
      </c>
      <c r="B35" s="36" t="s">
        <v>1065</v>
      </c>
      <c r="C35" s="238">
        <v>7</v>
      </c>
      <c r="D35" s="238">
        <v>0</v>
      </c>
      <c r="E35" s="239">
        <f t="shared" si="0"/>
        <v>7</v>
      </c>
      <c r="F35" s="238">
        <v>0</v>
      </c>
      <c r="G35" s="238">
        <v>0</v>
      </c>
      <c r="H35" s="239">
        <f t="shared" si="1"/>
        <v>0</v>
      </c>
    </row>
    <row r="36" spans="1:8" ht="11.25" customHeight="1">
      <c r="A36" s="130">
        <f t="shared" si="2"/>
        <v>31</v>
      </c>
      <c r="B36" s="36" t="s">
        <v>1066</v>
      </c>
      <c r="C36" s="238">
        <v>19</v>
      </c>
      <c r="D36" s="238">
        <v>0</v>
      </c>
      <c r="E36" s="239">
        <f t="shared" si="0"/>
        <v>19</v>
      </c>
      <c r="F36" s="238">
        <v>0</v>
      </c>
      <c r="G36" s="238">
        <v>0</v>
      </c>
      <c r="H36" s="239">
        <f t="shared" si="1"/>
        <v>0</v>
      </c>
    </row>
    <row r="37" spans="1:8" ht="11.25" customHeight="1">
      <c r="A37" s="130">
        <f t="shared" si="2"/>
        <v>32</v>
      </c>
      <c r="B37" s="36" t="s">
        <v>1067</v>
      </c>
      <c r="C37" s="238">
        <v>10</v>
      </c>
      <c r="D37" s="238">
        <v>0</v>
      </c>
      <c r="E37" s="239">
        <f t="shared" si="0"/>
        <v>10</v>
      </c>
      <c r="F37" s="238">
        <v>0</v>
      </c>
      <c r="G37" s="238">
        <v>0</v>
      </c>
      <c r="H37" s="239">
        <f t="shared" si="1"/>
        <v>0</v>
      </c>
    </row>
    <row r="38" spans="1:8" ht="11.25" customHeight="1">
      <c r="A38" s="130">
        <f t="shared" si="2"/>
        <v>33</v>
      </c>
      <c r="B38" s="36" t="s">
        <v>1068</v>
      </c>
      <c r="C38" s="238">
        <v>46</v>
      </c>
      <c r="D38" s="238">
        <v>1</v>
      </c>
      <c r="E38" s="239">
        <f t="shared" si="0"/>
        <v>47</v>
      </c>
      <c r="F38" s="238">
        <v>0</v>
      </c>
      <c r="G38" s="238">
        <v>0</v>
      </c>
      <c r="H38" s="239">
        <f t="shared" si="1"/>
        <v>0</v>
      </c>
    </row>
    <row r="39" spans="1:8" ht="11.25" customHeight="1">
      <c r="A39" s="130">
        <f t="shared" si="2"/>
        <v>34</v>
      </c>
      <c r="B39" s="36" t="s">
        <v>1069</v>
      </c>
      <c r="C39" s="238">
        <v>306</v>
      </c>
      <c r="D39" s="238">
        <v>11</v>
      </c>
      <c r="E39" s="239">
        <f t="shared" si="0"/>
        <v>317</v>
      </c>
      <c r="F39" s="238">
        <v>0</v>
      </c>
      <c r="G39" s="238">
        <v>0</v>
      </c>
      <c r="H39" s="239">
        <f t="shared" si="1"/>
        <v>0</v>
      </c>
    </row>
    <row r="40" spans="1:8" ht="11.25" customHeight="1">
      <c r="A40" s="130">
        <f t="shared" si="2"/>
        <v>35</v>
      </c>
      <c r="B40" s="36" t="s">
        <v>1070</v>
      </c>
      <c r="C40" s="238">
        <v>65</v>
      </c>
      <c r="D40" s="238">
        <v>1</v>
      </c>
      <c r="E40" s="239">
        <f t="shared" si="0"/>
        <v>66</v>
      </c>
      <c r="F40" s="238">
        <v>0</v>
      </c>
      <c r="G40" s="238">
        <v>0</v>
      </c>
      <c r="H40" s="239">
        <f t="shared" si="1"/>
        <v>0</v>
      </c>
    </row>
    <row r="41" spans="1:8" ht="11.25" customHeight="1">
      <c r="A41" s="130">
        <f t="shared" si="2"/>
        <v>36</v>
      </c>
      <c r="B41" s="36" t="s">
        <v>1071</v>
      </c>
      <c r="C41" s="238">
        <v>7</v>
      </c>
      <c r="D41" s="238">
        <v>0</v>
      </c>
      <c r="E41" s="239">
        <f t="shared" si="0"/>
        <v>7</v>
      </c>
      <c r="F41" s="238">
        <v>0</v>
      </c>
      <c r="G41" s="238">
        <v>0</v>
      </c>
      <c r="H41" s="239">
        <f t="shared" si="1"/>
        <v>0</v>
      </c>
    </row>
    <row r="42" spans="1:8" ht="11.25" customHeight="1">
      <c r="A42" s="130">
        <f t="shared" si="2"/>
        <v>37</v>
      </c>
      <c r="B42" s="36" t="s">
        <v>1072</v>
      </c>
      <c r="C42" s="238">
        <v>7</v>
      </c>
      <c r="D42" s="238">
        <v>0</v>
      </c>
      <c r="E42" s="239">
        <f t="shared" si="0"/>
        <v>7</v>
      </c>
      <c r="F42" s="238">
        <v>0</v>
      </c>
      <c r="G42" s="238">
        <v>0</v>
      </c>
      <c r="H42" s="239">
        <f t="shared" si="1"/>
        <v>0</v>
      </c>
    </row>
    <row r="43" spans="1:8" ht="11.25" customHeight="1">
      <c r="A43" s="130">
        <f t="shared" si="2"/>
        <v>38</v>
      </c>
      <c r="B43" s="36" t="s">
        <v>1073</v>
      </c>
      <c r="C43" s="238">
        <v>26</v>
      </c>
      <c r="D43" s="238">
        <v>0</v>
      </c>
      <c r="E43" s="239">
        <f t="shared" si="0"/>
        <v>26</v>
      </c>
      <c r="F43" s="238">
        <v>0</v>
      </c>
      <c r="G43" s="238">
        <v>0</v>
      </c>
      <c r="H43" s="239">
        <f t="shared" si="1"/>
        <v>0</v>
      </c>
    </row>
    <row r="44" spans="1:8" ht="11.25" customHeight="1">
      <c r="A44" s="130">
        <f t="shared" si="2"/>
        <v>39</v>
      </c>
      <c r="B44" s="36" t="s">
        <v>1074</v>
      </c>
      <c r="C44" s="238">
        <v>2</v>
      </c>
      <c r="D44" s="238">
        <v>1</v>
      </c>
      <c r="E44" s="239">
        <f t="shared" si="0"/>
        <v>3</v>
      </c>
      <c r="F44" s="238">
        <v>0</v>
      </c>
      <c r="G44" s="238">
        <v>0</v>
      </c>
      <c r="H44" s="239">
        <f t="shared" si="1"/>
        <v>0</v>
      </c>
    </row>
    <row r="45" spans="1:8" ht="11.25" customHeight="1">
      <c r="A45" s="130">
        <f t="shared" si="2"/>
        <v>40</v>
      </c>
      <c r="B45" s="36" t="s">
        <v>1075</v>
      </c>
      <c r="C45" s="238">
        <v>5</v>
      </c>
      <c r="D45" s="238">
        <v>0</v>
      </c>
      <c r="E45" s="239">
        <f t="shared" si="0"/>
        <v>5</v>
      </c>
      <c r="F45" s="238">
        <v>0</v>
      </c>
      <c r="G45" s="238">
        <v>0</v>
      </c>
      <c r="H45" s="239">
        <f t="shared" si="1"/>
        <v>0</v>
      </c>
    </row>
    <row r="46" spans="1:8" ht="11.25" customHeight="1">
      <c r="A46" s="130">
        <v>41</v>
      </c>
      <c r="B46" s="36" t="s">
        <v>1077</v>
      </c>
      <c r="C46" s="238">
        <v>38</v>
      </c>
      <c r="D46" s="238">
        <v>1</v>
      </c>
      <c r="E46" s="239">
        <f t="shared" si="0"/>
        <v>39</v>
      </c>
      <c r="F46" s="238">
        <v>0</v>
      </c>
      <c r="G46" s="238">
        <v>0</v>
      </c>
      <c r="H46" s="239">
        <f t="shared" si="1"/>
        <v>0</v>
      </c>
    </row>
    <row r="47" spans="1:8" ht="11.25" customHeight="1">
      <c r="A47" s="130">
        <v>42</v>
      </c>
      <c r="B47" s="36" t="s">
        <v>1078</v>
      </c>
      <c r="C47" s="238">
        <v>40</v>
      </c>
      <c r="D47" s="238">
        <v>0</v>
      </c>
      <c r="E47" s="239">
        <f t="shared" si="0"/>
        <v>40</v>
      </c>
      <c r="F47" s="238">
        <v>0</v>
      </c>
      <c r="G47" s="238">
        <v>0</v>
      </c>
      <c r="H47" s="239">
        <f t="shared" si="1"/>
        <v>0</v>
      </c>
    </row>
    <row r="48" spans="1:8" ht="11.25" customHeight="1">
      <c r="A48" s="130">
        <v>43</v>
      </c>
      <c r="B48" s="36" t="s">
        <v>1079</v>
      </c>
      <c r="C48" s="238">
        <v>7</v>
      </c>
      <c r="D48" s="238">
        <v>1</v>
      </c>
      <c r="E48" s="239">
        <f t="shared" si="0"/>
        <v>8</v>
      </c>
      <c r="F48" s="238">
        <v>0</v>
      </c>
      <c r="G48" s="238">
        <v>0</v>
      </c>
      <c r="H48" s="239">
        <f t="shared" si="1"/>
        <v>0</v>
      </c>
    </row>
    <row r="49" spans="1:8" ht="11.25" customHeight="1">
      <c r="A49" s="130">
        <v>44</v>
      </c>
      <c r="B49" s="36" t="s">
        <v>1080</v>
      </c>
      <c r="C49" s="238">
        <v>9</v>
      </c>
      <c r="D49" s="238">
        <v>0</v>
      </c>
      <c r="E49" s="239">
        <f t="shared" si="0"/>
        <v>9</v>
      </c>
      <c r="F49" s="238">
        <v>0</v>
      </c>
      <c r="G49" s="238">
        <v>0</v>
      </c>
      <c r="H49" s="239">
        <f t="shared" si="1"/>
        <v>0</v>
      </c>
    </row>
    <row r="50" spans="1:8" ht="11.25" customHeight="1">
      <c r="A50" s="130">
        <v>45</v>
      </c>
      <c r="B50" s="36" t="s">
        <v>1081</v>
      </c>
      <c r="C50" s="238">
        <v>24</v>
      </c>
      <c r="D50" s="238">
        <v>1</v>
      </c>
      <c r="E50" s="239">
        <f t="shared" si="0"/>
        <v>25</v>
      </c>
      <c r="F50" s="238">
        <v>0</v>
      </c>
      <c r="G50" s="238">
        <v>0</v>
      </c>
      <c r="H50" s="239">
        <f t="shared" si="1"/>
        <v>0</v>
      </c>
    </row>
    <row r="51" spans="1:8" ht="11.25" customHeight="1">
      <c r="A51" s="130">
        <v>46</v>
      </c>
      <c r="B51" s="36" t="s">
        <v>1082</v>
      </c>
      <c r="C51" s="238">
        <v>9</v>
      </c>
      <c r="D51" s="238">
        <v>0</v>
      </c>
      <c r="E51" s="239">
        <f t="shared" si="0"/>
        <v>9</v>
      </c>
      <c r="F51" s="238">
        <v>0</v>
      </c>
      <c r="G51" s="238">
        <v>0</v>
      </c>
      <c r="H51" s="239">
        <f t="shared" si="1"/>
        <v>0</v>
      </c>
    </row>
    <row r="52" spans="1:8" ht="11.25" customHeight="1">
      <c r="A52" s="130">
        <v>47</v>
      </c>
      <c r="B52" s="36" t="s">
        <v>1083</v>
      </c>
      <c r="C52" s="238">
        <v>16</v>
      </c>
      <c r="D52" s="238">
        <v>0</v>
      </c>
      <c r="E52" s="239">
        <f t="shared" si="0"/>
        <v>16</v>
      </c>
      <c r="F52" s="238">
        <v>0</v>
      </c>
      <c r="G52" s="238">
        <v>0</v>
      </c>
      <c r="H52" s="239">
        <f t="shared" si="1"/>
        <v>0</v>
      </c>
    </row>
    <row r="53" spans="1:8" ht="11.25" customHeight="1">
      <c r="A53" s="130">
        <v>48</v>
      </c>
      <c r="B53" s="36" t="s">
        <v>1084</v>
      </c>
      <c r="C53" s="238">
        <v>16</v>
      </c>
      <c r="D53" s="238">
        <v>1</v>
      </c>
      <c r="E53" s="239">
        <f t="shared" si="0"/>
        <v>17</v>
      </c>
      <c r="F53" s="238">
        <v>0</v>
      </c>
      <c r="G53" s="238">
        <v>0</v>
      </c>
      <c r="H53" s="239">
        <f t="shared" si="1"/>
        <v>0</v>
      </c>
    </row>
    <row r="54" spans="1:8" ht="11.25" customHeight="1">
      <c r="A54" s="130">
        <v>49</v>
      </c>
      <c r="B54" s="36" t="s">
        <v>1085</v>
      </c>
      <c r="C54" s="238">
        <v>1</v>
      </c>
      <c r="D54" s="238">
        <v>0</v>
      </c>
      <c r="E54" s="239">
        <f t="shared" si="0"/>
        <v>1</v>
      </c>
      <c r="F54" s="238">
        <v>0</v>
      </c>
      <c r="G54" s="238">
        <v>0</v>
      </c>
      <c r="H54" s="239">
        <f t="shared" si="1"/>
        <v>0</v>
      </c>
    </row>
    <row r="55" spans="1:8" ht="11.25" customHeight="1">
      <c r="A55" s="130">
        <v>50</v>
      </c>
      <c r="B55" s="36" t="s">
        <v>1086</v>
      </c>
      <c r="C55" s="238">
        <v>2</v>
      </c>
      <c r="D55" s="238">
        <v>0</v>
      </c>
      <c r="E55" s="239">
        <f t="shared" si="0"/>
        <v>2</v>
      </c>
      <c r="F55" s="238">
        <v>0</v>
      </c>
      <c r="G55" s="238">
        <v>0</v>
      </c>
      <c r="H55" s="239">
        <f t="shared" si="1"/>
        <v>0</v>
      </c>
    </row>
    <row r="56" spans="1:8" ht="11.25" customHeight="1">
      <c r="A56" s="130">
        <v>51</v>
      </c>
      <c r="B56" s="36" t="s">
        <v>1087</v>
      </c>
      <c r="C56" s="238">
        <v>9</v>
      </c>
      <c r="D56" s="238">
        <v>1</v>
      </c>
      <c r="E56" s="239">
        <f t="shared" si="0"/>
        <v>10</v>
      </c>
      <c r="F56" s="238">
        <v>0</v>
      </c>
      <c r="G56" s="238">
        <v>0</v>
      </c>
      <c r="H56" s="239">
        <f t="shared" si="1"/>
        <v>0</v>
      </c>
    </row>
    <row r="57" spans="1:8" ht="11.25" customHeight="1">
      <c r="A57" s="130">
        <v>52</v>
      </c>
      <c r="B57" s="36" t="s">
        <v>1088</v>
      </c>
      <c r="C57" s="238">
        <v>12</v>
      </c>
      <c r="D57" s="238">
        <v>0</v>
      </c>
      <c r="E57" s="239">
        <f t="shared" si="0"/>
        <v>12</v>
      </c>
      <c r="F57" s="238">
        <v>0</v>
      </c>
      <c r="G57" s="238">
        <v>0</v>
      </c>
      <c r="H57" s="239">
        <f t="shared" si="1"/>
        <v>0</v>
      </c>
    </row>
    <row r="58" spans="1:8" ht="11.25" customHeight="1">
      <c r="A58" s="130">
        <v>53</v>
      </c>
      <c r="B58" s="36" t="s">
        <v>1089</v>
      </c>
      <c r="C58" s="238">
        <v>8</v>
      </c>
      <c r="D58" s="238">
        <v>0</v>
      </c>
      <c r="E58" s="239">
        <f t="shared" si="0"/>
        <v>8</v>
      </c>
      <c r="F58" s="238">
        <v>0</v>
      </c>
      <c r="G58" s="238">
        <v>0</v>
      </c>
      <c r="H58" s="239">
        <f t="shared" si="1"/>
        <v>0</v>
      </c>
    </row>
    <row r="59" spans="1:8" ht="11.25" customHeight="1">
      <c r="A59" s="130">
        <v>54</v>
      </c>
      <c r="B59" s="36" t="s">
        <v>1090</v>
      </c>
      <c r="C59" s="238">
        <v>17</v>
      </c>
      <c r="D59" s="238">
        <v>1</v>
      </c>
      <c r="E59" s="239">
        <f t="shared" si="0"/>
        <v>18</v>
      </c>
      <c r="F59" s="238">
        <v>0</v>
      </c>
      <c r="G59" s="238">
        <v>0</v>
      </c>
      <c r="H59" s="239">
        <f t="shared" si="1"/>
        <v>0</v>
      </c>
    </row>
    <row r="60" spans="1:8" ht="11.25" customHeight="1">
      <c r="A60" s="130">
        <v>55</v>
      </c>
      <c r="B60" s="36" t="s">
        <v>1091</v>
      </c>
      <c r="C60" s="238">
        <v>16</v>
      </c>
      <c r="D60" s="238">
        <v>0</v>
      </c>
      <c r="E60" s="239">
        <f t="shared" si="0"/>
        <v>16</v>
      </c>
      <c r="F60" s="238">
        <v>0</v>
      </c>
      <c r="G60" s="238">
        <v>0</v>
      </c>
      <c r="H60" s="239">
        <f t="shared" si="1"/>
        <v>0</v>
      </c>
    </row>
    <row r="61" spans="1:8" ht="11.25" customHeight="1">
      <c r="A61" s="130">
        <v>56</v>
      </c>
      <c r="B61" s="36" t="s">
        <v>1092</v>
      </c>
      <c r="C61" s="238">
        <v>18</v>
      </c>
      <c r="D61" s="238">
        <v>0</v>
      </c>
      <c r="E61" s="239">
        <f t="shared" si="0"/>
        <v>18</v>
      </c>
      <c r="F61" s="238">
        <v>0</v>
      </c>
      <c r="G61" s="238">
        <v>0</v>
      </c>
      <c r="H61" s="239">
        <f t="shared" si="1"/>
        <v>0</v>
      </c>
    </row>
    <row r="62" spans="1:8" ht="11.25" customHeight="1">
      <c r="A62" s="130">
        <v>57</v>
      </c>
      <c r="B62" s="36" t="s">
        <v>1093</v>
      </c>
      <c r="C62" s="238">
        <v>5</v>
      </c>
      <c r="D62" s="238">
        <v>0</v>
      </c>
      <c r="E62" s="239">
        <f t="shared" si="0"/>
        <v>5</v>
      </c>
      <c r="F62" s="238">
        <v>0</v>
      </c>
      <c r="G62" s="238">
        <v>0</v>
      </c>
      <c r="H62" s="239">
        <f t="shared" si="1"/>
        <v>0</v>
      </c>
    </row>
    <row r="63" spans="1:8" ht="11.25" customHeight="1">
      <c r="A63" s="130">
        <v>58</v>
      </c>
      <c r="B63" s="36" t="s">
        <v>1094</v>
      </c>
      <c r="C63" s="238">
        <v>12</v>
      </c>
      <c r="D63" s="238">
        <v>0</v>
      </c>
      <c r="E63" s="239">
        <f t="shared" si="0"/>
        <v>12</v>
      </c>
      <c r="F63" s="238">
        <v>0</v>
      </c>
      <c r="G63" s="238">
        <v>0</v>
      </c>
      <c r="H63" s="239">
        <f t="shared" si="1"/>
        <v>0</v>
      </c>
    </row>
    <row r="64" spans="1:8" ht="11.25" customHeight="1">
      <c r="A64" s="130">
        <v>59</v>
      </c>
      <c r="B64" s="36" t="s">
        <v>1095</v>
      </c>
      <c r="C64" s="238">
        <v>24</v>
      </c>
      <c r="D64" s="238">
        <v>0</v>
      </c>
      <c r="E64" s="239">
        <f t="shared" si="0"/>
        <v>24</v>
      </c>
      <c r="F64" s="238">
        <v>0</v>
      </c>
      <c r="G64" s="238">
        <v>0</v>
      </c>
      <c r="H64" s="239">
        <f t="shared" si="1"/>
        <v>0</v>
      </c>
    </row>
    <row r="65" spans="1:8" ht="11.25" customHeight="1">
      <c r="A65" s="130">
        <v>60</v>
      </c>
      <c r="B65" s="36" t="s">
        <v>1096</v>
      </c>
      <c r="C65" s="238">
        <v>7</v>
      </c>
      <c r="D65" s="238">
        <v>0</v>
      </c>
      <c r="E65" s="239">
        <f t="shared" si="0"/>
        <v>7</v>
      </c>
      <c r="F65" s="238">
        <v>0</v>
      </c>
      <c r="G65" s="238">
        <v>0</v>
      </c>
      <c r="H65" s="239">
        <f t="shared" si="1"/>
        <v>0</v>
      </c>
    </row>
    <row r="66" spans="1:8" ht="11.25" customHeight="1">
      <c r="A66" s="130">
        <v>61</v>
      </c>
      <c r="B66" s="36" t="s">
        <v>1097</v>
      </c>
      <c r="C66" s="238">
        <v>8</v>
      </c>
      <c r="D66" s="238">
        <v>0</v>
      </c>
      <c r="E66" s="239">
        <f t="shared" si="0"/>
        <v>8</v>
      </c>
      <c r="F66" s="238">
        <v>0</v>
      </c>
      <c r="G66" s="238">
        <v>0</v>
      </c>
      <c r="H66" s="239">
        <f t="shared" si="1"/>
        <v>0</v>
      </c>
    </row>
    <row r="67" spans="1:8" ht="11.25" customHeight="1">
      <c r="A67" s="130">
        <v>62</v>
      </c>
      <c r="B67" s="36" t="s">
        <v>1098</v>
      </c>
      <c r="C67" s="238">
        <v>3</v>
      </c>
      <c r="D67" s="238">
        <v>0</v>
      </c>
      <c r="E67" s="239">
        <f t="shared" si="0"/>
        <v>3</v>
      </c>
      <c r="F67" s="238">
        <v>0</v>
      </c>
      <c r="G67" s="238">
        <v>0</v>
      </c>
      <c r="H67" s="239">
        <f t="shared" si="1"/>
        <v>0</v>
      </c>
    </row>
    <row r="68" spans="1:8" ht="11.25" customHeight="1">
      <c r="A68" s="130">
        <v>63</v>
      </c>
      <c r="B68" s="36" t="s">
        <v>1099</v>
      </c>
      <c r="C68" s="238">
        <v>9</v>
      </c>
      <c r="D68" s="238">
        <v>0</v>
      </c>
      <c r="E68" s="239">
        <f t="shared" si="0"/>
        <v>9</v>
      </c>
      <c r="F68" s="238">
        <v>0</v>
      </c>
      <c r="G68" s="238">
        <v>0</v>
      </c>
      <c r="H68" s="239">
        <f t="shared" si="1"/>
        <v>0</v>
      </c>
    </row>
    <row r="69" spans="1:8" ht="11.25" customHeight="1">
      <c r="A69" s="130">
        <v>64</v>
      </c>
      <c r="B69" s="36" t="s">
        <v>1100</v>
      </c>
      <c r="C69" s="238">
        <v>5</v>
      </c>
      <c r="D69" s="238">
        <v>1</v>
      </c>
      <c r="E69" s="239">
        <f t="shared" si="0"/>
        <v>6</v>
      </c>
      <c r="F69" s="238">
        <v>0</v>
      </c>
      <c r="G69" s="238">
        <v>0</v>
      </c>
      <c r="H69" s="239">
        <f t="shared" si="1"/>
        <v>0</v>
      </c>
    </row>
    <row r="70" spans="1:8" ht="11.25" customHeight="1">
      <c r="A70" s="130">
        <v>65</v>
      </c>
      <c r="B70" s="36" t="s">
        <v>1101</v>
      </c>
      <c r="C70" s="238">
        <v>5</v>
      </c>
      <c r="D70" s="238">
        <v>0</v>
      </c>
      <c r="E70" s="239">
        <f t="shared" si="0"/>
        <v>5</v>
      </c>
      <c r="F70" s="238">
        <v>0</v>
      </c>
      <c r="G70" s="238">
        <v>0</v>
      </c>
      <c r="H70" s="239">
        <f t="shared" si="1"/>
        <v>0</v>
      </c>
    </row>
    <row r="71" spans="1:8" ht="11.25" customHeight="1">
      <c r="A71" s="130">
        <v>66</v>
      </c>
      <c r="B71" s="36" t="s">
        <v>1102</v>
      </c>
      <c r="C71" s="238">
        <v>4</v>
      </c>
      <c r="D71" s="238">
        <v>0</v>
      </c>
      <c r="E71" s="239">
        <f t="shared" ref="E71:E86" si="3">+D71+C71</f>
        <v>4</v>
      </c>
      <c r="F71" s="238">
        <v>0</v>
      </c>
      <c r="G71" s="238">
        <v>0</v>
      </c>
      <c r="H71" s="239">
        <f t="shared" ref="H71:H86" si="4">+G71+F71</f>
        <v>0</v>
      </c>
    </row>
    <row r="72" spans="1:8" ht="11.25" customHeight="1">
      <c r="A72" s="130">
        <v>67</v>
      </c>
      <c r="B72" s="36" t="s">
        <v>1103</v>
      </c>
      <c r="C72" s="238">
        <v>13</v>
      </c>
      <c r="D72" s="238">
        <v>0</v>
      </c>
      <c r="E72" s="239">
        <f t="shared" si="3"/>
        <v>13</v>
      </c>
      <c r="F72" s="238">
        <v>0</v>
      </c>
      <c r="G72" s="238">
        <v>0</v>
      </c>
      <c r="H72" s="239">
        <f t="shared" si="4"/>
        <v>0</v>
      </c>
    </row>
    <row r="73" spans="1:8" ht="11.25" customHeight="1">
      <c r="A73" s="130">
        <v>68</v>
      </c>
      <c r="B73" s="36" t="s">
        <v>1104</v>
      </c>
      <c r="C73" s="238">
        <v>7</v>
      </c>
      <c r="D73" s="238">
        <v>0</v>
      </c>
      <c r="E73" s="239">
        <f t="shared" si="3"/>
        <v>7</v>
      </c>
      <c r="F73" s="238">
        <v>0</v>
      </c>
      <c r="G73" s="238">
        <v>0</v>
      </c>
      <c r="H73" s="239">
        <f t="shared" si="4"/>
        <v>0</v>
      </c>
    </row>
    <row r="74" spans="1:8" ht="11.25" customHeight="1">
      <c r="A74" s="130">
        <v>69</v>
      </c>
      <c r="B74" s="36" t="s">
        <v>1105</v>
      </c>
      <c r="C74" s="238">
        <v>1</v>
      </c>
      <c r="D74" s="238">
        <v>0</v>
      </c>
      <c r="E74" s="239">
        <f t="shared" si="3"/>
        <v>1</v>
      </c>
      <c r="F74" s="238">
        <v>0</v>
      </c>
      <c r="G74" s="238">
        <v>0</v>
      </c>
      <c r="H74" s="239">
        <f t="shared" si="4"/>
        <v>0</v>
      </c>
    </row>
    <row r="75" spans="1:8" ht="11.25" customHeight="1">
      <c r="A75" s="130">
        <v>70</v>
      </c>
      <c r="B75" s="36" t="s">
        <v>1106</v>
      </c>
      <c r="C75" s="238">
        <v>7</v>
      </c>
      <c r="D75" s="238">
        <v>1</v>
      </c>
      <c r="E75" s="239">
        <f t="shared" si="3"/>
        <v>8</v>
      </c>
      <c r="F75" s="238">
        <v>0</v>
      </c>
      <c r="G75" s="238">
        <v>0</v>
      </c>
      <c r="H75" s="239">
        <f t="shared" si="4"/>
        <v>0</v>
      </c>
    </row>
    <row r="76" spans="1:8" ht="11.25" customHeight="1">
      <c r="A76" s="130">
        <v>71</v>
      </c>
      <c r="B76" s="36" t="s">
        <v>1107</v>
      </c>
      <c r="C76" s="238">
        <v>4</v>
      </c>
      <c r="D76" s="238">
        <v>0</v>
      </c>
      <c r="E76" s="239">
        <f t="shared" si="3"/>
        <v>4</v>
      </c>
      <c r="F76" s="238">
        <v>0</v>
      </c>
      <c r="G76" s="238">
        <v>0</v>
      </c>
      <c r="H76" s="239">
        <f t="shared" si="4"/>
        <v>0</v>
      </c>
    </row>
    <row r="77" spans="1:8" ht="11.25" customHeight="1">
      <c r="A77" s="130">
        <v>72</v>
      </c>
      <c r="B77" s="36" t="s">
        <v>1108</v>
      </c>
      <c r="C77" s="238">
        <v>5</v>
      </c>
      <c r="D77" s="238">
        <v>0</v>
      </c>
      <c r="E77" s="239">
        <f t="shared" si="3"/>
        <v>5</v>
      </c>
      <c r="F77" s="238">
        <v>0</v>
      </c>
      <c r="G77" s="238">
        <v>0</v>
      </c>
      <c r="H77" s="239">
        <f t="shared" si="4"/>
        <v>0</v>
      </c>
    </row>
    <row r="78" spans="1:8" ht="11.25" customHeight="1">
      <c r="A78" s="130">
        <v>73</v>
      </c>
      <c r="B78" s="36" t="s">
        <v>1109</v>
      </c>
      <c r="C78" s="238">
        <v>10</v>
      </c>
      <c r="D78" s="238">
        <v>1</v>
      </c>
      <c r="E78" s="239">
        <f t="shared" si="3"/>
        <v>11</v>
      </c>
      <c r="F78" s="238">
        <v>0</v>
      </c>
      <c r="G78" s="238">
        <v>0</v>
      </c>
      <c r="H78" s="239">
        <f t="shared" si="4"/>
        <v>0</v>
      </c>
    </row>
    <row r="79" spans="1:8" ht="11.25" customHeight="1">
      <c r="A79" s="130">
        <v>74</v>
      </c>
      <c r="B79" s="36" t="s">
        <v>1110</v>
      </c>
      <c r="C79" s="238">
        <v>4</v>
      </c>
      <c r="D79" s="238">
        <v>0</v>
      </c>
      <c r="E79" s="239">
        <f t="shared" si="3"/>
        <v>4</v>
      </c>
      <c r="F79" s="238">
        <v>0</v>
      </c>
      <c r="G79" s="238">
        <v>0</v>
      </c>
      <c r="H79" s="239">
        <f t="shared" si="4"/>
        <v>0</v>
      </c>
    </row>
    <row r="80" spans="1:8" ht="11.25" customHeight="1">
      <c r="A80" s="130">
        <v>75</v>
      </c>
      <c r="B80" s="36" t="s">
        <v>1111</v>
      </c>
      <c r="C80" s="238">
        <v>1</v>
      </c>
      <c r="D80" s="238">
        <v>0</v>
      </c>
      <c r="E80" s="239">
        <f t="shared" si="3"/>
        <v>1</v>
      </c>
      <c r="F80" s="238">
        <v>0</v>
      </c>
      <c r="G80" s="238">
        <v>0</v>
      </c>
      <c r="H80" s="239">
        <f t="shared" si="4"/>
        <v>0</v>
      </c>
    </row>
    <row r="81" spans="1:9" ht="11.25" customHeight="1">
      <c r="A81" s="130">
        <v>76</v>
      </c>
      <c r="B81" s="36" t="s">
        <v>1112</v>
      </c>
      <c r="C81" s="238">
        <v>4</v>
      </c>
      <c r="D81" s="238">
        <v>0</v>
      </c>
      <c r="E81" s="239">
        <f t="shared" si="3"/>
        <v>4</v>
      </c>
      <c r="F81" s="238">
        <v>0</v>
      </c>
      <c r="G81" s="238">
        <v>0</v>
      </c>
      <c r="H81" s="239">
        <f t="shared" si="4"/>
        <v>0</v>
      </c>
    </row>
    <row r="82" spans="1:9" ht="11.25" customHeight="1">
      <c r="A82" s="130">
        <v>77</v>
      </c>
      <c r="B82" s="36" t="s">
        <v>1113</v>
      </c>
      <c r="C82" s="238">
        <v>6</v>
      </c>
      <c r="D82" s="238">
        <v>0</v>
      </c>
      <c r="E82" s="239">
        <f t="shared" si="3"/>
        <v>6</v>
      </c>
      <c r="F82" s="238">
        <v>0</v>
      </c>
      <c r="G82" s="238">
        <v>0</v>
      </c>
      <c r="H82" s="239">
        <f t="shared" si="4"/>
        <v>0</v>
      </c>
    </row>
    <row r="83" spans="1:9" ht="11.25" customHeight="1">
      <c r="A83" s="130">
        <v>78</v>
      </c>
      <c r="B83" s="36" t="s">
        <v>1114</v>
      </c>
      <c r="C83" s="238">
        <v>7</v>
      </c>
      <c r="D83" s="238">
        <v>0</v>
      </c>
      <c r="E83" s="239">
        <f t="shared" si="3"/>
        <v>7</v>
      </c>
      <c r="F83" s="238">
        <v>0</v>
      </c>
      <c r="G83" s="238">
        <v>0</v>
      </c>
      <c r="H83" s="239">
        <f t="shared" si="4"/>
        <v>0</v>
      </c>
    </row>
    <row r="84" spans="1:9" ht="11.25" customHeight="1">
      <c r="A84" s="130">
        <v>79</v>
      </c>
      <c r="B84" s="36" t="s">
        <v>1115</v>
      </c>
      <c r="C84" s="238">
        <v>3</v>
      </c>
      <c r="D84" s="238">
        <v>1</v>
      </c>
      <c r="E84" s="239">
        <f t="shared" si="3"/>
        <v>4</v>
      </c>
      <c r="F84" s="238">
        <v>0</v>
      </c>
      <c r="G84" s="238">
        <v>0</v>
      </c>
      <c r="H84" s="239">
        <f t="shared" si="4"/>
        <v>0</v>
      </c>
    </row>
    <row r="85" spans="1:9" ht="11.25" customHeight="1">
      <c r="A85" s="130">
        <v>80</v>
      </c>
      <c r="B85" s="36" t="s">
        <v>1116</v>
      </c>
      <c r="C85" s="238">
        <v>3</v>
      </c>
      <c r="D85" s="238">
        <v>0</v>
      </c>
      <c r="E85" s="239">
        <f t="shared" si="3"/>
        <v>3</v>
      </c>
      <c r="F85" s="238">
        <v>0</v>
      </c>
      <c r="G85" s="238">
        <v>0</v>
      </c>
      <c r="H85" s="239">
        <f t="shared" si="4"/>
        <v>0</v>
      </c>
    </row>
    <row r="86" spans="1:9" ht="11.25" customHeight="1">
      <c r="A86" s="130">
        <v>81</v>
      </c>
      <c r="B86" s="36" t="s">
        <v>1117</v>
      </c>
      <c r="C86" s="238">
        <v>4</v>
      </c>
      <c r="D86" s="238">
        <v>0</v>
      </c>
      <c r="E86" s="239">
        <f t="shared" si="3"/>
        <v>4</v>
      </c>
      <c r="F86" s="238">
        <v>0</v>
      </c>
      <c r="G86" s="238">
        <v>0</v>
      </c>
      <c r="H86" s="239">
        <f t="shared" si="4"/>
        <v>0</v>
      </c>
    </row>
    <row r="87" spans="1:9">
      <c r="A87" s="134"/>
      <c r="B87" s="135" t="s">
        <v>1119</v>
      </c>
      <c r="C87" s="240">
        <f t="shared" ref="C87:H87" si="5">SUM(C6:C86)</f>
        <v>1369</v>
      </c>
      <c r="D87" s="240">
        <f t="shared" si="5"/>
        <v>36</v>
      </c>
      <c r="E87" s="240">
        <f t="shared" si="5"/>
        <v>1405</v>
      </c>
      <c r="F87" s="240">
        <f t="shared" si="5"/>
        <v>0</v>
      </c>
      <c r="G87" s="240">
        <f t="shared" si="5"/>
        <v>0</v>
      </c>
      <c r="H87" s="240">
        <f t="shared" si="5"/>
        <v>0</v>
      </c>
    </row>
    <row r="88" spans="1:9" ht="12.75" customHeight="1">
      <c r="A88" s="1090" t="s">
        <v>1347</v>
      </c>
      <c r="B88" s="1090"/>
      <c r="C88" s="1090"/>
      <c r="D88" s="1090"/>
      <c r="E88" s="1090"/>
      <c r="F88" s="1090"/>
      <c r="G88" s="1090"/>
      <c r="H88" s="1090"/>
      <c r="I88" s="241"/>
    </row>
    <row r="89" spans="1:9">
      <c r="C89" s="242"/>
      <c r="D89" s="242"/>
      <c r="E89" s="242"/>
      <c r="F89" s="242"/>
      <c r="G89" s="242"/>
      <c r="H89" s="242"/>
    </row>
  </sheetData>
  <mergeCells count="7">
    <mergeCell ref="A88:H88"/>
    <mergeCell ref="A1:H1"/>
    <mergeCell ref="A2:H2"/>
    <mergeCell ref="A3:A5"/>
    <mergeCell ref="B3:B5"/>
    <mergeCell ref="C3:E4"/>
    <mergeCell ref="F3:H4"/>
  </mergeCells>
  <printOptions horizontalCentered="1" verticalCentered="1"/>
  <pageMargins left="0.23622047244094491" right="0.27559055118110237" top="0" bottom="0" header="0.31496062992125984" footer="0.35433070866141736"/>
  <pageSetup paperSize="9" scale="75"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sheetPr>
    <tabColor theme="0" tint="-4.9989318521683403E-2"/>
  </sheetPr>
  <dimension ref="A1:H68"/>
  <sheetViews>
    <sheetView showGridLines="0" zoomScaleNormal="100" workbookViewId="0">
      <pane xSplit="1" ySplit="5" topLeftCell="B39" activePane="bottomRight" state="frozen"/>
      <selection activeCell="J27" sqref="J27"/>
      <selection pane="topRight" activeCell="J27" sqref="J27"/>
      <selection pane="bottomLeft" activeCell="J27" sqref="J27"/>
      <selection pane="bottomRight" sqref="A1:G1"/>
    </sheetView>
  </sheetViews>
  <sheetFormatPr defaultColWidth="9.140625" defaultRowHeight="12.75"/>
  <cols>
    <col min="1" max="1" width="12.85546875" style="258" customWidth="1"/>
    <col min="2" max="4" width="11.42578125" style="257" customWidth="1"/>
    <col min="5" max="7" width="12" style="257" customWidth="1"/>
    <col min="8" max="16384" width="9.140625" style="257"/>
  </cols>
  <sheetData>
    <row r="1" spans="1:7" s="243" customFormat="1" ht="26.25" customHeight="1">
      <c r="A1" s="1098" t="s">
        <v>1348</v>
      </c>
      <c r="B1" s="1098"/>
      <c r="C1" s="1098"/>
      <c r="D1" s="1098"/>
      <c r="E1" s="1098"/>
      <c r="F1" s="1098"/>
      <c r="G1" s="1098"/>
    </row>
    <row r="2" spans="1:7" s="243" customFormat="1" ht="30.75" customHeight="1">
      <c r="A2" s="1099" t="s">
        <v>1349</v>
      </c>
      <c r="B2" s="1099"/>
      <c r="C2" s="1099"/>
      <c r="D2" s="1099"/>
      <c r="E2" s="1099"/>
      <c r="F2" s="1099"/>
      <c r="G2" s="1099"/>
    </row>
    <row r="3" spans="1:7" s="243" customFormat="1" ht="12.75" customHeight="1">
      <c r="A3" s="1100" t="s">
        <v>1350</v>
      </c>
      <c r="B3" s="1103" t="s">
        <v>1343</v>
      </c>
      <c r="C3" s="1104"/>
      <c r="D3" s="1104"/>
      <c r="E3" s="1105" t="s">
        <v>1344</v>
      </c>
      <c r="F3" s="1106"/>
      <c r="G3" s="1106"/>
    </row>
    <row r="4" spans="1:7" s="243" customFormat="1" ht="19.5" customHeight="1">
      <c r="A4" s="1101"/>
      <c r="B4" s="1103"/>
      <c r="C4" s="1104"/>
      <c r="D4" s="1104"/>
      <c r="E4" s="1107"/>
      <c r="F4" s="1108"/>
      <c r="G4" s="1108"/>
    </row>
    <row r="5" spans="1:7" s="243" customFormat="1" ht="15" customHeight="1">
      <c r="A5" s="1102"/>
      <c r="B5" s="247" t="s">
        <v>1345</v>
      </c>
      <c r="C5" s="248" t="s">
        <v>1346</v>
      </c>
      <c r="D5" s="248" t="s">
        <v>1165</v>
      </c>
      <c r="E5" s="248" t="s">
        <v>1345</v>
      </c>
      <c r="F5" s="248" t="s">
        <v>1346</v>
      </c>
      <c r="G5" s="249" t="s">
        <v>1165</v>
      </c>
    </row>
    <row r="6" spans="1:7" s="243" customFormat="1" ht="15" customHeight="1">
      <c r="A6" s="250">
        <v>14</v>
      </c>
      <c r="B6" s="251">
        <v>1</v>
      </c>
      <c r="C6" s="251" t="s">
        <v>3279</v>
      </c>
      <c r="D6" s="198">
        <f t="shared" ref="D6:D66" si="0">+C6+B6</f>
        <v>1</v>
      </c>
      <c r="E6" s="251">
        <v>0</v>
      </c>
      <c r="F6" s="251">
        <v>0</v>
      </c>
      <c r="G6" s="252">
        <f t="shared" ref="G6:G66" si="1">+F6+E6</f>
        <v>0</v>
      </c>
    </row>
    <row r="7" spans="1:7" s="243" customFormat="1" ht="12.6" customHeight="1">
      <c r="A7" s="250">
        <v>15</v>
      </c>
      <c r="B7" s="251">
        <v>1</v>
      </c>
      <c r="C7" s="251">
        <v>0</v>
      </c>
      <c r="D7" s="198">
        <f t="shared" si="0"/>
        <v>1</v>
      </c>
      <c r="E7" s="197">
        <v>0</v>
      </c>
      <c r="F7" s="197">
        <v>0</v>
      </c>
      <c r="G7" s="252">
        <f t="shared" si="1"/>
        <v>0</v>
      </c>
    </row>
    <row r="8" spans="1:7" s="254" customFormat="1" ht="12.6" customHeight="1">
      <c r="A8" s="253">
        <v>16</v>
      </c>
      <c r="B8" s="251">
        <v>5</v>
      </c>
      <c r="C8" s="251">
        <v>0</v>
      </c>
      <c r="D8" s="198">
        <f t="shared" si="0"/>
        <v>5</v>
      </c>
      <c r="E8" s="197">
        <v>0</v>
      </c>
      <c r="F8" s="197">
        <v>0</v>
      </c>
      <c r="G8" s="198">
        <f t="shared" si="1"/>
        <v>0</v>
      </c>
    </row>
    <row r="9" spans="1:7" s="254" customFormat="1" ht="12.6" customHeight="1">
      <c r="A9" s="253">
        <f t="shared" ref="A9:A66" si="2">+A8+1</f>
        <v>17</v>
      </c>
      <c r="B9" s="251">
        <v>5</v>
      </c>
      <c r="C9" s="251">
        <v>0</v>
      </c>
      <c r="D9" s="198">
        <f t="shared" si="0"/>
        <v>5</v>
      </c>
      <c r="E9" s="197">
        <v>0</v>
      </c>
      <c r="F9" s="197">
        <v>0</v>
      </c>
      <c r="G9" s="198">
        <f t="shared" si="1"/>
        <v>0</v>
      </c>
    </row>
    <row r="10" spans="1:7" s="254" customFormat="1" ht="12.6" customHeight="1">
      <c r="A10" s="253">
        <f t="shared" si="2"/>
        <v>18</v>
      </c>
      <c r="B10" s="251">
        <v>15</v>
      </c>
      <c r="C10" s="251">
        <v>0</v>
      </c>
      <c r="D10" s="198">
        <f t="shared" si="0"/>
        <v>15</v>
      </c>
      <c r="E10" s="197">
        <v>0</v>
      </c>
      <c r="F10" s="197">
        <v>0</v>
      </c>
      <c r="G10" s="198">
        <f t="shared" si="1"/>
        <v>0</v>
      </c>
    </row>
    <row r="11" spans="1:7" s="254" customFormat="1" ht="12.6" customHeight="1">
      <c r="A11" s="253">
        <f t="shared" si="2"/>
        <v>19</v>
      </c>
      <c r="B11" s="251">
        <v>16</v>
      </c>
      <c r="C11" s="251">
        <v>2</v>
      </c>
      <c r="D11" s="198">
        <f t="shared" si="0"/>
        <v>18</v>
      </c>
      <c r="E11" s="197">
        <v>0</v>
      </c>
      <c r="F11" s="197">
        <v>0</v>
      </c>
      <c r="G11" s="198">
        <f t="shared" si="1"/>
        <v>0</v>
      </c>
    </row>
    <row r="12" spans="1:7" s="254" customFormat="1" ht="12.6" customHeight="1">
      <c r="A12" s="253">
        <f t="shared" si="2"/>
        <v>20</v>
      </c>
      <c r="B12" s="251">
        <v>15</v>
      </c>
      <c r="C12" s="251">
        <v>2</v>
      </c>
      <c r="D12" s="198">
        <f t="shared" si="0"/>
        <v>17</v>
      </c>
      <c r="E12" s="197">
        <v>0</v>
      </c>
      <c r="F12" s="197">
        <v>0</v>
      </c>
      <c r="G12" s="198">
        <f t="shared" si="1"/>
        <v>0</v>
      </c>
    </row>
    <row r="13" spans="1:7" s="254" customFormat="1" ht="12.6" customHeight="1">
      <c r="A13" s="253">
        <f t="shared" si="2"/>
        <v>21</v>
      </c>
      <c r="B13" s="251">
        <v>17</v>
      </c>
      <c r="C13" s="251">
        <v>2</v>
      </c>
      <c r="D13" s="198">
        <f t="shared" si="0"/>
        <v>19</v>
      </c>
      <c r="E13" s="197">
        <v>0</v>
      </c>
      <c r="F13" s="197">
        <v>0</v>
      </c>
      <c r="G13" s="198">
        <f t="shared" si="1"/>
        <v>0</v>
      </c>
    </row>
    <row r="14" spans="1:7" s="254" customFormat="1" ht="12.6" customHeight="1">
      <c r="A14" s="253">
        <f t="shared" si="2"/>
        <v>22</v>
      </c>
      <c r="B14" s="251">
        <v>21</v>
      </c>
      <c r="C14" s="251">
        <v>2</v>
      </c>
      <c r="D14" s="198">
        <f t="shared" si="0"/>
        <v>23</v>
      </c>
      <c r="E14" s="197">
        <v>0</v>
      </c>
      <c r="F14" s="197">
        <v>0</v>
      </c>
      <c r="G14" s="198">
        <f t="shared" si="1"/>
        <v>0</v>
      </c>
    </row>
    <row r="15" spans="1:7" s="254" customFormat="1" ht="12.6" customHeight="1">
      <c r="A15" s="253">
        <f t="shared" si="2"/>
        <v>23</v>
      </c>
      <c r="B15" s="251">
        <v>33</v>
      </c>
      <c r="C15" s="251">
        <v>1</v>
      </c>
      <c r="D15" s="198">
        <f t="shared" si="0"/>
        <v>34</v>
      </c>
      <c r="E15" s="197">
        <v>0</v>
      </c>
      <c r="F15" s="197">
        <v>0</v>
      </c>
      <c r="G15" s="198">
        <f t="shared" si="1"/>
        <v>0</v>
      </c>
    </row>
    <row r="16" spans="1:7" s="254" customFormat="1" ht="12.6" customHeight="1">
      <c r="A16" s="253">
        <f t="shared" si="2"/>
        <v>24</v>
      </c>
      <c r="B16" s="251">
        <v>40</v>
      </c>
      <c r="C16" s="251">
        <v>1</v>
      </c>
      <c r="D16" s="198">
        <f t="shared" si="0"/>
        <v>41</v>
      </c>
      <c r="E16" s="197">
        <v>0</v>
      </c>
      <c r="F16" s="197">
        <v>0</v>
      </c>
      <c r="G16" s="198">
        <f t="shared" si="1"/>
        <v>0</v>
      </c>
    </row>
    <row r="17" spans="1:7" s="254" customFormat="1" ht="12.6" customHeight="1">
      <c r="A17" s="253">
        <f t="shared" si="2"/>
        <v>25</v>
      </c>
      <c r="B17" s="251">
        <v>20</v>
      </c>
      <c r="C17" s="251">
        <v>1</v>
      </c>
      <c r="D17" s="198">
        <f t="shared" si="0"/>
        <v>21</v>
      </c>
      <c r="E17" s="197">
        <v>0</v>
      </c>
      <c r="F17" s="197">
        <v>0</v>
      </c>
      <c r="G17" s="198">
        <f t="shared" si="1"/>
        <v>0</v>
      </c>
    </row>
    <row r="18" spans="1:7" s="254" customFormat="1" ht="12.6" customHeight="1">
      <c r="A18" s="253">
        <f t="shared" si="2"/>
        <v>26</v>
      </c>
      <c r="B18" s="251">
        <v>28</v>
      </c>
      <c r="C18" s="251">
        <v>1</v>
      </c>
      <c r="D18" s="198">
        <f t="shared" si="0"/>
        <v>29</v>
      </c>
      <c r="E18" s="197">
        <v>0</v>
      </c>
      <c r="F18" s="197">
        <v>0</v>
      </c>
      <c r="G18" s="198">
        <f t="shared" si="1"/>
        <v>0</v>
      </c>
    </row>
    <row r="19" spans="1:7" s="254" customFormat="1" ht="12.6" customHeight="1">
      <c r="A19" s="253">
        <f t="shared" si="2"/>
        <v>27</v>
      </c>
      <c r="B19" s="251">
        <v>35</v>
      </c>
      <c r="C19" s="251">
        <v>1</v>
      </c>
      <c r="D19" s="198">
        <f t="shared" si="0"/>
        <v>36</v>
      </c>
      <c r="E19" s="197">
        <v>0</v>
      </c>
      <c r="F19" s="197">
        <v>0</v>
      </c>
      <c r="G19" s="198">
        <f t="shared" si="1"/>
        <v>0</v>
      </c>
    </row>
    <row r="20" spans="1:7" s="254" customFormat="1" ht="12.6" customHeight="1">
      <c r="A20" s="253">
        <f t="shared" si="2"/>
        <v>28</v>
      </c>
      <c r="B20" s="251">
        <v>27</v>
      </c>
      <c r="C20" s="251">
        <v>2</v>
      </c>
      <c r="D20" s="198">
        <f t="shared" si="0"/>
        <v>29</v>
      </c>
      <c r="E20" s="197">
        <v>0</v>
      </c>
      <c r="F20" s="197">
        <v>0</v>
      </c>
      <c r="G20" s="198">
        <f t="shared" si="1"/>
        <v>0</v>
      </c>
    </row>
    <row r="21" spans="1:7" s="254" customFormat="1" ht="12.6" customHeight="1">
      <c r="A21" s="253">
        <f t="shared" si="2"/>
        <v>29</v>
      </c>
      <c r="B21" s="251">
        <v>26</v>
      </c>
      <c r="C21" s="251">
        <v>1</v>
      </c>
      <c r="D21" s="198">
        <f t="shared" si="0"/>
        <v>27</v>
      </c>
      <c r="E21" s="197">
        <v>0</v>
      </c>
      <c r="F21" s="197">
        <v>0</v>
      </c>
      <c r="G21" s="198">
        <f t="shared" si="1"/>
        <v>0</v>
      </c>
    </row>
    <row r="22" spans="1:7" s="254" customFormat="1" ht="12.6" customHeight="1">
      <c r="A22" s="253">
        <f t="shared" si="2"/>
        <v>30</v>
      </c>
      <c r="B22" s="251">
        <v>38</v>
      </c>
      <c r="C22" s="251">
        <v>1</v>
      </c>
      <c r="D22" s="198">
        <f t="shared" si="0"/>
        <v>39</v>
      </c>
      <c r="E22" s="197">
        <v>0</v>
      </c>
      <c r="F22" s="197">
        <v>0</v>
      </c>
      <c r="G22" s="198">
        <f t="shared" si="1"/>
        <v>0</v>
      </c>
    </row>
    <row r="23" spans="1:7" s="254" customFormat="1" ht="12.6" customHeight="1">
      <c r="A23" s="253">
        <f t="shared" si="2"/>
        <v>31</v>
      </c>
      <c r="B23" s="251">
        <v>25</v>
      </c>
      <c r="C23" s="251">
        <v>2</v>
      </c>
      <c r="D23" s="198">
        <f t="shared" si="0"/>
        <v>27</v>
      </c>
      <c r="E23" s="197">
        <v>0</v>
      </c>
      <c r="F23" s="197">
        <v>0</v>
      </c>
      <c r="G23" s="198">
        <f t="shared" si="1"/>
        <v>0</v>
      </c>
    </row>
    <row r="24" spans="1:7" s="254" customFormat="1" ht="12.6" customHeight="1">
      <c r="A24" s="253">
        <f t="shared" si="2"/>
        <v>32</v>
      </c>
      <c r="B24" s="251">
        <v>23</v>
      </c>
      <c r="C24" s="251">
        <v>2</v>
      </c>
      <c r="D24" s="198">
        <f t="shared" si="0"/>
        <v>25</v>
      </c>
      <c r="E24" s="197">
        <v>0</v>
      </c>
      <c r="F24" s="197">
        <v>0</v>
      </c>
      <c r="G24" s="198">
        <f t="shared" si="1"/>
        <v>0</v>
      </c>
    </row>
    <row r="25" spans="1:7" s="254" customFormat="1" ht="12.6" customHeight="1">
      <c r="A25" s="253">
        <f t="shared" si="2"/>
        <v>33</v>
      </c>
      <c r="B25" s="251">
        <v>31</v>
      </c>
      <c r="C25" s="251">
        <v>0</v>
      </c>
      <c r="D25" s="198">
        <f t="shared" si="0"/>
        <v>31</v>
      </c>
      <c r="E25" s="197">
        <v>0</v>
      </c>
      <c r="F25" s="197">
        <v>0</v>
      </c>
      <c r="G25" s="198">
        <f t="shared" si="1"/>
        <v>0</v>
      </c>
    </row>
    <row r="26" spans="1:7" s="254" customFormat="1" ht="12.6" customHeight="1">
      <c r="A26" s="253">
        <f t="shared" si="2"/>
        <v>34</v>
      </c>
      <c r="B26" s="251">
        <v>39</v>
      </c>
      <c r="C26" s="251">
        <v>2</v>
      </c>
      <c r="D26" s="198">
        <f t="shared" si="0"/>
        <v>41</v>
      </c>
      <c r="E26" s="197">
        <v>0</v>
      </c>
      <c r="F26" s="197">
        <v>0</v>
      </c>
      <c r="G26" s="198">
        <f t="shared" si="1"/>
        <v>0</v>
      </c>
    </row>
    <row r="27" spans="1:7" s="254" customFormat="1" ht="12.6" customHeight="1">
      <c r="A27" s="253">
        <f t="shared" si="2"/>
        <v>35</v>
      </c>
      <c r="B27" s="251">
        <v>37</v>
      </c>
      <c r="C27" s="251">
        <v>1</v>
      </c>
      <c r="D27" s="198">
        <f t="shared" si="0"/>
        <v>38</v>
      </c>
      <c r="E27" s="197">
        <v>0</v>
      </c>
      <c r="F27" s="197">
        <v>0</v>
      </c>
      <c r="G27" s="198">
        <f t="shared" si="1"/>
        <v>0</v>
      </c>
    </row>
    <row r="28" spans="1:7" s="254" customFormat="1" ht="12.6" customHeight="1">
      <c r="A28" s="253">
        <f t="shared" si="2"/>
        <v>36</v>
      </c>
      <c r="B28" s="251">
        <v>36</v>
      </c>
      <c r="C28" s="251">
        <v>0</v>
      </c>
      <c r="D28" s="198">
        <f t="shared" si="0"/>
        <v>36</v>
      </c>
      <c r="E28" s="197">
        <v>0</v>
      </c>
      <c r="F28" s="197">
        <v>0</v>
      </c>
      <c r="G28" s="198">
        <f t="shared" si="1"/>
        <v>0</v>
      </c>
    </row>
    <row r="29" spans="1:7" s="254" customFormat="1" ht="12.6" customHeight="1">
      <c r="A29" s="253">
        <f t="shared" si="2"/>
        <v>37</v>
      </c>
      <c r="B29" s="251">
        <v>30</v>
      </c>
      <c r="C29" s="251">
        <v>2</v>
      </c>
      <c r="D29" s="198">
        <f t="shared" si="0"/>
        <v>32</v>
      </c>
      <c r="E29" s="197">
        <v>0</v>
      </c>
      <c r="F29" s="197">
        <v>0</v>
      </c>
      <c r="G29" s="198">
        <f t="shared" si="1"/>
        <v>0</v>
      </c>
    </row>
    <row r="30" spans="1:7" s="254" customFormat="1" ht="12.6" customHeight="1">
      <c r="A30" s="253">
        <f t="shared" si="2"/>
        <v>38</v>
      </c>
      <c r="B30" s="251">
        <v>42</v>
      </c>
      <c r="C30" s="251">
        <v>0</v>
      </c>
      <c r="D30" s="198">
        <f t="shared" si="0"/>
        <v>42</v>
      </c>
      <c r="E30" s="197">
        <v>0</v>
      </c>
      <c r="F30" s="197">
        <v>0</v>
      </c>
      <c r="G30" s="198">
        <f t="shared" si="1"/>
        <v>0</v>
      </c>
    </row>
    <row r="31" spans="1:7" s="254" customFormat="1" ht="12.6" customHeight="1">
      <c r="A31" s="253">
        <f t="shared" si="2"/>
        <v>39</v>
      </c>
      <c r="B31" s="251">
        <v>37</v>
      </c>
      <c r="C31" s="251">
        <v>0</v>
      </c>
      <c r="D31" s="198">
        <f t="shared" si="0"/>
        <v>37</v>
      </c>
      <c r="E31" s="197">
        <v>0</v>
      </c>
      <c r="F31" s="197">
        <v>0</v>
      </c>
      <c r="G31" s="198">
        <f t="shared" si="1"/>
        <v>0</v>
      </c>
    </row>
    <row r="32" spans="1:7" s="254" customFormat="1" ht="12.6" customHeight="1">
      <c r="A32" s="253">
        <f t="shared" si="2"/>
        <v>40</v>
      </c>
      <c r="B32" s="251">
        <v>35</v>
      </c>
      <c r="C32" s="251">
        <v>1</v>
      </c>
      <c r="D32" s="198">
        <f t="shared" si="0"/>
        <v>36</v>
      </c>
      <c r="E32" s="197">
        <v>0</v>
      </c>
      <c r="F32" s="197">
        <v>0</v>
      </c>
      <c r="G32" s="198">
        <f t="shared" si="1"/>
        <v>0</v>
      </c>
    </row>
    <row r="33" spans="1:7" s="254" customFormat="1" ht="12.6" customHeight="1">
      <c r="A33" s="253">
        <f t="shared" si="2"/>
        <v>41</v>
      </c>
      <c r="B33" s="251">
        <v>33</v>
      </c>
      <c r="C33" s="251">
        <v>1</v>
      </c>
      <c r="D33" s="198">
        <f t="shared" si="0"/>
        <v>34</v>
      </c>
      <c r="E33" s="197">
        <v>0</v>
      </c>
      <c r="F33" s="197">
        <v>0</v>
      </c>
      <c r="G33" s="198">
        <f t="shared" si="1"/>
        <v>0</v>
      </c>
    </row>
    <row r="34" spans="1:7" s="254" customFormat="1" ht="12.6" customHeight="1">
      <c r="A34" s="253">
        <f t="shared" si="2"/>
        <v>42</v>
      </c>
      <c r="B34" s="251">
        <v>34</v>
      </c>
      <c r="C34" s="251">
        <v>2</v>
      </c>
      <c r="D34" s="198">
        <f t="shared" si="0"/>
        <v>36</v>
      </c>
      <c r="E34" s="197">
        <v>0</v>
      </c>
      <c r="F34" s="197">
        <v>0</v>
      </c>
      <c r="G34" s="198">
        <f t="shared" si="1"/>
        <v>0</v>
      </c>
    </row>
    <row r="35" spans="1:7" s="254" customFormat="1" ht="12.6" customHeight="1">
      <c r="A35" s="253">
        <f t="shared" si="2"/>
        <v>43</v>
      </c>
      <c r="B35" s="251">
        <v>47</v>
      </c>
      <c r="C35" s="251">
        <v>0</v>
      </c>
      <c r="D35" s="198">
        <f t="shared" si="0"/>
        <v>47</v>
      </c>
      <c r="E35" s="197">
        <v>0</v>
      </c>
      <c r="F35" s="197">
        <v>0</v>
      </c>
      <c r="G35" s="198">
        <f t="shared" si="1"/>
        <v>0</v>
      </c>
    </row>
    <row r="36" spans="1:7" s="254" customFormat="1" ht="12.6" customHeight="1">
      <c r="A36" s="253">
        <f t="shared" si="2"/>
        <v>44</v>
      </c>
      <c r="B36" s="251">
        <v>45</v>
      </c>
      <c r="C36" s="251">
        <v>2</v>
      </c>
      <c r="D36" s="198">
        <f t="shared" si="0"/>
        <v>47</v>
      </c>
      <c r="E36" s="197">
        <v>0</v>
      </c>
      <c r="F36" s="197">
        <v>0</v>
      </c>
      <c r="G36" s="198">
        <f t="shared" si="1"/>
        <v>0</v>
      </c>
    </row>
    <row r="37" spans="1:7" s="254" customFormat="1" ht="12.6" customHeight="1">
      <c r="A37" s="253">
        <f t="shared" si="2"/>
        <v>45</v>
      </c>
      <c r="B37" s="251">
        <v>27</v>
      </c>
      <c r="C37" s="251">
        <v>1</v>
      </c>
      <c r="D37" s="198">
        <f t="shared" si="0"/>
        <v>28</v>
      </c>
      <c r="E37" s="197">
        <v>0</v>
      </c>
      <c r="F37" s="197">
        <v>0</v>
      </c>
      <c r="G37" s="198">
        <f t="shared" si="1"/>
        <v>0</v>
      </c>
    </row>
    <row r="38" spans="1:7" s="254" customFormat="1" ht="12.6" customHeight="1">
      <c r="A38" s="253">
        <f t="shared" si="2"/>
        <v>46</v>
      </c>
      <c r="B38" s="251">
        <v>32</v>
      </c>
      <c r="C38" s="251">
        <v>1</v>
      </c>
      <c r="D38" s="198">
        <f t="shared" si="0"/>
        <v>33</v>
      </c>
      <c r="E38" s="197">
        <v>0</v>
      </c>
      <c r="F38" s="197">
        <v>0</v>
      </c>
      <c r="G38" s="198">
        <f t="shared" si="1"/>
        <v>0</v>
      </c>
    </row>
    <row r="39" spans="1:7" s="254" customFormat="1" ht="12.6" customHeight="1">
      <c r="A39" s="253">
        <f t="shared" si="2"/>
        <v>47</v>
      </c>
      <c r="B39" s="251">
        <v>42</v>
      </c>
      <c r="C39" s="251">
        <v>0</v>
      </c>
      <c r="D39" s="198">
        <f t="shared" si="0"/>
        <v>42</v>
      </c>
      <c r="E39" s="197">
        <v>0</v>
      </c>
      <c r="F39" s="197">
        <v>0</v>
      </c>
      <c r="G39" s="198">
        <f t="shared" si="1"/>
        <v>0</v>
      </c>
    </row>
    <row r="40" spans="1:7" s="254" customFormat="1" ht="12.6" customHeight="1">
      <c r="A40" s="253">
        <f t="shared" si="2"/>
        <v>48</v>
      </c>
      <c r="B40" s="251">
        <v>34</v>
      </c>
      <c r="C40" s="251">
        <v>0</v>
      </c>
      <c r="D40" s="198">
        <f t="shared" si="0"/>
        <v>34</v>
      </c>
      <c r="E40" s="197">
        <v>0</v>
      </c>
      <c r="F40" s="197">
        <v>0</v>
      </c>
      <c r="G40" s="198">
        <f t="shared" si="1"/>
        <v>0</v>
      </c>
    </row>
    <row r="41" spans="1:7" s="254" customFormat="1" ht="12.6" customHeight="1">
      <c r="A41" s="253">
        <f t="shared" si="2"/>
        <v>49</v>
      </c>
      <c r="B41" s="251">
        <v>37</v>
      </c>
      <c r="C41" s="251">
        <v>0</v>
      </c>
      <c r="D41" s="198">
        <f t="shared" si="0"/>
        <v>37</v>
      </c>
      <c r="E41" s="197">
        <v>0</v>
      </c>
      <c r="F41" s="197">
        <v>0</v>
      </c>
      <c r="G41" s="198">
        <f t="shared" si="1"/>
        <v>0</v>
      </c>
    </row>
    <row r="42" spans="1:7" s="254" customFormat="1" ht="12.6" customHeight="1">
      <c r="A42" s="253">
        <f t="shared" si="2"/>
        <v>50</v>
      </c>
      <c r="B42" s="251">
        <v>43</v>
      </c>
      <c r="C42" s="251">
        <v>0</v>
      </c>
      <c r="D42" s="198">
        <f t="shared" si="0"/>
        <v>43</v>
      </c>
      <c r="E42" s="197">
        <v>0</v>
      </c>
      <c r="F42" s="197">
        <v>0</v>
      </c>
      <c r="G42" s="198">
        <f t="shared" si="1"/>
        <v>0</v>
      </c>
    </row>
    <row r="43" spans="1:7" s="254" customFormat="1" ht="12.6" customHeight="1">
      <c r="A43" s="253">
        <f t="shared" si="2"/>
        <v>51</v>
      </c>
      <c r="B43" s="251">
        <v>49</v>
      </c>
      <c r="C43" s="251">
        <v>1</v>
      </c>
      <c r="D43" s="198">
        <f t="shared" si="0"/>
        <v>50</v>
      </c>
      <c r="E43" s="197">
        <v>0</v>
      </c>
      <c r="F43" s="197">
        <v>0</v>
      </c>
      <c r="G43" s="198">
        <f t="shared" si="1"/>
        <v>0</v>
      </c>
    </row>
    <row r="44" spans="1:7" s="254" customFormat="1" ht="12.6" customHeight="1">
      <c r="A44" s="253">
        <f t="shared" si="2"/>
        <v>52</v>
      </c>
      <c r="B44" s="251">
        <v>37</v>
      </c>
      <c r="C44" s="251">
        <v>0</v>
      </c>
      <c r="D44" s="198">
        <f t="shared" si="0"/>
        <v>37</v>
      </c>
      <c r="E44" s="197">
        <v>0</v>
      </c>
      <c r="F44" s="197">
        <v>0</v>
      </c>
      <c r="G44" s="198">
        <f t="shared" si="1"/>
        <v>0</v>
      </c>
    </row>
    <row r="45" spans="1:7" s="254" customFormat="1" ht="12.6" customHeight="1">
      <c r="A45" s="253">
        <f t="shared" si="2"/>
        <v>53</v>
      </c>
      <c r="B45" s="251">
        <v>31</v>
      </c>
      <c r="C45" s="251">
        <v>0</v>
      </c>
      <c r="D45" s="198">
        <f t="shared" si="0"/>
        <v>31</v>
      </c>
      <c r="E45" s="197">
        <v>0</v>
      </c>
      <c r="F45" s="197">
        <v>0</v>
      </c>
      <c r="G45" s="198">
        <f t="shared" si="1"/>
        <v>0</v>
      </c>
    </row>
    <row r="46" spans="1:7" s="254" customFormat="1" ht="12.6" customHeight="1">
      <c r="A46" s="253">
        <f t="shared" si="2"/>
        <v>54</v>
      </c>
      <c r="B46" s="251">
        <v>21</v>
      </c>
      <c r="C46" s="251">
        <v>0</v>
      </c>
      <c r="D46" s="198">
        <f t="shared" si="0"/>
        <v>21</v>
      </c>
      <c r="E46" s="197">
        <v>0</v>
      </c>
      <c r="F46" s="197">
        <v>0</v>
      </c>
      <c r="G46" s="198">
        <f t="shared" si="1"/>
        <v>0</v>
      </c>
    </row>
    <row r="47" spans="1:7" s="254" customFormat="1" ht="12.6" customHeight="1">
      <c r="A47" s="253">
        <f t="shared" si="2"/>
        <v>55</v>
      </c>
      <c r="B47" s="251">
        <v>33</v>
      </c>
      <c r="C47" s="251">
        <v>0</v>
      </c>
      <c r="D47" s="198">
        <f t="shared" si="0"/>
        <v>33</v>
      </c>
      <c r="E47" s="197">
        <v>0</v>
      </c>
      <c r="F47" s="197">
        <v>0</v>
      </c>
      <c r="G47" s="198">
        <f t="shared" si="1"/>
        <v>0</v>
      </c>
    </row>
    <row r="48" spans="1:7" s="254" customFormat="1" ht="12.6" customHeight="1">
      <c r="A48" s="253">
        <f t="shared" si="2"/>
        <v>56</v>
      </c>
      <c r="B48" s="251">
        <v>23</v>
      </c>
      <c r="C48" s="251">
        <v>1</v>
      </c>
      <c r="D48" s="198">
        <f t="shared" si="0"/>
        <v>24</v>
      </c>
      <c r="E48" s="197">
        <v>0</v>
      </c>
      <c r="F48" s="197">
        <v>0</v>
      </c>
      <c r="G48" s="198">
        <f t="shared" si="1"/>
        <v>0</v>
      </c>
    </row>
    <row r="49" spans="1:7" s="254" customFormat="1" ht="12.6" customHeight="1">
      <c r="A49" s="253">
        <f t="shared" si="2"/>
        <v>57</v>
      </c>
      <c r="B49" s="251">
        <v>18</v>
      </c>
      <c r="C49" s="251">
        <v>0</v>
      </c>
      <c r="D49" s="198">
        <f t="shared" si="0"/>
        <v>18</v>
      </c>
      <c r="E49" s="197">
        <v>0</v>
      </c>
      <c r="F49" s="197">
        <v>0</v>
      </c>
      <c r="G49" s="198">
        <f t="shared" si="1"/>
        <v>0</v>
      </c>
    </row>
    <row r="50" spans="1:7" s="254" customFormat="1" ht="12.6" customHeight="1">
      <c r="A50" s="253">
        <f t="shared" si="2"/>
        <v>58</v>
      </c>
      <c r="B50" s="251">
        <v>14</v>
      </c>
      <c r="C50" s="251">
        <v>0</v>
      </c>
      <c r="D50" s="198">
        <f t="shared" si="0"/>
        <v>14</v>
      </c>
      <c r="E50" s="197">
        <v>0</v>
      </c>
      <c r="F50" s="197">
        <v>0</v>
      </c>
      <c r="G50" s="198">
        <f t="shared" si="1"/>
        <v>0</v>
      </c>
    </row>
    <row r="51" spans="1:7" s="254" customFormat="1" ht="12.6" customHeight="1">
      <c r="A51" s="253">
        <f t="shared" si="2"/>
        <v>59</v>
      </c>
      <c r="B51" s="251">
        <v>16</v>
      </c>
      <c r="C51" s="251">
        <v>0</v>
      </c>
      <c r="D51" s="198">
        <f t="shared" si="0"/>
        <v>16</v>
      </c>
      <c r="E51" s="197">
        <v>0</v>
      </c>
      <c r="F51" s="197">
        <v>0</v>
      </c>
      <c r="G51" s="198">
        <f t="shared" si="1"/>
        <v>0</v>
      </c>
    </row>
    <row r="52" spans="1:7" s="254" customFormat="1" ht="12.6" customHeight="1">
      <c r="A52" s="253">
        <f t="shared" si="2"/>
        <v>60</v>
      </c>
      <c r="B52" s="251">
        <v>19</v>
      </c>
      <c r="C52" s="251">
        <v>0</v>
      </c>
      <c r="D52" s="198">
        <f t="shared" si="0"/>
        <v>19</v>
      </c>
      <c r="E52" s="197">
        <v>0</v>
      </c>
      <c r="F52" s="197">
        <v>0</v>
      </c>
      <c r="G52" s="198">
        <f t="shared" si="1"/>
        <v>0</v>
      </c>
    </row>
    <row r="53" spans="1:7" s="254" customFormat="1" ht="12.6" customHeight="1">
      <c r="A53" s="253">
        <f t="shared" si="2"/>
        <v>61</v>
      </c>
      <c r="B53" s="251">
        <v>14</v>
      </c>
      <c r="C53" s="251">
        <v>0</v>
      </c>
      <c r="D53" s="198">
        <f t="shared" si="0"/>
        <v>14</v>
      </c>
      <c r="E53" s="197">
        <v>0</v>
      </c>
      <c r="F53" s="197">
        <v>0</v>
      </c>
      <c r="G53" s="198">
        <f t="shared" si="1"/>
        <v>0</v>
      </c>
    </row>
    <row r="54" spans="1:7" s="254" customFormat="1" ht="12.6" customHeight="1">
      <c r="A54" s="253">
        <f t="shared" si="2"/>
        <v>62</v>
      </c>
      <c r="B54" s="251">
        <v>7</v>
      </c>
      <c r="C54" s="251">
        <v>0</v>
      </c>
      <c r="D54" s="198">
        <f t="shared" si="0"/>
        <v>7</v>
      </c>
      <c r="E54" s="197">
        <v>0</v>
      </c>
      <c r="F54" s="197">
        <v>0</v>
      </c>
      <c r="G54" s="198">
        <f t="shared" si="1"/>
        <v>0</v>
      </c>
    </row>
    <row r="55" spans="1:7" s="254" customFormat="1" ht="12.6" customHeight="1">
      <c r="A55" s="253">
        <f t="shared" si="2"/>
        <v>63</v>
      </c>
      <c r="B55" s="251">
        <v>5</v>
      </c>
      <c r="C55" s="251">
        <v>0</v>
      </c>
      <c r="D55" s="198">
        <f t="shared" si="0"/>
        <v>5</v>
      </c>
      <c r="E55" s="197">
        <v>0</v>
      </c>
      <c r="F55" s="197">
        <v>0</v>
      </c>
      <c r="G55" s="198">
        <f t="shared" si="1"/>
        <v>0</v>
      </c>
    </row>
    <row r="56" spans="1:7" s="254" customFormat="1" ht="12.6" customHeight="1">
      <c r="A56" s="253">
        <f t="shared" si="2"/>
        <v>64</v>
      </c>
      <c r="B56" s="251">
        <v>6</v>
      </c>
      <c r="C56" s="251">
        <v>0</v>
      </c>
      <c r="D56" s="198">
        <f t="shared" si="0"/>
        <v>6</v>
      </c>
      <c r="E56" s="197">
        <v>0</v>
      </c>
      <c r="F56" s="197">
        <v>0</v>
      </c>
      <c r="G56" s="198">
        <f t="shared" si="1"/>
        <v>0</v>
      </c>
    </row>
    <row r="57" spans="1:7" s="254" customFormat="1" ht="12.6" customHeight="1">
      <c r="A57" s="253">
        <f t="shared" si="2"/>
        <v>65</v>
      </c>
      <c r="B57" s="251">
        <v>7</v>
      </c>
      <c r="C57" s="251">
        <v>0</v>
      </c>
      <c r="D57" s="198">
        <f t="shared" si="0"/>
        <v>7</v>
      </c>
      <c r="E57" s="197">
        <v>0</v>
      </c>
      <c r="F57" s="197">
        <v>0</v>
      </c>
      <c r="G57" s="198">
        <f t="shared" si="1"/>
        <v>0</v>
      </c>
    </row>
    <row r="58" spans="1:7" s="254" customFormat="1" ht="12.6" customHeight="1">
      <c r="A58" s="253">
        <f t="shared" si="2"/>
        <v>66</v>
      </c>
      <c r="B58" s="251">
        <v>6</v>
      </c>
      <c r="C58" s="251">
        <v>0</v>
      </c>
      <c r="D58" s="198">
        <f t="shared" si="0"/>
        <v>6</v>
      </c>
      <c r="E58" s="197">
        <v>0</v>
      </c>
      <c r="F58" s="197">
        <v>0</v>
      </c>
      <c r="G58" s="198">
        <f t="shared" si="1"/>
        <v>0</v>
      </c>
    </row>
    <row r="59" spans="1:7" s="254" customFormat="1" ht="12.6" customHeight="1">
      <c r="A59" s="253">
        <f t="shared" si="2"/>
        <v>67</v>
      </c>
      <c r="B59" s="251">
        <v>5</v>
      </c>
      <c r="C59" s="251">
        <v>0</v>
      </c>
      <c r="D59" s="198">
        <f t="shared" si="0"/>
        <v>5</v>
      </c>
      <c r="E59" s="197">
        <v>0</v>
      </c>
      <c r="F59" s="197">
        <v>0</v>
      </c>
      <c r="G59" s="198">
        <f t="shared" si="1"/>
        <v>0</v>
      </c>
    </row>
    <row r="60" spans="1:7" s="254" customFormat="1" ht="12.6" customHeight="1">
      <c r="A60" s="253">
        <f t="shared" si="2"/>
        <v>68</v>
      </c>
      <c r="B60" s="251">
        <v>1</v>
      </c>
      <c r="C60" s="251">
        <v>0</v>
      </c>
      <c r="D60" s="198">
        <f t="shared" si="0"/>
        <v>1</v>
      </c>
      <c r="E60" s="197">
        <v>0</v>
      </c>
      <c r="F60" s="197">
        <v>0</v>
      </c>
      <c r="G60" s="198">
        <f t="shared" si="1"/>
        <v>0</v>
      </c>
    </row>
    <row r="61" spans="1:7" s="254" customFormat="1" ht="12.6" customHeight="1">
      <c r="A61" s="253">
        <f t="shared" si="2"/>
        <v>69</v>
      </c>
      <c r="B61" s="251">
        <v>0</v>
      </c>
      <c r="C61" s="251">
        <v>0</v>
      </c>
      <c r="D61" s="198">
        <f t="shared" si="0"/>
        <v>0</v>
      </c>
      <c r="E61" s="197">
        <v>0</v>
      </c>
      <c r="F61" s="197">
        <v>0</v>
      </c>
      <c r="G61" s="198">
        <f t="shared" si="1"/>
        <v>0</v>
      </c>
    </row>
    <row r="62" spans="1:7" s="254" customFormat="1" ht="12.6" customHeight="1">
      <c r="A62" s="253">
        <f t="shared" si="2"/>
        <v>70</v>
      </c>
      <c r="B62" s="251">
        <v>2</v>
      </c>
      <c r="C62" s="251">
        <v>0</v>
      </c>
      <c r="D62" s="198">
        <f t="shared" si="0"/>
        <v>2</v>
      </c>
      <c r="E62" s="197">
        <v>0</v>
      </c>
      <c r="F62" s="197">
        <v>0</v>
      </c>
      <c r="G62" s="198">
        <f t="shared" si="1"/>
        <v>0</v>
      </c>
    </row>
    <row r="63" spans="1:7" s="254" customFormat="1" ht="12.6" customHeight="1">
      <c r="A63" s="253">
        <f t="shared" si="2"/>
        <v>71</v>
      </c>
      <c r="B63" s="251">
        <v>0</v>
      </c>
      <c r="C63" s="251">
        <v>0</v>
      </c>
      <c r="D63" s="198">
        <f t="shared" si="0"/>
        <v>0</v>
      </c>
      <c r="E63" s="197">
        <v>0</v>
      </c>
      <c r="F63" s="197">
        <v>0</v>
      </c>
      <c r="G63" s="198">
        <f t="shared" si="1"/>
        <v>0</v>
      </c>
    </row>
    <row r="64" spans="1:7" s="254" customFormat="1" ht="12.6" customHeight="1">
      <c r="A64" s="253">
        <f t="shared" si="2"/>
        <v>72</v>
      </c>
      <c r="B64" s="251">
        <v>1</v>
      </c>
      <c r="C64" s="251">
        <v>0</v>
      </c>
      <c r="D64" s="198">
        <f t="shared" si="0"/>
        <v>1</v>
      </c>
      <c r="E64" s="197">
        <v>0</v>
      </c>
      <c r="F64" s="197">
        <v>0</v>
      </c>
      <c r="G64" s="198">
        <f t="shared" si="1"/>
        <v>0</v>
      </c>
    </row>
    <row r="65" spans="1:8" s="254" customFormat="1" ht="12.6" customHeight="1">
      <c r="A65" s="253">
        <f t="shared" si="2"/>
        <v>73</v>
      </c>
      <c r="B65" s="251">
        <v>1</v>
      </c>
      <c r="C65" s="251">
        <v>0</v>
      </c>
      <c r="D65" s="198">
        <f t="shared" si="0"/>
        <v>1</v>
      </c>
      <c r="E65" s="197">
        <v>0</v>
      </c>
      <c r="F65" s="197">
        <v>0</v>
      </c>
      <c r="G65" s="198">
        <f t="shared" si="1"/>
        <v>0</v>
      </c>
    </row>
    <row r="66" spans="1:8" s="254" customFormat="1" ht="12.6" customHeight="1">
      <c r="A66" s="253">
        <f t="shared" si="2"/>
        <v>74</v>
      </c>
      <c r="B66" s="251">
        <v>1</v>
      </c>
      <c r="C66" s="251">
        <v>0</v>
      </c>
      <c r="D66" s="198">
        <f t="shared" si="0"/>
        <v>1</v>
      </c>
      <c r="E66" s="197">
        <v>0</v>
      </c>
      <c r="F66" s="197">
        <v>0</v>
      </c>
      <c r="G66" s="198">
        <f t="shared" si="1"/>
        <v>0</v>
      </c>
    </row>
    <row r="67" spans="1:8" s="254" customFormat="1">
      <c r="A67" s="74" t="s">
        <v>1119</v>
      </c>
      <c r="B67" s="216">
        <f>SUM(B6:B66)</f>
        <v>1369</v>
      </c>
      <c r="C67" s="216">
        <f t="shared" ref="C67:G67" si="3">SUM(C7:C63)</f>
        <v>36</v>
      </c>
      <c r="D67" s="216">
        <f>SUM(D6:D66)</f>
        <v>1405</v>
      </c>
      <c r="E67" s="216">
        <f t="shared" si="3"/>
        <v>0</v>
      </c>
      <c r="F67" s="216">
        <f t="shared" si="3"/>
        <v>0</v>
      </c>
      <c r="G67" s="216">
        <f t="shared" si="3"/>
        <v>0</v>
      </c>
      <c r="H67" s="255"/>
    </row>
    <row r="68" spans="1:8" ht="12.75" customHeight="1">
      <c r="A68" s="1097" t="s">
        <v>1347</v>
      </c>
      <c r="B68" s="1097"/>
      <c r="C68" s="1097"/>
      <c r="D68" s="1097"/>
      <c r="E68" s="1097"/>
      <c r="F68" s="1097"/>
      <c r="G68" s="1097"/>
      <c r="H68" s="256"/>
    </row>
  </sheetData>
  <mergeCells count="6">
    <mergeCell ref="A68:G68"/>
    <mergeCell ref="A1:G1"/>
    <mergeCell ref="A2:G2"/>
    <mergeCell ref="A3:A5"/>
    <mergeCell ref="B3:D4"/>
    <mergeCell ref="E3:G4"/>
  </mergeCells>
  <printOptions horizontalCentered="1" verticalCentered="1" gridLinesSet="0"/>
  <pageMargins left="0.19685039370078741" right="0.19685039370078741" top="0.27559055118110237" bottom="0.35433070866141736" header="0.23622047244094491" footer="0.27559055118110237"/>
  <pageSetup paperSize="9" scale="87"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theme="0" tint="-4.9989318521683403E-2"/>
  </sheetPr>
  <dimension ref="A1:H21"/>
  <sheetViews>
    <sheetView showGridLines="0" zoomScale="110" zoomScaleNormal="110" workbookViewId="0">
      <pane xSplit="2" ySplit="6" topLeftCell="C10" activePane="bottomRight" state="frozen"/>
      <selection activeCell="J27" sqref="J27"/>
      <selection pane="topRight" activeCell="J27" sqref="J27"/>
      <selection pane="bottomLeft" activeCell="J27" sqref="J27"/>
      <selection pane="bottomRight" sqref="A1:H1"/>
    </sheetView>
  </sheetViews>
  <sheetFormatPr defaultColWidth="9.140625" defaultRowHeight="12.75"/>
  <cols>
    <col min="1" max="1" width="5.5703125" style="617" customWidth="1"/>
    <col min="2" max="2" width="21.42578125" style="617" customWidth="1"/>
    <col min="3" max="5" width="12" style="617" customWidth="1"/>
    <col min="6" max="8" width="13.140625" style="617" customWidth="1"/>
    <col min="9" max="16384" width="9.140625" style="617"/>
  </cols>
  <sheetData>
    <row r="1" spans="1:8" ht="33" customHeight="1">
      <c r="A1" s="898" t="s">
        <v>3043</v>
      </c>
      <c r="B1" s="898"/>
      <c r="C1" s="898"/>
      <c r="D1" s="898"/>
      <c r="E1" s="898"/>
      <c r="F1" s="898"/>
      <c r="G1" s="898"/>
      <c r="H1" s="898"/>
    </row>
    <row r="2" spans="1:8" ht="25.5" customHeight="1">
      <c r="A2" s="1109" t="s">
        <v>3044</v>
      </c>
      <c r="B2" s="1109"/>
      <c r="C2" s="1109"/>
      <c r="D2" s="1109"/>
      <c r="E2" s="1109"/>
      <c r="F2" s="1109"/>
      <c r="G2" s="1109"/>
      <c r="H2" s="1109"/>
    </row>
    <row r="3" spans="1:8" ht="10.5" customHeight="1">
      <c r="A3" s="618"/>
      <c r="B3" s="618"/>
      <c r="C3" s="618"/>
      <c r="D3" s="618"/>
      <c r="E3" s="618"/>
      <c r="F3" s="618"/>
      <c r="G3" s="618"/>
      <c r="H3" s="618"/>
    </row>
    <row r="4" spans="1:8" s="60" customFormat="1" ht="12.75" customHeight="1">
      <c r="A4" s="958" t="s">
        <v>1291</v>
      </c>
      <c r="B4" s="1033" t="s">
        <v>1391</v>
      </c>
      <c r="C4" s="1103" t="s">
        <v>1343</v>
      </c>
      <c r="D4" s="1104"/>
      <c r="E4" s="1104"/>
      <c r="F4" s="1105" t="s">
        <v>1344</v>
      </c>
      <c r="G4" s="1106"/>
      <c r="H4" s="1106"/>
    </row>
    <row r="5" spans="1:8" s="60" customFormat="1" ht="22.5" customHeight="1">
      <c r="A5" s="959"/>
      <c r="B5" s="1033"/>
      <c r="C5" s="1103"/>
      <c r="D5" s="1104"/>
      <c r="E5" s="1104"/>
      <c r="F5" s="1107"/>
      <c r="G5" s="1108"/>
      <c r="H5" s="1108"/>
    </row>
    <row r="6" spans="1:8" s="60" customFormat="1" ht="33" customHeight="1">
      <c r="A6" s="960"/>
      <c r="B6" s="1033"/>
      <c r="C6" s="244" t="s">
        <v>1134</v>
      </c>
      <c r="D6" s="245" t="s">
        <v>1135</v>
      </c>
      <c r="E6" s="245" t="s">
        <v>1136</v>
      </c>
      <c r="F6" s="245" t="s">
        <v>1134</v>
      </c>
      <c r="G6" s="245" t="s">
        <v>1135</v>
      </c>
      <c r="H6" s="246" t="s">
        <v>1136</v>
      </c>
    </row>
    <row r="7" spans="1:8" ht="24.75" customHeight="1">
      <c r="A7" s="619" t="s">
        <v>1027</v>
      </c>
      <c r="B7" s="620" t="s">
        <v>1392</v>
      </c>
      <c r="C7" s="621">
        <v>76</v>
      </c>
      <c r="D7" s="621">
        <v>2</v>
      </c>
      <c r="E7" s="622">
        <f t="shared" ref="E7:E18" si="0">+D7+C7</f>
        <v>78</v>
      </c>
      <c r="F7" s="621">
        <v>0</v>
      </c>
      <c r="G7" s="621">
        <v>0</v>
      </c>
      <c r="H7" s="622">
        <f t="shared" ref="H7:H18" si="1">+G7+F7</f>
        <v>0</v>
      </c>
    </row>
    <row r="8" spans="1:8" ht="24.75" customHeight="1">
      <c r="A8" s="619" t="s">
        <v>1029</v>
      </c>
      <c r="B8" s="620" t="s">
        <v>1393</v>
      </c>
      <c r="C8" s="621">
        <v>88</v>
      </c>
      <c r="D8" s="621">
        <v>1</v>
      </c>
      <c r="E8" s="622">
        <f t="shared" si="0"/>
        <v>89</v>
      </c>
      <c r="F8" s="621">
        <v>0</v>
      </c>
      <c r="G8" s="621">
        <v>0</v>
      </c>
      <c r="H8" s="622">
        <f t="shared" si="1"/>
        <v>0</v>
      </c>
    </row>
    <row r="9" spans="1:8" ht="24.75" customHeight="1">
      <c r="A9" s="619" t="s">
        <v>1031</v>
      </c>
      <c r="B9" s="620" t="s">
        <v>1394</v>
      </c>
      <c r="C9" s="621">
        <v>100</v>
      </c>
      <c r="D9" s="621">
        <v>0</v>
      </c>
      <c r="E9" s="622">
        <f t="shared" si="0"/>
        <v>100</v>
      </c>
      <c r="F9" s="621">
        <v>0</v>
      </c>
      <c r="G9" s="621">
        <v>0</v>
      </c>
      <c r="H9" s="622">
        <f t="shared" si="1"/>
        <v>0</v>
      </c>
    </row>
    <row r="10" spans="1:8" ht="24.75" customHeight="1">
      <c r="A10" s="619" t="s">
        <v>1033</v>
      </c>
      <c r="B10" s="620" t="s">
        <v>1395</v>
      </c>
      <c r="C10" s="621">
        <v>126</v>
      </c>
      <c r="D10" s="621">
        <v>8</v>
      </c>
      <c r="E10" s="622">
        <f t="shared" si="0"/>
        <v>134</v>
      </c>
      <c r="F10" s="621">
        <v>0</v>
      </c>
      <c r="G10" s="621">
        <v>0</v>
      </c>
      <c r="H10" s="622">
        <f t="shared" si="1"/>
        <v>0</v>
      </c>
    </row>
    <row r="11" spans="1:8" ht="24.75" customHeight="1">
      <c r="A11" s="619" t="s">
        <v>1035</v>
      </c>
      <c r="B11" s="620" t="s">
        <v>1396</v>
      </c>
      <c r="C11" s="621">
        <v>102</v>
      </c>
      <c r="D11" s="621">
        <v>2</v>
      </c>
      <c r="E11" s="622">
        <f t="shared" si="0"/>
        <v>104</v>
      </c>
      <c r="F11" s="621">
        <v>0</v>
      </c>
      <c r="G11" s="621">
        <v>0</v>
      </c>
      <c r="H11" s="622">
        <f t="shared" si="1"/>
        <v>0</v>
      </c>
    </row>
    <row r="12" spans="1:8" ht="24.75" customHeight="1">
      <c r="A12" s="619" t="s">
        <v>1037</v>
      </c>
      <c r="B12" s="620" t="s">
        <v>1397</v>
      </c>
      <c r="C12" s="621">
        <v>147</v>
      </c>
      <c r="D12" s="621">
        <v>5</v>
      </c>
      <c r="E12" s="622">
        <f t="shared" si="0"/>
        <v>152</v>
      </c>
      <c r="F12" s="621">
        <v>0</v>
      </c>
      <c r="G12" s="621">
        <v>0</v>
      </c>
      <c r="H12" s="622">
        <f t="shared" si="1"/>
        <v>0</v>
      </c>
    </row>
    <row r="13" spans="1:8" ht="24.75" customHeight="1">
      <c r="A13" s="619" t="s">
        <v>1039</v>
      </c>
      <c r="B13" s="620" t="s">
        <v>1398</v>
      </c>
      <c r="C13" s="621">
        <v>126</v>
      </c>
      <c r="D13" s="621">
        <v>2</v>
      </c>
      <c r="E13" s="622">
        <f t="shared" si="0"/>
        <v>128</v>
      </c>
      <c r="F13" s="621">
        <v>0</v>
      </c>
      <c r="G13" s="621">
        <v>0</v>
      </c>
      <c r="H13" s="622">
        <f t="shared" si="1"/>
        <v>0</v>
      </c>
    </row>
    <row r="14" spans="1:8" ht="24.75" customHeight="1">
      <c r="A14" s="619" t="s">
        <v>1041</v>
      </c>
      <c r="B14" s="620" t="s">
        <v>1399</v>
      </c>
      <c r="C14" s="621">
        <v>147</v>
      </c>
      <c r="D14" s="621">
        <v>4</v>
      </c>
      <c r="E14" s="622">
        <f t="shared" si="0"/>
        <v>151</v>
      </c>
      <c r="F14" s="621">
        <v>0</v>
      </c>
      <c r="G14" s="621">
        <v>0</v>
      </c>
      <c r="H14" s="622">
        <f t="shared" si="1"/>
        <v>0</v>
      </c>
    </row>
    <row r="15" spans="1:8" ht="24.75" customHeight="1">
      <c r="A15" s="619" t="s">
        <v>1043</v>
      </c>
      <c r="B15" s="620" t="s">
        <v>1400</v>
      </c>
      <c r="C15" s="621">
        <v>103</v>
      </c>
      <c r="D15" s="621">
        <v>1</v>
      </c>
      <c r="E15" s="622">
        <f t="shared" si="0"/>
        <v>104</v>
      </c>
      <c r="F15" s="621">
        <v>0</v>
      </c>
      <c r="G15" s="621">
        <v>0</v>
      </c>
      <c r="H15" s="622">
        <f t="shared" si="1"/>
        <v>0</v>
      </c>
    </row>
    <row r="16" spans="1:8" ht="24.75" customHeight="1">
      <c r="A16" s="619" t="s">
        <v>1401</v>
      </c>
      <c r="B16" s="620" t="s">
        <v>1402</v>
      </c>
      <c r="C16" s="621">
        <v>115</v>
      </c>
      <c r="D16" s="621">
        <v>5</v>
      </c>
      <c r="E16" s="622">
        <f t="shared" si="0"/>
        <v>120</v>
      </c>
      <c r="F16" s="621">
        <v>0</v>
      </c>
      <c r="G16" s="621">
        <v>0</v>
      </c>
      <c r="H16" s="622">
        <f t="shared" si="1"/>
        <v>0</v>
      </c>
    </row>
    <row r="17" spans="1:8" ht="24.75" customHeight="1">
      <c r="A17" s="619" t="s">
        <v>1403</v>
      </c>
      <c r="B17" s="620" t="s">
        <v>1404</v>
      </c>
      <c r="C17" s="621">
        <v>137</v>
      </c>
      <c r="D17" s="621">
        <v>4</v>
      </c>
      <c r="E17" s="622">
        <f t="shared" si="0"/>
        <v>141</v>
      </c>
      <c r="F17" s="621">
        <v>0</v>
      </c>
      <c r="G17" s="621">
        <v>0</v>
      </c>
      <c r="H17" s="622">
        <f t="shared" si="1"/>
        <v>0</v>
      </c>
    </row>
    <row r="18" spans="1:8" ht="24.75" customHeight="1">
      <c r="A18" s="619" t="s">
        <v>1405</v>
      </c>
      <c r="B18" s="620" t="s">
        <v>1406</v>
      </c>
      <c r="C18" s="621">
        <v>102</v>
      </c>
      <c r="D18" s="621">
        <v>2</v>
      </c>
      <c r="E18" s="622">
        <f t="shared" si="0"/>
        <v>104</v>
      </c>
      <c r="F18" s="621">
        <v>0</v>
      </c>
      <c r="G18" s="621">
        <v>0</v>
      </c>
      <c r="H18" s="622">
        <f t="shared" si="1"/>
        <v>0</v>
      </c>
    </row>
    <row r="19" spans="1:8" ht="24.75" customHeight="1">
      <c r="A19" s="619" t="s">
        <v>1407</v>
      </c>
      <c r="B19" s="620" t="s">
        <v>3045</v>
      </c>
      <c r="C19" s="621">
        <v>0</v>
      </c>
      <c r="D19" s="621">
        <v>0</v>
      </c>
      <c r="E19" s="622">
        <f>+D19+C19</f>
        <v>0</v>
      </c>
      <c r="F19" s="621">
        <v>0</v>
      </c>
      <c r="G19" s="621">
        <v>0</v>
      </c>
      <c r="H19" s="622">
        <f>+G19+F19</f>
        <v>0</v>
      </c>
    </row>
    <row r="20" spans="1:8" ht="22.5" customHeight="1">
      <c r="A20" s="457"/>
      <c r="B20" s="341" t="s">
        <v>1152</v>
      </c>
      <c r="C20" s="623">
        <f>SUM(C7:C19)</f>
        <v>1369</v>
      </c>
      <c r="D20" s="623">
        <f t="shared" ref="D20:H20" si="2">SUM(D7:D19)</f>
        <v>36</v>
      </c>
      <c r="E20" s="623">
        <f t="shared" si="2"/>
        <v>1405</v>
      </c>
      <c r="F20" s="623">
        <f t="shared" si="2"/>
        <v>0</v>
      </c>
      <c r="G20" s="623">
        <f t="shared" si="2"/>
        <v>0</v>
      </c>
      <c r="H20" s="623">
        <f t="shared" si="2"/>
        <v>0</v>
      </c>
    </row>
    <row r="21" spans="1:8">
      <c r="A21" s="1090" t="s">
        <v>1347</v>
      </c>
      <c r="B21" s="1090"/>
      <c r="C21" s="1090"/>
      <c r="D21" s="1090"/>
      <c r="E21" s="1090"/>
      <c r="F21" s="1090"/>
      <c r="G21" s="1090"/>
      <c r="H21" s="1090"/>
    </row>
  </sheetData>
  <mergeCells count="7">
    <mergeCell ref="A21:H21"/>
    <mergeCell ref="A1:H1"/>
    <mergeCell ref="A2:H2"/>
    <mergeCell ref="A4:A6"/>
    <mergeCell ref="B4:B6"/>
    <mergeCell ref="C4:E5"/>
    <mergeCell ref="F4:H5"/>
  </mergeCells>
  <printOptions horizontalCentered="1" verticalCentered="1"/>
  <pageMargins left="0.70866141732283472" right="0.70866141732283472" top="0.74803149606299213" bottom="0.74803149606299213" header="0.31496062992125984" footer="0.31496062992125984"/>
  <pageSetup paperSize="9" scale="90" orientation="landscape" r:id="rId1"/>
</worksheet>
</file>

<file path=xl/worksheets/sheet24.xml><?xml version="1.0" encoding="utf-8"?>
<worksheet xmlns="http://schemas.openxmlformats.org/spreadsheetml/2006/main" xmlns:r="http://schemas.openxmlformats.org/officeDocument/2006/relationships">
  <sheetPr>
    <tabColor theme="0" tint="-0.34998626667073579"/>
  </sheetPr>
  <dimension ref="A1:T90"/>
  <sheetViews>
    <sheetView showGridLines="0" zoomScale="115" zoomScaleNormal="115" workbookViewId="0">
      <pane xSplit="2" ySplit="5" topLeftCell="C69" activePane="bottomRight" state="frozen"/>
      <selection activeCell="J27" sqref="J27"/>
      <selection pane="topRight" activeCell="J27" sqref="J27"/>
      <selection pane="bottomLeft" activeCell="J27" sqref="J27"/>
      <selection pane="bottomRight" sqref="A1:T1"/>
    </sheetView>
  </sheetViews>
  <sheetFormatPr defaultRowHeight="12.75"/>
  <cols>
    <col min="1" max="1" width="4.5703125" style="33" customWidth="1"/>
    <col min="2" max="2" width="13.42578125" style="33" customWidth="1"/>
    <col min="3" max="3" width="5.7109375" style="33" bestFit="1" customWidth="1"/>
    <col min="4" max="4" width="5.5703125" style="33" bestFit="1" customWidth="1"/>
    <col min="5" max="5" width="8.42578125" style="33" customWidth="1"/>
    <col min="6" max="6" width="7.85546875" style="33" customWidth="1"/>
    <col min="7" max="7" width="6" style="33" bestFit="1" customWidth="1"/>
    <col min="8" max="8" width="6.7109375" style="33" bestFit="1" customWidth="1"/>
    <col min="9" max="9" width="5.85546875" style="33" bestFit="1" customWidth="1"/>
    <col min="10" max="10" width="6.7109375" style="33" bestFit="1" customWidth="1"/>
    <col min="11" max="11" width="5.5703125" style="33" customWidth="1"/>
    <col min="12" max="12" width="5.5703125" style="33" bestFit="1" customWidth="1"/>
    <col min="13" max="14" width="8.140625" style="33" bestFit="1" customWidth="1"/>
    <col min="15" max="15" width="6" style="33" bestFit="1" customWidth="1"/>
    <col min="16" max="16" width="6.7109375" style="33" bestFit="1" customWidth="1"/>
    <col min="17" max="17" width="5.85546875" style="33" bestFit="1" customWidth="1"/>
    <col min="18" max="18" width="6.7109375" style="33" bestFit="1" customWidth="1"/>
    <col min="19" max="19" width="5.7109375" style="33" bestFit="1" customWidth="1"/>
    <col min="20" max="20" width="6.28515625" style="33" bestFit="1" customWidth="1"/>
    <col min="21" max="159" width="9.140625" style="33"/>
    <col min="160" max="160" width="4.5703125" style="33" customWidth="1"/>
    <col min="161" max="161" width="65" style="33" customWidth="1"/>
    <col min="162" max="415" width="9.140625" style="33"/>
    <col min="416" max="416" width="4.5703125" style="33" customWidth="1"/>
    <col min="417" max="417" width="65" style="33" customWidth="1"/>
    <col min="418" max="671" width="9.140625" style="33"/>
    <col min="672" max="672" width="4.5703125" style="33" customWidth="1"/>
    <col min="673" max="673" width="65" style="33" customWidth="1"/>
    <col min="674" max="927" width="9.140625" style="33"/>
    <col min="928" max="928" width="4.5703125" style="33" customWidth="1"/>
    <col min="929" max="929" width="65" style="33" customWidth="1"/>
    <col min="930" max="1183" width="9.140625" style="33"/>
    <col min="1184" max="1184" width="4.5703125" style="33" customWidth="1"/>
    <col min="1185" max="1185" width="65" style="33" customWidth="1"/>
    <col min="1186" max="1439" width="9.140625" style="33"/>
    <col min="1440" max="1440" width="4.5703125" style="33" customWidth="1"/>
    <col min="1441" max="1441" width="65" style="33" customWidth="1"/>
    <col min="1442" max="1695" width="9.140625" style="33"/>
    <col min="1696" max="1696" width="4.5703125" style="33" customWidth="1"/>
    <col min="1697" max="1697" width="65" style="33" customWidth="1"/>
    <col min="1698" max="1951" width="9.140625" style="33"/>
    <col min="1952" max="1952" width="4.5703125" style="33" customWidth="1"/>
    <col min="1953" max="1953" width="65" style="33" customWidth="1"/>
    <col min="1954" max="2207" width="9.140625" style="33"/>
    <col min="2208" max="2208" width="4.5703125" style="33" customWidth="1"/>
    <col min="2209" max="2209" width="65" style="33" customWidth="1"/>
    <col min="2210" max="2463" width="9.140625" style="33"/>
    <col min="2464" max="2464" width="4.5703125" style="33" customWidth="1"/>
    <col min="2465" max="2465" width="65" style="33" customWidth="1"/>
    <col min="2466" max="2719" width="9.140625" style="33"/>
    <col min="2720" max="2720" width="4.5703125" style="33" customWidth="1"/>
    <col min="2721" max="2721" width="65" style="33" customWidth="1"/>
    <col min="2722" max="2975" width="9.140625" style="33"/>
    <col min="2976" max="2976" width="4.5703125" style="33" customWidth="1"/>
    <col min="2977" max="2977" width="65" style="33" customWidth="1"/>
    <col min="2978" max="3231" width="9.140625" style="33"/>
    <col min="3232" max="3232" width="4.5703125" style="33" customWidth="1"/>
    <col min="3233" max="3233" width="65" style="33" customWidth="1"/>
    <col min="3234" max="3487" width="9.140625" style="33"/>
    <col min="3488" max="3488" width="4.5703125" style="33" customWidth="1"/>
    <col min="3489" max="3489" width="65" style="33" customWidth="1"/>
    <col min="3490" max="3743" width="9.140625" style="33"/>
    <col min="3744" max="3744" width="4.5703125" style="33" customWidth="1"/>
    <col min="3745" max="3745" width="65" style="33" customWidth="1"/>
    <col min="3746" max="3999" width="9.140625" style="33"/>
    <col min="4000" max="4000" width="4.5703125" style="33" customWidth="1"/>
    <col min="4001" max="4001" width="65" style="33" customWidth="1"/>
    <col min="4002" max="4255" width="9.140625" style="33"/>
    <col min="4256" max="4256" width="4.5703125" style="33" customWidth="1"/>
    <col min="4257" max="4257" width="65" style="33" customWidth="1"/>
    <col min="4258" max="4511" width="9.140625" style="33"/>
    <col min="4512" max="4512" width="4.5703125" style="33" customWidth="1"/>
    <col min="4513" max="4513" width="65" style="33" customWidth="1"/>
    <col min="4514" max="4767" width="9.140625" style="33"/>
    <col min="4768" max="4768" width="4.5703125" style="33" customWidth="1"/>
    <col min="4769" max="4769" width="65" style="33" customWidth="1"/>
    <col min="4770" max="5023" width="9.140625" style="33"/>
    <col min="5024" max="5024" width="4.5703125" style="33" customWidth="1"/>
    <col min="5025" max="5025" width="65" style="33" customWidth="1"/>
    <col min="5026" max="5279" width="9.140625" style="33"/>
    <col min="5280" max="5280" width="4.5703125" style="33" customWidth="1"/>
    <col min="5281" max="5281" width="65" style="33" customWidth="1"/>
    <col min="5282" max="5535" width="9.140625" style="33"/>
    <col min="5536" max="5536" width="4.5703125" style="33" customWidth="1"/>
    <col min="5537" max="5537" width="65" style="33" customWidth="1"/>
    <col min="5538" max="5791" width="9.140625" style="33"/>
    <col min="5792" max="5792" width="4.5703125" style="33" customWidth="1"/>
    <col min="5793" max="5793" width="65" style="33" customWidth="1"/>
    <col min="5794" max="6047" width="9.140625" style="33"/>
    <col min="6048" max="6048" width="4.5703125" style="33" customWidth="1"/>
    <col min="6049" max="6049" width="65" style="33" customWidth="1"/>
    <col min="6050" max="6303" width="9.140625" style="33"/>
    <col min="6304" max="6304" width="4.5703125" style="33" customWidth="1"/>
    <col min="6305" max="6305" width="65" style="33" customWidth="1"/>
    <col min="6306" max="6559" width="9.140625" style="33"/>
    <col min="6560" max="6560" width="4.5703125" style="33" customWidth="1"/>
    <col min="6561" max="6561" width="65" style="33" customWidth="1"/>
    <col min="6562" max="6815" width="9.140625" style="33"/>
    <col min="6816" max="6816" width="4.5703125" style="33" customWidth="1"/>
    <col min="6817" max="6817" width="65" style="33" customWidth="1"/>
    <col min="6818" max="7071" width="9.140625" style="33"/>
    <col min="7072" max="7072" width="4.5703125" style="33" customWidth="1"/>
    <col min="7073" max="7073" width="65" style="33" customWidth="1"/>
    <col min="7074" max="7327" width="9.140625" style="33"/>
    <col min="7328" max="7328" width="4.5703125" style="33" customWidth="1"/>
    <col min="7329" max="7329" width="65" style="33" customWidth="1"/>
    <col min="7330" max="7583" width="9.140625" style="33"/>
    <col min="7584" max="7584" width="4.5703125" style="33" customWidth="1"/>
    <col min="7585" max="7585" width="65" style="33" customWidth="1"/>
    <col min="7586" max="7839" width="9.140625" style="33"/>
    <col min="7840" max="7840" width="4.5703125" style="33" customWidth="1"/>
    <col min="7841" max="7841" width="65" style="33" customWidth="1"/>
    <col min="7842" max="8095" width="9.140625" style="33"/>
    <col min="8096" max="8096" width="4.5703125" style="33" customWidth="1"/>
    <col min="8097" max="8097" width="65" style="33" customWidth="1"/>
    <col min="8098" max="8351" width="9.140625" style="33"/>
    <col min="8352" max="8352" width="4.5703125" style="33" customWidth="1"/>
    <col min="8353" max="8353" width="65" style="33" customWidth="1"/>
    <col min="8354" max="8607" width="9.140625" style="33"/>
    <col min="8608" max="8608" width="4.5703125" style="33" customWidth="1"/>
    <col min="8609" max="8609" width="65" style="33" customWidth="1"/>
    <col min="8610" max="8863" width="9.140625" style="33"/>
    <col min="8864" max="8864" width="4.5703125" style="33" customWidth="1"/>
    <col min="8865" max="8865" width="65" style="33" customWidth="1"/>
    <col min="8866" max="9119" width="9.140625" style="33"/>
    <col min="9120" max="9120" width="4.5703125" style="33" customWidth="1"/>
    <col min="9121" max="9121" width="65" style="33" customWidth="1"/>
    <col min="9122" max="9375" width="9.140625" style="33"/>
    <col min="9376" max="9376" width="4.5703125" style="33" customWidth="1"/>
    <col min="9377" max="9377" width="65" style="33" customWidth="1"/>
    <col min="9378" max="9631" width="9.140625" style="33"/>
    <col min="9632" max="9632" width="4.5703125" style="33" customWidth="1"/>
    <col min="9633" max="9633" width="65" style="33" customWidth="1"/>
    <col min="9634" max="9887" width="9.140625" style="33"/>
    <col min="9888" max="9888" width="4.5703125" style="33" customWidth="1"/>
    <col min="9889" max="9889" width="65" style="33" customWidth="1"/>
    <col min="9890" max="10143" width="9.140625" style="33"/>
    <col min="10144" max="10144" width="4.5703125" style="33" customWidth="1"/>
    <col min="10145" max="10145" width="65" style="33" customWidth="1"/>
    <col min="10146" max="10399" width="9.140625" style="33"/>
    <col min="10400" max="10400" width="4.5703125" style="33" customWidth="1"/>
    <col min="10401" max="10401" width="65" style="33" customWidth="1"/>
    <col min="10402" max="10655" width="9.140625" style="33"/>
    <col min="10656" max="10656" width="4.5703125" style="33" customWidth="1"/>
    <col min="10657" max="10657" width="65" style="33" customWidth="1"/>
    <col min="10658" max="10911" width="9.140625" style="33"/>
    <col min="10912" max="10912" width="4.5703125" style="33" customWidth="1"/>
    <col min="10913" max="10913" width="65" style="33" customWidth="1"/>
    <col min="10914" max="11167" width="9.140625" style="33"/>
    <col min="11168" max="11168" width="4.5703125" style="33" customWidth="1"/>
    <col min="11169" max="11169" width="65" style="33" customWidth="1"/>
    <col min="11170" max="11423" width="9.140625" style="33"/>
    <col min="11424" max="11424" width="4.5703125" style="33" customWidth="1"/>
    <col min="11425" max="11425" width="65" style="33" customWidth="1"/>
    <col min="11426" max="11679" width="9.140625" style="33"/>
    <col min="11680" max="11680" width="4.5703125" style="33" customWidth="1"/>
    <col min="11681" max="11681" width="65" style="33" customWidth="1"/>
    <col min="11682" max="11935" width="9.140625" style="33"/>
    <col min="11936" max="11936" width="4.5703125" style="33" customWidth="1"/>
    <col min="11937" max="11937" width="65" style="33" customWidth="1"/>
    <col min="11938" max="12191" width="9.140625" style="33"/>
    <col min="12192" max="12192" width="4.5703125" style="33" customWidth="1"/>
    <col min="12193" max="12193" width="65" style="33" customWidth="1"/>
    <col min="12194" max="12447" width="9.140625" style="33"/>
    <col min="12448" max="12448" width="4.5703125" style="33" customWidth="1"/>
    <col min="12449" max="12449" width="65" style="33" customWidth="1"/>
    <col min="12450" max="12703" width="9.140625" style="33"/>
    <col min="12704" max="12704" width="4.5703125" style="33" customWidth="1"/>
    <col min="12705" max="12705" width="65" style="33" customWidth="1"/>
    <col min="12706" max="12959" width="9.140625" style="33"/>
    <col min="12960" max="12960" width="4.5703125" style="33" customWidth="1"/>
    <col min="12961" max="12961" width="65" style="33" customWidth="1"/>
    <col min="12962" max="13215" width="9.140625" style="33"/>
    <col min="13216" max="13216" width="4.5703125" style="33" customWidth="1"/>
    <col min="13217" max="13217" width="65" style="33" customWidth="1"/>
    <col min="13218" max="13471" width="9.140625" style="33"/>
    <col min="13472" max="13472" width="4.5703125" style="33" customWidth="1"/>
    <col min="13473" max="13473" width="65" style="33" customWidth="1"/>
    <col min="13474" max="13727" width="9.140625" style="33"/>
    <col min="13728" max="13728" width="4.5703125" style="33" customWidth="1"/>
    <col min="13729" max="13729" width="65" style="33" customWidth="1"/>
    <col min="13730" max="13983" width="9.140625" style="33"/>
    <col min="13984" max="13984" width="4.5703125" style="33" customWidth="1"/>
    <col min="13985" max="13985" width="65" style="33" customWidth="1"/>
    <col min="13986" max="14239" width="9.140625" style="33"/>
    <col min="14240" max="14240" width="4.5703125" style="33" customWidth="1"/>
    <col min="14241" max="14241" width="65" style="33" customWidth="1"/>
    <col min="14242" max="14495" width="9.140625" style="33"/>
    <col min="14496" max="14496" width="4.5703125" style="33" customWidth="1"/>
    <col min="14497" max="14497" width="65" style="33" customWidth="1"/>
    <col min="14498" max="14751" width="9.140625" style="33"/>
    <col min="14752" max="14752" width="4.5703125" style="33" customWidth="1"/>
    <col min="14753" max="14753" width="65" style="33" customWidth="1"/>
    <col min="14754" max="15007" width="9.140625" style="33"/>
    <col min="15008" max="15008" width="4.5703125" style="33" customWidth="1"/>
    <col min="15009" max="15009" width="65" style="33" customWidth="1"/>
    <col min="15010" max="15263" width="9.140625" style="33"/>
    <col min="15264" max="15264" width="4.5703125" style="33" customWidth="1"/>
    <col min="15265" max="15265" width="65" style="33" customWidth="1"/>
    <col min="15266" max="15519" width="9.140625" style="33"/>
    <col min="15520" max="15520" width="4.5703125" style="33" customWidth="1"/>
    <col min="15521" max="15521" width="65" style="33" customWidth="1"/>
    <col min="15522" max="15775" width="9.140625" style="33"/>
    <col min="15776" max="15776" width="4.5703125" style="33" customWidth="1"/>
    <col min="15777" max="15777" width="65" style="33" customWidth="1"/>
    <col min="15778" max="16031" width="9.140625" style="33"/>
    <col min="16032" max="16032" width="4.5703125" style="33" customWidth="1"/>
    <col min="16033" max="16033" width="65" style="33" customWidth="1"/>
    <col min="16034" max="16384" width="9.140625" style="33"/>
  </cols>
  <sheetData>
    <row r="1" spans="1:20" s="259" customFormat="1" ht="27" customHeight="1">
      <c r="A1" s="892" t="s">
        <v>1351</v>
      </c>
      <c r="B1" s="892"/>
      <c r="C1" s="892"/>
      <c r="D1" s="892"/>
      <c r="E1" s="892"/>
      <c r="F1" s="892"/>
      <c r="G1" s="892"/>
      <c r="H1" s="892"/>
      <c r="I1" s="892"/>
      <c r="J1" s="892"/>
      <c r="K1" s="892"/>
      <c r="L1" s="892"/>
      <c r="M1" s="892"/>
      <c r="N1" s="892"/>
      <c r="O1" s="892"/>
      <c r="P1" s="892"/>
      <c r="Q1" s="892"/>
      <c r="R1" s="892"/>
      <c r="S1" s="892"/>
      <c r="T1" s="892"/>
    </row>
    <row r="2" spans="1:20" s="259" customFormat="1" ht="24.75" customHeight="1">
      <c r="A2" s="893" t="s">
        <v>1352</v>
      </c>
      <c r="B2" s="893"/>
      <c r="C2" s="893"/>
      <c r="D2" s="893"/>
      <c r="E2" s="893"/>
      <c r="F2" s="893"/>
      <c r="G2" s="893"/>
      <c r="H2" s="893"/>
      <c r="I2" s="893"/>
      <c r="J2" s="893"/>
      <c r="K2" s="893"/>
      <c r="L2" s="893"/>
      <c r="M2" s="893"/>
      <c r="N2" s="893"/>
      <c r="O2" s="893"/>
      <c r="P2" s="893"/>
      <c r="Q2" s="893"/>
      <c r="R2" s="893"/>
      <c r="S2" s="893"/>
      <c r="T2" s="893"/>
    </row>
    <row r="3" spans="1:20" s="260" customFormat="1">
      <c r="A3" s="33"/>
      <c r="B3" s="33"/>
      <c r="C3" s="33"/>
      <c r="D3" s="33"/>
      <c r="E3" s="33"/>
      <c r="F3" s="33"/>
      <c r="G3" s="33"/>
      <c r="H3" s="33"/>
      <c r="I3" s="33"/>
      <c r="J3" s="33"/>
      <c r="K3" s="33"/>
      <c r="L3" s="33"/>
      <c r="M3" s="33"/>
      <c r="S3" s="1110" t="s">
        <v>1353</v>
      </c>
      <c r="T3" s="1110"/>
    </row>
    <row r="4" spans="1:20" ht="18" customHeight="1">
      <c r="A4" s="958" t="s">
        <v>1169</v>
      </c>
      <c r="B4" s="1078" t="s">
        <v>1170</v>
      </c>
      <c r="C4" s="1040" t="s">
        <v>1354</v>
      </c>
      <c r="D4" s="1049"/>
      <c r="E4" s="1049"/>
      <c r="F4" s="1049"/>
      <c r="G4" s="1049"/>
      <c r="H4" s="1049"/>
      <c r="I4" s="1049"/>
      <c r="J4" s="1111"/>
      <c r="K4" s="1112" t="s">
        <v>1355</v>
      </c>
      <c r="L4" s="1113"/>
      <c r="M4" s="1113"/>
      <c r="N4" s="1113"/>
      <c r="O4" s="1113"/>
      <c r="P4" s="1113"/>
      <c r="Q4" s="1113"/>
      <c r="R4" s="1028"/>
      <c r="S4" s="1114" t="s">
        <v>1356</v>
      </c>
      <c r="T4" s="1115"/>
    </row>
    <row r="5" spans="1:20" s="266" customFormat="1" ht="51">
      <c r="A5" s="960"/>
      <c r="B5" s="1082"/>
      <c r="C5" s="261" t="s">
        <v>1357</v>
      </c>
      <c r="D5" s="262" t="s">
        <v>1358</v>
      </c>
      <c r="E5" s="262" t="s">
        <v>1359</v>
      </c>
      <c r="F5" s="262" t="s">
        <v>1360</v>
      </c>
      <c r="G5" s="262" t="s">
        <v>1361</v>
      </c>
      <c r="H5" s="262" t="s">
        <v>1362</v>
      </c>
      <c r="I5" s="262" t="s">
        <v>1363</v>
      </c>
      <c r="J5" s="263" t="s">
        <v>1364</v>
      </c>
      <c r="K5" s="261" t="s">
        <v>1357</v>
      </c>
      <c r="L5" s="262" t="s">
        <v>1358</v>
      </c>
      <c r="M5" s="262" t="s">
        <v>1359</v>
      </c>
      <c r="N5" s="262" t="s">
        <v>1360</v>
      </c>
      <c r="O5" s="262" t="s">
        <v>1361</v>
      </c>
      <c r="P5" s="262" t="s">
        <v>1362</v>
      </c>
      <c r="Q5" s="262" t="s">
        <v>1363</v>
      </c>
      <c r="R5" s="263" t="s">
        <v>1364</v>
      </c>
      <c r="S5" s="264" t="s">
        <v>1365</v>
      </c>
      <c r="T5" s="265" t="s">
        <v>1366</v>
      </c>
    </row>
    <row r="6" spans="1:20" s="266" customFormat="1" ht="12.6" customHeight="1">
      <c r="A6" s="267">
        <v>1</v>
      </c>
      <c r="B6" s="36" t="s">
        <v>1028</v>
      </c>
      <c r="C6" s="268">
        <v>53</v>
      </c>
      <c r="D6" s="269">
        <v>46</v>
      </c>
      <c r="E6" s="269">
        <v>0</v>
      </c>
      <c r="F6" s="269">
        <v>30</v>
      </c>
      <c r="G6" s="269">
        <v>25</v>
      </c>
      <c r="H6" s="269">
        <v>6</v>
      </c>
      <c r="I6" s="269">
        <v>2</v>
      </c>
      <c r="J6" s="270">
        <f>SUM(D6:I6)</f>
        <v>109</v>
      </c>
      <c r="K6" s="268">
        <v>0</v>
      </c>
      <c r="L6" s="269">
        <v>0</v>
      </c>
      <c r="M6" s="266">
        <v>0</v>
      </c>
      <c r="N6" s="271">
        <v>0</v>
      </c>
      <c r="O6" s="269">
        <v>0</v>
      </c>
      <c r="P6" s="269">
        <v>0</v>
      </c>
      <c r="Q6" s="266">
        <v>0</v>
      </c>
      <c r="R6" s="270">
        <f>SUM(L6:Q6)</f>
        <v>0</v>
      </c>
      <c r="S6" s="272">
        <f>C6+K6</f>
        <v>53</v>
      </c>
      <c r="T6" s="273">
        <f>J6+R6</f>
        <v>109</v>
      </c>
    </row>
    <row r="7" spans="1:20" s="266" customFormat="1" ht="12.6" customHeight="1">
      <c r="A7" s="267">
        <v>2</v>
      </c>
      <c r="B7" s="36" t="s">
        <v>1030</v>
      </c>
      <c r="C7" s="268">
        <v>5</v>
      </c>
      <c r="D7" s="269">
        <v>3</v>
      </c>
      <c r="E7" s="269">
        <v>0</v>
      </c>
      <c r="F7" s="269">
        <v>2</v>
      </c>
      <c r="G7" s="269">
        <v>1</v>
      </c>
      <c r="H7" s="269">
        <v>2</v>
      </c>
      <c r="I7" s="269">
        <v>2</v>
      </c>
      <c r="J7" s="270">
        <f t="shared" ref="J7:J45" si="0">SUM(D7:I7)</f>
        <v>10</v>
      </c>
      <c r="K7" s="268">
        <v>0</v>
      </c>
      <c r="L7" s="269">
        <v>0</v>
      </c>
      <c r="M7" s="271">
        <v>0</v>
      </c>
      <c r="N7" s="271">
        <v>0</v>
      </c>
      <c r="O7" s="269">
        <v>0</v>
      </c>
      <c r="P7" s="269">
        <v>0</v>
      </c>
      <c r="Q7" s="266">
        <v>0</v>
      </c>
      <c r="R7" s="270">
        <f t="shared" ref="R7:R45" si="1">SUM(L7:Q7)</f>
        <v>0</v>
      </c>
      <c r="S7" s="272">
        <f t="shared" ref="S7:S45" si="2">C7+K7</f>
        <v>5</v>
      </c>
      <c r="T7" s="273">
        <f t="shared" ref="T7:T45" si="3">J7+R7</f>
        <v>10</v>
      </c>
    </row>
    <row r="8" spans="1:20" s="266" customFormat="1" ht="12.6" customHeight="1">
      <c r="A8" s="267">
        <v>3</v>
      </c>
      <c r="B8" s="36" t="s">
        <v>1032</v>
      </c>
      <c r="C8" s="268">
        <v>11</v>
      </c>
      <c r="D8" s="269">
        <v>9</v>
      </c>
      <c r="E8" s="269">
        <v>0</v>
      </c>
      <c r="F8" s="269">
        <v>9</v>
      </c>
      <c r="G8" s="269">
        <v>8</v>
      </c>
      <c r="H8" s="269">
        <v>2</v>
      </c>
      <c r="I8" s="269">
        <v>2</v>
      </c>
      <c r="J8" s="270">
        <f t="shared" si="0"/>
        <v>30</v>
      </c>
      <c r="K8" s="268">
        <v>0</v>
      </c>
      <c r="L8" s="269">
        <v>0</v>
      </c>
      <c r="M8" s="271">
        <v>0</v>
      </c>
      <c r="N8" s="271">
        <v>0</v>
      </c>
      <c r="O8" s="269">
        <v>0</v>
      </c>
      <c r="P8" s="269">
        <v>0</v>
      </c>
      <c r="Q8" s="266">
        <v>0</v>
      </c>
      <c r="R8" s="270">
        <f t="shared" si="1"/>
        <v>0</v>
      </c>
      <c r="S8" s="272">
        <f t="shared" si="2"/>
        <v>11</v>
      </c>
      <c r="T8" s="273">
        <f t="shared" si="3"/>
        <v>30</v>
      </c>
    </row>
    <row r="9" spans="1:20" s="266" customFormat="1" ht="12.6" customHeight="1">
      <c r="A9" s="267">
        <v>4</v>
      </c>
      <c r="B9" s="36" t="s">
        <v>1034</v>
      </c>
      <c r="C9" s="268">
        <v>10</v>
      </c>
      <c r="D9" s="269">
        <v>8</v>
      </c>
      <c r="E9" s="269">
        <v>0</v>
      </c>
      <c r="F9" s="269">
        <v>10</v>
      </c>
      <c r="G9" s="269">
        <v>7</v>
      </c>
      <c r="H9" s="269">
        <v>1</v>
      </c>
      <c r="I9" s="269">
        <v>1</v>
      </c>
      <c r="J9" s="270">
        <f t="shared" si="0"/>
        <v>27</v>
      </c>
      <c r="K9" s="268">
        <v>0</v>
      </c>
      <c r="L9" s="269">
        <v>0</v>
      </c>
      <c r="M9" s="271">
        <v>0</v>
      </c>
      <c r="N9" s="271">
        <v>0</v>
      </c>
      <c r="O9" s="269">
        <v>0</v>
      </c>
      <c r="P9" s="269">
        <v>0</v>
      </c>
      <c r="Q9" s="266">
        <v>0</v>
      </c>
      <c r="R9" s="270">
        <f t="shared" si="1"/>
        <v>0</v>
      </c>
      <c r="S9" s="272">
        <f t="shared" si="2"/>
        <v>10</v>
      </c>
      <c r="T9" s="273">
        <f t="shared" si="3"/>
        <v>27</v>
      </c>
    </row>
    <row r="10" spans="1:20" s="266" customFormat="1" ht="12.6" customHeight="1">
      <c r="A10" s="267">
        <v>5</v>
      </c>
      <c r="B10" s="36" t="s">
        <v>1036</v>
      </c>
      <c r="C10" s="268">
        <v>9</v>
      </c>
      <c r="D10" s="269">
        <v>7</v>
      </c>
      <c r="E10" s="269">
        <v>1</v>
      </c>
      <c r="F10" s="269">
        <v>6</v>
      </c>
      <c r="G10" s="269">
        <v>9</v>
      </c>
      <c r="H10" s="269">
        <v>1</v>
      </c>
      <c r="I10" s="269">
        <v>0</v>
      </c>
      <c r="J10" s="270">
        <f t="shared" si="0"/>
        <v>24</v>
      </c>
      <c r="K10" s="268">
        <v>0</v>
      </c>
      <c r="L10" s="269">
        <v>0</v>
      </c>
      <c r="M10" s="271">
        <v>0</v>
      </c>
      <c r="N10" s="271">
        <v>0</v>
      </c>
      <c r="O10" s="269">
        <v>0</v>
      </c>
      <c r="P10" s="269">
        <v>0</v>
      </c>
      <c r="Q10" s="266">
        <v>0</v>
      </c>
      <c r="R10" s="270">
        <f t="shared" si="1"/>
        <v>0</v>
      </c>
      <c r="S10" s="272">
        <f t="shared" si="2"/>
        <v>9</v>
      </c>
      <c r="T10" s="273">
        <f t="shared" si="3"/>
        <v>24</v>
      </c>
    </row>
    <row r="11" spans="1:20" s="266" customFormat="1" ht="12.6" customHeight="1">
      <c r="A11" s="267">
        <v>6</v>
      </c>
      <c r="B11" s="36" t="s">
        <v>1038</v>
      </c>
      <c r="C11" s="268">
        <v>608</v>
      </c>
      <c r="D11" s="269">
        <v>181</v>
      </c>
      <c r="E11" s="269">
        <v>3</v>
      </c>
      <c r="F11" s="269">
        <v>402</v>
      </c>
      <c r="G11" s="269">
        <v>156</v>
      </c>
      <c r="H11" s="269">
        <v>74</v>
      </c>
      <c r="I11" s="269">
        <v>23</v>
      </c>
      <c r="J11" s="270">
        <f t="shared" si="0"/>
        <v>839</v>
      </c>
      <c r="K11" s="268">
        <f>92-16-19-4</f>
        <v>53</v>
      </c>
      <c r="L11" s="269">
        <v>18</v>
      </c>
      <c r="M11" s="271">
        <v>0</v>
      </c>
      <c r="N11" s="271">
        <f>72-37</f>
        <v>35</v>
      </c>
      <c r="O11" s="269">
        <f>3-3</f>
        <v>0</v>
      </c>
      <c r="P11" s="269">
        <f>1-1</f>
        <v>0</v>
      </c>
      <c r="Q11" s="266">
        <v>0</v>
      </c>
      <c r="R11" s="270">
        <f t="shared" si="1"/>
        <v>53</v>
      </c>
      <c r="S11" s="272">
        <f t="shared" si="2"/>
        <v>661</v>
      </c>
      <c r="T11" s="273">
        <f t="shared" si="3"/>
        <v>892</v>
      </c>
    </row>
    <row r="12" spans="1:20" s="266" customFormat="1" ht="12.6" customHeight="1">
      <c r="A12" s="267">
        <v>7</v>
      </c>
      <c r="B12" s="36" t="s">
        <v>1040</v>
      </c>
      <c r="C12" s="268">
        <v>53</v>
      </c>
      <c r="D12" s="269">
        <v>34</v>
      </c>
      <c r="E12" s="269">
        <v>2</v>
      </c>
      <c r="F12" s="269">
        <v>30</v>
      </c>
      <c r="G12" s="269">
        <v>28</v>
      </c>
      <c r="H12" s="269">
        <v>11</v>
      </c>
      <c r="I12" s="269">
        <v>4</v>
      </c>
      <c r="J12" s="270">
        <f t="shared" si="0"/>
        <v>109</v>
      </c>
      <c r="K12" s="268">
        <v>0</v>
      </c>
      <c r="L12" s="269">
        <v>0</v>
      </c>
      <c r="M12" s="271">
        <v>0</v>
      </c>
      <c r="N12" s="271">
        <v>0</v>
      </c>
      <c r="O12" s="269">
        <v>0</v>
      </c>
      <c r="P12" s="269">
        <v>0</v>
      </c>
      <c r="Q12" s="266">
        <v>0</v>
      </c>
      <c r="R12" s="270">
        <f t="shared" si="1"/>
        <v>0</v>
      </c>
      <c r="S12" s="272">
        <f t="shared" si="2"/>
        <v>53</v>
      </c>
      <c r="T12" s="273">
        <f t="shared" si="3"/>
        <v>109</v>
      </c>
    </row>
    <row r="13" spans="1:20" s="266" customFormat="1" ht="12.6" customHeight="1">
      <c r="A13" s="267">
        <v>8</v>
      </c>
      <c r="B13" s="36" t="s">
        <v>1042</v>
      </c>
      <c r="C13" s="268">
        <v>6</v>
      </c>
      <c r="D13" s="269">
        <v>3</v>
      </c>
      <c r="E13" s="269">
        <v>0</v>
      </c>
      <c r="F13" s="269">
        <v>0</v>
      </c>
      <c r="G13" s="269">
        <v>1</v>
      </c>
      <c r="H13" s="269">
        <v>3</v>
      </c>
      <c r="I13" s="269">
        <v>1</v>
      </c>
      <c r="J13" s="270">
        <f t="shared" si="0"/>
        <v>8</v>
      </c>
      <c r="K13" s="268">
        <v>0</v>
      </c>
      <c r="L13" s="269">
        <v>0</v>
      </c>
      <c r="M13" s="271">
        <v>0</v>
      </c>
      <c r="N13" s="271">
        <v>0</v>
      </c>
      <c r="O13" s="269">
        <v>0</v>
      </c>
      <c r="P13" s="269">
        <v>0</v>
      </c>
      <c r="Q13" s="266">
        <v>0</v>
      </c>
      <c r="R13" s="270">
        <f t="shared" si="1"/>
        <v>0</v>
      </c>
      <c r="S13" s="272">
        <f t="shared" si="2"/>
        <v>6</v>
      </c>
      <c r="T13" s="273">
        <f t="shared" si="3"/>
        <v>8</v>
      </c>
    </row>
    <row r="14" spans="1:20" s="266" customFormat="1" ht="12.6" customHeight="1">
      <c r="A14" s="267">
        <v>9</v>
      </c>
      <c r="B14" s="36" t="s">
        <v>1044</v>
      </c>
      <c r="C14" s="268">
        <v>19</v>
      </c>
      <c r="D14" s="269">
        <v>15</v>
      </c>
      <c r="E14" s="269">
        <v>2</v>
      </c>
      <c r="F14" s="269">
        <v>11</v>
      </c>
      <c r="G14" s="269">
        <v>9</v>
      </c>
      <c r="H14" s="269">
        <v>2</v>
      </c>
      <c r="I14" s="269">
        <v>1</v>
      </c>
      <c r="J14" s="270">
        <f t="shared" si="0"/>
        <v>40</v>
      </c>
      <c r="K14" s="268">
        <v>0</v>
      </c>
      <c r="L14" s="269">
        <v>0</v>
      </c>
      <c r="M14" s="271">
        <v>0</v>
      </c>
      <c r="N14" s="271">
        <v>0</v>
      </c>
      <c r="O14" s="269">
        <v>0</v>
      </c>
      <c r="P14" s="269">
        <v>0</v>
      </c>
      <c r="Q14" s="266">
        <v>0</v>
      </c>
      <c r="R14" s="270">
        <f t="shared" si="1"/>
        <v>0</v>
      </c>
      <c r="S14" s="272">
        <f t="shared" si="2"/>
        <v>19</v>
      </c>
      <c r="T14" s="273">
        <f t="shared" si="3"/>
        <v>40</v>
      </c>
    </row>
    <row r="15" spans="1:20" s="266" customFormat="1" ht="12.6" customHeight="1">
      <c r="A15" s="39">
        <v>10</v>
      </c>
      <c r="B15" s="36" t="s">
        <v>1045</v>
      </c>
      <c r="C15" s="268">
        <v>31</v>
      </c>
      <c r="D15" s="269">
        <v>25</v>
      </c>
      <c r="E15" s="269">
        <v>1</v>
      </c>
      <c r="F15" s="269">
        <v>13</v>
      </c>
      <c r="G15" s="269">
        <v>11</v>
      </c>
      <c r="H15" s="269">
        <v>4</v>
      </c>
      <c r="I15" s="269">
        <v>2</v>
      </c>
      <c r="J15" s="270">
        <f t="shared" si="0"/>
        <v>56</v>
      </c>
      <c r="K15" s="268">
        <v>0</v>
      </c>
      <c r="L15" s="269">
        <v>0</v>
      </c>
      <c r="M15" s="271">
        <v>0</v>
      </c>
      <c r="N15" s="271">
        <v>0</v>
      </c>
      <c r="O15" s="269">
        <v>0</v>
      </c>
      <c r="P15" s="269">
        <v>0</v>
      </c>
      <c r="Q15" s="266">
        <v>0</v>
      </c>
      <c r="R15" s="270">
        <f t="shared" si="1"/>
        <v>0</v>
      </c>
      <c r="S15" s="272">
        <f t="shared" si="2"/>
        <v>31</v>
      </c>
      <c r="T15" s="273">
        <f t="shared" si="3"/>
        <v>56</v>
      </c>
    </row>
    <row r="16" spans="1:20" s="266" customFormat="1" ht="12.6" customHeight="1">
      <c r="A16" s="39">
        <v>11</v>
      </c>
      <c r="B16" s="36" t="s">
        <v>1046</v>
      </c>
      <c r="C16" s="268">
        <v>4</v>
      </c>
      <c r="D16" s="269">
        <v>3</v>
      </c>
      <c r="E16" s="269">
        <v>0</v>
      </c>
      <c r="F16" s="269">
        <v>4</v>
      </c>
      <c r="G16" s="269">
        <v>0</v>
      </c>
      <c r="H16" s="269">
        <v>1</v>
      </c>
      <c r="I16" s="269">
        <v>0</v>
      </c>
      <c r="J16" s="270">
        <f t="shared" si="0"/>
        <v>8</v>
      </c>
      <c r="K16" s="268">
        <v>0</v>
      </c>
      <c r="L16" s="269">
        <v>0</v>
      </c>
      <c r="M16" s="271">
        <v>0</v>
      </c>
      <c r="N16" s="271">
        <v>0</v>
      </c>
      <c r="O16" s="269">
        <v>0</v>
      </c>
      <c r="P16" s="269">
        <v>0</v>
      </c>
      <c r="Q16" s="266">
        <v>0</v>
      </c>
      <c r="R16" s="270">
        <f t="shared" si="1"/>
        <v>0</v>
      </c>
      <c r="S16" s="272">
        <f t="shared" si="2"/>
        <v>4</v>
      </c>
      <c r="T16" s="273">
        <f t="shared" si="3"/>
        <v>8</v>
      </c>
    </row>
    <row r="17" spans="1:20" s="266" customFormat="1" ht="12.6" customHeight="1">
      <c r="A17" s="39">
        <v>12</v>
      </c>
      <c r="B17" s="36" t="s">
        <v>1047</v>
      </c>
      <c r="C17" s="268">
        <v>4</v>
      </c>
      <c r="D17" s="269">
        <v>4</v>
      </c>
      <c r="E17" s="269">
        <v>0</v>
      </c>
      <c r="F17" s="269">
        <v>8</v>
      </c>
      <c r="G17" s="269">
        <v>3</v>
      </c>
      <c r="H17" s="269">
        <v>0</v>
      </c>
      <c r="I17" s="269">
        <v>0</v>
      </c>
      <c r="J17" s="270">
        <f t="shared" si="0"/>
        <v>15</v>
      </c>
      <c r="K17" s="268">
        <v>0</v>
      </c>
      <c r="L17" s="269">
        <v>0</v>
      </c>
      <c r="M17" s="271">
        <v>0</v>
      </c>
      <c r="N17" s="271">
        <v>0</v>
      </c>
      <c r="O17" s="269">
        <v>0</v>
      </c>
      <c r="P17" s="269">
        <v>0</v>
      </c>
      <c r="Q17" s="266">
        <v>0</v>
      </c>
      <c r="R17" s="270">
        <f t="shared" si="1"/>
        <v>0</v>
      </c>
      <c r="S17" s="272">
        <f t="shared" si="2"/>
        <v>4</v>
      </c>
      <c r="T17" s="273">
        <f t="shared" si="3"/>
        <v>15</v>
      </c>
    </row>
    <row r="18" spans="1:20" s="266" customFormat="1" ht="12.6" customHeight="1">
      <c r="A18" s="39">
        <v>13</v>
      </c>
      <c r="B18" s="36" t="s">
        <v>1048</v>
      </c>
      <c r="C18" s="268">
        <v>5</v>
      </c>
      <c r="D18" s="269">
        <v>4</v>
      </c>
      <c r="E18" s="269">
        <v>0</v>
      </c>
      <c r="F18" s="269">
        <v>7</v>
      </c>
      <c r="G18" s="269">
        <v>5</v>
      </c>
      <c r="H18" s="269">
        <v>1</v>
      </c>
      <c r="I18" s="269">
        <v>0</v>
      </c>
      <c r="J18" s="270">
        <f t="shared" si="0"/>
        <v>17</v>
      </c>
      <c r="K18" s="268">
        <v>0</v>
      </c>
      <c r="L18" s="269">
        <v>0</v>
      </c>
      <c r="M18" s="271">
        <v>0</v>
      </c>
      <c r="N18" s="271">
        <v>0</v>
      </c>
      <c r="O18" s="269">
        <v>0</v>
      </c>
      <c r="P18" s="269">
        <v>0</v>
      </c>
      <c r="Q18" s="266">
        <v>0</v>
      </c>
      <c r="R18" s="270">
        <f t="shared" si="1"/>
        <v>0</v>
      </c>
      <c r="S18" s="272">
        <f t="shared" si="2"/>
        <v>5</v>
      </c>
      <c r="T18" s="273">
        <f t="shared" si="3"/>
        <v>17</v>
      </c>
    </row>
    <row r="19" spans="1:20" s="266" customFormat="1" ht="12.6" customHeight="1">
      <c r="A19" s="39">
        <v>14</v>
      </c>
      <c r="B19" s="36" t="s">
        <v>1049</v>
      </c>
      <c r="C19" s="268">
        <v>19</v>
      </c>
      <c r="D19" s="269">
        <v>17</v>
      </c>
      <c r="E19" s="269">
        <v>1</v>
      </c>
      <c r="F19" s="269">
        <v>12</v>
      </c>
      <c r="G19" s="269">
        <v>7</v>
      </c>
      <c r="H19" s="269">
        <v>1</v>
      </c>
      <c r="I19" s="269">
        <v>0</v>
      </c>
      <c r="J19" s="270">
        <f t="shared" si="0"/>
        <v>38</v>
      </c>
      <c r="K19" s="268">
        <v>0</v>
      </c>
      <c r="L19" s="269">
        <v>0</v>
      </c>
      <c r="M19" s="271">
        <v>0</v>
      </c>
      <c r="N19" s="271">
        <v>0</v>
      </c>
      <c r="O19" s="269">
        <v>0</v>
      </c>
      <c r="P19" s="269">
        <v>0</v>
      </c>
      <c r="Q19" s="266">
        <v>0</v>
      </c>
      <c r="R19" s="270">
        <f t="shared" si="1"/>
        <v>0</v>
      </c>
      <c r="S19" s="272">
        <f t="shared" si="2"/>
        <v>19</v>
      </c>
      <c r="T19" s="273">
        <f t="shared" si="3"/>
        <v>38</v>
      </c>
    </row>
    <row r="20" spans="1:20" s="266" customFormat="1" ht="12.6" customHeight="1">
      <c r="A20" s="39">
        <v>15</v>
      </c>
      <c r="B20" s="36" t="s">
        <v>1050</v>
      </c>
      <c r="C20" s="268">
        <v>9</v>
      </c>
      <c r="D20" s="269">
        <v>7</v>
      </c>
      <c r="E20" s="269">
        <v>0</v>
      </c>
      <c r="F20" s="269">
        <v>2</v>
      </c>
      <c r="G20" s="269">
        <v>5</v>
      </c>
      <c r="H20" s="269">
        <v>1</v>
      </c>
      <c r="I20" s="269">
        <v>0</v>
      </c>
      <c r="J20" s="270">
        <f t="shared" si="0"/>
        <v>15</v>
      </c>
      <c r="K20" s="268">
        <v>0</v>
      </c>
      <c r="L20" s="269">
        <v>0</v>
      </c>
      <c r="M20" s="271">
        <v>0</v>
      </c>
      <c r="N20" s="271">
        <v>0</v>
      </c>
      <c r="O20" s="269">
        <v>0</v>
      </c>
      <c r="P20" s="269">
        <v>0</v>
      </c>
      <c r="Q20" s="266">
        <v>0</v>
      </c>
      <c r="R20" s="270">
        <f t="shared" si="1"/>
        <v>0</v>
      </c>
      <c r="S20" s="272">
        <f t="shared" si="2"/>
        <v>9</v>
      </c>
      <c r="T20" s="273">
        <f t="shared" si="3"/>
        <v>15</v>
      </c>
    </row>
    <row r="21" spans="1:20" s="266" customFormat="1" ht="12.6" customHeight="1">
      <c r="A21" s="39">
        <v>16</v>
      </c>
      <c r="B21" s="36" t="s">
        <v>1051</v>
      </c>
      <c r="C21" s="268">
        <v>69</v>
      </c>
      <c r="D21" s="269">
        <v>62</v>
      </c>
      <c r="E21" s="269">
        <v>1</v>
      </c>
      <c r="F21" s="269">
        <v>41</v>
      </c>
      <c r="G21" s="269">
        <v>33</v>
      </c>
      <c r="H21" s="269">
        <v>2</v>
      </c>
      <c r="I21" s="269">
        <v>2</v>
      </c>
      <c r="J21" s="270">
        <f t="shared" si="0"/>
        <v>141</v>
      </c>
      <c r="K21" s="268">
        <f>2+1</f>
        <v>3</v>
      </c>
      <c r="L21" s="269">
        <v>2</v>
      </c>
      <c r="M21" s="271">
        <v>0</v>
      </c>
      <c r="N21" s="271">
        <v>1</v>
      </c>
      <c r="O21" s="269">
        <v>0</v>
      </c>
      <c r="P21" s="269">
        <v>0</v>
      </c>
      <c r="Q21" s="266">
        <v>0</v>
      </c>
      <c r="R21" s="270">
        <f t="shared" si="1"/>
        <v>3</v>
      </c>
      <c r="S21" s="272">
        <f t="shared" si="2"/>
        <v>72</v>
      </c>
      <c r="T21" s="273">
        <f t="shared" si="3"/>
        <v>144</v>
      </c>
    </row>
    <row r="22" spans="1:20" s="266" customFormat="1" ht="12.6" customHeight="1">
      <c r="A22" s="39">
        <v>17</v>
      </c>
      <c r="B22" s="36" t="s">
        <v>1052</v>
      </c>
      <c r="C22" s="268">
        <v>7</v>
      </c>
      <c r="D22" s="269">
        <v>6</v>
      </c>
      <c r="E22" s="269">
        <v>0</v>
      </c>
      <c r="F22" s="269">
        <v>0</v>
      </c>
      <c r="G22" s="269">
        <v>4</v>
      </c>
      <c r="H22" s="269">
        <v>1</v>
      </c>
      <c r="I22" s="269">
        <v>1</v>
      </c>
      <c r="J22" s="270">
        <f t="shared" si="0"/>
        <v>12</v>
      </c>
      <c r="K22" s="268">
        <v>0</v>
      </c>
      <c r="L22" s="269">
        <v>0</v>
      </c>
      <c r="M22" s="271">
        <v>0</v>
      </c>
      <c r="N22" s="271">
        <v>0</v>
      </c>
      <c r="O22" s="269">
        <v>0</v>
      </c>
      <c r="P22" s="269">
        <v>0</v>
      </c>
      <c r="Q22" s="266">
        <v>0</v>
      </c>
      <c r="R22" s="270">
        <f t="shared" si="1"/>
        <v>0</v>
      </c>
      <c r="S22" s="272">
        <f t="shared" si="2"/>
        <v>7</v>
      </c>
      <c r="T22" s="273">
        <f t="shared" si="3"/>
        <v>12</v>
      </c>
    </row>
    <row r="23" spans="1:20" s="266" customFormat="1" ht="12.6" customHeight="1">
      <c r="A23" s="39">
        <v>18</v>
      </c>
      <c r="B23" s="36" t="s">
        <v>1053</v>
      </c>
      <c r="C23" s="268">
        <v>1</v>
      </c>
      <c r="D23" s="269">
        <v>1</v>
      </c>
      <c r="E23" s="269">
        <v>0</v>
      </c>
      <c r="F23" s="269">
        <v>1</v>
      </c>
      <c r="G23" s="269">
        <v>2</v>
      </c>
      <c r="H23" s="269">
        <v>0</v>
      </c>
      <c r="I23" s="269">
        <v>0</v>
      </c>
      <c r="J23" s="270">
        <f t="shared" si="0"/>
        <v>4</v>
      </c>
      <c r="K23" s="268">
        <v>0</v>
      </c>
      <c r="L23" s="269">
        <v>0</v>
      </c>
      <c r="M23" s="271">
        <v>0</v>
      </c>
      <c r="N23" s="271">
        <v>0</v>
      </c>
      <c r="O23" s="269">
        <v>0</v>
      </c>
      <c r="P23" s="269">
        <v>0</v>
      </c>
      <c r="Q23" s="266">
        <v>0</v>
      </c>
      <c r="R23" s="270">
        <f t="shared" si="1"/>
        <v>0</v>
      </c>
      <c r="S23" s="272">
        <f t="shared" si="2"/>
        <v>1</v>
      </c>
      <c r="T23" s="273">
        <f t="shared" si="3"/>
        <v>4</v>
      </c>
    </row>
    <row r="24" spans="1:20" s="266" customFormat="1" ht="12.6" customHeight="1">
      <c r="A24" s="39">
        <v>19</v>
      </c>
      <c r="B24" s="36" t="s">
        <v>1054</v>
      </c>
      <c r="C24" s="268">
        <v>17</v>
      </c>
      <c r="D24" s="269">
        <v>15</v>
      </c>
      <c r="E24" s="269">
        <v>0</v>
      </c>
      <c r="F24" s="269">
        <v>5</v>
      </c>
      <c r="G24" s="269">
        <v>5</v>
      </c>
      <c r="H24" s="269">
        <v>2</v>
      </c>
      <c r="I24" s="269">
        <v>1</v>
      </c>
      <c r="J24" s="270">
        <f t="shared" si="0"/>
        <v>28</v>
      </c>
      <c r="K24" s="268">
        <v>0</v>
      </c>
      <c r="L24" s="269">
        <v>0</v>
      </c>
      <c r="M24" s="271">
        <v>0</v>
      </c>
      <c r="N24" s="271">
        <v>0</v>
      </c>
      <c r="O24" s="269">
        <v>0</v>
      </c>
      <c r="P24" s="269">
        <v>0</v>
      </c>
      <c r="Q24" s="266">
        <v>0</v>
      </c>
      <c r="R24" s="270">
        <f t="shared" si="1"/>
        <v>0</v>
      </c>
      <c r="S24" s="272">
        <f t="shared" si="2"/>
        <v>17</v>
      </c>
      <c r="T24" s="273">
        <f t="shared" si="3"/>
        <v>28</v>
      </c>
    </row>
    <row r="25" spans="1:20" s="266" customFormat="1" ht="12.6" customHeight="1">
      <c r="A25" s="39">
        <v>20</v>
      </c>
      <c r="B25" s="36" t="s">
        <v>1055</v>
      </c>
      <c r="C25" s="268">
        <v>25</v>
      </c>
      <c r="D25" s="269">
        <v>24</v>
      </c>
      <c r="E25" s="269">
        <v>0</v>
      </c>
      <c r="F25" s="269">
        <v>18</v>
      </c>
      <c r="G25" s="269">
        <v>10</v>
      </c>
      <c r="H25" s="269">
        <v>1</v>
      </c>
      <c r="I25" s="269">
        <v>0</v>
      </c>
      <c r="J25" s="270">
        <f t="shared" si="0"/>
        <v>53</v>
      </c>
      <c r="K25" s="268">
        <v>0</v>
      </c>
      <c r="L25" s="269">
        <v>0</v>
      </c>
      <c r="M25" s="271">
        <v>0</v>
      </c>
      <c r="N25" s="271">
        <v>0</v>
      </c>
      <c r="O25" s="269">
        <v>0</v>
      </c>
      <c r="P25" s="269">
        <v>0</v>
      </c>
      <c r="Q25" s="266">
        <v>0</v>
      </c>
      <c r="R25" s="270">
        <f t="shared" si="1"/>
        <v>0</v>
      </c>
      <c r="S25" s="272">
        <f t="shared" si="2"/>
        <v>25</v>
      </c>
      <c r="T25" s="273">
        <f t="shared" si="3"/>
        <v>53</v>
      </c>
    </row>
    <row r="26" spans="1:20" s="266" customFormat="1" ht="12.6" customHeight="1">
      <c r="A26" s="39">
        <v>21</v>
      </c>
      <c r="B26" s="36" t="s">
        <v>1056</v>
      </c>
      <c r="C26" s="268">
        <v>24</v>
      </c>
      <c r="D26" s="269">
        <v>16</v>
      </c>
      <c r="E26" s="269">
        <v>0</v>
      </c>
      <c r="F26" s="269">
        <v>27</v>
      </c>
      <c r="G26" s="269">
        <v>13</v>
      </c>
      <c r="H26" s="269">
        <v>5</v>
      </c>
      <c r="I26" s="269">
        <v>5</v>
      </c>
      <c r="J26" s="270">
        <f t="shared" si="0"/>
        <v>66</v>
      </c>
      <c r="K26" s="268">
        <f>1-1</f>
        <v>0</v>
      </c>
      <c r="L26" s="269">
        <f>1-1</f>
        <v>0</v>
      </c>
      <c r="M26" s="271">
        <v>0</v>
      </c>
      <c r="N26" s="271">
        <v>0</v>
      </c>
      <c r="O26" s="269">
        <v>0</v>
      </c>
      <c r="P26" s="269">
        <v>0</v>
      </c>
      <c r="Q26" s="266">
        <v>0</v>
      </c>
      <c r="R26" s="270">
        <f t="shared" si="1"/>
        <v>0</v>
      </c>
      <c r="S26" s="272">
        <f t="shared" si="2"/>
        <v>24</v>
      </c>
      <c r="T26" s="273">
        <f t="shared" si="3"/>
        <v>66</v>
      </c>
    </row>
    <row r="27" spans="1:20" s="266" customFormat="1" ht="12.6" customHeight="1">
      <c r="A27" s="39">
        <v>22</v>
      </c>
      <c r="B27" s="36" t="s">
        <v>1057</v>
      </c>
      <c r="C27" s="268">
        <v>13</v>
      </c>
      <c r="D27" s="269">
        <v>12</v>
      </c>
      <c r="E27" s="269">
        <v>0</v>
      </c>
      <c r="F27" s="269">
        <v>6</v>
      </c>
      <c r="G27" s="269">
        <v>11</v>
      </c>
      <c r="H27" s="269">
        <v>1</v>
      </c>
      <c r="I27" s="269">
        <v>1</v>
      </c>
      <c r="J27" s="270">
        <f t="shared" si="0"/>
        <v>31</v>
      </c>
      <c r="K27" s="268">
        <v>0</v>
      </c>
      <c r="L27" s="269">
        <v>0</v>
      </c>
      <c r="M27" s="271">
        <v>0</v>
      </c>
      <c r="N27" s="271">
        <v>0</v>
      </c>
      <c r="O27" s="269">
        <v>0</v>
      </c>
      <c r="P27" s="269">
        <v>0</v>
      </c>
      <c r="Q27" s="266">
        <v>0</v>
      </c>
      <c r="R27" s="270">
        <f t="shared" si="1"/>
        <v>0</v>
      </c>
      <c r="S27" s="272">
        <f t="shared" si="2"/>
        <v>13</v>
      </c>
      <c r="T27" s="273">
        <f t="shared" si="3"/>
        <v>31</v>
      </c>
    </row>
    <row r="28" spans="1:20" s="266" customFormat="1" ht="12.6" customHeight="1">
      <c r="A28" s="39">
        <v>23</v>
      </c>
      <c r="B28" s="36" t="s">
        <v>1058</v>
      </c>
      <c r="C28" s="268">
        <v>26</v>
      </c>
      <c r="D28" s="269">
        <v>20</v>
      </c>
      <c r="E28" s="269">
        <v>0</v>
      </c>
      <c r="F28" s="269">
        <v>20</v>
      </c>
      <c r="G28" s="269">
        <v>18</v>
      </c>
      <c r="H28" s="269">
        <v>5</v>
      </c>
      <c r="I28" s="269">
        <v>1</v>
      </c>
      <c r="J28" s="270">
        <f t="shared" si="0"/>
        <v>64</v>
      </c>
      <c r="K28" s="268">
        <v>0</v>
      </c>
      <c r="L28" s="269">
        <v>0</v>
      </c>
      <c r="M28" s="271">
        <v>0</v>
      </c>
      <c r="N28" s="271">
        <v>0</v>
      </c>
      <c r="O28" s="269">
        <v>0</v>
      </c>
      <c r="P28" s="269">
        <v>0</v>
      </c>
      <c r="Q28" s="266">
        <v>0</v>
      </c>
      <c r="R28" s="270">
        <f t="shared" si="1"/>
        <v>0</v>
      </c>
      <c r="S28" s="272">
        <f t="shared" si="2"/>
        <v>26</v>
      </c>
      <c r="T28" s="273">
        <f t="shared" si="3"/>
        <v>64</v>
      </c>
    </row>
    <row r="29" spans="1:20" s="266" customFormat="1" ht="12.6" customHeight="1">
      <c r="A29" s="39">
        <v>24</v>
      </c>
      <c r="B29" s="36" t="s">
        <v>1059</v>
      </c>
      <c r="C29" s="268">
        <v>1</v>
      </c>
      <c r="D29" s="269">
        <v>0</v>
      </c>
      <c r="E29" s="269">
        <v>0</v>
      </c>
      <c r="F29" s="269">
        <v>0</v>
      </c>
      <c r="G29" s="269">
        <v>0</v>
      </c>
      <c r="H29" s="269">
        <v>1</v>
      </c>
      <c r="I29" s="269">
        <v>1</v>
      </c>
      <c r="J29" s="270">
        <f t="shared" si="0"/>
        <v>2</v>
      </c>
      <c r="K29" s="268">
        <v>0</v>
      </c>
      <c r="L29" s="269">
        <v>0</v>
      </c>
      <c r="M29" s="271">
        <v>0</v>
      </c>
      <c r="N29" s="271">
        <v>0</v>
      </c>
      <c r="O29" s="269">
        <v>0</v>
      </c>
      <c r="P29" s="269">
        <v>0</v>
      </c>
      <c r="Q29" s="266">
        <v>0</v>
      </c>
      <c r="R29" s="270">
        <f t="shared" si="1"/>
        <v>0</v>
      </c>
      <c r="S29" s="272">
        <f t="shared" si="2"/>
        <v>1</v>
      </c>
      <c r="T29" s="273">
        <f t="shared" si="3"/>
        <v>2</v>
      </c>
    </row>
    <row r="30" spans="1:20" s="266" customFormat="1" ht="12.6" customHeight="1">
      <c r="A30" s="39">
        <v>25</v>
      </c>
      <c r="B30" s="36" t="s">
        <v>1060</v>
      </c>
      <c r="C30" s="268">
        <v>18</v>
      </c>
      <c r="D30" s="269">
        <v>13</v>
      </c>
      <c r="E30" s="269">
        <v>0</v>
      </c>
      <c r="F30" s="269">
        <v>10</v>
      </c>
      <c r="G30" s="269">
        <v>6</v>
      </c>
      <c r="H30" s="269">
        <v>5</v>
      </c>
      <c r="I30" s="269">
        <v>1</v>
      </c>
      <c r="J30" s="270">
        <f t="shared" si="0"/>
        <v>35</v>
      </c>
      <c r="K30" s="268">
        <v>0</v>
      </c>
      <c r="L30" s="269">
        <v>0</v>
      </c>
      <c r="M30" s="271">
        <v>0</v>
      </c>
      <c r="N30" s="271">
        <v>0</v>
      </c>
      <c r="O30" s="269">
        <v>0</v>
      </c>
      <c r="P30" s="269">
        <v>0</v>
      </c>
      <c r="Q30" s="266">
        <v>0</v>
      </c>
      <c r="R30" s="270">
        <f t="shared" si="1"/>
        <v>0</v>
      </c>
      <c r="S30" s="272">
        <f t="shared" si="2"/>
        <v>18</v>
      </c>
      <c r="T30" s="273">
        <f t="shared" si="3"/>
        <v>35</v>
      </c>
    </row>
    <row r="31" spans="1:20" s="266" customFormat="1" ht="12.6" customHeight="1">
      <c r="A31" s="39">
        <v>26</v>
      </c>
      <c r="B31" s="36" t="s">
        <v>1061</v>
      </c>
      <c r="C31" s="268">
        <v>15</v>
      </c>
      <c r="D31" s="269">
        <v>15</v>
      </c>
      <c r="E31" s="269">
        <v>0</v>
      </c>
      <c r="F31" s="269">
        <v>10</v>
      </c>
      <c r="G31" s="269">
        <v>8</v>
      </c>
      <c r="H31" s="269">
        <v>0</v>
      </c>
      <c r="I31" s="269">
        <v>0</v>
      </c>
      <c r="J31" s="270">
        <f t="shared" si="0"/>
        <v>33</v>
      </c>
      <c r="K31" s="268">
        <v>0</v>
      </c>
      <c r="L31" s="269">
        <v>0</v>
      </c>
      <c r="M31" s="271">
        <v>0</v>
      </c>
      <c r="N31" s="271">
        <v>0</v>
      </c>
      <c r="O31" s="269">
        <v>0</v>
      </c>
      <c r="P31" s="269">
        <v>0</v>
      </c>
      <c r="Q31" s="266">
        <v>0</v>
      </c>
      <c r="R31" s="270">
        <f t="shared" si="1"/>
        <v>0</v>
      </c>
      <c r="S31" s="272">
        <f t="shared" si="2"/>
        <v>15</v>
      </c>
      <c r="T31" s="273">
        <f t="shared" si="3"/>
        <v>33</v>
      </c>
    </row>
    <row r="32" spans="1:20" s="266" customFormat="1" ht="12.6" customHeight="1">
      <c r="A32" s="39">
        <v>27</v>
      </c>
      <c r="B32" s="36" t="s">
        <v>1062</v>
      </c>
      <c r="C32" s="268">
        <v>59</v>
      </c>
      <c r="D32" s="269">
        <v>46</v>
      </c>
      <c r="E32" s="269">
        <v>0</v>
      </c>
      <c r="F32" s="269">
        <v>47</v>
      </c>
      <c r="G32" s="269">
        <v>47</v>
      </c>
      <c r="H32" s="269">
        <v>10</v>
      </c>
      <c r="I32" s="269">
        <v>6</v>
      </c>
      <c r="J32" s="270">
        <f t="shared" si="0"/>
        <v>156</v>
      </c>
      <c r="K32" s="268">
        <v>0</v>
      </c>
      <c r="L32" s="269">
        <v>0</v>
      </c>
      <c r="M32" s="271">
        <v>0</v>
      </c>
      <c r="N32" s="271">
        <v>0</v>
      </c>
      <c r="O32" s="269">
        <v>0</v>
      </c>
      <c r="P32" s="269">
        <v>0</v>
      </c>
      <c r="Q32" s="266">
        <v>0</v>
      </c>
      <c r="R32" s="270">
        <f t="shared" si="1"/>
        <v>0</v>
      </c>
      <c r="S32" s="272">
        <f t="shared" si="2"/>
        <v>59</v>
      </c>
      <c r="T32" s="273">
        <f t="shared" si="3"/>
        <v>156</v>
      </c>
    </row>
    <row r="33" spans="1:20" s="266" customFormat="1" ht="12.6" customHeight="1">
      <c r="A33" s="39">
        <v>28</v>
      </c>
      <c r="B33" s="36" t="s">
        <v>1063</v>
      </c>
      <c r="C33" s="268">
        <v>3</v>
      </c>
      <c r="D33" s="269">
        <v>3</v>
      </c>
      <c r="E33" s="269">
        <v>0</v>
      </c>
      <c r="F33" s="269">
        <v>2</v>
      </c>
      <c r="G33" s="269">
        <v>3</v>
      </c>
      <c r="H33" s="269">
        <v>0</v>
      </c>
      <c r="I33" s="269">
        <v>0</v>
      </c>
      <c r="J33" s="270">
        <f t="shared" si="0"/>
        <v>8</v>
      </c>
      <c r="K33" s="268">
        <v>1</v>
      </c>
      <c r="L33" s="269">
        <v>1</v>
      </c>
      <c r="M33" s="271">
        <v>0</v>
      </c>
      <c r="N33" s="271">
        <v>0</v>
      </c>
      <c r="O33" s="269">
        <v>0</v>
      </c>
      <c r="P33" s="269">
        <v>0</v>
      </c>
      <c r="Q33" s="266">
        <v>0</v>
      </c>
      <c r="R33" s="270">
        <f t="shared" si="1"/>
        <v>1</v>
      </c>
      <c r="S33" s="272">
        <f t="shared" si="2"/>
        <v>4</v>
      </c>
      <c r="T33" s="273">
        <f t="shared" si="3"/>
        <v>9</v>
      </c>
    </row>
    <row r="34" spans="1:20" s="266" customFormat="1" ht="12.6" customHeight="1">
      <c r="A34" s="39">
        <v>29</v>
      </c>
      <c r="B34" s="36" t="s">
        <v>1064</v>
      </c>
      <c r="C34" s="268">
        <v>0</v>
      </c>
      <c r="D34" s="269">
        <v>0</v>
      </c>
      <c r="E34" s="269">
        <v>0</v>
      </c>
      <c r="F34" s="269">
        <v>0</v>
      </c>
      <c r="G34" s="269">
        <v>0</v>
      </c>
      <c r="H34" s="269">
        <v>0</v>
      </c>
      <c r="I34" s="269">
        <v>0</v>
      </c>
      <c r="J34" s="270">
        <f t="shared" si="0"/>
        <v>0</v>
      </c>
      <c r="K34" s="268">
        <v>0</v>
      </c>
      <c r="L34" s="269">
        <v>0</v>
      </c>
      <c r="M34" s="271">
        <v>0</v>
      </c>
      <c r="N34" s="271">
        <v>0</v>
      </c>
      <c r="O34" s="269">
        <v>0</v>
      </c>
      <c r="P34" s="269">
        <v>0</v>
      </c>
      <c r="Q34" s="266">
        <v>0</v>
      </c>
      <c r="R34" s="270">
        <f t="shared" si="1"/>
        <v>0</v>
      </c>
      <c r="S34" s="272">
        <f t="shared" si="2"/>
        <v>0</v>
      </c>
      <c r="T34" s="273">
        <f t="shared" si="3"/>
        <v>0</v>
      </c>
    </row>
    <row r="35" spans="1:20" s="266" customFormat="1" ht="12.6" customHeight="1">
      <c r="A35" s="39">
        <v>30</v>
      </c>
      <c r="B35" s="36" t="s">
        <v>1065</v>
      </c>
      <c r="C35" s="268">
        <v>2</v>
      </c>
      <c r="D35" s="269">
        <v>2</v>
      </c>
      <c r="E35" s="269">
        <v>0</v>
      </c>
      <c r="F35" s="269">
        <v>4</v>
      </c>
      <c r="G35" s="269">
        <v>5</v>
      </c>
      <c r="H35" s="269">
        <v>0</v>
      </c>
      <c r="I35" s="269">
        <v>0</v>
      </c>
      <c r="J35" s="270">
        <f t="shared" si="0"/>
        <v>11</v>
      </c>
      <c r="K35" s="268">
        <v>0</v>
      </c>
      <c r="L35" s="269">
        <v>0</v>
      </c>
      <c r="M35" s="271">
        <v>0</v>
      </c>
      <c r="N35" s="271">
        <v>0</v>
      </c>
      <c r="O35" s="269">
        <v>0</v>
      </c>
      <c r="P35" s="269">
        <v>0</v>
      </c>
      <c r="Q35" s="266">
        <v>0</v>
      </c>
      <c r="R35" s="270">
        <f t="shared" si="1"/>
        <v>0</v>
      </c>
      <c r="S35" s="272">
        <f t="shared" si="2"/>
        <v>2</v>
      </c>
      <c r="T35" s="273">
        <f t="shared" si="3"/>
        <v>11</v>
      </c>
    </row>
    <row r="36" spans="1:20" s="266" customFormat="1" ht="12.6" customHeight="1">
      <c r="A36" s="39">
        <v>31</v>
      </c>
      <c r="B36" s="36" t="s">
        <v>1066</v>
      </c>
      <c r="C36" s="268">
        <v>38</v>
      </c>
      <c r="D36" s="269">
        <v>32</v>
      </c>
      <c r="E36" s="269">
        <v>0</v>
      </c>
      <c r="F36" s="269">
        <v>34</v>
      </c>
      <c r="G36" s="269">
        <v>27</v>
      </c>
      <c r="H36" s="269">
        <v>4</v>
      </c>
      <c r="I36" s="269">
        <v>3</v>
      </c>
      <c r="J36" s="270">
        <f t="shared" si="0"/>
        <v>100</v>
      </c>
      <c r="K36" s="268">
        <v>0</v>
      </c>
      <c r="L36" s="269">
        <v>0</v>
      </c>
      <c r="M36" s="271">
        <v>0</v>
      </c>
      <c r="N36" s="271">
        <v>0</v>
      </c>
      <c r="O36" s="269">
        <v>0</v>
      </c>
      <c r="P36" s="269">
        <v>0</v>
      </c>
      <c r="Q36" s="266">
        <v>0</v>
      </c>
      <c r="R36" s="270">
        <f t="shared" si="1"/>
        <v>0</v>
      </c>
      <c r="S36" s="272">
        <f t="shared" si="2"/>
        <v>38</v>
      </c>
      <c r="T36" s="273">
        <f t="shared" si="3"/>
        <v>100</v>
      </c>
    </row>
    <row r="37" spans="1:20" s="266" customFormat="1" ht="12.6" customHeight="1">
      <c r="A37" s="39">
        <v>32</v>
      </c>
      <c r="B37" s="36" t="s">
        <v>1067</v>
      </c>
      <c r="C37" s="268">
        <v>14</v>
      </c>
      <c r="D37" s="269">
        <v>12</v>
      </c>
      <c r="E37" s="269">
        <v>0</v>
      </c>
      <c r="F37" s="269">
        <v>6</v>
      </c>
      <c r="G37" s="269">
        <v>10</v>
      </c>
      <c r="H37" s="269">
        <v>3</v>
      </c>
      <c r="I37" s="269">
        <v>0</v>
      </c>
      <c r="J37" s="270">
        <f t="shared" si="0"/>
        <v>31</v>
      </c>
      <c r="K37" s="268">
        <v>0</v>
      </c>
      <c r="L37" s="269">
        <v>0</v>
      </c>
      <c r="M37" s="271">
        <v>0</v>
      </c>
      <c r="N37" s="271">
        <v>0</v>
      </c>
      <c r="O37" s="269">
        <v>0</v>
      </c>
      <c r="P37" s="269">
        <v>0</v>
      </c>
      <c r="Q37" s="266">
        <v>0</v>
      </c>
      <c r="R37" s="270">
        <f t="shared" si="1"/>
        <v>0</v>
      </c>
      <c r="S37" s="272">
        <f t="shared" si="2"/>
        <v>14</v>
      </c>
      <c r="T37" s="273">
        <f t="shared" si="3"/>
        <v>31</v>
      </c>
    </row>
    <row r="38" spans="1:20" s="266" customFormat="1" ht="12.6" customHeight="1">
      <c r="A38" s="39">
        <v>33</v>
      </c>
      <c r="B38" s="36" t="s">
        <v>1068</v>
      </c>
      <c r="C38" s="268">
        <v>43</v>
      </c>
      <c r="D38" s="269">
        <v>36</v>
      </c>
      <c r="E38" s="269">
        <v>0</v>
      </c>
      <c r="F38" s="269">
        <v>27</v>
      </c>
      <c r="G38" s="269">
        <v>27</v>
      </c>
      <c r="H38" s="269">
        <v>2</v>
      </c>
      <c r="I38" s="269">
        <v>2</v>
      </c>
      <c r="J38" s="270">
        <f t="shared" si="0"/>
        <v>94</v>
      </c>
      <c r="K38" s="268">
        <v>0</v>
      </c>
      <c r="L38" s="269">
        <v>0</v>
      </c>
      <c r="M38" s="271">
        <v>0</v>
      </c>
      <c r="N38" s="271">
        <v>0</v>
      </c>
      <c r="O38" s="269">
        <v>0</v>
      </c>
      <c r="P38" s="269">
        <v>0</v>
      </c>
      <c r="Q38" s="266">
        <v>0</v>
      </c>
      <c r="R38" s="270">
        <f t="shared" si="1"/>
        <v>0</v>
      </c>
      <c r="S38" s="272">
        <f t="shared" si="2"/>
        <v>43</v>
      </c>
      <c r="T38" s="273">
        <f t="shared" si="3"/>
        <v>94</v>
      </c>
    </row>
    <row r="39" spans="1:20" s="266" customFormat="1" ht="12.6" customHeight="1">
      <c r="A39" s="39">
        <v>34</v>
      </c>
      <c r="B39" s="36" t="s">
        <v>1069</v>
      </c>
      <c r="C39" s="268">
        <v>335</v>
      </c>
      <c r="D39" s="269">
        <v>275</v>
      </c>
      <c r="E39" s="269">
        <v>3</v>
      </c>
      <c r="F39" s="269">
        <v>171</v>
      </c>
      <c r="G39" s="269">
        <v>174</v>
      </c>
      <c r="H39" s="269">
        <v>43</v>
      </c>
      <c r="I39" s="269">
        <v>17</v>
      </c>
      <c r="J39" s="270">
        <f t="shared" si="0"/>
        <v>683</v>
      </c>
      <c r="K39" s="268">
        <f>6+1</f>
        <v>7</v>
      </c>
      <c r="L39" s="269">
        <v>6</v>
      </c>
      <c r="M39" s="271">
        <v>0</v>
      </c>
      <c r="N39" s="271">
        <v>4</v>
      </c>
      <c r="O39" s="269">
        <v>0</v>
      </c>
      <c r="P39" s="269">
        <f>0+1</f>
        <v>1</v>
      </c>
      <c r="Q39" s="266">
        <v>0</v>
      </c>
      <c r="R39" s="270">
        <f t="shared" si="1"/>
        <v>11</v>
      </c>
      <c r="S39" s="272">
        <f t="shared" si="2"/>
        <v>342</v>
      </c>
      <c r="T39" s="273">
        <f t="shared" si="3"/>
        <v>694</v>
      </c>
    </row>
    <row r="40" spans="1:20" s="266" customFormat="1" ht="12.6" customHeight="1">
      <c r="A40" s="39">
        <v>35</v>
      </c>
      <c r="B40" s="36" t="s">
        <v>1070</v>
      </c>
      <c r="C40" s="268">
        <v>122</v>
      </c>
      <c r="D40" s="269">
        <v>97</v>
      </c>
      <c r="E40" s="269">
        <v>3</v>
      </c>
      <c r="F40" s="269">
        <v>73</v>
      </c>
      <c r="G40" s="269">
        <v>53</v>
      </c>
      <c r="H40" s="269">
        <v>14</v>
      </c>
      <c r="I40" s="269">
        <v>6</v>
      </c>
      <c r="J40" s="270">
        <f t="shared" si="0"/>
        <v>246</v>
      </c>
      <c r="K40" s="268">
        <v>1</v>
      </c>
      <c r="L40" s="269">
        <v>1</v>
      </c>
      <c r="M40" s="271">
        <v>0</v>
      </c>
      <c r="N40" s="271">
        <v>0</v>
      </c>
      <c r="O40" s="269">
        <v>0</v>
      </c>
      <c r="P40" s="269">
        <v>0</v>
      </c>
      <c r="Q40" s="266">
        <v>0</v>
      </c>
      <c r="R40" s="270">
        <f t="shared" si="1"/>
        <v>1</v>
      </c>
      <c r="S40" s="272">
        <f t="shared" si="2"/>
        <v>123</v>
      </c>
      <c r="T40" s="273">
        <f t="shared" si="3"/>
        <v>247</v>
      </c>
    </row>
    <row r="41" spans="1:20" s="266" customFormat="1" ht="12.6" customHeight="1">
      <c r="A41" s="39">
        <v>36</v>
      </c>
      <c r="B41" s="36" t="s">
        <v>1071</v>
      </c>
      <c r="C41" s="268">
        <v>2</v>
      </c>
      <c r="D41" s="269">
        <v>1</v>
      </c>
      <c r="E41" s="269">
        <v>0</v>
      </c>
      <c r="F41" s="269">
        <v>2</v>
      </c>
      <c r="G41" s="269">
        <v>1</v>
      </c>
      <c r="H41" s="269">
        <v>1</v>
      </c>
      <c r="I41" s="269">
        <v>0</v>
      </c>
      <c r="J41" s="270">
        <f t="shared" si="0"/>
        <v>5</v>
      </c>
      <c r="K41" s="268">
        <v>0</v>
      </c>
      <c r="L41" s="269">
        <v>0</v>
      </c>
      <c r="M41" s="271">
        <v>0</v>
      </c>
      <c r="N41" s="271">
        <v>0</v>
      </c>
      <c r="O41" s="269">
        <v>0</v>
      </c>
      <c r="P41" s="269">
        <v>0</v>
      </c>
      <c r="Q41" s="266">
        <v>0</v>
      </c>
      <c r="R41" s="270">
        <f t="shared" si="1"/>
        <v>0</v>
      </c>
      <c r="S41" s="272">
        <f t="shared" si="2"/>
        <v>2</v>
      </c>
      <c r="T41" s="273">
        <f t="shared" si="3"/>
        <v>5</v>
      </c>
    </row>
    <row r="42" spans="1:20" s="266" customFormat="1" ht="12.6" customHeight="1">
      <c r="A42" s="39">
        <v>37</v>
      </c>
      <c r="B42" s="36" t="s">
        <v>1072</v>
      </c>
      <c r="C42" s="268">
        <v>9</v>
      </c>
      <c r="D42" s="269">
        <v>7</v>
      </c>
      <c r="E42" s="269">
        <v>1</v>
      </c>
      <c r="F42" s="269">
        <v>5</v>
      </c>
      <c r="G42" s="269">
        <v>4</v>
      </c>
      <c r="H42" s="269">
        <v>1</v>
      </c>
      <c r="I42" s="269">
        <v>0</v>
      </c>
      <c r="J42" s="270">
        <f t="shared" si="0"/>
        <v>18</v>
      </c>
      <c r="K42" s="268">
        <v>0</v>
      </c>
      <c r="L42" s="269">
        <v>0</v>
      </c>
      <c r="M42" s="271">
        <v>0</v>
      </c>
      <c r="N42" s="271">
        <v>0</v>
      </c>
      <c r="O42" s="269">
        <v>0</v>
      </c>
      <c r="P42" s="269">
        <v>0</v>
      </c>
      <c r="Q42" s="266">
        <v>0</v>
      </c>
      <c r="R42" s="270">
        <f t="shared" si="1"/>
        <v>0</v>
      </c>
      <c r="S42" s="272">
        <f t="shared" si="2"/>
        <v>9</v>
      </c>
      <c r="T42" s="273">
        <f t="shared" si="3"/>
        <v>18</v>
      </c>
    </row>
    <row r="43" spans="1:20" s="266" customFormat="1" ht="12.6" customHeight="1">
      <c r="A43" s="39">
        <v>38</v>
      </c>
      <c r="B43" s="36" t="s">
        <v>1073</v>
      </c>
      <c r="C43" s="268">
        <v>23</v>
      </c>
      <c r="D43" s="269">
        <v>21</v>
      </c>
      <c r="E43" s="269">
        <v>0</v>
      </c>
      <c r="F43" s="269">
        <v>13</v>
      </c>
      <c r="G43" s="269">
        <v>11</v>
      </c>
      <c r="H43" s="269">
        <v>1</v>
      </c>
      <c r="I43" s="269">
        <v>1</v>
      </c>
      <c r="J43" s="270">
        <f t="shared" si="0"/>
        <v>47</v>
      </c>
      <c r="K43" s="268">
        <f>1+1-1</f>
        <v>1</v>
      </c>
      <c r="L43" s="269">
        <v>1</v>
      </c>
      <c r="M43" s="271">
        <v>0</v>
      </c>
      <c r="N43" s="271">
        <v>0</v>
      </c>
      <c r="O43" s="269">
        <f>1-1</f>
        <v>0</v>
      </c>
      <c r="P43" s="269">
        <v>0</v>
      </c>
      <c r="Q43" s="266">
        <v>0</v>
      </c>
      <c r="R43" s="270">
        <f t="shared" si="1"/>
        <v>1</v>
      </c>
      <c r="S43" s="272">
        <f t="shared" si="2"/>
        <v>24</v>
      </c>
      <c r="T43" s="273">
        <f t="shared" si="3"/>
        <v>48</v>
      </c>
    </row>
    <row r="44" spans="1:20" s="266" customFormat="1" ht="12.6" customHeight="1">
      <c r="A44" s="39">
        <v>39</v>
      </c>
      <c r="B44" s="36" t="s">
        <v>1074</v>
      </c>
      <c r="C44" s="268">
        <v>10</v>
      </c>
      <c r="D44" s="269">
        <v>8</v>
      </c>
      <c r="E44" s="269">
        <v>0</v>
      </c>
      <c r="F44" s="269">
        <v>1</v>
      </c>
      <c r="G44" s="269">
        <v>4</v>
      </c>
      <c r="H44" s="269">
        <v>2</v>
      </c>
      <c r="I44" s="269">
        <v>0</v>
      </c>
      <c r="J44" s="274">
        <f t="shared" si="0"/>
        <v>15</v>
      </c>
      <c r="K44" s="268">
        <v>0</v>
      </c>
      <c r="L44" s="269">
        <v>0</v>
      </c>
      <c r="M44" s="275">
        <v>0</v>
      </c>
      <c r="N44" s="275">
        <v>0</v>
      </c>
      <c r="O44" s="269">
        <v>0</v>
      </c>
      <c r="P44" s="269">
        <v>0</v>
      </c>
      <c r="Q44" s="276">
        <v>0</v>
      </c>
      <c r="R44" s="274">
        <f t="shared" si="1"/>
        <v>0</v>
      </c>
      <c r="S44" s="272">
        <f t="shared" si="2"/>
        <v>10</v>
      </c>
      <c r="T44" s="277">
        <f t="shared" si="3"/>
        <v>15</v>
      </c>
    </row>
    <row r="45" spans="1:20" s="266" customFormat="1" ht="12.6" customHeight="1">
      <c r="A45" s="278">
        <v>40</v>
      </c>
      <c r="B45" s="132" t="s">
        <v>1075</v>
      </c>
      <c r="C45" s="279">
        <v>11</v>
      </c>
      <c r="D45" s="280">
        <v>8</v>
      </c>
      <c r="E45" s="280">
        <v>0</v>
      </c>
      <c r="F45" s="280">
        <v>6</v>
      </c>
      <c r="G45" s="280">
        <v>8</v>
      </c>
      <c r="H45" s="280">
        <v>3</v>
      </c>
      <c r="I45" s="280">
        <v>1</v>
      </c>
      <c r="J45" s="281">
        <f t="shared" si="0"/>
        <v>26</v>
      </c>
      <c r="K45" s="279">
        <v>0</v>
      </c>
      <c r="L45" s="282">
        <v>0</v>
      </c>
      <c r="M45" s="283">
        <v>0</v>
      </c>
      <c r="N45" s="283">
        <v>0</v>
      </c>
      <c r="O45" s="282">
        <v>0</v>
      </c>
      <c r="P45" s="282">
        <v>0</v>
      </c>
      <c r="Q45" s="284">
        <v>0</v>
      </c>
      <c r="R45" s="281">
        <f t="shared" si="1"/>
        <v>0</v>
      </c>
      <c r="S45" s="285">
        <f t="shared" si="2"/>
        <v>11</v>
      </c>
      <c r="T45" s="286">
        <f t="shared" si="3"/>
        <v>26</v>
      </c>
    </row>
    <row r="46" spans="1:20" s="266" customFormat="1">
      <c r="A46" s="39"/>
      <c r="B46" s="36"/>
      <c r="C46" s="287"/>
      <c r="D46" s="288"/>
      <c r="E46" s="288"/>
      <c r="F46" s="289"/>
      <c r="G46" s="289"/>
      <c r="H46" s="289"/>
      <c r="I46" s="289"/>
      <c r="J46" s="290"/>
      <c r="K46" s="287"/>
      <c r="L46" s="289"/>
      <c r="M46" s="289"/>
      <c r="N46" s="288"/>
      <c r="O46" s="288"/>
      <c r="P46" s="288"/>
      <c r="Q46" s="288"/>
      <c r="R46" s="291"/>
      <c r="S46" s="1116" t="s">
        <v>1367</v>
      </c>
      <c r="T46" s="1116"/>
    </row>
    <row r="47" spans="1:20" ht="16.5" customHeight="1">
      <c r="A47" s="958" t="s">
        <v>1169</v>
      </c>
      <c r="B47" s="1078" t="s">
        <v>1170</v>
      </c>
      <c r="C47" s="1040" t="s">
        <v>1354</v>
      </c>
      <c r="D47" s="1049"/>
      <c r="E47" s="1049"/>
      <c r="F47" s="1049"/>
      <c r="G47" s="1049"/>
      <c r="H47" s="1049"/>
      <c r="I47" s="1049"/>
      <c r="J47" s="1111"/>
      <c r="K47" s="1112" t="s">
        <v>1355</v>
      </c>
      <c r="L47" s="1113"/>
      <c r="M47" s="1113"/>
      <c r="N47" s="1113"/>
      <c r="O47" s="1113"/>
      <c r="P47" s="1113"/>
      <c r="Q47" s="1113"/>
      <c r="R47" s="1028"/>
      <c r="S47" s="1031" t="s">
        <v>1356</v>
      </c>
      <c r="T47" s="1117"/>
    </row>
    <row r="48" spans="1:20" s="266" customFormat="1" ht="51">
      <c r="A48" s="960"/>
      <c r="B48" s="1082"/>
      <c r="C48" s="261" t="s">
        <v>1357</v>
      </c>
      <c r="D48" s="262" t="s">
        <v>1358</v>
      </c>
      <c r="E48" s="262" t="s">
        <v>1359</v>
      </c>
      <c r="F48" s="262" t="s">
        <v>1360</v>
      </c>
      <c r="G48" s="262" t="s">
        <v>1361</v>
      </c>
      <c r="H48" s="262" t="s">
        <v>1362</v>
      </c>
      <c r="I48" s="262" t="s">
        <v>1363</v>
      </c>
      <c r="J48" s="263" t="s">
        <v>1364</v>
      </c>
      <c r="K48" s="261" t="s">
        <v>1357</v>
      </c>
      <c r="L48" s="262" t="s">
        <v>1358</v>
      </c>
      <c r="M48" s="262" t="s">
        <v>1359</v>
      </c>
      <c r="N48" s="262" t="s">
        <v>1360</v>
      </c>
      <c r="O48" s="262" t="s">
        <v>1361</v>
      </c>
      <c r="P48" s="262" t="s">
        <v>1362</v>
      </c>
      <c r="Q48" s="262" t="s">
        <v>1363</v>
      </c>
      <c r="R48" s="263" t="s">
        <v>1364</v>
      </c>
      <c r="S48" s="264" t="s">
        <v>1365</v>
      </c>
      <c r="T48" s="265" t="s">
        <v>1366</v>
      </c>
    </row>
    <row r="49" spans="1:20" s="266" customFormat="1" ht="12.6" customHeight="1">
      <c r="A49" s="39">
        <v>41</v>
      </c>
      <c r="B49" s="36" t="s">
        <v>1077</v>
      </c>
      <c r="C49" s="268">
        <v>61</v>
      </c>
      <c r="D49" s="269">
        <v>50</v>
      </c>
      <c r="E49" s="269">
        <v>0</v>
      </c>
      <c r="F49" s="269">
        <v>21</v>
      </c>
      <c r="G49" s="269">
        <v>22</v>
      </c>
      <c r="H49" s="269">
        <v>8</v>
      </c>
      <c r="I49" s="269">
        <v>6</v>
      </c>
      <c r="J49" s="270">
        <f t="shared" ref="J49:J89" si="4">SUM(D49:I49)</f>
        <v>107</v>
      </c>
      <c r="K49" s="268">
        <v>1</v>
      </c>
      <c r="L49" s="269">
        <v>1</v>
      </c>
      <c r="M49" s="266">
        <v>0</v>
      </c>
      <c r="N49" s="271">
        <v>0</v>
      </c>
      <c r="O49" s="269">
        <v>0</v>
      </c>
      <c r="P49" s="269">
        <v>0</v>
      </c>
      <c r="Q49" s="266">
        <v>0</v>
      </c>
      <c r="R49" s="270">
        <f t="shared" ref="R49:R89" si="5">SUM(L49:Q49)</f>
        <v>1</v>
      </c>
      <c r="S49" s="272">
        <f>C49+K49</f>
        <v>62</v>
      </c>
      <c r="T49" s="273">
        <f t="shared" ref="T49:T89" si="6">J49+R49</f>
        <v>108</v>
      </c>
    </row>
    <row r="50" spans="1:20" s="266" customFormat="1" ht="12.6" customHeight="1">
      <c r="A50" s="39">
        <v>42</v>
      </c>
      <c r="B50" s="36" t="s">
        <v>1078</v>
      </c>
      <c r="C50" s="268">
        <v>58</v>
      </c>
      <c r="D50" s="269">
        <v>50</v>
      </c>
      <c r="E50" s="269">
        <v>0</v>
      </c>
      <c r="F50" s="269">
        <v>47</v>
      </c>
      <c r="G50" s="269">
        <v>38</v>
      </c>
      <c r="H50" s="269">
        <v>7</v>
      </c>
      <c r="I50" s="269">
        <v>4</v>
      </c>
      <c r="J50" s="270">
        <f t="shared" si="4"/>
        <v>146</v>
      </c>
      <c r="K50" s="268">
        <v>1</v>
      </c>
      <c r="L50" s="269">
        <v>0</v>
      </c>
      <c r="M50" s="266">
        <v>0</v>
      </c>
      <c r="N50" s="271">
        <v>1</v>
      </c>
      <c r="O50" s="269">
        <v>0</v>
      </c>
      <c r="P50" s="269">
        <v>0</v>
      </c>
      <c r="Q50" s="266">
        <v>0</v>
      </c>
      <c r="R50" s="270">
        <f t="shared" si="5"/>
        <v>1</v>
      </c>
      <c r="S50" s="272">
        <f t="shared" ref="S50:S89" si="7">C50+K50</f>
        <v>59</v>
      </c>
      <c r="T50" s="273">
        <f t="shared" si="6"/>
        <v>147</v>
      </c>
    </row>
    <row r="51" spans="1:20" s="266" customFormat="1" ht="12.6" customHeight="1">
      <c r="A51" s="39">
        <v>43</v>
      </c>
      <c r="B51" s="36" t="s">
        <v>1079</v>
      </c>
      <c r="C51" s="268">
        <v>18</v>
      </c>
      <c r="D51" s="269">
        <v>14</v>
      </c>
      <c r="E51" s="269">
        <v>1</v>
      </c>
      <c r="F51" s="269">
        <v>2</v>
      </c>
      <c r="G51" s="269">
        <v>4</v>
      </c>
      <c r="H51" s="269">
        <v>1</v>
      </c>
      <c r="I51" s="269">
        <v>0</v>
      </c>
      <c r="J51" s="270">
        <f t="shared" si="4"/>
        <v>22</v>
      </c>
      <c r="K51" s="268">
        <v>5</v>
      </c>
      <c r="L51" s="269">
        <v>5</v>
      </c>
      <c r="M51" s="266">
        <v>0</v>
      </c>
      <c r="N51" s="271">
        <v>0</v>
      </c>
      <c r="O51" s="269">
        <v>0</v>
      </c>
      <c r="P51" s="269">
        <v>0</v>
      </c>
      <c r="Q51" s="266">
        <v>0</v>
      </c>
      <c r="R51" s="270">
        <f t="shared" si="5"/>
        <v>5</v>
      </c>
      <c r="S51" s="272">
        <f t="shared" si="7"/>
        <v>23</v>
      </c>
      <c r="T51" s="273">
        <f t="shared" si="6"/>
        <v>27</v>
      </c>
    </row>
    <row r="52" spans="1:20" s="266" customFormat="1" ht="12.6" customHeight="1">
      <c r="A52" s="39">
        <v>44</v>
      </c>
      <c r="B52" s="36" t="s">
        <v>1080</v>
      </c>
      <c r="C52" s="268">
        <v>24</v>
      </c>
      <c r="D52" s="269">
        <v>23</v>
      </c>
      <c r="E52" s="269">
        <v>0</v>
      </c>
      <c r="F52" s="269">
        <v>24</v>
      </c>
      <c r="G52" s="269">
        <v>22</v>
      </c>
      <c r="H52" s="269">
        <v>0</v>
      </c>
      <c r="I52" s="269">
        <v>1</v>
      </c>
      <c r="J52" s="270">
        <f t="shared" si="4"/>
        <v>70</v>
      </c>
      <c r="K52" s="268">
        <v>1</v>
      </c>
      <c r="L52" s="269">
        <v>0</v>
      </c>
      <c r="M52" s="266">
        <v>0</v>
      </c>
      <c r="N52" s="271">
        <v>1</v>
      </c>
      <c r="O52" s="269">
        <v>0</v>
      </c>
      <c r="P52" s="269">
        <v>0</v>
      </c>
      <c r="Q52" s="266">
        <v>0</v>
      </c>
      <c r="R52" s="270">
        <f t="shared" si="5"/>
        <v>1</v>
      </c>
      <c r="S52" s="272">
        <f t="shared" si="7"/>
        <v>25</v>
      </c>
      <c r="T52" s="273">
        <f t="shared" si="6"/>
        <v>71</v>
      </c>
    </row>
    <row r="53" spans="1:20" s="266" customFormat="1" ht="12.6" customHeight="1">
      <c r="A53" s="39">
        <v>45</v>
      </c>
      <c r="B53" s="36" t="s">
        <v>1081</v>
      </c>
      <c r="C53" s="268">
        <v>41</v>
      </c>
      <c r="D53" s="269">
        <v>31</v>
      </c>
      <c r="E53" s="269">
        <v>1</v>
      </c>
      <c r="F53" s="269">
        <v>21</v>
      </c>
      <c r="G53" s="269">
        <v>11</v>
      </c>
      <c r="H53" s="269">
        <v>6</v>
      </c>
      <c r="I53" s="269">
        <v>6</v>
      </c>
      <c r="J53" s="270">
        <f t="shared" si="4"/>
        <v>76</v>
      </c>
      <c r="K53" s="268">
        <v>0</v>
      </c>
      <c r="L53" s="269">
        <v>0</v>
      </c>
      <c r="M53" s="266">
        <v>0</v>
      </c>
      <c r="N53" s="271">
        <v>0</v>
      </c>
      <c r="O53" s="269">
        <v>0</v>
      </c>
      <c r="P53" s="269">
        <v>0</v>
      </c>
      <c r="Q53" s="266">
        <v>0</v>
      </c>
      <c r="R53" s="270">
        <f t="shared" si="5"/>
        <v>0</v>
      </c>
      <c r="S53" s="272">
        <f t="shared" si="7"/>
        <v>41</v>
      </c>
      <c r="T53" s="273">
        <f t="shared" si="6"/>
        <v>76</v>
      </c>
    </row>
    <row r="54" spans="1:20" s="266" customFormat="1" ht="12.6" customHeight="1">
      <c r="A54" s="39">
        <v>46</v>
      </c>
      <c r="B54" s="36" t="s">
        <v>1082</v>
      </c>
      <c r="C54" s="268">
        <v>30</v>
      </c>
      <c r="D54" s="269">
        <v>29</v>
      </c>
      <c r="E54" s="269">
        <v>0</v>
      </c>
      <c r="F54" s="269">
        <v>32</v>
      </c>
      <c r="G54" s="269">
        <v>19</v>
      </c>
      <c r="H54" s="269">
        <v>0</v>
      </c>
      <c r="I54" s="269">
        <v>1</v>
      </c>
      <c r="J54" s="270">
        <f t="shared" si="4"/>
        <v>81</v>
      </c>
      <c r="K54" s="268">
        <f>2+3+2</f>
        <v>7</v>
      </c>
      <c r="L54" s="269">
        <f>2+1</f>
        <v>3</v>
      </c>
      <c r="M54" s="266">
        <v>0</v>
      </c>
      <c r="N54" s="271">
        <v>2</v>
      </c>
      <c r="O54" s="269">
        <v>2</v>
      </c>
      <c r="P54" s="269">
        <v>0</v>
      </c>
      <c r="Q54" s="266">
        <v>0</v>
      </c>
      <c r="R54" s="270">
        <f t="shared" si="5"/>
        <v>7</v>
      </c>
      <c r="S54" s="272">
        <f t="shared" si="7"/>
        <v>37</v>
      </c>
      <c r="T54" s="273">
        <f t="shared" si="6"/>
        <v>88</v>
      </c>
    </row>
    <row r="55" spans="1:20" s="266" customFormat="1" ht="12.6" customHeight="1">
      <c r="A55" s="39">
        <v>47</v>
      </c>
      <c r="B55" s="36" t="s">
        <v>1083</v>
      </c>
      <c r="C55" s="268">
        <v>6</v>
      </c>
      <c r="D55" s="269">
        <v>5</v>
      </c>
      <c r="E55" s="269">
        <v>0</v>
      </c>
      <c r="F55" s="269">
        <v>6</v>
      </c>
      <c r="G55" s="269">
        <v>7</v>
      </c>
      <c r="H55" s="269">
        <v>1</v>
      </c>
      <c r="I55" s="269">
        <v>1</v>
      </c>
      <c r="J55" s="270">
        <f t="shared" si="4"/>
        <v>20</v>
      </c>
      <c r="K55" s="268">
        <v>0</v>
      </c>
      <c r="L55" s="269">
        <v>0</v>
      </c>
      <c r="M55" s="266">
        <v>0</v>
      </c>
      <c r="N55" s="271">
        <v>0</v>
      </c>
      <c r="O55" s="269">
        <v>0</v>
      </c>
      <c r="P55" s="269">
        <v>0</v>
      </c>
      <c r="Q55" s="266">
        <v>0</v>
      </c>
      <c r="R55" s="270">
        <f t="shared" si="5"/>
        <v>0</v>
      </c>
      <c r="S55" s="272">
        <f t="shared" si="7"/>
        <v>6</v>
      </c>
      <c r="T55" s="273">
        <f t="shared" si="6"/>
        <v>20</v>
      </c>
    </row>
    <row r="56" spans="1:20" s="266" customFormat="1" ht="12.6" customHeight="1">
      <c r="A56" s="39">
        <v>48</v>
      </c>
      <c r="B56" s="36" t="s">
        <v>1084</v>
      </c>
      <c r="C56" s="268">
        <v>39</v>
      </c>
      <c r="D56" s="269">
        <v>36</v>
      </c>
      <c r="E56" s="269">
        <v>0</v>
      </c>
      <c r="F56" s="269">
        <v>24</v>
      </c>
      <c r="G56" s="269">
        <v>22</v>
      </c>
      <c r="H56" s="269">
        <v>2</v>
      </c>
      <c r="I56" s="269">
        <v>1</v>
      </c>
      <c r="J56" s="270">
        <f t="shared" si="4"/>
        <v>85</v>
      </c>
      <c r="K56" s="268">
        <v>0</v>
      </c>
      <c r="L56" s="269">
        <v>0</v>
      </c>
      <c r="M56" s="266">
        <v>0</v>
      </c>
      <c r="N56" s="271">
        <v>0</v>
      </c>
      <c r="O56" s="269">
        <v>0</v>
      </c>
      <c r="P56" s="269">
        <v>0</v>
      </c>
      <c r="Q56" s="266">
        <v>0</v>
      </c>
      <c r="R56" s="270">
        <f t="shared" si="5"/>
        <v>0</v>
      </c>
      <c r="S56" s="272">
        <f t="shared" si="7"/>
        <v>39</v>
      </c>
      <c r="T56" s="273">
        <f t="shared" si="6"/>
        <v>85</v>
      </c>
    </row>
    <row r="57" spans="1:20" s="266" customFormat="1" ht="12.6" customHeight="1">
      <c r="A57" s="39">
        <v>49</v>
      </c>
      <c r="B57" s="36" t="s">
        <v>1085</v>
      </c>
      <c r="C57" s="268">
        <v>9</v>
      </c>
      <c r="D57" s="269">
        <v>7</v>
      </c>
      <c r="E57" s="269">
        <v>0</v>
      </c>
      <c r="F57" s="269">
        <v>10</v>
      </c>
      <c r="G57" s="269">
        <v>6</v>
      </c>
      <c r="H57" s="269">
        <v>2</v>
      </c>
      <c r="I57" s="269">
        <v>2</v>
      </c>
      <c r="J57" s="270">
        <f t="shared" si="4"/>
        <v>27</v>
      </c>
      <c r="K57" s="268">
        <v>0</v>
      </c>
      <c r="L57" s="269">
        <v>0</v>
      </c>
      <c r="M57" s="266">
        <v>0</v>
      </c>
      <c r="N57" s="271">
        <v>0</v>
      </c>
      <c r="O57" s="269">
        <v>0</v>
      </c>
      <c r="P57" s="269">
        <v>0</v>
      </c>
      <c r="Q57" s="266">
        <v>0</v>
      </c>
      <c r="R57" s="270">
        <f t="shared" si="5"/>
        <v>0</v>
      </c>
      <c r="S57" s="272">
        <f t="shared" si="7"/>
        <v>9</v>
      </c>
      <c r="T57" s="273">
        <f t="shared" si="6"/>
        <v>27</v>
      </c>
    </row>
    <row r="58" spans="1:20" s="266" customFormat="1" ht="12.6" customHeight="1">
      <c r="A58" s="39">
        <v>50</v>
      </c>
      <c r="B58" s="36" t="s">
        <v>1086</v>
      </c>
      <c r="C58" s="268">
        <v>5</v>
      </c>
      <c r="D58" s="269">
        <v>4</v>
      </c>
      <c r="E58" s="269">
        <v>0</v>
      </c>
      <c r="F58" s="269">
        <v>3</v>
      </c>
      <c r="G58" s="269">
        <v>2</v>
      </c>
      <c r="H58" s="269">
        <v>1</v>
      </c>
      <c r="I58" s="269">
        <v>0</v>
      </c>
      <c r="J58" s="270">
        <f t="shared" si="4"/>
        <v>10</v>
      </c>
      <c r="K58" s="268">
        <v>0</v>
      </c>
      <c r="L58" s="269">
        <v>0</v>
      </c>
      <c r="M58" s="266">
        <v>0</v>
      </c>
      <c r="N58" s="271">
        <v>0</v>
      </c>
      <c r="O58" s="269">
        <v>0</v>
      </c>
      <c r="P58" s="269">
        <v>0</v>
      </c>
      <c r="Q58" s="266">
        <v>0</v>
      </c>
      <c r="R58" s="270">
        <f t="shared" si="5"/>
        <v>0</v>
      </c>
      <c r="S58" s="272">
        <f t="shared" si="7"/>
        <v>5</v>
      </c>
      <c r="T58" s="273">
        <f t="shared" si="6"/>
        <v>10</v>
      </c>
    </row>
    <row r="59" spans="1:20" s="266" customFormat="1" ht="12.6" customHeight="1">
      <c r="A59" s="39">
        <v>51</v>
      </c>
      <c r="B59" s="36" t="s">
        <v>1087</v>
      </c>
      <c r="C59" s="268">
        <v>6</v>
      </c>
      <c r="D59" s="269">
        <v>5</v>
      </c>
      <c r="E59" s="269">
        <v>0</v>
      </c>
      <c r="F59" s="269">
        <v>4</v>
      </c>
      <c r="G59" s="269">
        <v>8</v>
      </c>
      <c r="H59" s="269">
        <v>1</v>
      </c>
      <c r="I59" s="269">
        <v>1</v>
      </c>
      <c r="J59" s="270">
        <f t="shared" si="4"/>
        <v>19</v>
      </c>
      <c r="K59" s="268">
        <v>0</v>
      </c>
      <c r="L59" s="269">
        <v>0</v>
      </c>
      <c r="M59" s="266">
        <v>0</v>
      </c>
      <c r="N59" s="271">
        <v>0</v>
      </c>
      <c r="O59" s="269">
        <v>0</v>
      </c>
      <c r="P59" s="269">
        <v>0</v>
      </c>
      <c r="Q59" s="266">
        <v>0</v>
      </c>
      <c r="R59" s="270">
        <f t="shared" si="5"/>
        <v>0</v>
      </c>
      <c r="S59" s="272">
        <f t="shared" si="7"/>
        <v>6</v>
      </c>
      <c r="T59" s="273">
        <f t="shared" si="6"/>
        <v>19</v>
      </c>
    </row>
    <row r="60" spans="1:20" s="266" customFormat="1" ht="12.6" customHeight="1">
      <c r="A60" s="39">
        <v>52</v>
      </c>
      <c r="B60" s="36" t="s">
        <v>1088</v>
      </c>
      <c r="C60" s="268">
        <v>21</v>
      </c>
      <c r="D60" s="269">
        <v>18</v>
      </c>
      <c r="E60" s="269">
        <v>0</v>
      </c>
      <c r="F60" s="269">
        <v>7</v>
      </c>
      <c r="G60" s="269">
        <v>14</v>
      </c>
      <c r="H60" s="269">
        <v>2</v>
      </c>
      <c r="I60" s="269">
        <v>0</v>
      </c>
      <c r="J60" s="270">
        <f t="shared" si="4"/>
        <v>41</v>
      </c>
      <c r="K60" s="268">
        <v>0</v>
      </c>
      <c r="L60" s="269">
        <v>0</v>
      </c>
      <c r="M60" s="266">
        <v>0</v>
      </c>
      <c r="N60" s="271">
        <v>0</v>
      </c>
      <c r="O60" s="269">
        <v>0</v>
      </c>
      <c r="P60" s="269">
        <v>0</v>
      </c>
      <c r="Q60" s="266">
        <v>0</v>
      </c>
      <c r="R60" s="270">
        <f t="shared" si="5"/>
        <v>0</v>
      </c>
      <c r="S60" s="272">
        <f t="shared" si="7"/>
        <v>21</v>
      </c>
      <c r="T60" s="273">
        <f t="shared" si="6"/>
        <v>41</v>
      </c>
    </row>
    <row r="61" spans="1:20" s="266" customFormat="1" ht="12.6" customHeight="1">
      <c r="A61" s="39">
        <v>53</v>
      </c>
      <c r="B61" s="36" t="s">
        <v>1089</v>
      </c>
      <c r="C61" s="268">
        <v>8</v>
      </c>
      <c r="D61" s="269">
        <v>7</v>
      </c>
      <c r="E61" s="269">
        <v>0</v>
      </c>
      <c r="F61" s="269">
        <v>7</v>
      </c>
      <c r="G61" s="269">
        <v>4</v>
      </c>
      <c r="H61" s="269">
        <v>0</v>
      </c>
      <c r="I61" s="269">
        <v>0</v>
      </c>
      <c r="J61" s="270">
        <f t="shared" si="4"/>
        <v>18</v>
      </c>
      <c r="K61" s="268">
        <v>1</v>
      </c>
      <c r="L61" s="269">
        <f>1-1</f>
        <v>0</v>
      </c>
      <c r="M61" s="266">
        <v>0</v>
      </c>
      <c r="N61" s="271">
        <f>0+1</f>
        <v>1</v>
      </c>
      <c r="O61" s="269">
        <v>0</v>
      </c>
      <c r="P61" s="269">
        <v>0</v>
      </c>
      <c r="Q61" s="266">
        <v>0</v>
      </c>
      <c r="R61" s="270">
        <f t="shared" si="5"/>
        <v>1</v>
      </c>
      <c r="S61" s="272">
        <f t="shared" si="7"/>
        <v>9</v>
      </c>
      <c r="T61" s="273">
        <f t="shared" si="6"/>
        <v>19</v>
      </c>
    </row>
    <row r="62" spans="1:20" s="266" customFormat="1" ht="12.6" customHeight="1">
      <c r="A62" s="39">
        <v>54</v>
      </c>
      <c r="B62" s="36" t="s">
        <v>1090</v>
      </c>
      <c r="C62" s="268">
        <v>13</v>
      </c>
      <c r="D62" s="269">
        <v>12</v>
      </c>
      <c r="E62" s="269">
        <v>0</v>
      </c>
      <c r="F62" s="269">
        <v>16</v>
      </c>
      <c r="G62" s="269">
        <v>9</v>
      </c>
      <c r="H62" s="269">
        <v>1</v>
      </c>
      <c r="I62" s="269">
        <v>0</v>
      </c>
      <c r="J62" s="270">
        <f t="shared" si="4"/>
        <v>38</v>
      </c>
      <c r="K62" s="268">
        <v>0</v>
      </c>
      <c r="L62" s="269">
        <v>0</v>
      </c>
      <c r="M62" s="266">
        <v>0</v>
      </c>
      <c r="N62" s="271">
        <v>0</v>
      </c>
      <c r="O62" s="269">
        <v>0</v>
      </c>
      <c r="P62" s="269">
        <v>0</v>
      </c>
      <c r="Q62" s="266">
        <v>0</v>
      </c>
      <c r="R62" s="270">
        <f t="shared" si="5"/>
        <v>0</v>
      </c>
      <c r="S62" s="272">
        <f t="shared" si="7"/>
        <v>13</v>
      </c>
      <c r="T62" s="273">
        <f t="shared" si="6"/>
        <v>38</v>
      </c>
    </row>
    <row r="63" spans="1:20" s="266" customFormat="1" ht="12.6" customHeight="1">
      <c r="A63" s="39">
        <v>55</v>
      </c>
      <c r="B63" s="36" t="s">
        <v>1091</v>
      </c>
      <c r="C63" s="268">
        <v>26</v>
      </c>
      <c r="D63" s="269">
        <v>20</v>
      </c>
      <c r="E63" s="269">
        <v>0</v>
      </c>
      <c r="F63" s="269">
        <v>14</v>
      </c>
      <c r="G63" s="269">
        <v>10</v>
      </c>
      <c r="H63" s="269">
        <v>4</v>
      </c>
      <c r="I63" s="269">
        <v>2</v>
      </c>
      <c r="J63" s="270">
        <f t="shared" si="4"/>
        <v>50</v>
      </c>
      <c r="K63" s="268">
        <v>0</v>
      </c>
      <c r="L63" s="269">
        <v>0</v>
      </c>
      <c r="M63" s="266">
        <v>0</v>
      </c>
      <c r="N63" s="271">
        <v>0</v>
      </c>
      <c r="O63" s="269">
        <v>0</v>
      </c>
      <c r="P63" s="269">
        <v>0</v>
      </c>
      <c r="Q63" s="266">
        <v>0</v>
      </c>
      <c r="R63" s="270">
        <f t="shared" si="5"/>
        <v>0</v>
      </c>
      <c r="S63" s="272">
        <f t="shared" si="7"/>
        <v>26</v>
      </c>
      <c r="T63" s="273">
        <f t="shared" si="6"/>
        <v>50</v>
      </c>
    </row>
    <row r="64" spans="1:20" s="266" customFormat="1" ht="12.6" customHeight="1">
      <c r="A64" s="39">
        <v>56</v>
      </c>
      <c r="B64" s="36" t="s">
        <v>1092</v>
      </c>
      <c r="C64" s="268">
        <v>7</v>
      </c>
      <c r="D64" s="269">
        <v>6</v>
      </c>
      <c r="E64" s="269">
        <v>0</v>
      </c>
      <c r="F64" s="269">
        <v>3</v>
      </c>
      <c r="G64" s="269">
        <v>3</v>
      </c>
      <c r="H64" s="269">
        <v>0</v>
      </c>
      <c r="I64" s="269">
        <v>0</v>
      </c>
      <c r="J64" s="270">
        <f t="shared" si="4"/>
        <v>12</v>
      </c>
      <c r="K64" s="268">
        <v>0</v>
      </c>
      <c r="L64" s="269">
        <v>0</v>
      </c>
      <c r="M64" s="266">
        <v>0</v>
      </c>
      <c r="N64" s="271">
        <v>0</v>
      </c>
      <c r="O64" s="269">
        <v>0</v>
      </c>
      <c r="P64" s="269">
        <v>0</v>
      </c>
      <c r="Q64" s="266">
        <v>0</v>
      </c>
      <c r="R64" s="270">
        <f t="shared" si="5"/>
        <v>0</v>
      </c>
      <c r="S64" s="272">
        <f t="shared" si="7"/>
        <v>7</v>
      </c>
      <c r="T64" s="273">
        <f t="shared" si="6"/>
        <v>12</v>
      </c>
    </row>
    <row r="65" spans="1:20" s="266" customFormat="1" ht="12.6" customHeight="1">
      <c r="A65" s="39">
        <v>57</v>
      </c>
      <c r="B65" s="36" t="s">
        <v>1093</v>
      </c>
      <c r="C65" s="268">
        <v>6</v>
      </c>
      <c r="D65" s="269">
        <v>5</v>
      </c>
      <c r="E65" s="269">
        <v>0</v>
      </c>
      <c r="F65" s="269">
        <v>5</v>
      </c>
      <c r="G65" s="269">
        <v>3</v>
      </c>
      <c r="H65" s="269">
        <v>1</v>
      </c>
      <c r="I65" s="269">
        <v>0</v>
      </c>
      <c r="J65" s="270">
        <f t="shared" si="4"/>
        <v>14</v>
      </c>
      <c r="K65" s="268">
        <v>0</v>
      </c>
      <c r="L65" s="269">
        <v>0</v>
      </c>
      <c r="M65" s="266">
        <v>0</v>
      </c>
      <c r="N65" s="271">
        <v>0</v>
      </c>
      <c r="O65" s="269">
        <v>0</v>
      </c>
      <c r="P65" s="269">
        <v>0</v>
      </c>
      <c r="Q65" s="266">
        <v>0</v>
      </c>
      <c r="R65" s="270">
        <f t="shared" si="5"/>
        <v>0</v>
      </c>
      <c r="S65" s="272">
        <f t="shared" si="7"/>
        <v>6</v>
      </c>
      <c r="T65" s="273">
        <f t="shared" si="6"/>
        <v>14</v>
      </c>
    </row>
    <row r="66" spans="1:20" s="266" customFormat="1" ht="12.6" customHeight="1">
      <c r="A66" s="39">
        <v>58</v>
      </c>
      <c r="B66" s="36" t="s">
        <v>1094</v>
      </c>
      <c r="C66" s="268">
        <v>29</v>
      </c>
      <c r="D66" s="269">
        <v>28</v>
      </c>
      <c r="E66" s="269">
        <v>0</v>
      </c>
      <c r="F66" s="269">
        <v>15</v>
      </c>
      <c r="G66" s="269">
        <v>14</v>
      </c>
      <c r="H66" s="269">
        <v>1</v>
      </c>
      <c r="I66" s="269">
        <v>0</v>
      </c>
      <c r="J66" s="270">
        <f t="shared" si="4"/>
        <v>58</v>
      </c>
      <c r="K66" s="268">
        <v>0</v>
      </c>
      <c r="L66" s="269">
        <v>0</v>
      </c>
      <c r="M66" s="266">
        <v>0</v>
      </c>
      <c r="N66" s="271">
        <v>0</v>
      </c>
      <c r="O66" s="269">
        <v>0</v>
      </c>
      <c r="P66" s="269">
        <v>0</v>
      </c>
      <c r="Q66" s="266">
        <v>0</v>
      </c>
      <c r="R66" s="270">
        <f t="shared" si="5"/>
        <v>0</v>
      </c>
      <c r="S66" s="272">
        <f t="shared" si="7"/>
        <v>29</v>
      </c>
      <c r="T66" s="273">
        <f t="shared" si="6"/>
        <v>58</v>
      </c>
    </row>
    <row r="67" spans="1:20" s="266" customFormat="1" ht="12.6" customHeight="1">
      <c r="A67" s="39">
        <v>59</v>
      </c>
      <c r="B67" s="36" t="s">
        <v>1095</v>
      </c>
      <c r="C67" s="268">
        <v>29</v>
      </c>
      <c r="D67" s="269">
        <v>17</v>
      </c>
      <c r="E67" s="269">
        <v>0</v>
      </c>
      <c r="F67" s="269">
        <v>6</v>
      </c>
      <c r="G67" s="269">
        <v>14</v>
      </c>
      <c r="H67" s="269">
        <v>7</v>
      </c>
      <c r="I67" s="269">
        <v>5</v>
      </c>
      <c r="J67" s="270">
        <f t="shared" si="4"/>
        <v>49</v>
      </c>
      <c r="K67" s="268">
        <v>0</v>
      </c>
      <c r="L67" s="269">
        <v>0</v>
      </c>
      <c r="M67" s="266">
        <v>0</v>
      </c>
      <c r="N67" s="271">
        <v>0</v>
      </c>
      <c r="O67" s="269">
        <v>0</v>
      </c>
      <c r="P67" s="269">
        <v>0</v>
      </c>
      <c r="Q67" s="266">
        <v>0</v>
      </c>
      <c r="R67" s="270">
        <f t="shared" si="5"/>
        <v>0</v>
      </c>
      <c r="S67" s="272">
        <f t="shared" si="7"/>
        <v>29</v>
      </c>
      <c r="T67" s="273">
        <f t="shared" si="6"/>
        <v>49</v>
      </c>
    </row>
    <row r="68" spans="1:20" s="266" customFormat="1" ht="12.6" customHeight="1">
      <c r="A68" s="39">
        <v>60</v>
      </c>
      <c r="B68" s="36" t="s">
        <v>1096</v>
      </c>
      <c r="C68" s="268">
        <v>15</v>
      </c>
      <c r="D68" s="269">
        <v>15</v>
      </c>
      <c r="E68" s="269">
        <v>0</v>
      </c>
      <c r="F68" s="269">
        <v>12</v>
      </c>
      <c r="G68" s="269">
        <v>10</v>
      </c>
      <c r="H68" s="269">
        <v>0</v>
      </c>
      <c r="I68" s="269">
        <v>0</v>
      </c>
      <c r="J68" s="270">
        <f t="shared" si="4"/>
        <v>37</v>
      </c>
      <c r="K68" s="268">
        <v>0</v>
      </c>
      <c r="L68" s="269">
        <v>0</v>
      </c>
      <c r="M68" s="266">
        <v>0</v>
      </c>
      <c r="N68" s="271">
        <v>0</v>
      </c>
      <c r="O68" s="269">
        <v>0</v>
      </c>
      <c r="P68" s="269">
        <v>0</v>
      </c>
      <c r="Q68" s="266">
        <v>0</v>
      </c>
      <c r="R68" s="270">
        <f t="shared" si="5"/>
        <v>0</v>
      </c>
      <c r="S68" s="272">
        <f t="shared" si="7"/>
        <v>15</v>
      </c>
      <c r="T68" s="273">
        <f t="shared" si="6"/>
        <v>37</v>
      </c>
    </row>
    <row r="69" spans="1:20" s="266" customFormat="1" ht="12.6" customHeight="1">
      <c r="A69" s="39">
        <v>61</v>
      </c>
      <c r="B69" s="36" t="s">
        <v>1097</v>
      </c>
      <c r="C69" s="268">
        <v>21</v>
      </c>
      <c r="D69" s="269">
        <v>19</v>
      </c>
      <c r="E69" s="269">
        <v>0</v>
      </c>
      <c r="F69" s="269">
        <v>12</v>
      </c>
      <c r="G69" s="269">
        <v>13</v>
      </c>
      <c r="H69" s="269">
        <v>1</v>
      </c>
      <c r="I69" s="269">
        <v>1</v>
      </c>
      <c r="J69" s="270">
        <f t="shared" si="4"/>
        <v>46</v>
      </c>
      <c r="K69" s="268">
        <v>3</v>
      </c>
      <c r="L69" s="269">
        <v>3</v>
      </c>
      <c r="M69" s="266">
        <v>0</v>
      </c>
      <c r="N69" s="271">
        <v>0</v>
      </c>
      <c r="O69" s="269">
        <v>0</v>
      </c>
      <c r="P69" s="269">
        <v>0</v>
      </c>
      <c r="Q69" s="266">
        <v>0</v>
      </c>
      <c r="R69" s="270">
        <f t="shared" si="5"/>
        <v>3</v>
      </c>
      <c r="S69" s="272">
        <f t="shared" si="7"/>
        <v>24</v>
      </c>
      <c r="T69" s="273">
        <f t="shared" si="6"/>
        <v>49</v>
      </c>
    </row>
    <row r="70" spans="1:20" s="266" customFormat="1" ht="12.6" customHeight="1">
      <c r="A70" s="39">
        <v>62</v>
      </c>
      <c r="B70" s="36" t="s">
        <v>1098</v>
      </c>
      <c r="C70" s="268">
        <v>0</v>
      </c>
      <c r="D70" s="269">
        <v>0</v>
      </c>
      <c r="E70" s="269">
        <v>0</v>
      </c>
      <c r="F70" s="269">
        <v>0</v>
      </c>
      <c r="G70" s="269">
        <v>0</v>
      </c>
      <c r="H70" s="269">
        <v>0</v>
      </c>
      <c r="I70" s="269">
        <v>0</v>
      </c>
      <c r="J70" s="270">
        <f t="shared" si="4"/>
        <v>0</v>
      </c>
      <c r="K70" s="268">
        <v>0</v>
      </c>
      <c r="L70" s="269">
        <v>0</v>
      </c>
      <c r="M70" s="266">
        <v>0</v>
      </c>
      <c r="N70" s="271">
        <v>0</v>
      </c>
      <c r="O70" s="269">
        <v>0</v>
      </c>
      <c r="P70" s="269">
        <v>0</v>
      </c>
      <c r="Q70" s="266">
        <v>0</v>
      </c>
      <c r="R70" s="270">
        <f t="shared" si="5"/>
        <v>0</v>
      </c>
      <c r="S70" s="272">
        <f t="shared" si="7"/>
        <v>0</v>
      </c>
      <c r="T70" s="273">
        <f t="shared" si="6"/>
        <v>0</v>
      </c>
    </row>
    <row r="71" spans="1:20" s="266" customFormat="1" ht="12.6" customHeight="1">
      <c r="A71" s="39">
        <v>63</v>
      </c>
      <c r="B71" s="36" t="s">
        <v>1099</v>
      </c>
      <c r="C71" s="268">
        <v>8</v>
      </c>
      <c r="D71" s="269">
        <v>6</v>
      </c>
      <c r="E71" s="269">
        <v>0</v>
      </c>
      <c r="F71" s="269">
        <v>11</v>
      </c>
      <c r="G71" s="269">
        <v>11</v>
      </c>
      <c r="H71" s="269">
        <v>1</v>
      </c>
      <c r="I71" s="269">
        <v>1</v>
      </c>
      <c r="J71" s="270">
        <f t="shared" si="4"/>
        <v>30</v>
      </c>
      <c r="K71" s="268">
        <v>0</v>
      </c>
      <c r="L71" s="269">
        <v>0</v>
      </c>
      <c r="M71" s="266">
        <v>0</v>
      </c>
      <c r="N71" s="271">
        <v>0</v>
      </c>
      <c r="O71" s="269">
        <v>0</v>
      </c>
      <c r="P71" s="269">
        <v>0</v>
      </c>
      <c r="Q71" s="266">
        <v>0</v>
      </c>
      <c r="R71" s="270">
        <f t="shared" si="5"/>
        <v>0</v>
      </c>
      <c r="S71" s="272">
        <f t="shared" si="7"/>
        <v>8</v>
      </c>
      <c r="T71" s="273">
        <f t="shared" si="6"/>
        <v>30</v>
      </c>
    </row>
    <row r="72" spans="1:20" s="266" customFormat="1" ht="12.6" customHeight="1">
      <c r="A72" s="39">
        <v>64</v>
      </c>
      <c r="B72" s="36" t="s">
        <v>1100</v>
      </c>
      <c r="C72" s="268">
        <v>7</v>
      </c>
      <c r="D72" s="269">
        <v>5</v>
      </c>
      <c r="E72" s="269">
        <v>1</v>
      </c>
      <c r="F72" s="269">
        <v>7</v>
      </c>
      <c r="G72" s="269">
        <v>2</v>
      </c>
      <c r="H72" s="269">
        <v>1</v>
      </c>
      <c r="I72" s="269">
        <v>0</v>
      </c>
      <c r="J72" s="270">
        <f t="shared" si="4"/>
        <v>16</v>
      </c>
      <c r="K72" s="268">
        <v>0</v>
      </c>
      <c r="L72" s="269">
        <v>0</v>
      </c>
      <c r="M72" s="266">
        <v>0</v>
      </c>
      <c r="N72" s="271">
        <v>0</v>
      </c>
      <c r="O72" s="269">
        <v>0</v>
      </c>
      <c r="P72" s="269">
        <v>0</v>
      </c>
      <c r="Q72" s="266">
        <v>0</v>
      </c>
      <c r="R72" s="270">
        <f t="shared" si="5"/>
        <v>0</v>
      </c>
      <c r="S72" s="272">
        <f t="shared" si="7"/>
        <v>7</v>
      </c>
      <c r="T72" s="273">
        <f t="shared" si="6"/>
        <v>16</v>
      </c>
    </row>
    <row r="73" spans="1:20" s="266" customFormat="1" ht="12.6" customHeight="1">
      <c r="A73" s="39">
        <v>65</v>
      </c>
      <c r="B73" s="36" t="s">
        <v>1101</v>
      </c>
      <c r="C73" s="268">
        <v>10</v>
      </c>
      <c r="D73" s="269">
        <v>9</v>
      </c>
      <c r="E73" s="269">
        <v>0</v>
      </c>
      <c r="F73" s="269">
        <v>11</v>
      </c>
      <c r="G73" s="269">
        <v>12</v>
      </c>
      <c r="H73" s="269">
        <v>1</v>
      </c>
      <c r="I73" s="269">
        <v>1</v>
      </c>
      <c r="J73" s="270">
        <f t="shared" si="4"/>
        <v>34</v>
      </c>
      <c r="K73" s="268">
        <v>0</v>
      </c>
      <c r="L73" s="269">
        <v>0</v>
      </c>
      <c r="M73" s="266">
        <v>0</v>
      </c>
      <c r="N73" s="271">
        <v>0</v>
      </c>
      <c r="O73" s="269">
        <v>0</v>
      </c>
      <c r="P73" s="269">
        <v>0</v>
      </c>
      <c r="Q73" s="266">
        <v>0</v>
      </c>
      <c r="R73" s="270">
        <f t="shared" si="5"/>
        <v>0</v>
      </c>
      <c r="S73" s="272">
        <f t="shared" si="7"/>
        <v>10</v>
      </c>
      <c r="T73" s="273">
        <f t="shared" si="6"/>
        <v>34</v>
      </c>
    </row>
    <row r="74" spans="1:20" s="266" customFormat="1" ht="12.6" customHeight="1">
      <c r="A74" s="39">
        <v>66</v>
      </c>
      <c r="B74" s="36" t="s">
        <v>1102</v>
      </c>
      <c r="C74" s="268">
        <v>6</v>
      </c>
      <c r="D74" s="269">
        <v>4</v>
      </c>
      <c r="E74" s="269">
        <v>0</v>
      </c>
      <c r="F74" s="269">
        <v>6</v>
      </c>
      <c r="G74" s="269">
        <v>2</v>
      </c>
      <c r="H74" s="269">
        <v>0</v>
      </c>
      <c r="I74" s="269">
        <v>1</v>
      </c>
      <c r="J74" s="270">
        <f t="shared" si="4"/>
        <v>13</v>
      </c>
      <c r="K74" s="268">
        <v>0</v>
      </c>
      <c r="L74" s="269">
        <v>0</v>
      </c>
      <c r="M74" s="266">
        <v>0</v>
      </c>
      <c r="N74" s="271">
        <v>0</v>
      </c>
      <c r="O74" s="269">
        <v>0</v>
      </c>
      <c r="P74" s="269">
        <v>0</v>
      </c>
      <c r="Q74" s="266">
        <v>0</v>
      </c>
      <c r="R74" s="270">
        <f t="shared" si="5"/>
        <v>0</v>
      </c>
      <c r="S74" s="272">
        <f t="shared" si="7"/>
        <v>6</v>
      </c>
      <c r="T74" s="273">
        <f t="shared" si="6"/>
        <v>13</v>
      </c>
    </row>
    <row r="75" spans="1:20" s="266" customFormat="1" ht="12.6" customHeight="1">
      <c r="A75" s="39">
        <v>67</v>
      </c>
      <c r="B75" s="36" t="s">
        <v>1103</v>
      </c>
      <c r="C75" s="268">
        <v>190</v>
      </c>
      <c r="D75" s="269">
        <v>171</v>
      </c>
      <c r="E75" s="269">
        <v>0</v>
      </c>
      <c r="F75" s="269">
        <v>53</v>
      </c>
      <c r="G75" s="269">
        <f>14+1</f>
        <v>15</v>
      </c>
      <c r="H75" s="269">
        <v>1</v>
      </c>
      <c r="I75" s="269">
        <v>0</v>
      </c>
      <c r="J75" s="270">
        <f t="shared" si="4"/>
        <v>240</v>
      </c>
      <c r="K75" s="268">
        <f>194+9+1-1+1+19+4+1</f>
        <v>228</v>
      </c>
      <c r="L75" s="269">
        <f>169+1+1</f>
        <v>171</v>
      </c>
      <c r="M75" s="266">
        <v>0</v>
      </c>
      <c r="N75" s="271">
        <f>32-1+37</f>
        <v>68</v>
      </c>
      <c r="O75" s="269">
        <f>2+3+1</f>
        <v>6</v>
      </c>
      <c r="P75" s="269">
        <f>0+1-1</f>
        <v>0</v>
      </c>
      <c r="Q75" s="266">
        <v>0</v>
      </c>
      <c r="R75" s="270">
        <f t="shared" si="5"/>
        <v>245</v>
      </c>
      <c r="S75" s="272">
        <f t="shared" si="7"/>
        <v>418</v>
      </c>
      <c r="T75" s="273">
        <f t="shared" si="6"/>
        <v>485</v>
      </c>
    </row>
    <row r="76" spans="1:20" s="266" customFormat="1" ht="12.6" customHeight="1">
      <c r="A76" s="39">
        <v>68</v>
      </c>
      <c r="B76" s="36" t="s">
        <v>1104</v>
      </c>
      <c r="C76" s="268">
        <v>12</v>
      </c>
      <c r="D76" s="269">
        <v>6</v>
      </c>
      <c r="E76" s="269">
        <v>1</v>
      </c>
      <c r="F76" s="269">
        <v>6</v>
      </c>
      <c r="G76" s="269">
        <v>8</v>
      </c>
      <c r="H76" s="269">
        <v>3</v>
      </c>
      <c r="I76" s="269">
        <v>1</v>
      </c>
      <c r="J76" s="270">
        <f t="shared" si="4"/>
        <v>25</v>
      </c>
      <c r="K76" s="268">
        <v>0</v>
      </c>
      <c r="L76" s="269">
        <v>0</v>
      </c>
      <c r="M76" s="266">
        <v>0</v>
      </c>
      <c r="N76" s="271">
        <v>0</v>
      </c>
      <c r="O76" s="269">
        <v>0</v>
      </c>
      <c r="P76" s="269">
        <v>0</v>
      </c>
      <c r="Q76" s="266">
        <v>0</v>
      </c>
      <c r="R76" s="270">
        <f t="shared" si="5"/>
        <v>0</v>
      </c>
      <c r="S76" s="272">
        <f t="shared" si="7"/>
        <v>12</v>
      </c>
      <c r="T76" s="273">
        <f t="shared" si="6"/>
        <v>25</v>
      </c>
    </row>
    <row r="77" spans="1:20" s="266" customFormat="1" ht="12.6" customHeight="1">
      <c r="A77" s="39">
        <v>69</v>
      </c>
      <c r="B77" s="36" t="s">
        <v>1105</v>
      </c>
      <c r="C77" s="268">
        <v>1</v>
      </c>
      <c r="D77" s="269">
        <v>1</v>
      </c>
      <c r="E77" s="269">
        <v>0</v>
      </c>
      <c r="F77" s="269">
        <v>0</v>
      </c>
      <c r="G77" s="269">
        <v>2</v>
      </c>
      <c r="H77" s="269">
        <v>0</v>
      </c>
      <c r="I77" s="269">
        <v>0</v>
      </c>
      <c r="J77" s="270">
        <f t="shared" si="4"/>
        <v>3</v>
      </c>
      <c r="K77" s="268">
        <v>0</v>
      </c>
      <c r="L77" s="269">
        <v>0</v>
      </c>
      <c r="M77" s="266">
        <v>0</v>
      </c>
      <c r="N77" s="271">
        <v>0</v>
      </c>
      <c r="O77" s="269">
        <v>0</v>
      </c>
      <c r="P77" s="269">
        <v>0</v>
      </c>
      <c r="Q77" s="266">
        <v>0</v>
      </c>
      <c r="R77" s="270">
        <f t="shared" si="5"/>
        <v>0</v>
      </c>
      <c r="S77" s="272">
        <f t="shared" si="7"/>
        <v>1</v>
      </c>
      <c r="T77" s="273">
        <f t="shared" si="6"/>
        <v>3</v>
      </c>
    </row>
    <row r="78" spans="1:20" s="266" customFormat="1" ht="12.6" customHeight="1">
      <c r="A78" s="39">
        <v>70</v>
      </c>
      <c r="B78" s="36" t="s">
        <v>1106</v>
      </c>
      <c r="C78" s="268">
        <v>3</v>
      </c>
      <c r="D78" s="269">
        <v>2</v>
      </c>
      <c r="E78" s="269">
        <v>0</v>
      </c>
      <c r="F78" s="269">
        <v>2</v>
      </c>
      <c r="G78" s="269">
        <v>2</v>
      </c>
      <c r="H78" s="269">
        <v>1</v>
      </c>
      <c r="I78" s="269">
        <v>0</v>
      </c>
      <c r="J78" s="270">
        <f t="shared" si="4"/>
        <v>7</v>
      </c>
      <c r="K78" s="268">
        <v>0</v>
      </c>
      <c r="L78" s="269">
        <v>0</v>
      </c>
      <c r="M78" s="266">
        <v>0</v>
      </c>
      <c r="N78" s="271">
        <v>0</v>
      </c>
      <c r="O78" s="269">
        <v>0</v>
      </c>
      <c r="P78" s="269">
        <v>0</v>
      </c>
      <c r="Q78" s="266">
        <v>0</v>
      </c>
      <c r="R78" s="270">
        <f t="shared" si="5"/>
        <v>0</v>
      </c>
      <c r="S78" s="272">
        <f t="shared" si="7"/>
        <v>3</v>
      </c>
      <c r="T78" s="273">
        <f t="shared" si="6"/>
        <v>7</v>
      </c>
    </row>
    <row r="79" spans="1:20" s="266" customFormat="1" ht="12.6" customHeight="1">
      <c r="A79" s="39">
        <v>71</v>
      </c>
      <c r="B79" s="36" t="s">
        <v>1107</v>
      </c>
      <c r="C79" s="268">
        <v>9</v>
      </c>
      <c r="D79" s="269">
        <v>6</v>
      </c>
      <c r="E79" s="269">
        <v>0</v>
      </c>
      <c r="F79" s="269">
        <v>3</v>
      </c>
      <c r="G79" s="269">
        <v>2</v>
      </c>
      <c r="H79" s="269">
        <v>3</v>
      </c>
      <c r="I79" s="269">
        <v>3</v>
      </c>
      <c r="J79" s="270">
        <f t="shared" si="4"/>
        <v>17</v>
      </c>
      <c r="K79" s="268">
        <f>1-1</f>
        <v>0</v>
      </c>
      <c r="L79" s="269">
        <f>1-1</f>
        <v>0</v>
      </c>
      <c r="M79" s="266">
        <v>0</v>
      </c>
      <c r="N79" s="271">
        <v>0</v>
      </c>
      <c r="O79" s="269">
        <v>0</v>
      </c>
      <c r="P79" s="269">
        <v>0</v>
      </c>
      <c r="Q79" s="266">
        <v>0</v>
      </c>
      <c r="R79" s="270">
        <f t="shared" si="5"/>
        <v>0</v>
      </c>
      <c r="S79" s="272">
        <f t="shared" si="7"/>
        <v>9</v>
      </c>
      <c r="T79" s="273">
        <f t="shared" si="6"/>
        <v>17</v>
      </c>
    </row>
    <row r="80" spans="1:20" s="266" customFormat="1" ht="12.6" customHeight="1">
      <c r="A80" s="39">
        <v>72</v>
      </c>
      <c r="B80" s="36" t="s">
        <v>1108</v>
      </c>
      <c r="C80" s="268">
        <v>13</v>
      </c>
      <c r="D80" s="269">
        <v>13</v>
      </c>
      <c r="E80" s="269">
        <v>0</v>
      </c>
      <c r="F80" s="269">
        <v>25</v>
      </c>
      <c r="G80" s="269">
        <v>14</v>
      </c>
      <c r="H80" s="269">
        <v>0</v>
      </c>
      <c r="I80" s="269">
        <v>0</v>
      </c>
      <c r="J80" s="270">
        <f t="shared" si="4"/>
        <v>52</v>
      </c>
      <c r="K80" s="268">
        <v>0</v>
      </c>
      <c r="L80" s="269">
        <v>0</v>
      </c>
      <c r="M80" s="266">
        <v>0</v>
      </c>
      <c r="N80" s="271">
        <v>0</v>
      </c>
      <c r="O80" s="269">
        <v>0</v>
      </c>
      <c r="P80" s="269">
        <v>0</v>
      </c>
      <c r="Q80" s="266">
        <v>0</v>
      </c>
      <c r="R80" s="270">
        <f t="shared" si="5"/>
        <v>0</v>
      </c>
      <c r="S80" s="272">
        <f t="shared" si="7"/>
        <v>13</v>
      </c>
      <c r="T80" s="273">
        <f t="shared" si="6"/>
        <v>52</v>
      </c>
    </row>
    <row r="81" spans="1:20" s="266" customFormat="1" ht="12.6" customHeight="1">
      <c r="A81" s="39">
        <v>73</v>
      </c>
      <c r="B81" s="36" t="s">
        <v>1109</v>
      </c>
      <c r="C81" s="268">
        <v>4</v>
      </c>
      <c r="D81" s="269">
        <v>2</v>
      </c>
      <c r="E81" s="269">
        <v>0</v>
      </c>
      <c r="F81" s="269">
        <v>0</v>
      </c>
      <c r="G81" s="269">
        <v>3</v>
      </c>
      <c r="H81" s="269">
        <v>2</v>
      </c>
      <c r="I81" s="269">
        <v>2</v>
      </c>
      <c r="J81" s="270">
        <f t="shared" si="4"/>
        <v>9</v>
      </c>
      <c r="K81" s="268">
        <v>0</v>
      </c>
      <c r="L81" s="269">
        <v>0</v>
      </c>
      <c r="M81" s="266">
        <v>0</v>
      </c>
      <c r="N81" s="271">
        <v>0</v>
      </c>
      <c r="O81" s="269">
        <v>0</v>
      </c>
      <c r="P81" s="269">
        <v>0</v>
      </c>
      <c r="Q81" s="266">
        <v>0</v>
      </c>
      <c r="R81" s="270">
        <f t="shared" si="5"/>
        <v>0</v>
      </c>
      <c r="S81" s="272">
        <f t="shared" si="7"/>
        <v>4</v>
      </c>
      <c r="T81" s="273">
        <f t="shared" si="6"/>
        <v>9</v>
      </c>
    </row>
    <row r="82" spans="1:20" s="266" customFormat="1" ht="12.6" customHeight="1">
      <c r="A82" s="39">
        <v>74</v>
      </c>
      <c r="B82" s="36" t="s">
        <v>1110</v>
      </c>
      <c r="C82" s="268">
        <v>3</v>
      </c>
      <c r="D82" s="269">
        <v>1</v>
      </c>
      <c r="E82" s="269">
        <v>1</v>
      </c>
      <c r="F82" s="269">
        <v>3</v>
      </c>
      <c r="G82" s="269">
        <v>0</v>
      </c>
      <c r="H82" s="269">
        <v>1</v>
      </c>
      <c r="I82" s="269">
        <v>0</v>
      </c>
      <c r="J82" s="270">
        <f t="shared" si="4"/>
        <v>6</v>
      </c>
      <c r="K82" s="268">
        <v>1</v>
      </c>
      <c r="L82" s="269">
        <v>1</v>
      </c>
      <c r="M82" s="266">
        <v>0</v>
      </c>
      <c r="N82" s="271">
        <v>0</v>
      </c>
      <c r="O82" s="269">
        <v>0</v>
      </c>
      <c r="P82" s="269">
        <v>0</v>
      </c>
      <c r="Q82" s="266">
        <v>0</v>
      </c>
      <c r="R82" s="270">
        <f t="shared" si="5"/>
        <v>1</v>
      </c>
      <c r="S82" s="272">
        <f t="shared" si="7"/>
        <v>4</v>
      </c>
      <c r="T82" s="273">
        <f t="shared" si="6"/>
        <v>7</v>
      </c>
    </row>
    <row r="83" spans="1:20" s="266" customFormat="1" ht="12.6" customHeight="1">
      <c r="A83" s="39">
        <v>75</v>
      </c>
      <c r="B83" s="36" t="s">
        <v>1111</v>
      </c>
      <c r="C83" s="268">
        <v>6</v>
      </c>
      <c r="D83" s="269">
        <v>5</v>
      </c>
      <c r="E83" s="269">
        <v>0</v>
      </c>
      <c r="F83" s="269">
        <v>7</v>
      </c>
      <c r="G83" s="269">
        <f>7-1</f>
        <v>6</v>
      </c>
      <c r="H83" s="269">
        <v>1</v>
      </c>
      <c r="I83" s="269">
        <v>1</v>
      </c>
      <c r="J83" s="270">
        <f t="shared" si="4"/>
        <v>20</v>
      </c>
      <c r="K83" s="268">
        <v>0</v>
      </c>
      <c r="L83" s="269">
        <v>0</v>
      </c>
      <c r="M83" s="266">
        <v>0</v>
      </c>
      <c r="N83" s="271">
        <v>0</v>
      </c>
      <c r="O83" s="269">
        <v>0</v>
      </c>
      <c r="P83" s="269">
        <v>0</v>
      </c>
      <c r="Q83" s="266">
        <v>0</v>
      </c>
      <c r="R83" s="270">
        <f t="shared" si="5"/>
        <v>0</v>
      </c>
      <c r="S83" s="272">
        <f t="shared" si="7"/>
        <v>6</v>
      </c>
      <c r="T83" s="273">
        <f t="shared" si="6"/>
        <v>20</v>
      </c>
    </row>
    <row r="84" spans="1:20" s="266" customFormat="1" ht="12.6" customHeight="1">
      <c r="A84" s="39">
        <v>76</v>
      </c>
      <c r="B84" s="36" t="s">
        <v>1112</v>
      </c>
      <c r="C84" s="268">
        <v>14</v>
      </c>
      <c r="D84" s="269">
        <v>13</v>
      </c>
      <c r="E84" s="269">
        <v>0</v>
      </c>
      <c r="F84" s="269">
        <v>8</v>
      </c>
      <c r="G84" s="269">
        <v>15</v>
      </c>
      <c r="H84" s="269">
        <v>1</v>
      </c>
      <c r="I84" s="269">
        <v>1</v>
      </c>
      <c r="J84" s="270">
        <f t="shared" si="4"/>
        <v>38</v>
      </c>
      <c r="K84" s="268">
        <v>0</v>
      </c>
      <c r="L84" s="269">
        <v>0</v>
      </c>
      <c r="M84" s="266">
        <v>0</v>
      </c>
      <c r="N84" s="271">
        <v>0</v>
      </c>
      <c r="O84" s="269">
        <v>0</v>
      </c>
      <c r="P84" s="269">
        <v>0</v>
      </c>
      <c r="Q84" s="266">
        <v>0</v>
      </c>
      <c r="R84" s="270">
        <f t="shared" si="5"/>
        <v>0</v>
      </c>
      <c r="S84" s="272">
        <f t="shared" si="7"/>
        <v>14</v>
      </c>
      <c r="T84" s="273">
        <f t="shared" si="6"/>
        <v>38</v>
      </c>
    </row>
    <row r="85" spans="1:20" s="266" customFormat="1" ht="12.6" customHeight="1">
      <c r="A85" s="39">
        <v>77</v>
      </c>
      <c r="B85" s="36" t="s">
        <v>1113</v>
      </c>
      <c r="C85" s="268">
        <v>2</v>
      </c>
      <c r="D85" s="269">
        <v>1</v>
      </c>
      <c r="E85" s="269">
        <v>0</v>
      </c>
      <c r="F85" s="269">
        <v>1</v>
      </c>
      <c r="G85" s="269">
        <v>1</v>
      </c>
      <c r="H85" s="269">
        <v>1</v>
      </c>
      <c r="I85" s="269">
        <v>0</v>
      </c>
      <c r="J85" s="270">
        <f t="shared" si="4"/>
        <v>4</v>
      </c>
      <c r="K85" s="268">
        <v>0</v>
      </c>
      <c r="L85" s="269">
        <v>0</v>
      </c>
      <c r="M85" s="266">
        <v>0</v>
      </c>
      <c r="N85" s="271">
        <v>0</v>
      </c>
      <c r="O85" s="269">
        <v>0</v>
      </c>
      <c r="P85" s="269">
        <v>0</v>
      </c>
      <c r="Q85" s="266">
        <v>0</v>
      </c>
      <c r="R85" s="270">
        <f t="shared" si="5"/>
        <v>0</v>
      </c>
      <c r="S85" s="272">
        <f t="shared" si="7"/>
        <v>2</v>
      </c>
      <c r="T85" s="273">
        <f t="shared" si="6"/>
        <v>4</v>
      </c>
    </row>
    <row r="86" spans="1:20" s="266" customFormat="1" ht="12.6" customHeight="1">
      <c r="A86" s="39">
        <v>78</v>
      </c>
      <c r="B86" s="36" t="s">
        <v>1114</v>
      </c>
      <c r="C86" s="268">
        <v>5</v>
      </c>
      <c r="D86" s="269">
        <v>3</v>
      </c>
      <c r="E86" s="269">
        <v>0</v>
      </c>
      <c r="F86" s="269">
        <v>1</v>
      </c>
      <c r="G86" s="269">
        <v>1</v>
      </c>
      <c r="H86" s="269">
        <v>2</v>
      </c>
      <c r="I86" s="269">
        <v>0</v>
      </c>
      <c r="J86" s="270">
        <f t="shared" si="4"/>
        <v>7</v>
      </c>
      <c r="K86" s="268">
        <v>0</v>
      </c>
      <c r="L86" s="269">
        <v>0</v>
      </c>
      <c r="M86" s="266">
        <v>0</v>
      </c>
      <c r="N86" s="271">
        <v>0</v>
      </c>
      <c r="O86" s="269">
        <v>0</v>
      </c>
      <c r="P86" s="269">
        <v>0</v>
      </c>
      <c r="Q86" s="266">
        <v>0</v>
      </c>
      <c r="R86" s="270">
        <f t="shared" si="5"/>
        <v>0</v>
      </c>
      <c r="S86" s="272">
        <f t="shared" si="7"/>
        <v>5</v>
      </c>
      <c r="T86" s="273">
        <f t="shared" si="6"/>
        <v>7</v>
      </c>
    </row>
    <row r="87" spans="1:20" s="266" customFormat="1" ht="12.6" customHeight="1">
      <c r="A87" s="39">
        <v>79</v>
      </c>
      <c r="B87" s="36" t="s">
        <v>1115</v>
      </c>
      <c r="C87" s="268">
        <v>2</v>
      </c>
      <c r="D87" s="269">
        <v>1</v>
      </c>
      <c r="E87" s="269">
        <v>0</v>
      </c>
      <c r="F87" s="269">
        <v>2</v>
      </c>
      <c r="G87" s="269">
        <v>4</v>
      </c>
      <c r="H87" s="269">
        <v>1</v>
      </c>
      <c r="I87" s="269">
        <v>1</v>
      </c>
      <c r="J87" s="270">
        <f t="shared" si="4"/>
        <v>9</v>
      </c>
      <c r="K87" s="268">
        <v>0</v>
      </c>
      <c r="L87" s="269">
        <v>0</v>
      </c>
      <c r="M87" s="266">
        <v>0</v>
      </c>
      <c r="N87" s="271">
        <v>0</v>
      </c>
      <c r="O87" s="269">
        <v>0</v>
      </c>
      <c r="P87" s="269">
        <v>0</v>
      </c>
      <c r="Q87" s="266">
        <v>0</v>
      </c>
      <c r="R87" s="270">
        <f t="shared" si="5"/>
        <v>0</v>
      </c>
      <c r="S87" s="272">
        <f t="shared" si="7"/>
        <v>2</v>
      </c>
      <c r="T87" s="273">
        <f t="shared" si="6"/>
        <v>9</v>
      </c>
    </row>
    <row r="88" spans="1:20" s="266" customFormat="1" ht="12.6" customHeight="1">
      <c r="A88" s="39">
        <v>80</v>
      </c>
      <c r="B88" s="36" t="s">
        <v>1116</v>
      </c>
      <c r="C88" s="268">
        <v>4</v>
      </c>
      <c r="D88" s="269">
        <v>3</v>
      </c>
      <c r="E88" s="269">
        <v>0</v>
      </c>
      <c r="F88" s="269">
        <v>3</v>
      </c>
      <c r="G88" s="269">
        <v>10</v>
      </c>
      <c r="H88" s="269">
        <v>0</v>
      </c>
      <c r="I88" s="269">
        <v>0</v>
      </c>
      <c r="J88" s="270">
        <f t="shared" si="4"/>
        <v>16</v>
      </c>
      <c r="K88" s="268">
        <v>0</v>
      </c>
      <c r="L88" s="269">
        <v>0</v>
      </c>
      <c r="M88" s="266">
        <v>0</v>
      </c>
      <c r="N88" s="271">
        <v>0</v>
      </c>
      <c r="O88" s="269">
        <v>0</v>
      </c>
      <c r="P88" s="269">
        <v>0</v>
      </c>
      <c r="Q88" s="266">
        <v>0</v>
      </c>
      <c r="R88" s="270">
        <f t="shared" si="5"/>
        <v>0</v>
      </c>
      <c r="S88" s="272">
        <f t="shared" si="7"/>
        <v>4</v>
      </c>
      <c r="T88" s="273">
        <f t="shared" si="6"/>
        <v>16</v>
      </c>
    </row>
    <row r="89" spans="1:20" s="266" customFormat="1" ht="12.6" customHeight="1">
      <c r="A89" s="39">
        <v>81</v>
      </c>
      <c r="B89" s="36" t="s">
        <v>1117</v>
      </c>
      <c r="C89" s="268">
        <v>11</v>
      </c>
      <c r="D89" s="269">
        <v>8</v>
      </c>
      <c r="E89" s="269">
        <v>0</v>
      </c>
      <c r="F89" s="269">
        <v>9</v>
      </c>
      <c r="G89" s="269">
        <v>8</v>
      </c>
      <c r="H89" s="269">
        <v>1</v>
      </c>
      <c r="I89" s="269">
        <v>0</v>
      </c>
      <c r="J89" s="270">
        <f t="shared" si="4"/>
        <v>26</v>
      </c>
      <c r="K89" s="268">
        <v>0</v>
      </c>
      <c r="L89" s="269">
        <v>0</v>
      </c>
      <c r="M89" s="266">
        <v>0</v>
      </c>
      <c r="N89" s="271">
        <v>0</v>
      </c>
      <c r="O89" s="269">
        <v>0</v>
      </c>
      <c r="P89" s="269">
        <v>0</v>
      </c>
      <c r="Q89" s="266">
        <v>0</v>
      </c>
      <c r="R89" s="270">
        <f t="shared" si="5"/>
        <v>0</v>
      </c>
      <c r="S89" s="272">
        <f t="shared" si="7"/>
        <v>11</v>
      </c>
      <c r="T89" s="273">
        <f t="shared" si="6"/>
        <v>26</v>
      </c>
    </row>
    <row r="90" spans="1:20" s="266" customFormat="1" ht="14.25" customHeight="1">
      <c r="A90" s="292"/>
      <c r="B90" s="293" t="s">
        <v>1119</v>
      </c>
      <c r="C90" s="294">
        <f>SUM(C6:C89)</f>
        <v>2515</v>
      </c>
      <c r="D90" s="294">
        <f t="shared" ref="D90:T90" si="8">SUM(D6:D89)</f>
        <v>1759</v>
      </c>
      <c r="E90" s="294">
        <f t="shared" si="8"/>
        <v>23</v>
      </c>
      <c r="F90" s="294">
        <f t="shared" si="8"/>
        <v>1524</v>
      </c>
      <c r="G90" s="294">
        <f t="shared" si="8"/>
        <v>1132</v>
      </c>
      <c r="H90" s="294">
        <f t="shared" si="8"/>
        <v>284</v>
      </c>
      <c r="I90" s="294">
        <f t="shared" si="8"/>
        <v>130</v>
      </c>
      <c r="J90" s="294">
        <f t="shared" si="8"/>
        <v>4852</v>
      </c>
      <c r="K90" s="294">
        <f t="shared" si="8"/>
        <v>314</v>
      </c>
      <c r="L90" s="294">
        <f t="shared" si="8"/>
        <v>213</v>
      </c>
      <c r="M90" s="294">
        <f t="shared" si="8"/>
        <v>0</v>
      </c>
      <c r="N90" s="294">
        <f t="shared" si="8"/>
        <v>113</v>
      </c>
      <c r="O90" s="294">
        <f t="shared" si="8"/>
        <v>8</v>
      </c>
      <c r="P90" s="294">
        <f t="shared" si="8"/>
        <v>1</v>
      </c>
      <c r="Q90" s="294">
        <f t="shared" si="8"/>
        <v>0</v>
      </c>
      <c r="R90" s="294">
        <f t="shared" si="8"/>
        <v>335</v>
      </c>
      <c r="S90" s="294">
        <f t="shared" si="8"/>
        <v>2829</v>
      </c>
      <c r="T90" s="294">
        <f t="shared" si="8"/>
        <v>5187</v>
      </c>
    </row>
  </sheetData>
  <mergeCells count="14">
    <mergeCell ref="S46:T46"/>
    <mergeCell ref="A47:A48"/>
    <mergeCell ref="B47:B48"/>
    <mergeCell ref="C47:J47"/>
    <mergeCell ref="K47:R47"/>
    <mergeCell ref="S47:T47"/>
    <mergeCell ref="A1:T1"/>
    <mergeCell ref="A2:T2"/>
    <mergeCell ref="S3:T3"/>
    <mergeCell ref="A4:A5"/>
    <mergeCell ref="B4:B5"/>
    <mergeCell ref="C4:J4"/>
    <mergeCell ref="K4:R4"/>
    <mergeCell ref="S4:T4"/>
  </mergeCells>
  <printOptions horizontalCentered="1" verticalCentered="1"/>
  <pageMargins left="0.31496062992125984" right="0.27559055118110237" top="0" bottom="0" header="0.35433070866141736" footer="0.23622047244094491"/>
  <pageSetup paperSize="9" scale="85" orientation="landscape" r:id="rId1"/>
  <headerFooter alignWithMargins="0"/>
  <rowBreaks count="1" manualBreakCount="1">
    <brk id="45" max="19" man="1"/>
  </rowBreaks>
</worksheet>
</file>

<file path=xl/worksheets/sheet25.xml><?xml version="1.0" encoding="utf-8"?>
<worksheet xmlns="http://schemas.openxmlformats.org/spreadsheetml/2006/main" xmlns:r="http://schemas.openxmlformats.org/officeDocument/2006/relationships">
  <sheetPr>
    <tabColor theme="0" tint="-0.34998626667073579"/>
  </sheetPr>
  <dimension ref="A1:P86"/>
  <sheetViews>
    <sheetView showGridLines="0" zoomScaleNormal="100" workbookViewId="0">
      <pane ySplit="4" topLeftCell="A62" activePane="bottomLeft" state="frozen"/>
      <selection activeCell="J27" sqref="J27"/>
      <selection pane="bottomLeft" sqref="A1:P1"/>
    </sheetView>
  </sheetViews>
  <sheetFormatPr defaultColWidth="9.140625" defaultRowHeight="12.75"/>
  <cols>
    <col min="1" max="1" width="7.85546875" style="186" bestFit="1" customWidth="1"/>
    <col min="2" max="3" width="8.42578125" style="186" customWidth="1"/>
    <col min="4" max="4" width="9.7109375" style="186" customWidth="1"/>
    <col min="5" max="5" width="10.85546875" style="186" customWidth="1"/>
    <col min="6" max="7" width="6.85546875" style="186" customWidth="1"/>
    <col min="8" max="10" width="8.42578125" style="186" customWidth="1"/>
    <col min="11" max="11" width="9.7109375" style="186" customWidth="1"/>
    <col min="12" max="12" width="10.85546875" style="186" customWidth="1"/>
    <col min="13" max="14" width="6.85546875" style="186" customWidth="1"/>
    <col min="15" max="16" width="8.42578125" style="186" customWidth="1"/>
    <col min="17" max="16384" width="9.140625" style="186"/>
  </cols>
  <sheetData>
    <row r="1" spans="1:16" ht="28.5" customHeight="1">
      <c r="A1" s="1014" t="s">
        <v>1368</v>
      </c>
      <c r="B1" s="1014"/>
      <c r="C1" s="1014"/>
      <c r="D1" s="1014"/>
      <c r="E1" s="1014"/>
      <c r="F1" s="1014"/>
      <c r="G1" s="1014"/>
      <c r="H1" s="1014"/>
      <c r="I1" s="1014"/>
      <c r="J1" s="1014"/>
      <c r="K1" s="1014"/>
      <c r="L1" s="1014"/>
      <c r="M1" s="1014"/>
      <c r="N1" s="1014"/>
      <c r="O1" s="1014"/>
      <c r="P1" s="1014"/>
    </row>
    <row r="2" spans="1:16" ht="19.5" customHeight="1">
      <c r="A2" s="1118" t="s">
        <v>1369</v>
      </c>
      <c r="B2" s="1118"/>
      <c r="C2" s="1118"/>
      <c r="D2" s="1118"/>
      <c r="E2" s="1118"/>
      <c r="F2" s="1118"/>
      <c r="G2" s="1118"/>
      <c r="H2" s="1118"/>
      <c r="I2" s="1118"/>
      <c r="J2" s="1118"/>
      <c r="K2" s="1118"/>
      <c r="L2" s="1118"/>
      <c r="M2" s="1118"/>
      <c r="N2" s="1118"/>
      <c r="O2" s="1118"/>
      <c r="P2" s="1118"/>
    </row>
    <row r="3" spans="1:16" ht="33.75" customHeight="1">
      <c r="A3" s="1119" t="s">
        <v>1130</v>
      </c>
      <c r="B3" s="1121" t="s">
        <v>1370</v>
      </c>
      <c r="C3" s="1122"/>
      <c r="D3" s="1122"/>
      <c r="E3" s="1122"/>
      <c r="F3" s="1122"/>
      <c r="G3" s="1122"/>
      <c r="H3" s="1016"/>
      <c r="I3" s="1123" t="s">
        <v>1371</v>
      </c>
      <c r="J3" s="1124"/>
      <c r="K3" s="1124"/>
      <c r="L3" s="1124"/>
      <c r="M3" s="1124"/>
      <c r="N3" s="1124"/>
      <c r="O3" s="1125"/>
      <c r="P3" s="1114" t="s">
        <v>1372</v>
      </c>
    </row>
    <row r="4" spans="1:16" ht="33.75" customHeight="1">
      <c r="A4" s="1120"/>
      <c r="B4" s="262" t="s">
        <v>1358</v>
      </c>
      <c r="C4" s="262" t="s">
        <v>1359</v>
      </c>
      <c r="D4" s="262" t="s">
        <v>1360</v>
      </c>
      <c r="E4" s="262" t="s">
        <v>1361</v>
      </c>
      <c r="F4" s="262" t="s">
        <v>1362</v>
      </c>
      <c r="G4" s="262" t="s">
        <v>1363</v>
      </c>
      <c r="H4" s="263" t="s">
        <v>1136</v>
      </c>
      <c r="I4" s="262" t="s">
        <v>1358</v>
      </c>
      <c r="J4" s="262" t="s">
        <v>1359</v>
      </c>
      <c r="K4" s="262" t="s">
        <v>1360</v>
      </c>
      <c r="L4" s="262" t="s">
        <v>1361</v>
      </c>
      <c r="M4" s="262" t="s">
        <v>1362</v>
      </c>
      <c r="N4" s="262" t="s">
        <v>1363</v>
      </c>
      <c r="O4" s="263" t="s">
        <v>1136</v>
      </c>
      <c r="P4" s="1126"/>
    </row>
    <row r="5" spans="1:16" ht="12.6" customHeight="1">
      <c r="A5" s="295">
        <v>0</v>
      </c>
      <c r="B5" s="187">
        <v>0</v>
      </c>
      <c r="C5" s="187">
        <v>0</v>
      </c>
      <c r="D5" s="187">
        <v>1</v>
      </c>
      <c r="E5" s="187">
        <v>1</v>
      </c>
      <c r="F5" s="187">
        <v>0</v>
      </c>
      <c r="G5" s="187">
        <v>0</v>
      </c>
      <c r="H5" s="296">
        <f>SUM(B5:G5)</f>
        <v>2</v>
      </c>
      <c r="I5" s="187">
        <v>0</v>
      </c>
      <c r="J5" s="187">
        <v>0</v>
      </c>
      <c r="K5" s="187">
        <v>8</v>
      </c>
      <c r="L5" s="187">
        <v>4</v>
      </c>
      <c r="M5" s="187">
        <v>0</v>
      </c>
      <c r="N5" s="187">
        <v>0</v>
      </c>
      <c r="O5" s="296">
        <f>SUM(I5:N5)</f>
        <v>12</v>
      </c>
      <c r="P5" s="296">
        <f>H5+O5</f>
        <v>14</v>
      </c>
    </row>
    <row r="6" spans="1:16" ht="12.6" customHeight="1">
      <c r="A6" s="295">
        <f>+A5+1</f>
        <v>1</v>
      </c>
      <c r="B6" s="187">
        <v>0</v>
      </c>
      <c r="C6" s="187">
        <v>0</v>
      </c>
      <c r="D6" s="187">
        <v>3</v>
      </c>
      <c r="E6" s="187">
        <v>4</v>
      </c>
      <c r="F6" s="187">
        <v>0</v>
      </c>
      <c r="G6" s="187">
        <v>0</v>
      </c>
      <c r="H6" s="296">
        <f t="shared" ref="H6:H69" si="0">SUM(B6:G6)</f>
        <v>7</v>
      </c>
      <c r="I6" s="187">
        <v>0</v>
      </c>
      <c r="J6" s="187">
        <v>0</v>
      </c>
      <c r="K6" s="187">
        <v>21</v>
      </c>
      <c r="L6" s="187">
        <v>24</v>
      </c>
      <c r="M6" s="187">
        <v>0</v>
      </c>
      <c r="N6" s="187">
        <v>0</v>
      </c>
      <c r="O6" s="296">
        <f t="shared" ref="O6:O69" si="1">SUM(I6:N6)</f>
        <v>45</v>
      </c>
      <c r="P6" s="296">
        <f t="shared" ref="P6:P69" si="2">H6+O6</f>
        <v>52</v>
      </c>
    </row>
    <row r="7" spans="1:16" ht="12.6" customHeight="1">
      <c r="A7" s="295">
        <f t="shared" ref="A7:A70" si="3">+A6+1</f>
        <v>2</v>
      </c>
      <c r="B7" s="187">
        <v>0</v>
      </c>
      <c r="C7" s="187">
        <v>0</v>
      </c>
      <c r="D7" s="187">
        <v>0</v>
      </c>
      <c r="E7" s="187">
        <v>5</v>
      </c>
      <c r="F7" s="187">
        <v>0</v>
      </c>
      <c r="G7" s="187">
        <v>0</v>
      </c>
      <c r="H7" s="296">
        <f t="shared" si="0"/>
        <v>5</v>
      </c>
      <c r="I7" s="187">
        <v>0</v>
      </c>
      <c r="J7" s="187">
        <v>0</v>
      </c>
      <c r="K7" s="187">
        <v>29</v>
      </c>
      <c r="L7" s="187">
        <v>38</v>
      </c>
      <c r="M7" s="187">
        <v>0</v>
      </c>
      <c r="N7" s="187">
        <v>0</v>
      </c>
      <c r="O7" s="296">
        <f t="shared" si="1"/>
        <v>67</v>
      </c>
      <c r="P7" s="296">
        <f t="shared" si="2"/>
        <v>72</v>
      </c>
    </row>
    <row r="8" spans="1:16" ht="12.6" customHeight="1">
      <c r="A8" s="295">
        <f t="shared" si="3"/>
        <v>3</v>
      </c>
      <c r="B8" s="187">
        <v>0</v>
      </c>
      <c r="C8" s="187">
        <v>0</v>
      </c>
      <c r="D8" s="187">
        <v>9</v>
      </c>
      <c r="E8" s="187">
        <v>4</v>
      </c>
      <c r="F8" s="187">
        <v>0</v>
      </c>
      <c r="G8" s="187">
        <v>0</v>
      </c>
      <c r="H8" s="296">
        <f t="shared" si="0"/>
        <v>13</v>
      </c>
      <c r="I8" s="187">
        <v>0</v>
      </c>
      <c r="J8" s="187">
        <v>0</v>
      </c>
      <c r="K8" s="187">
        <v>33</v>
      </c>
      <c r="L8" s="187">
        <v>35</v>
      </c>
      <c r="M8" s="187">
        <v>0</v>
      </c>
      <c r="N8" s="187">
        <v>0</v>
      </c>
      <c r="O8" s="296">
        <f t="shared" si="1"/>
        <v>68</v>
      </c>
      <c r="P8" s="296">
        <f t="shared" si="2"/>
        <v>81</v>
      </c>
    </row>
    <row r="9" spans="1:16" ht="12.6" customHeight="1">
      <c r="A9" s="295">
        <f t="shared" si="3"/>
        <v>4</v>
      </c>
      <c r="B9" s="187">
        <v>0</v>
      </c>
      <c r="C9" s="187">
        <v>0</v>
      </c>
      <c r="D9" s="187">
        <v>3</v>
      </c>
      <c r="E9" s="187">
        <v>3</v>
      </c>
      <c r="F9" s="187">
        <v>0</v>
      </c>
      <c r="G9" s="187">
        <v>0</v>
      </c>
      <c r="H9" s="296">
        <f t="shared" si="0"/>
        <v>6</v>
      </c>
      <c r="I9" s="187">
        <v>0</v>
      </c>
      <c r="J9" s="187">
        <v>0</v>
      </c>
      <c r="K9" s="187">
        <v>35</v>
      </c>
      <c r="L9" s="187">
        <v>38</v>
      </c>
      <c r="M9" s="187">
        <v>0</v>
      </c>
      <c r="N9" s="187">
        <v>0</v>
      </c>
      <c r="O9" s="296">
        <f t="shared" si="1"/>
        <v>73</v>
      </c>
      <c r="P9" s="296">
        <f t="shared" si="2"/>
        <v>79</v>
      </c>
    </row>
    <row r="10" spans="1:16" ht="12.6" customHeight="1">
      <c r="A10" s="295">
        <f t="shared" si="3"/>
        <v>5</v>
      </c>
      <c r="B10" s="187">
        <v>0</v>
      </c>
      <c r="C10" s="187">
        <v>0</v>
      </c>
      <c r="D10" s="187">
        <v>5</v>
      </c>
      <c r="E10" s="187">
        <v>5</v>
      </c>
      <c r="F10" s="187">
        <v>0</v>
      </c>
      <c r="G10" s="187">
        <v>0</v>
      </c>
      <c r="H10" s="296">
        <f t="shared" si="0"/>
        <v>10</v>
      </c>
      <c r="I10" s="187">
        <v>0</v>
      </c>
      <c r="J10" s="187">
        <v>0</v>
      </c>
      <c r="K10" s="187">
        <v>41</v>
      </c>
      <c r="L10" s="187">
        <v>35</v>
      </c>
      <c r="M10" s="187">
        <v>0</v>
      </c>
      <c r="N10" s="187">
        <v>0</v>
      </c>
      <c r="O10" s="296">
        <f t="shared" si="1"/>
        <v>76</v>
      </c>
      <c r="P10" s="296">
        <f t="shared" si="2"/>
        <v>86</v>
      </c>
    </row>
    <row r="11" spans="1:16" ht="12.6" customHeight="1">
      <c r="A11" s="295">
        <f t="shared" si="3"/>
        <v>6</v>
      </c>
      <c r="B11" s="187">
        <v>0</v>
      </c>
      <c r="C11" s="187">
        <v>0</v>
      </c>
      <c r="D11" s="187">
        <v>2</v>
      </c>
      <c r="E11" s="187">
        <v>5</v>
      </c>
      <c r="F11" s="187">
        <v>0</v>
      </c>
      <c r="G11" s="187">
        <v>0</v>
      </c>
      <c r="H11" s="296">
        <f t="shared" si="0"/>
        <v>7</v>
      </c>
      <c r="I11" s="187">
        <v>0</v>
      </c>
      <c r="J11" s="187">
        <v>0</v>
      </c>
      <c r="K11" s="187">
        <v>51</v>
      </c>
      <c r="L11" s="187">
        <v>34</v>
      </c>
      <c r="M11" s="187">
        <v>0</v>
      </c>
      <c r="N11" s="187">
        <v>0</v>
      </c>
      <c r="O11" s="296">
        <f t="shared" si="1"/>
        <v>85</v>
      </c>
      <c r="P11" s="296">
        <f t="shared" si="2"/>
        <v>92</v>
      </c>
    </row>
    <row r="12" spans="1:16" ht="12.6" customHeight="1">
      <c r="A12" s="295">
        <f t="shared" si="3"/>
        <v>7</v>
      </c>
      <c r="B12" s="187">
        <v>0</v>
      </c>
      <c r="C12" s="187">
        <v>0</v>
      </c>
      <c r="D12" s="187">
        <v>3</v>
      </c>
      <c r="E12" s="187">
        <v>5</v>
      </c>
      <c r="F12" s="187">
        <v>0</v>
      </c>
      <c r="G12" s="187">
        <v>0</v>
      </c>
      <c r="H12" s="296">
        <f t="shared" si="0"/>
        <v>8</v>
      </c>
      <c r="I12" s="187">
        <v>0</v>
      </c>
      <c r="J12" s="187">
        <v>0</v>
      </c>
      <c r="K12" s="187">
        <v>45</v>
      </c>
      <c r="L12" s="187">
        <v>46</v>
      </c>
      <c r="M12" s="187">
        <v>0</v>
      </c>
      <c r="N12" s="187">
        <v>0</v>
      </c>
      <c r="O12" s="296">
        <f t="shared" si="1"/>
        <v>91</v>
      </c>
      <c r="P12" s="296">
        <f t="shared" si="2"/>
        <v>99</v>
      </c>
    </row>
    <row r="13" spans="1:16" ht="12.6" customHeight="1">
      <c r="A13" s="295">
        <f t="shared" si="3"/>
        <v>8</v>
      </c>
      <c r="B13" s="187">
        <v>0</v>
      </c>
      <c r="C13" s="187">
        <v>0</v>
      </c>
      <c r="D13" s="187">
        <v>5</v>
      </c>
      <c r="E13" s="187">
        <v>9</v>
      </c>
      <c r="F13" s="187">
        <v>0</v>
      </c>
      <c r="G13" s="187">
        <v>0</v>
      </c>
      <c r="H13" s="296">
        <f t="shared" si="0"/>
        <v>14</v>
      </c>
      <c r="I13" s="187">
        <v>0</v>
      </c>
      <c r="J13" s="187">
        <v>0</v>
      </c>
      <c r="K13" s="187">
        <v>39</v>
      </c>
      <c r="L13" s="187">
        <v>37</v>
      </c>
      <c r="M13" s="187">
        <v>0</v>
      </c>
      <c r="N13" s="187">
        <v>0</v>
      </c>
      <c r="O13" s="296">
        <f t="shared" si="1"/>
        <v>76</v>
      </c>
      <c r="P13" s="296">
        <f t="shared" si="2"/>
        <v>90</v>
      </c>
    </row>
    <row r="14" spans="1:16" ht="12.6" customHeight="1">
      <c r="A14" s="295">
        <f t="shared" si="3"/>
        <v>9</v>
      </c>
      <c r="B14" s="187">
        <v>0</v>
      </c>
      <c r="C14" s="187">
        <v>0</v>
      </c>
      <c r="D14" s="187">
        <v>4</v>
      </c>
      <c r="E14" s="187">
        <v>6</v>
      </c>
      <c r="F14" s="187">
        <v>0</v>
      </c>
      <c r="G14" s="187">
        <v>0</v>
      </c>
      <c r="H14" s="296">
        <f t="shared" si="0"/>
        <v>10</v>
      </c>
      <c r="I14" s="187">
        <v>0</v>
      </c>
      <c r="J14" s="187">
        <v>0</v>
      </c>
      <c r="K14" s="187">
        <v>38</v>
      </c>
      <c r="L14" s="187">
        <v>48</v>
      </c>
      <c r="M14" s="187">
        <v>0</v>
      </c>
      <c r="N14" s="187">
        <v>0</v>
      </c>
      <c r="O14" s="296">
        <f t="shared" si="1"/>
        <v>86</v>
      </c>
      <c r="P14" s="296">
        <f t="shared" si="2"/>
        <v>96</v>
      </c>
    </row>
    <row r="15" spans="1:16" ht="12.6" customHeight="1">
      <c r="A15" s="295">
        <f t="shared" si="3"/>
        <v>10</v>
      </c>
      <c r="B15" s="187">
        <v>0</v>
      </c>
      <c r="C15" s="187">
        <v>0</v>
      </c>
      <c r="D15" s="187">
        <v>2</v>
      </c>
      <c r="E15" s="187">
        <v>8</v>
      </c>
      <c r="F15" s="187">
        <v>0</v>
      </c>
      <c r="G15" s="187">
        <v>0</v>
      </c>
      <c r="H15" s="296">
        <f t="shared" si="0"/>
        <v>10</v>
      </c>
      <c r="I15" s="187">
        <v>0</v>
      </c>
      <c r="J15" s="187">
        <v>0</v>
      </c>
      <c r="K15" s="187">
        <v>39</v>
      </c>
      <c r="L15" s="187">
        <v>37</v>
      </c>
      <c r="M15" s="187">
        <v>0</v>
      </c>
      <c r="N15" s="187">
        <v>0</v>
      </c>
      <c r="O15" s="296">
        <f t="shared" si="1"/>
        <v>76</v>
      </c>
      <c r="P15" s="296">
        <f t="shared" si="2"/>
        <v>86</v>
      </c>
    </row>
    <row r="16" spans="1:16" ht="12.6" customHeight="1">
      <c r="A16" s="295">
        <f t="shared" si="3"/>
        <v>11</v>
      </c>
      <c r="B16" s="187">
        <v>0</v>
      </c>
      <c r="C16" s="187">
        <v>0</v>
      </c>
      <c r="D16" s="187">
        <v>5</v>
      </c>
      <c r="E16" s="187">
        <v>8</v>
      </c>
      <c r="F16" s="187">
        <v>0</v>
      </c>
      <c r="G16" s="187">
        <v>0</v>
      </c>
      <c r="H16" s="296">
        <f t="shared" si="0"/>
        <v>13</v>
      </c>
      <c r="I16" s="187">
        <v>0</v>
      </c>
      <c r="J16" s="187">
        <v>0</v>
      </c>
      <c r="K16" s="187">
        <v>40</v>
      </c>
      <c r="L16" s="187">
        <v>61</v>
      </c>
      <c r="M16" s="187">
        <v>0</v>
      </c>
      <c r="N16" s="187">
        <v>0</v>
      </c>
      <c r="O16" s="296">
        <f t="shared" si="1"/>
        <v>101</v>
      </c>
      <c r="P16" s="296">
        <f t="shared" si="2"/>
        <v>114</v>
      </c>
    </row>
    <row r="17" spans="1:16" ht="12.6" customHeight="1">
      <c r="A17" s="295">
        <f t="shared" si="3"/>
        <v>12</v>
      </c>
      <c r="B17" s="187">
        <v>0</v>
      </c>
      <c r="C17" s="187">
        <v>0</v>
      </c>
      <c r="D17" s="187">
        <v>11</v>
      </c>
      <c r="E17" s="187">
        <v>3</v>
      </c>
      <c r="F17" s="187">
        <v>0</v>
      </c>
      <c r="G17" s="187">
        <v>0</v>
      </c>
      <c r="H17" s="296">
        <f t="shared" si="0"/>
        <v>14</v>
      </c>
      <c r="I17" s="187">
        <v>0</v>
      </c>
      <c r="J17" s="187">
        <v>0</v>
      </c>
      <c r="K17" s="187">
        <v>39</v>
      </c>
      <c r="L17" s="187">
        <v>53</v>
      </c>
      <c r="M17" s="187">
        <v>0</v>
      </c>
      <c r="N17" s="187">
        <v>0</v>
      </c>
      <c r="O17" s="296">
        <f t="shared" si="1"/>
        <v>92</v>
      </c>
      <c r="P17" s="296">
        <f t="shared" si="2"/>
        <v>106</v>
      </c>
    </row>
    <row r="18" spans="1:16" ht="12.6" customHeight="1">
      <c r="A18" s="295">
        <f t="shared" si="3"/>
        <v>13</v>
      </c>
      <c r="B18" s="187">
        <v>0</v>
      </c>
      <c r="C18" s="187">
        <v>0</v>
      </c>
      <c r="D18" s="187">
        <v>4</v>
      </c>
      <c r="E18" s="187">
        <v>8</v>
      </c>
      <c r="F18" s="187">
        <v>0</v>
      </c>
      <c r="G18" s="187">
        <v>0</v>
      </c>
      <c r="H18" s="296">
        <f t="shared" si="0"/>
        <v>12</v>
      </c>
      <c r="I18" s="187">
        <v>0</v>
      </c>
      <c r="J18" s="187">
        <v>0</v>
      </c>
      <c r="K18" s="187">
        <v>38</v>
      </c>
      <c r="L18" s="187">
        <v>42</v>
      </c>
      <c r="M18" s="187">
        <v>0</v>
      </c>
      <c r="N18" s="187">
        <v>0</v>
      </c>
      <c r="O18" s="296">
        <f t="shared" si="1"/>
        <v>80</v>
      </c>
      <c r="P18" s="296">
        <f t="shared" si="2"/>
        <v>92</v>
      </c>
    </row>
    <row r="19" spans="1:16" ht="12.6" customHeight="1">
      <c r="A19" s="295">
        <f t="shared" si="3"/>
        <v>14</v>
      </c>
      <c r="B19" s="187">
        <v>0</v>
      </c>
      <c r="C19" s="187">
        <v>0</v>
      </c>
      <c r="D19" s="187">
        <v>10</v>
      </c>
      <c r="E19" s="187">
        <v>7</v>
      </c>
      <c r="F19" s="187">
        <v>0</v>
      </c>
      <c r="G19" s="187">
        <v>0</v>
      </c>
      <c r="H19" s="296">
        <f t="shared" si="0"/>
        <v>17</v>
      </c>
      <c r="I19" s="187">
        <v>0</v>
      </c>
      <c r="J19" s="187">
        <v>0</v>
      </c>
      <c r="K19" s="187">
        <v>37</v>
      </c>
      <c r="L19" s="187">
        <v>63</v>
      </c>
      <c r="M19" s="187">
        <v>0</v>
      </c>
      <c r="N19" s="187">
        <v>0</v>
      </c>
      <c r="O19" s="296">
        <f t="shared" si="1"/>
        <v>100</v>
      </c>
      <c r="P19" s="296">
        <f t="shared" si="2"/>
        <v>117</v>
      </c>
    </row>
    <row r="20" spans="1:16" ht="12.6" customHeight="1">
      <c r="A20" s="295">
        <f t="shared" si="3"/>
        <v>15</v>
      </c>
      <c r="B20" s="187">
        <v>0</v>
      </c>
      <c r="C20" s="187">
        <v>0</v>
      </c>
      <c r="D20" s="187">
        <v>6</v>
      </c>
      <c r="E20" s="187">
        <v>10</v>
      </c>
      <c r="F20" s="187">
        <v>0</v>
      </c>
      <c r="G20" s="187">
        <v>0</v>
      </c>
      <c r="H20" s="296">
        <f t="shared" si="0"/>
        <v>16</v>
      </c>
      <c r="I20" s="187">
        <v>0</v>
      </c>
      <c r="J20" s="187">
        <v>0</v>
      </c>
      <c r="K20" s="187">
        <v>42</v>
      </c>
      <c r="L20" s="187">
        <v>62</v>
      </c>
      <c r="M20" s="187">
        <v>0</v>
      </c>
      <c r="N20" s="187">
        <v>0</v>
      </c>
      <c r="O20" s="296">
        <f t="shared" si="1"/>
        <v>104</v>
      </c>
      <c r="P20" s="296">
        <f t="shared" si="2"/>
        <v>120</v>
      </c>
    </row>
    <row r="21" spans="1:16" ht="12.6" customHeight="1">
      <c r="A21" s="295">
        <f t="shared" si="3"/>
        <v>16</v>
      </c>
      <c r="B21" s="187">
        <v>0</v>
      </c>
      <c r="C21" s="187">
        <v>0</v>
      </c>
      <c r="D21" s="187">
        <v>11</v>
      </c>
      <c r="E21" s="187">
        <v>14</v>
      </c>
      <c r="F21" s="187">
        <v>0</v>
      </c>
      <c r="G21" s="187">
        <v>0</v>
      </c>
      <c r="H21" s="296">
        <f t="shared" si="0"/>
        <v>25</v>
      </c>
      <c r="I21" s="187">
        <v>0</v>
      </c>
      <c r="J21" s="187">
        <v>0</v>
      </c>
      <c r="K21" s="187">
        <v>60</v>
      </c>
      <c r="L21" s="187">
        <v>65</v>
      </c>
      <c r="M21" s="187">
        <v>0</v>
      </c>
      <c r="N21" s="187">
        <v>0</v>
      </c>
      <c r="O21" s="296">
        <f t="shared" si="1"/>
        <v>125</v>
      </c>
      <c r="P21" s="296">
        <f t="shared" si="2"/>
        <v>150</v>
      </c>
    </row>
    <row r="22" spans="1:16" ht="12.6" customHeight="1">
      <c r="A22" s="295">
        <f t="shared" si="3"/>
        <v>17</v>
      </c>
      <c r="B22" s="187">
        <v>0</v>
      </c>
      <c r="C22" s="187">
        <v>0</v>
      </c>
      <c r="D22" s="187">
        <v>9</v>
      </c>
      <c r="E22" s="187">
        <v>5</v>
      </c>
      <c r="F22" s="187">
        <v>0</v>
      </c>
      <c r="G22" s="187">
        <v>0</v>
      </c>
      <c r="H22" s="296">
        <f t="shared" si="0"/>
        <v>14</v>
      </c>
      <c r="I22" s="187">
        <v>0</v>
      </c>
      <c r="J22" s="187">
        <v>0</v>
      </c>
      <c r="K22" s="187">
        <v>54</v>
      </c>
      <c r="L22" s="187">
        <v>47</v>
      </c>
      <c r="M22" s="187">
        <v>0</v>
      </c>
      <c r="N22" s="187">
        <v>0</v>
      </c>
      <c r="O22" s="296">
        <f t="shared" si="1"/>
        <v>101</v>
      </c>
      <c r="P22" s="296">
        <f t="shared" si="2"/>
        <v>115</v>
      </c>
    </row>
    <row r="23" spans="1:16" ht="12.6" customHeight="1">
      <c r="A23" s="295">
        <f t="shared" si="3"/>
        <v>18</v>
      </c>
      <c r="B23" s="187">
        <v>0</v>
      </c>
      <c r="C23" s="187">
        <v>0</v>
      </c>
      <c r="D23" s="187">
        <v>11</v>
      </c>
      <c r="E23" s="187">
        <v>5</v>
      </c>
      <c r="F23" s="187">
        <v>0</v>
      </c>
      <c r="G23" s="187">
        <v>0</v>
      </c>
      <c r="H23" s="296">
        <f t="shared" si="0"/>
        <v>16</v>
      </c>
      <c r="I23" s="187">
        <v>0</v>
      </c>
      <c r="J23" s="187">
        <v>0</v>
      </c>
      <c r="K23" s="187">
        <v>56</v>
      </c>
      <c r="L23" s="187">
        <v>69</v>
      </c>
      <c r="M23" s="187">
        <v>0</v>
      </c>
      <c r="N23" s="187">
        <v>0</v>
      </c>
      <c r="O23" s="296">
        <f t="shared" si="1"/>
        <v>125</v>
      </c>
      <c r="P23" s="296">
        <f t="shared" si="2"/>
        <v>141</v>
      </c>
    </row>
    <row r="24" spans="1:16" ht="12.6" customHeight="1">
      <c r="A24" s="295">
        <f t="shared" si="3"/>
        <v>19</v>
      </c>
      <c r="B24" s="187">
        <v>1</v>
      </c>
      <c r="C24" s="187">
        <v>0</v>
      </c>
      <c r="D24" s="187">
        <v>4</v>
      </c>
      <c r="E24" s="187">
        <v>3</v>
      </c>
      <c r="F24" s="187">
        <v>0</v>
      </c>
      <c r="G24" s="187">
        <v>0</v>
      </c>
      <c r="H24" s="296">
        <f t="shared" si="0"/>
        <v>8</v>
      </c>
      <c r="I24" s="187">
        <v>0</v>
      </c>
      <c r="J24" s="187">
        <v>0</v>
      </c>
      <c r="K24" s="187">
        <v>50</v>
      </c>
      <c r="L24" s="187">
        <v>39</v>
      </c>
      <c r="M24" s="187">
        <v>0</v>
      </c>
      <c r="N24" s="187">
        <v>0</v>
      </c>
      <c r="O24" s="296">
        <f t="shared" si="1"/>
        <v>89</v>
      </c>
      <c r="P24" s="296">
        <f t="shared" si="2"/>
        <v>97</v>
      </c>
    </row>
    <row r="25" spans="1:16" ht="12.6" customHeight="1">
      <c r="A25" s="295">
        <f t="shared" si="3"/>
        <v>20</v>
      </c>
      <c r="B25" s="187">
        <v>0</v>
      </c>
      <c r="C25" s="187">
        <v>0</v>
      </c>
      <c r="D25" s="187">
        <v>6</v>
      </c>
      <c r="E25" s="187">
        <v>6</v>
      </c>
      <c r="F25" s="187">
        <v>0</v>
      </c>
      <c r="G25" s="187">
        <v>0</v>
      </c>
      <c r="H25" s="296">
        <f t="shared" si="0"/>
        <v>12</v>
      </c>
      <c r="I25" s="187">
        <v>7</v>
      </c>
      <c r="J25" s="187">
        <v>0</v>
      </c>
      <c r="K25" s="187">
        <v>45</v>
      </c>
      <c r="L25" s="187">
        <v>27</v>
      </c>
      <c r="M25" s="187">
        <v>0</v>
      </c>
      <c r="N25" s="187">
        <v>0</v>
      </c>
      <c r="O25" s="296">
        <f t="shared" si="1"/>
        <v>79</v>
      </c>
      <c r="P25" s="296">
        <f t="shared" si="2"/>
        <v>91</v>
      </c>
    </row>
    <row r="26" spans="1:16" ht="12.6" customHeight="1">
      <c r="A26" s="295">
        <f t="shared" si="3"/>
        <v>21</v>
      </c>
      <c r="B26" s="187">
        <v>0</v>
      </c>
      <c r="C26" s="187">
        <v>0</v>
      </c>
      <c r="D26" s="187">
        <v>11</v>
      </c>
      <c r="E26" s="187">
        <v>5</v>
      </c>
      <c r="F26" s="187">
        <v>0</v>
      </c>
      <c r="G26" s="187">
        <v>0</v>
      </c>
      <c r="H26" s="296">
        <f t="shared" si="0"/>
        <v>16</v>
      </c>
      <c r="I26" s="187">
        <v>7</v>
      </c>
      <c r="J26" s="187">
        <v>0</v>
      </c>
      <c r="K26" s="187">
        <v>39</v>
      </c>
      <c r="L26" s="187">
        <v>22</v>
      </c>
      <c r="M26" s="187">
        <v>0</v>
      </c>
      <c r="N26" s="187">
        <v>0</v>
      </c>
      <c r="O26" s="296">
        <f t="shared" si="1"/>
        <v>68</v>
      </c>
      <c r="P26" s="296">
        <f t="shared" si="2"/>
        <v>84</v>
      </c>
    </row>
    <row r="27" spans="1:16" ht="12.6" customHeight="1">
      <c r="A27" s="295">
        <f t="shared" si="3"/>
        <v>22</v>
      </c>
      <c r="B27" s="187">
        <v>0</v>
      </c>
      <c r="C27" s="187">
        <v>0</v>
      </c>
      <c r="D27" s="187">
        <v>5</v>
      </c>
      <c r="E27" s="187">
        <v>2</v>
      </c>
      <c r="F27" s="187">
        <v>0</v>
      </c>
      <c r="G27" s="187">
        <v>0</v>
      </c>
      <c r="H27" s="296">
        <f t="shared" si="0"/>
        <v>7</v>
      </c>
      <c r="I27" s="187">
        <v>11</v>
      </c>
      <c r="J27" s="187">
        <v>0</v>
      </c>
      <c r="K27" s="187">
        <v>33</v>
      </c>
      <c r="L27" s="187">
        <v>28</v>
      </c>
      <c r="M27" s="187">
        <v>0</v>
      </c>
      <c r="N27" s="187">
        <v>0</v>
      </c>
      <c r="O27" s="296">
        <f t="shared" si="1"/>
        <v>72</v>
      </c>
      <c r="P27" s="296">
        <f t="shared" si="2"/>
        <v>79</v>
      </c>
    </row>
    <row r="28" spans="1:16" ht="12.6" customHeight="1">
      <c r="A28" s="295">
        <f t="shared" si="3"/>
        <v>23</v>
      </c>
      <c r="B28" s="187">
        <v>0</v>
      </c>
      <c r="C28" s="187">
        <v>0</v>
      </c>
      <c r="D28" s="187">
        <v>4</v>
      </c>
      <c r="E28" s="187">
        <v>0</v>
      </c>
      <c r="F28" s="187">
        <v>0</v>
      </c>
      <c r="G28" s="187">
        <v>0</v>
      </c>
      <c r="H28" s="296">
        <f t="shared" si="0"/>
        <v>4</v>
      </c>
      <c r="I28" s="187">
        <v>11</v>
      </c>
      <c r="J28" s="187">
        <v>0</v>
      </c>
      <c r="K28" s="187">
        <v>32</v>
      </c>
      <c r="L28" s="187">
        <v>14</v>
      </c>
      <c r="M28" s="187">
        <v>0</v>
      </c>
      <c r="N28" s="187">
        <v>0</v>
      </c>
      <c r="O28" s="296">
        <f t="shared" si="1"/>
        <v>57</v>
      </c>
      <c r="P28" s="296">
        <f t="shared" si="2"/>
        <v>61</v>
      </c>
    </row>
    <row r="29" spans="1:16" ht="12.6" customHeight="1">
      <c r="A29" s="295">
        <f t="shared" si="3"/>
        <v>24</v>
      </c>
      <c r="B29" s="187">
        <v>2</v>
      </c>
      <c r="C29" s="187">
        <v>0</v>
      </c>
      <c r="D29" s="187">
        <v>6</v>
      </c>
      <c r="E29" s="187">
        <v>1</v>
      </c>
      <c r="F29" s="187">
        <v>0</v>
      </c>
      <c r="G29" s="187">
        <v>0</v>
      </c>
      <c r="H29" s="296">
        <f t="shared" si="0"/>
        <v>9</v>
      </c>
      <c r="I29" s="187">
        <v>12</v>
      </c>
      <c r="J29" s="187">
        <v>0</v>
      </c>
      <c r="K29" s="187">
        <v>23</v>
      </c>
      <c r="L29" s="187">
        <v>12</v>
      </c>
      <c r="M29" s="187">
        <v>0</v>
      </c>
      <c r="N29" s="187">
        <v>0</v>
      </c>
      <c r="O29" s="296">
        <f t="shared" si="1"/>
        <v>47</v>
      </c>
      <c r="P29" s="296">
        <f t="shared" si="2"/>
        <v>56</v>
      </c>
    </row>
    <row r="30" spans="1:16" ht="12.6" customHeight="1">
      <c r="A30" s="295">
        <f t="shared" si="3"/>
        <v>25</v>
      </c>
      <c r="B30" s="187">
        <v>0</v>
      </c>
      <c r="C30" s="187">
        <v>0</v>
      </c>
      <c r="D30" s="187">
        <v>0</v>
      </c>
      <c r="E30" s="187">
        <v>1</v>
      </c>
      <c r="F30" s="187">
        <v>0</v>
      </c>
      <c r="G30" s="187">
        <v>0</v>
      </c>
      <c r="H30" s="296">
        <f t="shared" si="0"/>
        <v>1</v>
      </c>
      <c r="I30" s="187">
        <v>21</v>
      </c>
      <c r="J30" s="187">
        <v>0</v>
      </c>
      <c r="K30" s="187">
        <v>21</v>
      </c>
      <c r="L30" s="187">
        <v>2</v>
      </c>
      <c r="M30" s="187">
        <v>0</v>
      </c>
      <c r="N30" s="187">
        <v>0</v>
      </c>
      <c r="O30" s="296">
        <f t="shared" si="1"/>
        <v>44</v>
      </c>
      <c r="P30" s="296">
        <f t="shared" si="2"/>
        <v>45</v>
      </c>
    </row>
    <row r="31" spans="1:16" ht="12.6" customHeight="1">
      <c r="A31" s="295">
        <f t="shared" si="3"/>
        <v>26</v>
      </c>
      <c r="B31" s="187">
        <v>2</v>
      </c>
      <c r="C31" s="187">
        <v>0</v>
      </c>
      <c r="D31" s="187">
        <v>3</v>
      </c>
      <c r="E31" s="187">
        <v>0</v>
      </c>
      <c r="F31" s="187">
        <v>0</v>
      </c>
      <c r="G31" s="187">
        <v>0</v>
      </c>
      <c r="H31" s="296">
        <f t="shared" si="0"/>
        <v>5</v>
      </c>
      <c r="I31" s="187">
        <v>13</v>
      </c>
      <c r="J31" s="187">
        <v>0</v>
      </c>
      <c r="K31" s="187">
        <v>18</v>
      </c>
      <c r="L31" s="187">
        <v>2</v>
      </c>
      <c r="M31" s="187">
        <v>0</v>
      </c>
      <c r="N31" s="187">
        <v>0</v>
      </c>
      <c r="O31" s="296">
        <f t="shared" si="1"/>
        <v>33</v>
      </c>
      <c r="P31" s="296">
        <f t="shared" si="2"/>
        <v>38</v>
      </c>
    </row>
    <row r="32" spans="1:16" ht="12.6" customHeight="1">
      <c r="A32" s="295">
        <f t="shared" si="3"/>
        <v>27</v>
      </c>
      <c r="B32" s="187">
        <v>0</v>
      </c>
      <c r="C32" s="187">
        <v>0</v>
      </c>
      <c r="D32" s="187">
        <v>5</v>
      </c>
      <c r="E32" s="187">
        <v>0</v>
      </c>
      <c r="F32" s="187">
        <v>0</v>
      </c>
      <c r="G32" s="187">
        <v>0</v>
      </c>
      <c r="H32" s="296">
        <f t="shared" si="0"/>
        <v>5</v>
      </c>
      <c r="I32" s="187">
        <v>26</v>
      </c>
      <c r="J32" s="187">
        <v>0</v>
      </c>
      <c r="K32" s="187">
        <v>13</v>
      </c>
      <c r="L32" s="187">
        <v>1</v>
      </c>
      <c r="M32" s="187">
        <v>0</v>
      </c>
      <c r="N32" s="187">
        <v>0</v>
      </c>
      <c r="O32" s="296">
        <f t="shared" si="1"/>
        <v>40</v>
      </c>
      <c r="P32" s="296">
        <f t="shared" si="2"/>
        <v>45</v>
      </c>
    </row>
    <row r="33" spans="1:16" ht="12.6" customHeight="1">
      <c r="A33" s="295">
        <f t="shared" si="3"/>
        <v>28</v>
      </c>
      <c r="B33" s="187">
        <v>2</v>
      </c>
      <c r="C33" s="187">
        <v>0</v>
      </c>
      <c r="D33" s="187">
        <v>0</v>
      </c>
      <c r="E33" s="187">
        <v>0</v>
      </c>
      <c r="F33" s="187">
        <v>0</v>
      </c>
      <c r="G33" s="187">
        <v>0</v>
      </c>
      <c r="H33" s="296">
        <f t="shared" si="0"/>
        <v>2</v>
      </c>
      <c r="I33" s="187">
        <v>16</v>
      </c>
      <c r="J33" s="187">
        <v>0</v>
      </c>
      <c r="K33" s="187">
        <v>5</v>
      </c>
      <c r="L33" s="187">
        <v>1</v>
      </c>
      <c r="M33" s="187">
        <v>0</v>
      </c>
      <c r="N33" s="187">
        <v>0</v>
      </c>
      <c r="O33" s="296">
        <f t="shared" si="1"/>
        <v>22</v>
      </c>
      <c r="P33" s="296">
        <f t="shared" si="2"/>
        <v>24</v>
      </c>
    </row>
    <row r="34" spans="1:16" ht="12.6" customHeight="1">
      <c r="A34" s="295">
        <f t="shared" si="3"/>
        <v>29</v>
      </c>
      <c r="B34" s="187">
        <v>0</v>
      </c>
      <c r="C34" s="187">
        <v>0</v>
      </c>
      <c r="D34" s="187">
        <v>2</v>
      </c>
      <c r="E34" s="187">
        <v>0</v>
      </c>
      <c r="F34" s="187">
        <v>0</v>
      </c>
      <c r="G34" s="187">
        <v>0</v>
      </c>
      <c r="H34" s="296">
        <f t="shared" si="0"/>
        <v>2</v>
      </c>
      <c r="I34" s="187">
        <v>27</v>
      </c>
      <c r="J34" s="187">
        <v>0</v>
      </c>
      <c r="K34" s="187">
        <v>11</v>
      </c>
      <c r="L34" s="187">
        <v>0</v>
      </c>
      <c r="M34" s="187">
        <v>0</v>
      </c>
      <c r="N34" s="187">
        <v>0</v>
      </c>
      <c r="O34" s="296">
        <f t="shared" si="1"/>
        <v>38</v>
      </c>
      <c r="P34" s="296">
        <f t="shared" si="2"/>
        <v>40</v>
      </c>
    </row>
    <row r="35" spans="1:16" ht="12.6" customHeight="1">
      <c r="A35" s="295">
        <f t="shared" si="3"/>
        <v>30</v>
      </c>
      <c r="B35" s="187">
        <v>2</v>
      </c>
      <c r="C35" s="187">
        <v>0</v>
      </c>
      <c r="D35" s="187">
        <v>2</v>
      </c>
      <c r="E35" s="187">
        <v>0</v>
      </c>
      <c r="F35" s="187">
        <v>0</v>
      </c>
      <c r="G35" s="187">
        <v>0</v>
      </c>
      <c r="H35" s="296">
        <f t="shared" si="0"/>
        <v>4</v>
      </c>
      <c r="I35" s="187">
        <v>36</v>
      </c>
      <c r="J35" s="187">
        <v>0</v>
      </c>
      <c r="K35" s="187">
        <v>6</v>
      </c>
      <c r="L35" s="187">
        <v>0</v>
      </c>
      <c r="M35" s="187">
        <v>0</v>
      </c>
      <c r="N35" s="187">
        <v>0</v>
      </c>
      <c r="O35" s="296">
        <f t="shared" si="1"/>
        <v>42</v>
      </c>
      <c r="P35" s="296">
        <f t="shared" si="2"/>
        <v>46</v>
      </c>
    </row>
    <row r="36" spans="1:16" ht="12.6" customHeight="1">
      <c r="A36" s="295">
        <f t="shared" si="3"/>
        <v>31</v>
      </c>
      <c r="B36" s="187">
        <v>5</v>
      </c>
      <c r="C36" s="187">
        <v>0</v>
      </c>
      <c r="D36" s="187">
        <v>2</v>
      </c>
      <c r="E36" s="187">
        <v>0</v>
      </c>
      <c r="F36" s="187">
        <v>0</v>
      </c>
      <c r="G36" s="187">
        <v>0</v>
      </c>
      <c r="H36" s="296">
        <f t="shared" si="0"/>
        <v>7</v>
      </c>
      <c r="I36" s="187">
        <v>26</v>
      </c>
      <c r="J36" s="187">
        <v>0</v>
      </c>
      <c r="K36" s="187">
        <v>9</v>
      </c>
      <c r="L36" s="187">
        <v>0</v>
      </c>
      <c r="M36" s="187">
        <v>0</v>
      </c>
      <c r="N36" s="187">
        <v>0</v>
      </c>
      <c r="O36" s="296">
        <f t="shared" si="1"/>
        <v>35</v>
      </c>
      <c r="P36" s="296">
        <f t="shared" si="2"/>
        <v>42</v>
      </c>
    </row>
    <row r="37" spans="1:16" ht="12.6" customHeight="1">
      <c r="A37" s="295">
        <f t="shared" si="3"/>
        <v>32</v>
      </c>
      <c r="B37" s="187">
        <v>6</v>
      </c>
      <c r="C37" s="187">
        <v>0</v>
      </c>
      <c r="D37" s="187">
        <v>1</v>
      </c>
      <c r="E37" s="187">
        <v>0</v>
      </c>
      <c r="F37" s="187">
        <v>0</v>
      </c>
      <c r="G37" s="187">
        <v>0</v>
      </c>
      <c r="H37" s="296">
        <f t="shared" si="0"/>
        <v>7</v>
      </c>
      <c r="I37" s="187">
        <v>22</v>
      </c>
      <c r="J37" s="187">
        <v>0</v>
      </c>
      <c r="K37" s="187">
        <v>14</v>
      </c>
      <c r="L37" s="187">
        <v>0</v>
      </c>
      <c r="M37" s="187">
        <v>0</v>
      </c>
      <c r="N37" s="187">
        <v>0</v>
      </c>
      <c r="O37" s="296">
        <f t="shared" si="1"/>
        <v>36</v>
      </c>
      <c r="P37" s="296">
        <f t="shared" si="2"/>
        <v>43</v>
      </c>
    </row>
    <row r="38" spans="1:16" ht="12.6" customHeight="1">
      <c r="A38" s="295">
        <f t="shared" si="3"/>
        <v>33</v>
      </c>
      <c r="B38" s="187">
        <v>4</v>
      </c>
      <c r="C38" s="187">
        <v>0</v>
      </c>
      <c r="D38" s="187">
        <v>0</v>
      </c>
      <c r="E38" s="187">
        <v>0</v>
      </c>
      <c r="F38" s="187">
        <v>0</v>
      </c>
      <c r="G38" s="187">
        <v>0</v>
      </c>
      <c r="H38" s="296">
        <f t="shared" si="0"/>
        <v>4</v>
      </c>
      <c r="I38" s="187">
        <v>30</v>
      </c>
      <c r="J38" s="187">
        <v>0</v>
      </c>
      <c r="K38" s="187">
        <v>12</v>
      </c>
      <c r="L38" s="187">
        <v>2</v>
      </c>
      <c r="M38" s="187">
        <v>0</v>
      </c>
      <c r="N38" s="187">
        <v>0</v>
      </c>
      <c r="O38" s="296">
        <f t="shared" si="1"/>
        <v>44</v>
      </c>
      <c r="P38" s="296">
        <f t="shared" si="2"/>
        <v>48</v>
      </c>
    </row>
    <row r="39" spans="1:16" ht="12.6" customHeight="1">
      <c r="A39" s="295">
        <f t="shared" si="3"/>
        <v>34</v>
      </c>
      <c r="B39" s="187">
        <v>3</v>
      </c>
      <c r="C39" s="187">
        <v>0</v>
      </c>
      <c r="D39" s="187">
        <v>1</v>
      </c>
      <c r="E39" s="187">
        <v>0</v>
      </c>
      <c r="F39" s="187">
        <v>0</v>
      </c>
      <c r="G39" s="187">
        <v>0</v>
      </c>
      <c r="H39" s="296">
        <f t="shared" si="0"/>
        <v>4</v>
      </c>
      <c r="I39" s="187">
        <v>28</v>
      </c>
      <c r="J39" s="187">
        <v>2</v>
      </c>
      <c r="K39" s="187">
        <v>3</v>
      </c>
      <c r="L39" s="187">
        <v>1</v>
      </c>
      <c r="M39" s="187">
        <v>0</v>
      </c>
      <c r="N39" s="187">
        <v>0</v>
      </c>
      <c r="O39" s="296">
        <f t="shared" si="1"/>
        <v>34</v>
      </c>
      <c r="P39" s="296">
        <f t="shared" si="2"/>
        <v>38</v>
      </c>
    </row>
    <row r="40" spans="1:16" ht="12.6" customHeight="1">
      <c r="A40" s="295">
        <f t="shared" si="3"/>
        <v>35</v>
      </c>
      <c r="B40" s="187">
        <v>9</v>
      </c>
      <c r="C40" s="187">
        <v>0</v>
      </c>
      <c r="D40" s="187">
        <v>1</v>
      </c>
      <c r="E40" s="187">
        <v>0</v>
      </c>
      <c r="F40" s="187">
        <v>0</v>
      </c>
      <c r="G40" s="187">
        <v>0</v>
      </c>
      <c r="H40" s="296">
        <f t="shared" si="0"/>
        <v>10</v>
      </c>
      <c r="I40" s="187">
        <v>30</v>
      </c>
      <c r="J40" s="187">
        <v>0</v>
      </c>
      <c r="K40" s="187">
        <v>3</v>
      </c>
      <c r="L40" s="187">
        <v>0</v>
      </c>
      <c r="M40" s="187">
        <v>1</v>
      </c>
      <c r="N40" s="187">
        <v>0</v>
      </c>
      <c r="O40" s="296">
        <f t="shared" si="1"/>
        <v>34</v>
      </c>
      <c r="P40" s="296">
        <f t="shared" si="2"/>
        <v>44</v>
      </c>
    </row>
    <row r="41" spans="1:16" ht="12.6" customHeight="1">
      <c r="A41" s="295">
        <f t="shared" si="3"/>
        <v>36</v>
      </c>
      <c r="B41" s="187">
        <v>1</v>
      </c>
      <c r="C41" s="187">
        <v>0</v>
      </c>
      <c r="D41" s="187">
        <v>2</v>
      </c>
      <c r="E41" s="187">
        <v>0</v>
      </c>
      <c r="F41" s="187">
        <v>0</v>
      </c>
      <c r="G41" s="187">
        <v>0</v>
      </c>
      <c r="H41" s="296">
        <f t="shared" si="0"/>
        <v>3</v>
      </c>
      <c r="I41" s="187">
        <v>30</v>
      </c>
      <c r="J41" s="187">
        <v>0</v>
      </c>
      <c r="K41" s="187">
        <v>5</v>
      </c>
      <c r="L41" s="187">
        <v>0</v>
      </c>
      <c r="M41" s="187">
        <v>0</v>
      </c>
      <c r="N41" s="187">
        <v>0</v>
      </c>
      <c r="O41" s="296">
        <f t="shared" si="1"/>
        <v>35</v>
      </c>
      <c r="P41" s="296">
        <f t="shared" si="2"/>
        <v>38</v>
      </c>
    </row>
    <row r="42" spans="1:16" ht="12.6" customHeight="1">
      <c r="A42" s="295">
        <f t="shared" si="3"/>
        <v>37</v>
      </c>
      <c r="B42" s="187">
        <v>7</v>
      </c>
      <c r="C42" s="187">
        <v>0</v>
      </c>
      <c r="D42" s="187">
        <v>2</v>
      </c>
      <c r="E42" s="187">
        <v>0</v>
      </c>
      <c r="F42" s="187">
        <v>0</v>
      </c>
      <c r="G42" s="187">
        <v>0</v>
      </c>
      <c r="H42" s="296">
        <f t="shared" si="0"/>
        <v>9</v>
      </c>
      <c r="I42" s="187">
        <v>38</v>
      </c>
      <c r="J42" s="187">
        <v>2</v>
      </c>
      <c r="K42" s="187">
        <v>9</v>
      </c>
      <c r="L42" s="187">
        <v>0</v>
      </c>
      <c r="M42" s="187">
        <v>3</v>
      </c>
      <c r="N42" s="187">
        <v>1</v>
      </c>
      <c r="O42" s="296">
        <f t="shared" si="1"/>
        <v>53</v>
      </c>
      <c r="P42" s="296">
        <f t="shared" si="2"/>
        <v>62</v>
      </c>
    </row>
    <row r="43" spans="1:16" ht="12.6" customHeight="1">
      <c r="A43" s="295">
        <f t="shared" si="3"/>
        <v>38</v>
      </c>
      <c r="B43" s="187">
        <v>4</v>
      </c>
      <c r="C43" s="187">
        <v>0</v>
      </c>
      <c r="D43" s="187">
        <v>7</v>
      </c>
      <c r="E43" s="187">
        <v>0</v>
      </c>
      <c r="F43" s="187">
        <v>0</v>
      </c>
      <c r="G43" s="187">
        <v>0</v>
      </c>
      <c r="H43" s="296">
        <f t="shared" si="0"/>
        <v>11</v>
      </c>
      <c r="I43" s="187">
        <v>48</v>
      </c>
      <c r="J43" s="187">
        <v>1</v>
      </c>
      <c r="K43" s="187">
        <v>5</v>
      </c>
      <c r="L43" s="187">
        <v>1</v>
      </c>
      <c r="M43" s="187">
        <v>4</v>
      </c>
      <c r="N43" s="187">
        <v>0</v>
      </c>
      <c r="O43" s="296">
        <f t="shared" si="1"/>
        <v>59</v>
      </c>
      <c r="P43" s="296">
        <f t="shared" si="2"/>
        <v>70</v>
      </c>
    </row>
    <row r="44" spans="1:16" ht="12.6" customHeight="1">
      <c r="A44" s="295">
        <f t="shared" si="3"/>
        <v>39</v>
      </c>
      <c r="B44" s="187">
        <v>6</v>
      </c>
      <c r="C44" s="187">
        <v>0</v>
      </c>
      <c r="D44" s="187">
        <v>1</v>
      </c>
      <c r="E44" s="187">
        <v>0</v>
      </c>
      <c r="F44" s="187">
        <v>0</v>
      </c>
      <c r="G44" s="187">
        <v>0</v>
      </c>
      <c r="H44" s="296">
        <f t="shared" si="0"/>
        <v>7</v>
      </c>
      <c r="I44" s="187">
        <v>35</v>
      </c>
      <c r="J44" s="187">
        <v>1</v>
      </c>
      <c r="K44" s="187">
        <v>5</v>
      </c>
      <c r="L44" s="187">
        <v>0</v>
      </c>
      <c r="M44" s="187">
        <v>1</v>
      </c>
      <c r="N44" s="187">
        <f>1-1</f>
        <v>0</v>
      </c>
      <c r="O44" s="296">
        <f t="shared" si="1"/>
        <v>42</v>
      </c>
      <c r="P44" s="296">
        <f t="shared" si="2"/>
        <v>49</v>
      </c>
    </row>
    <row r="45" spans="1:16" ht="12.6" customHeight="1">
      <c r="A45" s="295">
        <f t="shared" si="3"/>
        <v>40</v>
      </c>
      <c r="B45" s="187">
        <v>3</v>
      </c>
      <c r="C45" s="187">
        <v>0</v>
      </c>
      <c r="D45" s="187">
        <v>1</v>
      </c>
      <c r="E45" s="187">
        <v>0</v>
      </c>
      <c r="F45" s="187">
        <v>0</v>
      </c>
      <c r="G45" s="187">
        <v>0</v>
      </c>
      <c r="H45" s="296">
        <f t="shared" si="0"/>
        <v>4</v>
      </c>
      <c r="I45" s="187">
        <v>32</v>
      </c>
      <c r="J45" s="187">
        <v>0</v>
      </c>
      <c r="K45" s="187">
        <v>3</v>
      </c>
      <c r="L45" s="187">
        <v>0</v>
      </c>
      <c r="M45" s="187">
        <v>0</v>
      </c>
      <c r="N45" s="187">
        <v>1</v>
      </c>
      <c r="O45" s="296">
        <f t="shared" si="1"/>
        <v>36</v>
      </c>
      <c r="P45" s="296">
        <f t="shared" si="2"/>
        <v>40</v>
      </c>
    </row>
    <row r="46" spans="1:16" ht="12.6" customHeight="1">
      <c r="A46" s="295">
        <f t="shared" si="3"/>
        <v>41</v>
      </c>
      <c r="B46" s="187">
        <v>4</v>
      </c>
      <c r="C46" s="187">
        <v>0</v>
      </c>
      <c r="D46" s="187">
        <v>2</v>
      </c>
      <c r="E46" s="187">
        <v>0</v>
      </c>
      <c r="F46" s="187">
        <v>0</v>
      </c>
      <c r="G46" s="187">
        <v>0</v>
      </c>
      <c r="H46" s="296">
        <f t="shared" si="0"/>
        <v>6</v>
      </c>
      <c r="I46" s="187">
        <v>29</v>
      </c>
      <c r="J46" s="187">
        <v>1</v>
      </c>
      <c r="K46" s="187">
        <v>3</v>
      </c>
      <c r="L46" s="187">
        <v>1</v>
      </c>
      <c r="M46" s="187">
        <v>4</v>
      </c>
      <c r="N46" s="187">
        <v>2</v>
      </c>
      <c r="O46" s="296">
        <f t="shared" si="1"/>
        <v>40</v>
      </c>
      <c r="P46" s="296">
        <f t="shared" si="2"/>
        <v>46</v>
      </c>
    </row>
    <row r="47" spans="1:16" ht="12.6" customHeight="1">
      <c r="A47" s="295">
        <f t="shared" si="3"/>
        <v>42</v>
      </c>
      <c r="B47" s="187">
        <v>12</v>
      </c>
      <c r="C47" s="187">
        <v>0</v>
      </c>
      <c r="D47" s="187">
        <v>4</v>
      </c>
      <c r="E47" s="187">
        <v>0</v>
      </c>
      <c r="F47" s="187">
        <v>0</v>
      </c>
      <c r="G47" s="187">
        <v>0</v>
      </c>
      <c r="H47" s="296">
        <f t="shared" si="0"/>
        <v>16</v>
      </c>
      <c r="I47" s="187">
        <v>46</v>
      </c>
      <c r="J47" s="187">
        <v>0</v>
      </c>
      <c r="K47" s="187">
        <v>6</v>
      </c>
      <c r="L47" s="187">
        <v>1</v>
      </c>
      <c r="M47" s="187">
        <v>10</v>
      </c>
      <c r="N47" s="187">
        <v>3</v>
      </c>
      <c r="O47" s="296">
        <f t="shared" si="1"/>
        <v>66</v>
      </c>
      <c r="P47" s="296">
        <f t="shared" si="2"/>
        <v>82</v>
      </c>
    </row>
    <row r="48" spans="1:16" ht="12.6" customHeight="1">
      <c r="A48" s="295">
        <f t="shared" si="3"/>
        <v>43</v>
      </c>
      <c r="B48" s="187">
        <v>1</v>
      </c>
      <c r="C48" s="187">
        <v>0</v>
      </c>
      <c r="D48" s="187">
        <v>1</v>
      </c>
      <c r="E48" s="187">
        <v>0</v>
      </c>
      <c r="F48" s="187">
        <v>0</v>
      </c>
      <c r="G48" s="187">
        <v>0</v>
      </c>
      <c r="H48" s="296">
        <f t="shared" si="0"/>
        <v>2</v>
      </c>
      <c r="I48" s="187">
        <v>56</v>
      </c>
      <c r="J48" s="187">
        <v>2</v>
      </c>
      <c r="K48" s="187">
        <v>4</v>
      </c>
      <c r="L48" s="187">
        <v>0</v>
      </c>
      <c r="M48" s="187">
        <v>10</v>
      </c>
      <c r="N48" s="187">
        <v>2</v>
      </c>
      <c r="O48" s="296">
        <f t="shared" si="1"/>
        <v>74</v>
      </c>
      <c r="P48" s="296">
        <f t="shared" si="2"/>
        <v>76</v>
      </c>
    </row>
    <row r="49" spans="1:16" ht="12.6" customHeight="1">
      <c r="A49" s="295">
        <f t="shared" si="3"/>
        <v>44</v>
      </c>
      <c r="B49" s="187">
        <v>10</v>
      </c>
      <c r="C49" s="187">
        <v>0</v>
      </c>
      <c r="D49" s="187">
        <v>0</v>
      </c>
      <c r="E49" s="187">
        <v>0</v>
      </c>
      <c r="F49" s="187">
        <v>0</v>
      </c>
      <c r="G49" s="187">
        <v>0</v>
      </c>
      <c r="H49" s="296">
        <f t="shared" si="0"/>
        <v>10</v>
      </c>
      <c r="I49" s="187">
        <v>38</v>
      </c>
      <c r="J49" s="187">
        <v>0</v>
      </c>
      <c r="K49" s="187">
        <v>1</v>
      </c>
      <c r="L49" s="187">
        <v>2</v>
      </c>
      <c r="M49" s="187">
        <v>8</v>
      </c>
      <c r="N49" s="187">
        <v>2</v>
      </c>
      <c r="O49" s="296">
        <f t="shared" si="1"/>
        <v>51</v>
      </c>
      <c r="P49" s="296">
        <f t="shared" si="2"/>
        <v>61</v>
      </c>
    </row>
    <row r="50" spans="1:16" ht="12.6" customHeight="1">
      <c r="A50" s="295">
        <f t="shared" si="3"/>
        <v>45</v>
      </c>
      <c r="B50" s="187">
        <v>8</v>
      </c>
      <c r="C50" s="187">
        <v>0</v>
      </c>
      <c r="D50" s="187">
        <v>3</v>
      </c>
      <c r="E50" s="187">
        <v>0</v>
      </c>
      <c r="F50" s="187">
        <v>0</v>
      </c>
      <c r="G50" s="187">
        <v>0</v>
      </c>
      <c r="H50" s="296">
        <f t="shared" si="0"/>
        <v>11</v>
      </c>
      <c r="I50" s="187">
        <v>37</v>
      </c>
      <c r="J50" s="187">
        <v>0</v>
      </c>
      <c r="K50" s="187">
        <v>5</v>
      </c>
      <c r="L50" s="187">
        <v>1</v>
      </c>
      <c r="M50" s="187">
        <v>9</v>
      </c>
      <c r="N50" s="187">
        <v>5</v>
      </c>
      <c r="O50" s="296">
        <f t="shared" si="1"/>
        <v>57</v>
      </c>
      <c r="P50" s="296">
        <f t="shared" si="2"/>
        <v>68</v>
      </c>
    </row>
    <row r="51" spans="1:16" ht="12.6" customHeight="1">
      <c r="A51" s="295">
        <f t="shared" si="3"/>
        <v>46</v>
      </c>
      <c r="B51" s="187">
        <v>6</v>
      </c>
      <c r="C51" s="187">
        <v>0</v>
      </c>
      <c r="D51" s="187">
        <v>4</v>
      </c>
      <c r="E51" s="187">
        <v>0</v>
      </c>
      <c r="F51" s="187">
        <v>0</v>
      </c>
      <c r="G51" s="187">
        <v>0</v>
      </c>
      <c r="H51" s="296">
        <f t="shared" si="0"/>
        <v>10</v>
      </c>
      <c r="I51" s="187">
        <v>44</v>
      </c>
      <c r="J51" s="187">
        <v>1</v>
      </c>
      <c r="K51" s="187">
        <v>5</v>
      </c>
      <c r="L51" s="187">
        <v>0</v>
      </c>
      <c r="M51" s="187">
        <v>16</v>
      </c>
      <c r="N51" s="187">
        <v>6</v>
      </c>
      <c r="O51" s="296">
        <f t="shared" si="1"/>
        <v>72</v>
      </c>
      <c r="P51" s="296">
        <f t="shared" si="2"/>
        <v>82</v>
      </c>
    </row>
    <row r="52" spans="1:16" ht="12.6" customHeight="1">
      <c r="A52" s="295">
        <f t="shared" si="3"/>
        <v>47</v>
      </c>
      <c r="B52" s="187">
        <v>8</v>
      </c>
      <c r="C52" s="187">
        <v>0</v>
      </c>
      <c r="D52" s="187">
        <v>0</v>
      </c>
      <c r="E52" s="187">
        <v>0</v>
      </c>
      <c r="F52" s="187">
        <v>1</v>
      </c>
      <c r="G52" s="187">
        <v>0</v>
      </c>
      <c r="H52" s="296">
        <f t="shared" si="0"/>
        <v>9</v>
      </c>
      <c r="I52" s="187">
        <v>31</v>
      </c>
      <c r="J52" s="187">
        <v>0</v>
      </c>
      <c r="K52" s="187">
        <v>2</v>
      </c>
      <c r="L52" s="187">
        <v>1</v>
      </c>
      <c r="M52" s="187">
        <v>10</v>
      </c>
      <c r="N52" s="187">
        <v>5</v>
      </c>
      <c r="O52" s="296">
        <f t="shared" si="1"/>
        <v>49</v>
      </c>
      <c r="P52" s="296">
        <f t="shared" si="2"/>
        <v>58</v>
      </c>
    </row>
    <row r="53" spans="1:16" ht="12.6" customHeight="1">
      <c r="A53" s="295">
        <f t="shared" si="3"/>
        <v>48</v>
      </c>
      <c r="B53" s="187">
        <v>13</v>
      </c>
      <c r="C53" s="187">
        <v>0</v>
      </c>
      <c r="D53" s="187">
        <v>1</v>
      </c>
      <c r="E53" s="187">
        <v>0</v>
      </c>
      <c r="F53" s="187">
        <v>1</v>
      </c>
      <c r="G53" s="187">
        <v>0</v>
      </c>
      <c r="H53" s="296">
        <f t="shared" si="0"/>
        <v>15</v>
      </c>
      <c r="I53" s="187">
        <v>38</v>
      </c>
      <c r="J53" s="187">
        <v>0</v>
      </c>
      <c r="K53" s="187">
        <v>5</v>
      </c>
      <c r="L53" s="187">
        <v>0</v>
      </c>
      <c r="M53" s="187">
        <v>8</v>
      </c>
      <c r="N53" s="187">
        <v>3</v>
      </c>
      <c r="O53" s="296">
        <f t="shared" si="1"/>
        <v>54</v>
      </c>
      <c r="P53" s="296">
        <f t="shared" si="2"/>
        <v>69</v>
      </c>
    </row>
    <row r="54" spans="1:16" ht="12.6" customHeight="1">
      <c r="A54" s="295">
        <f t="shared" si="3"/>
        <v>49</v>
      </c>
      <c r="B54" s="187">
        <v>4</v>
      </c>
      <c r="C54" s="187">
        <v>0</v>
      </c>
      <c r="D54" s="187">
        <v>1</v>
      </c>
      <c r="E54" s="187">
        <v>0</v>
      </c>
      <c r="F54" s="187">
        <v>0</v>
      </c>
      <c r="G54" s="187">
        <v>0</v>
      </c>
      <c r="H54" s="296">
        <f t="shared" si="0"/>
        <v>5</v>
      </c>
      <c r="I54" s="187">
        <v>27</v>
      </c>
      <c r="J54" s="187">
        <v>0</v>
      </c>
      <c r="K54" s="187">
        <v>9</v>
      </c>
      <c r="L54" s="187">
        <v>0</v>
      </c>
      <c r="M54" s="187">
        <v>7</v>
      </c>
      <c r="N54" s="187">
        <v>6</v>
      </c>
      <c r="O54" s="296">
        <f t="shared" si="1"/>
        <v>49</v>
      </c>
      <c r="P54" s="296">
        <f t="shared" si="2"/>
        <v>54</v>
      </c>
    </row>
    <row r="55" spans="1:16" ht="12.6" customHeight="1">
      <c r="A55" s="295">
        <f t="shared" si="3"/>
        <v>50</v>
      </c>
      <c r="B55" s="187">
        <v>7</v>
      </c>
      <c r="C55" s="187">
        <v>0</v>
      </c>
      <c r="D55" s="187">
        <v>1</v>
      </c>
      <c r="E55" s="187">
        <v>0</v>
      </c>
      <c r="F55" s="187">
        <v>0</v>
      </c>
      <c r="G55" s="187">
        <v>0</v>
      </c>
      <c r="H55" s="296">
        <f t="shared" si="0"/>
        <v>8</v>
      </c>
      <c r="I55" s="187">
        <v>29</v>
      </c>
      <c r="J55" s="187">
        <v>0</v>
      </c>
      <c r="K55" s="187">
        <v>9</v>
      </c>
      <c r="L55" s="187">
        <v>2</v>
      </c>
      <c r="M55" s="187">
        <v>8</v>
      </c>
      <c r="N55" s="187">
        <v>8</v>
      </c>
      <c r="O55" s="296">
        <f t="shared" si="1"/>
        <v>56</v>
      </c>
      <c r="P55" s="296">
        <f t="shared" si="2"/>
        <v>64</v>
      </c>
    </row>
    <row r="56" spans="1:16" ht="12.6" customHeight="1">
      <c r="A56" s="295">
        <f t="shared" si="3"/>
        <v>51</v>
      </c>
      <c r="B56" s="187">
        <v>11</v>
      </c>
      <c r="C56" s="187">
        <v>0</v>
      </c>
      <c r="D56" s="187">
        <v>2</v>
      </c>
      <c r="E56" s="187">
        <v>0</v>
      </c>
      <c r="F56" s="187">
        <v>0</v>
      </c>
      <c r="G56" s="187">
        <v>0</v>
      </c>
      <c r="H56" s="296">
        <f t="shared" si="0"/>
        <v>13</v>
      </c>
      <c r="I56" s="187">
        <v>32</v>
      </c>
      <c r="J56" s="187">
        <v>0</v>
      </c>
      <c r="K56" s="187">
        <v>6</v>
      </c>
      <c r="L56" s="187">
        <v>0</v>
      </c>
      <c r="M56" s="187">
        <v>8</v>
      </c>
      <c r="N56" s="187">
        <v>5</v>
      </c>
      <c r="O56" s="296">
        <f t="shared" si="1"/>
        <v>51</v>
      </c>
      <c r="P56" s="296">
        <f t="shared" si="2"/>
        <v>64</v>
      </c>
    </row>
    <row r="57" spans="1:16" ht="12.6" customHeight="1">
      <c r="A57" s="295">
        <f t="shared" si="3"/>
        <v>52</v>
      </c>
      <c r="B57" s="187">
        <v>13</v>
      </c>
      <c r="C57" s="187">
        <v>0</v>
      </c>
      <c r="D57" s="187">
        <v>4</v>
      </c>
      <c r="E57" s="187">
        <v>0</v>
      </c>
      <c r="F57" s="187">
        <v>0</v>
      </c>
      <c r="G57" s="187">
        <v>1</v>
      </c>
      <c r="H57" s="296">
        <f t="shared" si="0"/>
        <v>18</v>
      </c>
      <c r="I57" s="187">
        <v>34</v>
      </c>
      <c r="J57" s="187">
        <v>0</v>
      </c>
      <c r="K57" s="187">
        <v>9</v>
      </c>
      <c r="L57" s="187">
        <v>0</v>
      </c>
      <c r="M57" s="187">
        <v>11</v>
      </c>
      <c r="N57" s="187">
        <v>3</v>
      </c>
      <c r="O57" s="296">
        <f t="shared" si="1"/>
        <v>57</v>
      </c>
      <c r="P57" s="296">
        <f t="shared" si="2"/>
        <v>75</v>
      </c>
    </row>
    <row r="58" spans="1:16" ht="12.6" customHeight="1">
      <c r="A58" s="295">
        <f t="shared" si="3"/>
        <v>53</v>
      </c>
      <c r="B58" s="187">
        <v>5</v>
      </c>
      <c r="C58" s="187">
        <v>0</v>
      </c>
      <c r="D58" s="187">
        <v>4</v>
      </c>
      <c r="E58" s="187">
        <v>0</v>
      </c>
      <c r="F58" s="187">
        <v>0</v>
      </c>
      <c r="G58" s="187">
        <v>1</v>
      </c>
      <c r="H58" s="296">
        <f t="shared" si="0"/>
        <v>10</v>
      </c>
      <c r="I58" s="187">
        <v>34</v>
      </c>
      <c r="J58" s="187">
        <v>1</v>
      </c>
      <c r="K58" s="187">
        <v>12</v>
      </c>
      <c r="L58" s="187">
        <v>0</v>
      </c>
      <c r="M58" s="187">
        <v>18</v>
      </c>
      <c r="N58" s="187">
        <v>8</v>
      </c>
      <c r="O58" s="296">
        <f t="shared" si="1"/>
        <v>73</v>
      </c>
      <c r="P58" s="296">
        <f t="shared" si="2"/>
        <v>83</v>
      </c>
    </row>
    <row r="59" spans="1:16" ht="12.6" customHeight="1">
      <c r="A59" s="295">
        <f t="shared" si="3"/>
        <v>54</v>
      </c>
      <c r="B59" s="187">
        <v>11</v>
      </c>
      <c r="C59" s="187">
        <v>0</v>
      </c>
      <c r="D59" s="187">
        <v>0</v>
      </c>
      <c r="E59" s="187">
        <v>0</v>
      </c>
      <c r="F59" s="187">
        <v>0</v>
      </c>
      <c r="G59" s="187">
        <v>0</v>
      </c>
      <c r="H59" s="296">
        <f t="shared" si="0"/>
        <v>11</v>
      </c>
      <c r="I59" s="187">
        <v>21</v>
      </c>
      <c r="J59" s="187">
        <v>0</v>
      </c>
      <c r="K59" s="187">
        <v>8</v>
      </c>
      <c r="L59" s="187">
        <v>0</v>
      </c>
      <c r="M59" s="187">
        <v>8</v>
      </c>
      <c r="N59" s="187">
        <v>4</v>
      </c>
      <c r="O59" s="296">
        <f t="shared" si="1"/>
        <v>41</v>
      </c>
      <c r="P59" s="296">
        <f t="shared" si="2"/>
        <v>52</v>
      </c>
    </row>
    <row r="60" spans="1:16" ht="12.6" customHeight="1">
      <c r="A60" s="295">
        <f t="shared" si="3"/>
        <v>55</v>
      </c>
      <c r="B60" s="187">
        <v>7</v>
      </c>
      <c r="C60" s="187">
        <v>0</v>
      </c>
      <c r="D60" s="187">
        <v>0</v>
      </c>
      <c r="E60" s="187">
        <v>0</v>
      </c>
      <c r="F60" s="187">
        <v>0</v>
      </c>
      <c r="G60" s="187">
        <v>0</v>
      </c>
      <c r="H60" s="296">
        <f t="shared" si="0"/>
        <v>7</v>
      </c>
      <c r="I60" s="187">
        <v>21</v>
      </c>
      <c r="J60" s="187">
        <v>3</v>
      </c>
      <c r="K60" s="187">
        <v>10</v>
      </c>
      <c r="L60" s="187">
        <v>0</v>
      </c>
      <c r="M60" s="187">
        <v>9</v>
      </c>
      <c r="N60" s="187">
        <v>4</v>
      </c>
      <c r="O60" s="296">
        <f t="shared" si="1"/>
        <v>47</v>
      </c>
      <c r="P60" s="296">
        <f t="shared" si="2"/>
        <v>54</v>
      </c>
    </row>
    <row r="61" spans="1:16" ht="12.6" customHeight="1">
      <c r="A61" s="295">
        <f t="shared" si="3"/>
        <v>56</v>
      </c>
      <c r="B61" s="187">
        <v>11</v>
      </c>
      <c r="C61" s="187">
        <v>0</v>
      </c>
      <c r="D61" s="187">
        <v>1</v>
      </c>
      <c r="E61" s="187">
        <v>0</v>
      </c>
      <c r="F61" s="187">
        <v>0</v>
      </c>
      <c r="G61" s="187">
        <v>0</v>
      </c>
      <c r="H61" s="296">
        <f t="shared" si="0"/>
        <v>12</v>
      </c>
      <c r="I61" s="187">
        <v>26</v>
      </c>
      <c r="J61" s="187">
        <v>1</v>
      </c>
      <c r="K61" s="187">
        <v>6</v>
      </c>
      <c r="L61" s="187">
        <v>1</v>
      </c>
      <c r="M61" s="187">
        <v>9</v>
      </c>
      <c r="N61" s="187">
        <v>8</v>
      </c>
      <c r="O61" s="296">
        <f t="shared" si="1"/>
        <v>51</v>
      </c>
      <c r="P61" s="296">
        <f t="shared" si="2"/>
        <v>63</v>
      </c>
    </row>
    <row r="62" spans="1:16" ht="12.6" customHeight="1">
      <c r="A62" s="295">
        <f t="shared" si="3"/>
        <v>57</v>
      </c>
      <c r="B62" s="187">
        <v>14</v>
      </c>
      <c r="C62" s="187">
        <v>0</v>
      </c>
      <c r="D62" s="187">
        <v>0</v>
      </c>
      <c r="E62" s="187">
        <v>0</v>
      </c>
      <c r="F62" s="187">
        <v>0</v>
      </c>
      <c r="G62" s="187">
        <v>0</v>
      </c>
      <c r="H62" s="296">
        <f t="shared" si="0"/>
        <v>14</v>
      </c>
      <c r="I62" s="187">
        <v>20</v>
      </c>
      <c r="J62" s="187">
        <v>0</v>
      </c>
      <c r="K62" s="187">
        <v>7</v>
      </c>
      <c r="L62" s="187">
        <v>0</v>
      </c>
      <c r="M62" s="187">
        <v>9</v>
      </c>
      <c r="N62" s="187">
        <v>6</v>
      </c>
      <c r="O62" s="296">
        <f t="shared" si="1"/>
        <v>42</v>
      </c>
      <c r="P62" s="296">
        <f t="shared" si="2"/>
        <v>56</v>
      </c>
    </row>
    <row r="63" spans="1:16" ht="12.6" customHeight="1">
      <c r="A63" s="295">
        <f t="shared" si="3"/>
        <v>58</v>
      </c>
      <c r="B63" s="187">
        <v>13</v>
      </c>
      <c r="C63" s="187">
        <v>0</v>
      </c>
      <c r="D63" s="187">
        <v>0</v>
      </c>
      <c r="E63" s="187">
        <v>0</v>
      </c>
      <c r="F63" s="187">
        <v>1</v>
      </c>
      <c r="G63" s="187">
        <v>0</v>
      </c>
      <c r="H63" s="296">
        <f t="shared" si="0"/>
        <v>14</v>
      </c>
      <c r="I63" s="187">
        <v>19</v>
      </c>
      <c r="J63" s="187">
        <v>0</v>
      </c>
      <c r="K63" s="187">
        <v>9</v>
      </c>
      <c r="L63" s="187">
        <v>0</v>
      </c>
      <c r="M63" s="187">
        <v>10</v>
      </c>
      <c r="N63" s="187">
        <v>6</v>
      </c>
      <c r="O63" s="296">
        <f t="shared" si="1"/>
        <v>44</v>
      </c>
      <c r="P63" s="296">
        <f t="shared" si="2"/>
        <v>58</v>
      </c>
    </row>
    <row r="64" spans="1:16" ht="12.6" customHeight="1">
      <c r="A64" s="295">
        <f t="shared" si="3"/>
        <v>59</v>
      </c>
      <c r="B64" s="187">
        <v>14</v>
      </c>
      <c r="C64" s="187">
        <v>0</v>
      </c>
      <c r="D64" s="187">
        <v>1</v>
      </c>
      <c r="E64" s="187">
        <v>0</v>
      </c>
      <c r="F64" s="187">
        <v>0</v>
      </c>
      <c r="G64" s="187">
        <v>0</v>
      </c>
      <c r="H64" s="296">
        <f t="shared" si="0"/>
        <v>15</v>
      </c>
      <c r="I64" s="187">
        <v>17</v>
      </c>
      <c r="J64" s="187">
        <v>1</v>
      </c>
      <c r="K64" s="187">
        <v>6</v>
      </c>
      <c r="L64" s="187">
        <v>0</v>
      </c>
      <c r="M64" s="187">
        <v>8</v>
      </c>
      <c r="N64" s="187">
        <v>1</v>
      </c>
      <c r="O64" s="296">
        <f t="shared" si="1"/>
        <v>33</v>
      </c>
      <c r="P64" s="296">
        <f t="shared" si="2"/>
        <v>48</v>
      </c>
    </row>
    <row r="65" spans="1:16" ht="12.6" customHeight="1">
      <c r="A65" s="295">
        <f t="shared" si="3"/>
        <v>60</v>
      </c>
      <c r="B65" s="187">
        <v>14</v>
      </c>
      <c r="C65" s="187">
        <v>0</v>
      </c>
      <c r="D65" s="187">
        <v>0</v>
      </c>
      <c r="E65" s="187">
        <v>0</v>
      </c>
      <c r="F65" s="187">
        <v>0</v>
      </c>
      <c r="G65" s="187">
        <v>0</v>
      </c>
      <c r="H65" s="296">
        <f t="shared" si="0"/>
        <v>14</v>
      </c>
      <c r="I65" s="187">
        <v>13</v>
      </c>
      <c r="J65" s="187">
        <v>2</v>
      </c>
      <c r="K65" s="187">
        <v>9</v>
      </c>
      <c r="L65" s="187">
        <v>0</v>
      </c>
      <c r="M65" s="187">
        <v>9</v>
      </c>
      <c r="N65" s="187">
        <v>7</v>
      </c>
      <c r="O65" s="296">
        <f t="shared" si="1"/>
        <v>40</v>
      </c>
      <c r="P65" s="296">
        <f t="shared" si="2"/>
        <v>54</v>
      </c>
    </row>
    <row r="66" spans="1:16" ht="12.6" customHeight="1">
      <c r="A66" s="295">
        <f t="shared" si="3"/>
        <v>61</v>
      </c>
      <c r="B66" s="187">
        <v>19</v>
      </c>
      <c r="C66" s="187">
        <v>0</v>
      </c>
      <c r="D66" s="187">
        <v>1</v>
      </c>
      <c r="E66" s="187">
        <v>0</v>
      </c>
      <c r="F66" s="187">
        <v>0</v>
      </c>
      <c r="G66" s="187">
        <v>0</v>
      </c>
      <c r="H66" s="296">
        <f t="shared" si="0"/>
        <v>20</v>
      </c>
      <c r="I66" s="187">
        <v>17</v>
      </c>
      <c r="J66" s="187">
        <v>0</v>
      </c>
      <c r="K66" s="187">
        <v>10</v>
      </c>
      <c r="L66" s="187">
        <v>0</v>
      </c>
      <c r="M66" s="187">
        <v>8</v>
      </c>
      <c r="N66" s="187">
        <v>4</v>
      </c>
      <c r="O66" s="296">
        <f t="shared" si="1"/>
        <v>39</v>
      </c>
      <c r="P66" s="296">
        <f t="shared" si="2"/>
        <v>59</v>
      </c>
    </row>
    <row r="67" spans="1:16" ht="12.6" customHeight="1">
      <c r="A67" s="295">
        <f t="shared" si="3"/>
        <v>62</v>
      </c>
      <c r="B67" s="187">
        <v>15</v>
      </c>
      <c r="C67" s="187">
        <v>0</v>
      </c>
      <c r="D67" s="187">
        <v>0</v>
      </c>
      <c r="E67" s="187">
        <v>0</v>
      </c>
      <c r="F67" s="187">
        <v>0</v>
      </c>
      <c r="G67" s="187">
        <v>0</v>
      </c>
      <c r="H67" s="296">
        <f t="shared" si="0"/>
        <v>15</v>
      </c>
      <c r="I67" s="187">
        <v>15</v>
      </c>
      <c r="J67" s="187">
        <v>0</v>
      </c>
      <c r="K67" s="187">
        <v>1</v>
      </c>
      <c r="L67" s="187">
        <v>0</v>
      </c>
      <c r="M67" s="187">
        <v>6</v>
      </c>
      <c r="N67" s="187">
        <v>0</v>
      </c>
      <c r="O67" s="296">
        <f t="shared" si="1"/>
        <v>22</v>
      </c>
      <c r="P67" s="296">
        <f t="shared" si="2"/>
        <v>37</v>
      </c>
    </row>
    <row r="68" spans="1:16" ht="12.6" customHeight="1">
      <c r="A68" s="295">
        <f t="shared" si="3"/>
        <v>63</v>
      </c>
      <c r="B68" s="187">
        <v>13</v>
      </c>
      <c r="C68" s="187">
        <v>0</v>
      </c>
      <c r="D68" s="187">
        <v>0</v>
      </c>
      <c r="E68" s="187">
        <v>0</v>
      </c>
      <c r="F68" s="187">
        <v>0</v>
      </c>
      <c r="G68" s="187">
        <v>0</v>
      </c>
      <c r="H68" s="296">
        <f t="shared" si="0"/>
        <v>13</v>
      </c>
      <c r="I68" s="187">
        <v>15</v>
      </c>
      <c r="J68" s="187">
        <v>0</v>
      </c>
      <c r="K68" s="187">
        <v>6</v>
      </c>
      <c r="L68" s="187">
        <v>0</v>
      </c>
      <c r="M68" s="187">
        <v>7</v>
      </c>
      <c r="N68" s="187">
        <v>3</v>
      </c>
      <c r="O68" s="296">
        <f t="shared" si="1"/>
        <v>31</v>
      </c>
      <c r="P68" s="296">
        <f t="shared" si="2"/>
        <v>44</v>
      </c>
    </row>
    <row r="69" spans="1:16" ht="12.6" customHeight="1">
      <c r="A69" s="295">
        <f t="shared" si="3"/>
        <v>64</v>
      </c>
      <c r="B69" s="187">
        <v>16</v>
      </c>
      <c r="C69" s="187">
        <v>0</v>
      </c>
      <c r="D69" s="187">
        <v>0</v>
      </c>
      <c r="E69" s="187">
        <v>0</v>
      </c>
      <c r="F69" s="187">
        <v>0</v>
      </c>
      <c r="G69" s="187">
        <v>0</v>
      </c>
      <c r="H69" s="296">
        <f t="shared" si="0"/>
        <v>16</v>
      </c>
      <c r="I69" s="187">
        <v>8</v>
      </c>
      <c r="J69" s="187">
        <v>0</v>
      </c>
      <c r="K69" s="187">
        <v>8</v>
      </c>
      <c r="L69" s="187">
        <v>0</v>
      </c>
      <c r="M69" s="187">
        <v>7</v>
      </c>
      <c r="N69" s="187">
        <v>0</v>
      </c>
      <c r="O69" s="296">
        <f t="shared" si="1"/>
        <v>23</v>
      </c>
      <c r="P69" s="296">
        <f t="shared" si="2"/>
        <v>39</v>
      </c>
    </row>
    <row r="70" spans="1:16" ht="12.6" customHeight="1">
      <c r="A70" s="295">
        <f t="shared" si="3"/>
        <v>65</v>
      </c>
      <c r="B70" s="187">
        <v>7</v>
      </c>
      <c r="C70" s="187">
        <v>0</v>
      </c>
      <c r="D70" s="187">
        <v>0</v>
      </c>
      <c r="E70" s="187">
        <v>0</v>
      </c>
      <c r="F70" s="187">
        <v>0</v>
      </c>
      <c r="G70" s="187">
        <v>0</v>
      </c>
      <c r="H70" s="296">
        <f t="shared" ref="H70:H85" si="4">SUM(B70:G70)</f>
        <v>7</v>
      </c>
      <c r="I70" s="187">
        <v>6</v>
      </c>
      <c r="J70" s="187">
        <v>0</v>
      </c>
      <c r="K70" s="187">
        <v>7</v>
      </c>
      <c r="L70" s="187">
        <v>0</v>
      </c>
      <c r="M70" s="187">
        <v>6</v>
      </c>
      <c r="N70" s="187">
        <v>2</v>
      </c>
      <c r="O70" s="296">
        <f t="shared" ref="O70:O85" si="5">SUM(I70:N70)</f>
        <v>21</v>
      </c>
      <c r="P70" s="296">
        <f t="shared" ref="P70:P85" si="6">H70+O70</f>
        <v>28</v>
      </c>
    </row>
    <row r="71" spans="1:16" ht="12.6" customHeight="1">
      <c r="A71" s="295">
        <f t="shared" ref="A71:A84" si="7">+A70+1</f>
        <v>66</v>
      </c>
      <c r="B71" s="187">
        <v>20</v>
      </c>
      <c r="C71" s="187">
        <v>0</v>
      </c>
      <c r="D71" s="187">
        <v>1</v>
      </c>
      <c r="E71" s="187">
        <v>0</v>
      </c>
      <c r="F71" s="187">
        <v>0</v>
      </c>
      <c r="G71" s="187">
        <v>0</v>
      </c>
      <c r="H71" s="296">
        <f t="shared" si="4"/>
        <v>21</v>
      </c>
      <c r="I71" s="187">
        <v>4</v>
      </c>
      <c r="J71" s="187">
        <v>1</v>
      </c>
      <c r="K71" s="187">
        <v>4</v>
      </c>
      <c r="L71" s="187">
        <v>0</v>
      </c>
      <c r="M71" s="187">
        <v>2</v>
      </c>
      <c r="N71" s="187">
        <v>2</v>
      </c>
      <c r="O71" s="296">
        <f t="shared" si="5"/>
        <v>13</v>
      </c>
      <c r="P71" s="296">
        <f t="shared" si="6"/>
        <v>34</v>
      </c>
    </row>
    <row r="72" spans="1:16" ht="12.6" customHeight="1">
      <c r="A72" s="295">
        <f t="shared" si="7"/>
        <v>67</v>
      </c>
      <c r="B72" s="187">
        <v>17</v>
      </c>
      <c r="C72" s="187">
        <v>0</v>
      </c>
      <c r="D72" s="187">
        <v>0</v>
      </c>
      <c r="E72" s="187">
        <v>0</v>
      </c>
      <c r="F72" s="187">
        <v>0</v>
      </c>
      <c r="G72" s="187">
        <v>0</v>
      </c>
      <c r="H72" s="296">
        <f t="shared" si="4"/>
        <v>17</v>
      </c>
      <c r="I72" s="187">
        <v>3</v>
      </c>
      <c r="J72" s="187">
        <v>0</v>
      </c>
      <c r="K72" s="187">
        <v>8</v>
      </c>
      <c r="L72" s="187">
        <v>0</v>
      </c>
      <c r="M72" s="187">
        <v>10</v>
      </c>
      <c r="N72" s="187">
        <v>2</v>
      </c>
      <c r="O72" s="296">
        <f t="shared" si="5"/>
        <v>23</v>
      </c>
      <c r="P72" s="296">
        <f t="shared" si="6"/>
        <v>40</v>
      </c>
    </row>
    <row r="73" spans="1:16" ht="12.6" customHeight="1">
      <c r="A73" s="295">
        <f t="shared" si="7"/>
        <v>68</v>
      </c>
      <c r="B73" s="187">
        <v>17</v>
      </c>
      <c r="C73" s="187">
        <v>0</v>
      </c>
      <c r="D73" s="187">
        <v>0</v>
      </c>
      <c r="E73" s="187">
        <v>0</v>
      </c>
      <c r="F73" s="187">
        <v>1</v>
      </c>
      <c r="G73" s="187">
        <v>0</v>
      </c>
      <c r="H73" s="296">
        <f t="shared" si="4"/>
        <v>18</v>
      </c>
      <c r="I73" s="187">
        <v>8</v>
      </c>
      <c r="J73" s="187">
        <v>0</v>
      </c>
      <c r="K73" s="187">
        <v>9</v>
      </c>
      <c r="L73" s="187">
        <v>0</v>
      </c>
      <c r="M73" s="187">
        <v>2</v>
      </c>
      <c r="N73" s="187">
        <v>2</v>
      </c>
      <c r="O73" s="296">
        <f t="shared" si="5"/>
        <v>21</v>
      </c>
      <c r="P73" s="296">
        <f t="shared" si="6"/>
        <v>39</v>
      </c>
    </row>
    <row r="74" spans="1:16" ht="12.6" customHeight="1">
      <c r="A74" s="295">
        <f t="shared" si="7"/>
        <v>69</v>
      </c>
      <c r="B74" s="187">
        <v>8</v>
      </c>
      <c r="C74" s="187">
        <v>0</v>
      </c>
      <c r="D74" s="187">
        <v>0</v>
      </c>
      <c r="E74" s="187">
        <v>0</v>
      </c>
      <c r="F74" s="187">
        <v>0</v>
      </c>
      <c r="G74" s="187">
        <v>0</v>
      </c>
      <c r="H74" s="296">
        <f t="shared" si="4"/>
        <v>8</v>
      </c>
      <c r="I74" s="187">
        <v>5</v>
      </c>
      <c r="J74" s="187">
        <v>1</v>
      </c>
      <c r="K74" s="187">
        <v>7</v>
      </c>
      <c r="L74" s="187">
        <v>0</v>
      </c>
      <c r="M74" s="187">
        <v>3</v>
      </c>
      <c r="N74" s="187">
        <v>1</v>
      </c>
      <c r="O74" s="296">
        <f t="shared" si="5"/>
        <v>17</v>
      </c>
      <c r="P74" s="296">
        <f t="shared" si="6"/>
        <v>25</v>
      </c>
    </row>
    <row r="75" spans="1:16" ht="12.6" customHeight="1">
      <c r="A75" s="295">
        <f t="shared" si="7"/>
        <v>70</v>
      </c>
      <c r="B75" s="187">
        <v>11</v>
      </c>
      <c r="C75" s="187">
        <v>0</v>
      </c>
      <c r="D75" s="187">
        <v>0</v>
      </c>
      <c r="E75" s="187">
        <v>0</v>
      </c>
      <c r="F75" s="187">
        <v>0</v>
      </c>
      <c r="G75" s="187">
        <v>0</v>
      </c>
      <c r="H75" s="296">
        <f t="shared" si="4"/>
        <v>11</v>
      </c>
      <c r="I75" s="187">
        <v>5</v>
      </c>
      <c r="J75" s="187">
        <v>0</v>
      </c>
      <c r="K75" s="187">
        <v>3</v>
      </c>
      <c r="L75" s="187">
        <v>0</v>
      </c>
      <c r="M75" s="187">
        <v>3</v>
      </c>
      <c r="N75" s="187">
        <v>1</v>
      </c>
      <c r="O75" s="296">
        <f t="shared" si="5"/>
        <v>12</v>
      </c>
      <c r="P75" s="296">
        <f t="shared" si="6"/>
        <v>23</v>
      </c>
    </row>
    <row r="76" spans="1:16" ht="12.6" customHeight="1">
      <c r="A76" s="295">
        <f t="shared" si="7"/>
        <v>71</v>
      </c>
      <c r="B76" s="187">
        <v>12</v>
      </c>
      <c r="C76" s="187">
        <v>0</v>
      </c>
      <c r="D76" s="187">
        <v>0</v>
      </c>
      <c r="E76" s="187">
        <v>0</v>
      </c>
      <c r="F76" s="187">
        <v>0</v>
      </c>
      <c r="G76" s="187">
        <v>0</v>
      </c>
      <c r="H76" s="296">
        <f t="shared" si="4"/>
        <v>12</v>
      </c>
      <c r="I76" s="187">
        <v>4</v>
      </c>
      <c r="J76" s="187">
        <v>0</v>
      </c>
      <c r="K76" s="187">
        <v>2</v>
      </c>
      <c r="L76" s="187">
        <v>0</v>
      </c>
      <c r="M76" s="187">
        <v>1</v>
      </c>
      <c r="N76" s="187">
        <v>2</v>
      </c>
      <c r="O76" s="296">
        <f t="shared" si="5"/>
        <v>9</v>
      </c>
      <c r="P76" s="296">
        <f t="shared" si="6"/>
        <v>21</v>
      </c>
    </row>
    <row r="77" spans="1:16" ht="12.6" customHeight="1">
      <c r="A77" s="295">
        <f t="shared" si="7"/>
        <v>72</v>
      </c>
      <c r="B77" s="187">
        <v>15</v>
      </c>
      <c r="C77" s="187">
        <v>0</v>
      </c>
      <c r="D77" s="187">
        <v>0</v>
      </c>
      <c r="E77" s="187">
        <v>0</v>
      </c>
      <c r="F77" s="187">
        <v>0</v>
      </c>
      <c r="G77" s="187">
        <v>0</v>
      </c>
      <c r="H77" s="296">
        <f t="shared" si="4"/>
        <v>15</v>
      </c>
      <c r="I77" s="187">
        <v>3</v>
      </c>
      <c r="J77" s="187">
        <v>0</v>
      </c>
      <c r="K77" s="187">
        <v>2</v>
      </c>
      <c r="L77" s="187">
        <v>0</v>
      </c>
      <c r="M77" s="187">
        <v>2</v>
      </c>
      <c r="N77" s="187">
        <v>1</v>
      </c>
      <c r="O77" s="296">
        <f t="shared" si="5"/>
        <v>8</v>
      </c>
      <c r="P77" s="296">
        <f t="shared" si="6"/>
        <v>23</v>
      </c>
    </row>
    <row r="78" spans="1:16" ht="12.6" customHeight="1">
      <c r="A78" s="295">
        <f t="shared" si="7"/>
        <v>73</v>
      </c>
      <c r="B78" s="187">
        <v>5</v>
      </c>
      <c r="C78" s="187">
        <v>0</v>
      </c>
      <c r="D78" s="187">
        <v>0</v>
      </c>
      <c r="E78" s="187">
        <v>0</v>
      </c>
      <c r="F78" s="187">
        <v>0</v>
      </c>
      <c r="G78" s="187">
        <v>0</v>
      </c>
      <c r="H78" s="296">
        <f t="shared" si="4"/>
        <v>5</v>
      </c>
      <c r="I78" s="187">
        <v>6</v>
      </c>
      <c r="J78" s="187">
        <v>0</v>
      </c>
      <c r="K78" s="187">
        <v>5</v>
      </c>
      <c r="L78" s="187">
        <v>0</v>
      </c>
      <c r="M78" s="187">
        <v>3</v>
      </c>
      <c r="N78" s="187">
        <v>1</v>
      </c>
      <c r="O78" s="296">
        <f t="shared" si="5"/>
        <v>15</v>
      </c>
      <c r="P78" s="296">
        <f t="shared" si="6"/>
        <v>20</v>
      </c>
    </row>
    <row r="79" spans="1:16" ht="12.6" customHeight="1">
      <c r="A79" s="295">
        <f t="shared" si="7"/>
        <v>74</v>
      </c>
      <c r="B79" s="187">
        <v>7</v>
      </c>
      <c r="C79" s="187">
        <v>0</v>
      </c>
      <c r="D79" s="187">
        <v>0</v>
      </c>
      <c r="E79" s="187">
        <v>0</v>
      </c>
      <c r="F79" s="187">
        <v>0</v>
      </c>
      <c r="G79" s="187">
        <v>0</v>
      </c>
      <c r="H79" s="296">
        <f t="shared" si="4"/>
        <v>7</v>
      </c>
      <c r="I79" s="187">
        <v>3</v>
      </c>
      <c r="J79" s="187">
        <v>0</v>
      </c>
      <c r="K79" s="187">
        <v>2</v>
      </c>
      <c r="L79" s="187">
        <v>0</v>
      </c>
      <c r="M79" s="187">
        <v>3</v>
      </c>
      <c r="N79" s="187">
        <v>1</v>
      </c>
      <c r="O79" s="296">
        <f t="shared" si="5"/>
        <v>9</v>
      </c>
      <c r="P79" s="296">
        <f t="shared" si="6"/>
        <v>16</v>
      </c>
    </row>
    <row r="80" spans="1:16" ht="12.6" customHeight="1">
      <c r="A80" s="295">
        <f t="shared" si="7"/>
        <v>75</v>
      </c>
      <c r="B80" s="187">
        <v>12</v>
      </c>
      <c r="C80" s="187">
        <v>1</v>
      </c>
      <c r="D80" s="187">
        <v>0</v>
      </c>
      <c r="E80" s="187">
        <v>0</v>
      </c>
      <c r="F80" s="187">
        <v>0</v>
      </c>
      <c r="G80" s="187">
        <v>0</v>
      </c>
      <c r="H80" s="296">
        <f t="shared" si="4"/>
        <v>13</v>
      </c>
      <c r="I80" s="187">
        <v>2</v>
      </c>
      <c r="J80" s="187">
        <v>1</v>
      </c>
      <c r="K80" s="187">
        <v>3</v>
      </c>
      <c r="L80" s="187">
        <v>0</v>
      </c>
      <c r="M80" s="187">
        <v>4</v>
      </c>
      <c r="N80" s="187">
        <v>1</v>
      </c>
      <c r="O80" s="296">
        <f t="shared" si="5"/>
        <v>11</v>
      </c>
      <c r="P80" s="296">
        <f t="shared" si="6"/>
        <v>24</v>
      </c>
    </row>
    <row r="81" spans="1:16" ht="12.6" customHeight="1">
      <c r="A81" s="295">
        <f t="shared" si="7"/>
        <v>76</v>
      </c>
      <c r="B81" s="187">
        <v>12</v>
      </c>
      <c r="C81" s="187">
        <v>0</v>
      </c>
      <c r="D81" s="187">
        <v>0</v>
      </c>
      <c r="E81" s="187">
        <v>0</v>
      </c>
      <c r="F81" s="187">
        <v>0</v>
      </c>
      <c r="G81" s="187">
        <v>0</v>
      </c>
      <c r="H81" s="296">
        <f t="shared" si="4"/>
        <v>12</v>
      </c>
      <c r="I81" s="187">
        <v>5</v>
      </c>
      <c r="J81" s="187">
        <v>0</v>
      </c>
      <c r="K81" s="187">
        <v>2</v>
      </c>
      <c r="L81" s="187">
        <v>0</v>
      </c>
      <c r="M81" s="187">
        <v>2</v>
      </c>
      <c r="N81" s="187">
        <v>0</v>
      </c>
      <c r="O81" s="296">
        <f t="shared" si="5"/>
        <v>9</v>
      </c>
      <c r="P81" s="296">
        <f t="shared" si="6"/>
        <v>21</v>
      </c>
    </row>
    <row r="82" spans="1:16" ht="12.6" customHeight="1">
      <c r="A82" s="295">
        <f t="shared" si="7"/>
        <v>77</v>
      </c>
      <c r="B82" s="187">
        <v>11</v>
      </c>
      <c r="C82" s="187">
        <v>0</v>
      </c>
      <c r="D82" s="187">
        <v>0</v>
      </c>
      <c r="E82" s="187">
        <v>0</v>
      </c>
      <c r="F82" s="187">
        <v>0</v>
      </c>
      <c r="G82" s="187">
        <v>0</v>
      </c>
      <c r="H82" s="296">
        <f t="shared" si="4"/>
        <v>11</v>
      </c>
      <c r="I82" s="187">
        <v>7</v>
      </c>
      <c r="J82" s="187">
        <v>0</v>
      </c>
      <c r="K82" s="187">
        <v>1</v>
      </c>
      <c r="L82" s="187">
        <v>0</v>
      </c>
      <c r="M82" s="187">
        <v>1</v>
      </c>
      <c r="N82" s="187">
        <v>0</v>
      </c>
      <c r="O82" s="296">
        <f t="shared" si="5"/>
        <v>9</v>
      </c>
      <c r="P82" s="296">
        <f t="shared" si="6"/>
        <v>20</v>
      </c>
    </row>
    <row r="83" spans="1:16" ht="12.6" customHeight="1">
      <c r="A83" s="295">
        <f t="shared" si="7"/>
        <v>78</v>
      </c>
      <c r="B83" s="187">
        <v>9</v>
      </c>
      <c r="C83" s="187">
        <v>0</v>
      </c>
      <c r="D83" s="187">
        <v>0</v>
      </c>
      <c r="E83" s="187">
        <v>0</v>
      </c>
      <c r="F83" s="187">
        <v>0</v>
      </c>
      <c r="G83" s="187">
        <v>0</v>
      </c>
      <c r="H83" s="296">
        <f t="shared" si="4"/>
        <v>9</v>
      </c>
      <c r="I83" s="187">
        <v>2</v>
      </c>
      <c r="J83" s="187">
        <v>0</v>
      </c>
      <c r="K83" s="187">
        <v>0</v>
      </c>
      <c r="L83" s="187">
        <v>0</v>
      </c>
      <c r="M83" s="187">
        <v>3</v>
      </c>
      <c r="N83" s="187">
        <v>1</v>
      </c>
      <c r="O83" s="296">
        <f t="shared" si="5"/>
        <v>6</v>
      </c>
      <c r="P83" s="296">
        <f t="shared" si="6"/>
        <v>15</v>
      </c>
    </row>
    <row r="84" spans="1:16" ht="12.6" customHeight="1">
      <c r="A84" s="295">
        <f t="shared" si="7"/>
        <v>79</v>
      </c>
      <c r="B84" s="187">
        <v>11</v>
      </c>
      <c r="C84" s="187">
        <v>0</v>
      </c>
      <c r="D84" s="187">
        <v>0</v>
      </c>
      <c r="E84" s="187">
        <v>0</v>
      </c>
      <c r="F84" s="187">
        <v>1</v>
      </c>
      <c r="G84" s="187">
        <v>0</v>
      </c>
      <c r="H84" s="296">
        <f t="shared" si="4"/>
        <v>12</v>
      </c>
      <c r="I84" s="187">
        <v>3</v>
      </c>
      <c r="J84" s="187">
        <v>0</v>
      </c>
      <c r="K84" s="187">
        <v>2</v>
      </c>
      <c r="L84" s="187">
        <v>0</v>
      </c>
      <c r="M84" s="187">
        <v>1</v>
      </c>
      <c r="N84" s="187">
        <v>0</v>
      </c>
      <c r="O84" s="296">
        <f t="shared" si="5"/>
        <v>6</v>
      </c>
      <c r="P84" s="296">
        <f t="shared" si="6"/>
        <v>18</v>
      </c>
    </row>
    <row r="85" spans="1:16" ht="12.6" customHeight="1">
      <c r="A85" s="295" t="s">
        <v>1373</v>
      </c>
      <c r="B85" s="187">
        <v>31</v>
      </c>
      <c r="C85" s="187">
        <v>1</v>
      </c>
      <c r="D85" s="187">
        <v>0</v>
      </c>
      <c r="E85" s="187">
        <v>0</v>
      </c>
      <c r="F85" s="187">
        <v>1</v>
      </c>
      <c r="G85" s="187">
        <v>1</v>
      </c>
      <c r="H85" s="296">
        <f t="shared" si="4"/>
        <v>34</v>
      </c>
      <c r="I85" s="187">
        <v>9</v>
      </c>
      <c r="J85" s="187">
        <v>0</v>
      </c>
      <c r="K85" s="187">
        <v>1</v>
      </c>
      <c r="L85" s="187">
        <v>0</v>
      </c>
      <c r="M85" s="187">
        <v>6</v>
      </c>
      <c r="N85" s="187">
        <f>6+1</f>
        <v>7</v>
      </c>
      <c r="O85" s="296">
        <f t="shared" si="5"/>
        <v>23</v>
      </c>
      <c r="P85" s="296">
        <f t="shared" si="6"/>
        <v>57</v>
      </c>
    </row>
    <row r="86" spans="1:16" ht="22.5" customHeight="1" collapsed="1">
      <c r="A86" s="297" t="s">
        <v>1136</v>
      </c>
      <c r="B86" s="202">
        <f>SUM(B5:B85)</f>
        <v>511</v>
      </c>
      <c r="C86" s="202">
        <f t="shared" ref="C86:P86" si="8">SUM(C5:C85)</f>
        <v>2</v>
      </c>
      <c r="D86" s="202">
        <f t="shared" si="8"/>
        <v>201</v>
      </c>
      <c r="E86" s="202">
        <f t="shared" si="8"/>
        <v>133</v>
      </c>
      <c r="F86" s="202">
        <f t="shared" si="8"/>
        <v>6</v>
      </c>
      <c r="G86" s="202">
        <f t="shared" si="8"/>
        <v>3</v>
      </c>
      <c r="H86" s="202">
        <f t="shared" si="8"/>
        <v>856</v>
      </c>
      <c r="I86" s="202">
        <f t="shared" si="8"/>
        <v>1248</v>
      </c>
      <c r="J86" s="202">
        <f t="shared" si="8"/>
        <v>21</v>
      </c>
      <c r="K86" s="202">
        <f t="shared" si="8"/>
        <v>1323</v>
      </c>
      <c r="L86" s="202">
        <f t="shared" si="8"/>
        <v>999</v>
      </c>
      <c r="M86" s="202">
        <f t="shared" si="8"/>
        <v>278</v>
      </c>
      <c r="N86" s="202">
        <f t="shared" si="8"/>
        <v>127</v>
      </c>
      <c r="O86" s="202">
        <f t="shared" si="8"/>
        <v>3996</v>
      </c>
      <c r="P86" s="202">
        <f t="shared" si="8"/>
        <v>4852</v>
      </c>
    </row>
  </sheetData>
  <mergeCells count="6">
    <mergeCell ref="A1:P1"/>
    <mergeCell ref="A2:P2"/>
    <mergeCell ref="A3:A4"/>
    <mergeCell ref="B3:H3"/>
    <mergeCell ref="I3:O3"/>
    <mergeCell ref="P3:P4"/>
  </mergeCells>
  <printOptions horizontalCentered="1" verticalCentered="1"/>
  <pageMargins left="0" right="0" top="0" bottom="0" header="0" footer="0"/>
  <pageSetup paperSize="9" scale="64" orientation="portrait" r:id="rId1"/>
  <headerFooter alignWithMargins="0"/>
</worksheet>
</file>

<file path=xl/worksheets/sheet26.xml><?xml version="1.0" encoding="utf-8"?>
<worksheet xmlns="http://schemas.openxmlformats.org/spreadsheetml/2006/main" xmlns:r="http://schemas.openxmlformats.org/officeDocument/2006/relationships">
  <sheetPr>
    <tabColor theme="0" tint="-0.34998626667073579"/>
  </sheetPr>
  <dimension ref="A1:P86"/>
  <sheetViews>
    <sheetView showGridLines="0" zoomScaleNormal="100" workbookViewId="0">
      <pane xSplit="1" ySplit="4" topLeftCell="B62" activePane="bottomRight" state="frozen"/>
      <selection activeCell="J27" sqref="J27"/>
      <selection pane="topRight" activeCell="J27" sqref="J27"/>
      <selection pane="bottomLeft" activeCell="J27" sqref="J27"/>
      <selection pane="bottomRight" sqref="A1:P1"/>
    </sheetView>
  </sheetViews>
  <sheetFormatPr defaultColWidth="9.140625" defaultRowHeight="12.75"/>
  <cols>
    <col min="1" max="1" width="7.85546875" style="186" bestFit="1" customWidth="1"/>
    <col min="2" max="8" width="7.85546875" style="186" customWidth="1"/>
    <col min="9" max="15" width="7.7109375" style="186" customWidth="1"/>
    <col min="16" max="16" width="8.28515625" style="186" customWidth="1"/>
    <col min="17" max="16384" width="9.140625" style="186"/>
  </cols>
  <sheetData>
    <row r="1" spans="1:16" ht="25.5" customHeight="1">
      <c r="A1" s="1014" t="s">
        <v>1374</v>
      </c>
      <c r="B1" s="1014"/>
      <c r="C1" s="1014"/>
      <c r="D1" s="1014"/>
      <c r="E1" s="1014"/>
      <c r="F1" s="1014"/>
      <c r="G1" s="1014"/>
      <c r="H1" s="1014"/>
      <c r="I1" s="1014"/>
      <c r="J1" s="1014"/>
      <c r="K1" s="1014"/>
      <c r="L1" s="1014"/>
      <c r="M1" s="1014"/>
      <c r="N1" s="1014"/>
      <c r="O1" s="1014"/>
      <c r="P1" s="1014"/>
    </row>
    <row r="2" spans="1:16">
      <c r="A2" s="1127" t="s">
        <v>1375</v>
      </c>
      <c r="B2" s="1127"/>
      <c r="C2" s="1127"/>
      <c r="D2" s="1127"/>
      <c r="E2" s="1127"/>
      <c r="F2" s="1127"/>
      <c r="G2" s="1127"/>
      <c r="H2" s="1127"/>
      <c r="I2" s="1127"/>
      <c r="J2" s="1127"/>
      <c r="K2" s="1127"/>
      <c r="L2" s="1127"/>
      <c r="M2" s="1127"/>
      <c r="N2" s="1127"/>
      <c r="O2" s="1127"/>
      <c r="P2" s="1127"/>
    </row>
    <row r="3" spans="1:16" ht="37.5" customHeight="1">
      <c r="A3" s="1119" t="s">
        <v>1130</v>
      </c>
      <c r="B3" s="1121" t="s">
        <v>1376</v>
      </c>
      <c r="C3" s="1122"/>
      <c r="D3" s="1122"/>
      <c r="E3" s="1122"/>
      <c r="F3" s="1122"/>
      <c r="G3" s="1122"/>
      <c r="H3" s="1016"/>
      <c r="I3" s="1123" t="s">
        <v>1377</v>
      </c>
      <c r="J3" s="1124"/>
      <c r="K3" s="1124"/>
      <c r="L3" s="1124"/>
      <c r="M3" s="1124"/>
      <c r="N3" s="1124"/>
      <c r="O3" s="1125"/>
      <c r="P3" s="1114" t="s">
        <v>1372</v>
      </c>
    </row>
    <row r="4" spans="1:16" ht="35.25" customHeight="1">
      <c r="A4" s="1120"/>
      <c r="B4" s="262" t="s">
        <v>1358</v>
      </c>
      <c r="C4" s="262" t="s">
        <v>1359</v>
      </c>
      <c r="D4" s="262" t="s">
        <v>1360</v>
      </c>
      <c r="E4" s="262" t="s">
        <v>1361</v>
      </c>
      <c r="F4" s="262" t="s">
        <v>1362</v>
      </c>
      <c r="G4" s="262" t="s">
        <v>1363</v>
      </c>
      <c r="H4" s="263" t="s">
        <v>1136</v>
      </c>
      <c r="I4" s="262" t="s">
        <v>1358</v>
      </c>
      <c r="J4" s="262" t="s">
        <v>1359</v>
      </c>
      <c r="K4" s="262" t="s">
        <v>1360</v>
      </c>
      <c r="L4" s="262" t="s">
        <v>1361</v>
      </c>
      <c r="M4" s="262" t="s">
        <v>1362</v>
      </c>
      <c r="N4" s="262" t="s">
        <v>1363</v>
      </c>
      <c r="O4" s="263" t="s">
        <v>1136</v>
      </c>
      <c r="P4" s="1126"/>
    </row>
    <row r="5" spans="1:16">
      <c r="A5" s="195">
        <v>0</v>
      </c>
      <c r="B5" s="187">
        <v>0</v>
      </c>
      <c r="C5" s="187">
        <v>0</v>
      </c>
      <c r="D5" s="187">
        <v>1</v>
      </c>
      <c r="E5" s="187">
        <v>0</v>
      </c>
      <c r="F5" s="187">
        <v>0</v>
      </c>
      <c r="G5" s="187">
        <v>0</v>
      </c>
      <c r="H5" s="296">
        <f>SUM(B5:G5)</f>
        <v>1</v>
      </c>
      <c r="I5" s="187">
        <v>0</v>
      </c>
      <c r="J5" s="187">
        <v>0</v>
      </c>
      <c r="K5" s="187">
        <v>0</v>
      </c>
      <c r="L5" s="187">
        <v>0</v>
      </c>
      <c r="M5" s="187">
        <v>0</v>
      </c>
      <c r="N5" s="187">
        <v>0</v>
      </c>
      <c r="O5" s="296">
        <f>SUM(I5:N5)</f>
        <v>0</v>
      </c>
      <c r="P5" s="296">
        <f>H5+O5</f>
        <v>1</v>
      </c>
    </row>
    <row r="6" spans="1:16">
      <c r="A6" s="195">
        <v>1</v>
      </c>
      <c r="B6" s="187">
        <v>0</v>
      </c>
      <c r="C6" s="187">
        <v>0</v>
      </c>
      <c r="D6" s="187">
        <v>0</v>
      </c>
      <c r="E6" s="187">
        <v>0</v>
      </c>
      <c r="F6" s="187">
        <v>0</v>
      </c>
      <c r="G6" s="187">
        <v>0</v>
      </c>
      <c r="H6" s="296">
        <f t="shared" ref="H6:H69" si="0">SUM(B6:G6)</f>
        <v>0</v>
      </c>
      <c r="I6" s="187">
        <v>0</v>
      </c>
      <c r="J6" s="187">
        <v>0</v>
      </c>
      <c r="K6" s="187">
        <v>0</v>
      </c>
      <c r="L6" s="187">
        <v>0</v>
      </c>
      <c r="M6" s="187">
        <v>0</v>
      </c>
      <c r="N6" s="187">
        <v>0</v>
      </c>
      <c r="O6" s="296">
        <f t="shared" ref="O6:O69" si="1">SUM(I6:N6)</f>
        <v>0</v>
      </c>
      <c r="P6" s="296">
        <f t="shared" ref="P6:P69" si="2">H6+O6</f>
        <v>0</v>
      </c>
    </row>
    <row r="7" spans="1:16">
      <c r="A7" s="195">
        <v>2</v>
      </c>
      <c r="B7" s="187">
        <v>0</v>
      </c>
      <c r="C7" s="187">
        <v>0</v>
      </c>
      <c r="D7" s="187">
        <v>0</v>
      </c>
      <c r="E7" s="187">
        <v>1</v>
      </c>
      <c r="F7" s="187">
        <v>0</v>
      </c>
      <c r="G7" s="187">
        <v>0</v>
      </c>
      <c r="H7" s="296">
        <f t="shared" si="0"/>
        <v>1</v>
      </c>
      <c r="I7" s="187">
        <v>0</v>
      </c>
      <c r="J7" s="187">
        <v>0</v>
      </c>
      <c r="K7" s="187">
        <v>0</v>
      </c>
      <c r="L7" s="187">
        <v>0</v>
      </c>
      <c r="M7" s="187">
        <v>0</v>
      </c>
      <c r="N7" s="187">
        <v>0</v>
      </c>
      <c r="O7" s="296">
        <f t="shared" si="1"/>
        <v>0</v>
      </c>
      <c r="P7" s="296">
        <f t="shared" si="2"/>
        <v>1</v>
      </c>
    </row>
    <row r="8" spans="1:16">
      <c r="A8" s="195">
        <v>3</v>
      </c>
      <c r="B8" s="187">
        <v>0</v>
      </c>
      <c r="C8" s="187">
        <v>0</v>
      </c>
      <c r="D8" s="187">
        <v>0</v>
      </c>
      <c r="E8" s="187">
        <v>0</v>
      </c>
      <c r="F8" s="187">
        <v>0</v>
      </c>
      <c r="G8" s="187">
        <v>0</v>
      </c>
      <c r="H8" s="296">
        <f t="shared" si="0"/>
        <v>0</v>
      </c>
      <c r="I8" s="187">
        <v>0</v>
      </c>
      <c r="J8" s="187">
        <v>0</v>
      </c>
      <c r="K8" s="187">
        <v>0</v>
      </c>
      <c r="L8" s="187">
        <v>0</v>
      </c>
      <c r="M8" s="187">
        <v>0</v>
      </c>
      <c r="N8" s="187">
        <v>0</v>
      </c>
      <c r="O8" s="296">
        <f t="shared" si="1"/>
        <v>0</v>
      </c>
      <c r="P8" s="296">
        <f t="shared" si="2"/>
        <v>0</v>
      </c>
    </row>
    <row r="9" spans="1:16">
      <c r="A9" s="195">
        <v>4</v>
      </c>
      <c r="B9" s="187">
        <v>0</v>
      </c>
      <c r="C9" s="187">
        <v>0</v>
      </c>
      <c r="D9" s="187">
        <v>0</v>
      </c>
      <c r="E9" s="187">
        <v>0</v>
      </c>
      <c r="F9" s="187">
        <v>0</v>
      </c>
      <c r="G9" s="187">
        <v>0</v>
      </c>
      <c r="H9" s="296">
        <f t="shared" si="0"/>
        <v>0</v>
      </c>
      <c r="I9" s="187">
        <v>0</v>
      </c>
      <c r="J9" s="187">
        <v>0</v>
      </c>
      <c r="K9" s="187">
        <v>0</v>
      </c>
      <c r="L9" s="187">
        <v>0</v>
      </c>
      <c r="M9" s="187">
        <v>0</v>
      </c>
      <c r="N9" s="187">
        <v>0</v>
      </c>
      <c r="O9" s="296">
        <f t="shared" si="1"/>
        <v>0</v>
      </c>
      <c r="P9" s="296">
        <f t="shared" si="2"/>
        <v>0</v>
      </c>
    </row>
    <row r="10" spans="1:16">
      <c r="A10" s="195">
        <v>5</v>
      </c>
      <c r="B10" s="187">
        <v>0</v>
      </c>
      <c r="C10" s="187">
        <v>0</v>
      </c>
      <c r="D10" s="187">
        <v>0</v>
      </c>
      <c r="E10" s="187">
        <v>0</v>
      </c>
      <c r="F10" s="187">
        <v>0</v>
      </c>
      <c r="G10" s="187">
        <v>0</v>
      </c>
      <c r="H10" s="296">
        <f t="shared" si="0"/>
        <v>0</v>
      </c>
      <c r="I10" s="187">
        <v>0</v>
      </c>
      <c r="J10" s="187">
        <v>0</v>
      </c>
      <c r="K10" s="187">
        <v>0</v>
      </c>
      <c r="L10" s="187">
        <v>0</v>
      </c>
      <c r="M10" s="187">
        <v>0</v>
      </c>
      <c r="N10" s="187">
        <v>0</v>
      </c>
      <c r="O10" s="296">
        <f t="shared" si="1"/>
        <v>0</v>
      </c>
      <c r="P10" s="296">
        <f t="shared" si="2"/>
        <v>0</v>
      </c>
    </row>
    <row r="11" spans="1:16">
      <c r="A11" s="195">
        <v>6</v>
      </c>
      <c r="B11" s="187">
        <v>0</v>
      </c>
      <c r="C11" s="187">
        <v>0</v>
      </c>
      <c r="D11" s="187">
        <v>0</v>
      </c>
      <c r="E11" s="187">
        <v>0</v>
      </c>
      <c r="F11" s="187">
        <v>0</v>
      </c>
      <c r="G11" s="187">
        <v>0</v>
      </c>
      <c r="H11" s="296">
        <f t="shared" si="0"/>
        <v>0</v>
      </c>
      <c r="I11" s="187">
        <v>0</v>
      </c>
      <c r="J11" s="187">
        <v>0</v>
      </c>
      <c r="K11" s="187">
        <v>0</v>
      </c>
      <c r="L11" s="187">
        <v>0</v>
      </c>
      <c r="M11" s="187">
        <v>0</v>
      </c>
      <c r="N11" s="187">
        <v>0</v>
      </c>
      <c r="O11" s="296">
        <f t="shared" si="1"/>
        <v>0</v>
      </c>
      <c r="P11" s="296">
        <f t="shared" si="2"/>
        <v>0</v>
      </c>
    </row>
    <row r="12" spans="1:16">
      <c r="A12" s="295">
        <v>7</v>
      </c>
      <c r="B12" s="187">
        <v>0</v>
      </c>
      <c r="C12" s="187">
        <v>0</v>
      </c>
      <c r="D12" s="187">
        <v>0</v>
      </c>
      <c r="E12" s="187">
        <v>1</v>
      </c>
      <c r="F12" s="187">
        <v>0</v>
      </c>
      <c r="G12" s="187">
        <v>0</v>
      </c>
      <c r="H12" s="296">
        <f t="shared" si="0"/>
        <v>1</v>
      </c>
      <c r="I12" s="187">
        <v>0</v>
      </c>
      <c r="J12" s="187">
        <v>0</v>
      </c>
      <c r="K12" s="187">
        <v>0</v>
      </c>
      <c r="L12" s="187">
        <v>0</v>
      </c>
      <c r="M12" s="187">
        <v>0</v>
      </c>
      <c r="N12" s="187">
        <v>0</v>
      </c>
      <c r="O12" s="296">
        <f t="shared" si="1"/>
        <v>0</v>
      </c>
      <c r="P12" s="296">
        <f t="shared" si="2"/>
        <v>1</v>
      </c>
    </row>
    <row r="13" spans="1:16">
      <c r="A13" s="295">
        <f t="shared" ref="A13:A76" si="3">+A12+1</f>
        <v>8</v>
      </c>
      <c r="B13" s="187">
        <v>0</v>
      </c>
      <c r="C13" s="187">
        <v>0</v>
      </c>
      <c r="D13" s="187">
        <v>0</v>
      </c>
      <c r="E13" s="187">
        <v>0</v>
      </c>
      <c r="F13" s="187">
        <v>0</v>
      </c>
      <c r="G13" s="187">
        <v>0</v>
      </c>
      <c r="H13" s="296">
        <f t="shared" si="0"/>
        <v>0</v>
      </c>
      <c r="I13" s="187">
        <v>0</v>
      </c>
      <c r="J13" s="187">
        <v>0</v>
      </c>
      <c r="K13" s="187">
        <v>0</v>
      </c>
      <c r="L13" s="187">
        <v>0</v>
      </c>
      <c r="M13" s="187">
        <v>0</v>
      </c>
      <c r="N13" s="187">
        <v>0</v>
      </c>
      <c r="O13" s="296">
        <f t="shared" si="1"/>
        <v>0</v>
      </c>
      <c r="P13" s="296">
        <f t="shared" si="2"/>
        <v>0</v>
      </c>
    </row>
    <row r="14" spans="1:16">
      <c r="A14" s="295">
        <f t="shared" si="3"/>
        <v>9</v>
      </c>
      <c r="B14" s="187">
        <v>0</v>
      </c>
      <c r="C14" s="187">
        <v>0</v>
      </c>
      <c r="D14" s="187">
        <v>1</v>
      </c>
      <c r="E14" s="187">
        <v>0</v>
      </c>
      <c r="F14" s="187">
        <v>0</v>
      </c>
      <c r="G14" s="187">
        <v>0</v>
      </c>
      <c r="H14" s="296">
        <f t="shared" si="0"/>
        <v>1</v>
      </c>
      <c r="I14" s="187">
        <v>0</v>
      </c>
      <c r="J14" s="187">
        <v>0</v>
      </c>
      <c r="K14" s="187">
        <v>0</v>
      </c>
      <c r="L14" s="187">
        <v>0</v>
      </c>
      <c r="M14" s="187">
        <v>0</v>
      </c>
      <c r="N14" s="187">
        <v>0</v>
      </c>
      <c r="O14" s="296">
        <f t="shared" si="1"/>
        <v>0</v>
      </c>
      <c r="P14" s="296">
        <f t="shared" si="2"/>
        <v>1</v>
      </c>
    </row>
    <row r="15" spans="1:16">
      <c r="A15" s="295">
        <f t="shared" si="3"/>
        <v>10</v>
      </c>
      <c r="B15" s="187">
        <v>0</v>
      </c>
      <c r="C15" s="187">
        <v>0</v>
      </c>
      <c r="D15" s="187">
        <v>0</v>
      </c>
      <c r="E15" s="187">
        <v>0</v>
      </c>
      <c r="F15" s="187">
        <v>0</v>
      </c>
      <c r="G15" s="187">
        <v>0</v>
      </c>
      <c r="H15" s="296">
        <f t="shared" si="0"/>
        <v>0</v>
      </c>
      <c r="I15" s="187">
        <v>0</v>
      </c>
      <c r="J15" s="187">
        <v>0</v>
      </c>
      <c r="K15" s="187">
        <v>0</v>
      </c>
      <c r="L15" s="187">
        <v>0</v>
      </c>
      <c r="M15" s="187">
        <v>0</v>
      </c>
      <c r="N15" s="187">
        <v>0</v>
      </c>
      <c r="O15" s="296">
        <f t="shared" si="1"/>
        <v>0</v>
      </c>
      <c r="P15" s="296">
        <f t="shared" si="2"/>
        <v>0</v>
      </c>
    </row>
    <row r="16" spans="1:16">
      <c r="A16" s="295">
        <f t="shared" si="3"/>
        <v>11</v>
      </c>
      <c r="B16" s="187">
        <v>0</v>
      </c>
      <c r="C16" s="187">
        <v>0</v>
      </c>
      <c r="D16" s="187">
        <v>0</v>
      </c>
      <c r="E16" s="187">
        <v>1</v>
      </c>
      <c r="F16" s="187">
        <v>0</v>
      </c>
      <c r="G16" s="187">
        <v>0</v>
      </c>
      <c r="H16" s="296">
        <f t="shared" si="0"/>
        <v>1</v>
      </c>
      <c r="I16" s="187">
        <v>0</v>
      </c>
      <c r="J16" s="187">
        <v>0</v>
      </c>
      <c r="K16" s="187">
        <v>0</v>
      </c>
      <c r="L16" s="187">
        <v>0</v>
      </c>
      <c r="M16" s="187">
        <v>0</v>
      </c>
      <c r="N16" s="187">
        <v>0</v>
      </c>
      <c r="O16" s="296">
        <f t="shared" si="1"/>
        <v>0</v>
      </c>
      <c r="P16" s="296">
        <f t="shared" si="2"/>
        <v>1</v>
      </c>
    </row>
    <row r="17" spans="1:16">
      <c r="A17" s="295">
        <f t="shared" si="3"/>
        <v>12</v>
      </c>
      <c r="B17" s="187">
        <v>0</v>
      </c>
      <c r="C17" s="187">
        <v>0</v>
      </c>
      <c r="D17" s="187">
        <v>0</v>
      </c>
      <c r="E17" s="187">
        <v>0</v>
      </c>
      <c r="F17" s="187">
        <v>0</v>
      </c>
      <c r="G17" s="187">
        <v>0</v>
      </c>
      <c r="H17" s="296">
        <f t="shared" si="0"/>
        <v>0</v>
      </c>
      <c r="I17" s="187">
        <v>0</v>
      </c>
      <c r="J17" s="187">
        <v>0</v>
      </c>
      <c r="K17" s="187">
        <v>0</v>
      </c>
      <c r="L17" s="187">
        <v>0</v>
      </c>
      <c r="M17" s="187">
        <v>0</v>
      </c>
      <c r="N17" s="187">
        <v>0</v>
      </c>
      <c r="O17" s="296">
        <f t="shared" si="1"/>
        <v>0</v>
      </c>
      <c r="P17" s="296">
        <f t="shared" si="2"/>
        <v>0</v>
      </c>
    </row>
    <row r="18" spans="1:16">
      <c r="A18" s="295">
        <f t="shared" si="3"/>
        <v>13</v>
      </c>
      <c r="B18" s="187">
        <v>0</v>
      </c>
      <c r="C18" s="187">
        <v>0</v>
      </c>
      <c r="D18" s="187">
        <v>0</v>
      </c>
      <c r="E18" s="187">
        <v>0</v>
      </c>
      <c r="F18" s="187">
        <v>0</v>
      </c>
      <c r="G18" s="187">
        <v>0</v>
      </c>
      <c r="H18" s="296">
        <f t="shared" si="0"/>
        <v>0</v>
      </c>
      <c r="I18" s="187">
        <v>0</v>
      </c>
      <c r="J18" s="187">
        <v>0</v>
      </c>
      <c r="K18" s="187">
        <v>1</v>
      </c>
      <c r="L18" s="187">
        <v>0</v>
      </c>
      <c r="M18" s="187">
        <v>0</v>
      </c>
      <c r="N18" s="187">
        <v>0</v>
      </c>
      <c r="O18" s="296">
        <f t="shared" si="1"/>
        <v>1</v>
      </c>
      <c r="P18" s="296">
        <f t="shared" si="2"/>
        <v>1</v>
      </c>
    </row>
    <row r="19" spans="1:16">
      <c r="A19" s="295">
        <f t="shared" si="3"/>
        <v>14</v>
      </c>
      <c r="B19" s="187">
        <v>0</v>
      </c>
      <c r="C19" s="187">
        <v>0</v>
      </c>
      <c r="D19" s="187">
        <v>0</v>
      </c>
      <c r="E19" s="187">
        <v>0</v>
      </c>
      <c r="F19" s="187">
        <v>0</v>
      </c>
      <c r="G19" s="187">
        <v>0</v>
      </c>
      <c r="H19" s="296">
        <f t="shared" si="0"/>
        <v>0</v>
      </c>
      <c r="I19" s="187">
        <v>0</v>
      </c>
      <c r="J19" s="187">
        <v>0</v>
      </c>
      <c r="K19" s="187">
        <v>0</v>
      </c>
      <c r="L19" s="187">
        <v>0</v>
      </c>
      <c r="M19" s="187">
        <v>0</v>
      </c>
      <c r="N19" s="187">
        <v>0</v>
      </c>
      <c r="O19" s="296">
        <f t="shared" si="1"/>
        <v>0</v>
      </c>
      <c r="P19" s="296">
        <f t="shared" si="2"/>
        <v>0</v>
      </c>
    </row>
    <row r="20" spans="1:16">
      <c r="A20" s="295">
        <f t="shared" si="3"/>
        <v>15</v>
      </c>
      <c r="B20" s="187">
        <v>0</v>
      </c>
      <c r="C20" s="187">
        <v>0</v>
      </c>
      <c r="D20" s="187">
        <v>0</v>
      </c>
      <c r="E20" s="187">
        <v>0</v>
      </c>
      <c r="F20" s="187">
        <v>0</v>
      </c>
      <c r="G20" s="187">
        <v>0</v>
      </c>
      <c r="H20" s="296">
        <f t="shared" si="0"/>
        <v>0</v>
      </c>
      <c r="I20" s="187">
        <v>0</v>
      </c>
      <c r="J20" s="187">
        <v>0</v>
      </c>
      <c r="K20" s="187">
        <v>0</v>
      </c>
      <c r="L20" s="187">
        <v>0</v>
      </c>
      <c r="M20" s="187">
        <v>0</v>
      </c>
      <c r="N20" s="187">
        <v>0</v>
      </c>
      <c r="O20" s="296">
        <f t="shared" si="1"/>
        <v>0</v>
      </c>
      <c r="P20" s="296">
        <f t="shared" si="2"/>
        <v>0</v>
      </c>
    </row>
    <row r="21" spans="1:16">
      <c r="A21" s="295">
        <f t="shared" si="3"/>
        <v>16</v>
      </c>
      <c r="B21" s="187">
        <v>0</v>
      </c>
      <c r="C21" s="187">
        <v>0</v>
      </c>
      <c r="D21" s="187">
        <v>0</v>
      </c>
      <c r="E21" s="187">
        <v>0</v>
      </c>
      <c r="F21" s="187">
        <v>0</v>
      </c>
      <c r="G21" s="187">
        <v>0</v>
      </c>
      <c r="H21" s="296">
        <f t="shared" si="0"/>
        <v>0</v>
      </c>
      <c r="I21" s="187">
        <v>0</v>
      </c>
      <c r="J21" s="187">
        <v>0</v>
      </c>
      <c r="K21" s="187">
        <v>0</v>
      </c>
      <c r="L21" s="187">
        <v>0</v>
      </c>
      <c r="M21" s="187">
        <v>0</v>
      </c>
      <c r="N21" s="187">
        <v>0</v>
      </c>
      <c r="O21" s="296">
        <f t="shared" si="1"/>
        <v>0</v>
      </c>
      <c r="P21" s="296">
        <f t="shared" si="2"/>
        <v>0</v>
      </c>
    </row>
    <row r="22" spans="1:16">
      <c r="A22" s="295">
        <f t="shared" si="3"/>
        <v>17</v>
      </c>
      <c r="B22" s="187">
        <v>0</v>
      </c>
      <c r="C22" s="187">
        <v>0</v>
      </c>
      <c r="D22" s="187">
        <v>0</v>
      </c>
      <c r="E22" s="187">
        <v>0</v>
      </c>
      <c r="F22" s="187">
        <v>0</v>
      </c>
      <c r="G22" s="187">
        <v>0</v>
      </c>
      <c r="H22" s="296">
        <f t="shared" si="0"/>
        <v>0</v>
      </c>
      <c r="I22" s="187">
        <v>0</v>
      </c>
      <c r="J22" s="187">
        <v>0</v>
      </c>
      <c r="K22" s="187">
        <v>1</v>
      </c>
      <c r="L22" s="187">
        <v>0</v>
      </c>
      <c r="M22" s="187">
        <v>0</v>
      </c>
      <c r="N22" s="187">
        <v>0</v>
      </c>
      <c r="O22" s="296">
        <f t="shared" si="1"/>
        <v>1</v>
      </c>
      <c r="P22" s="296">
        <f t="shared" si="2"/>
        <v>1</v>
      </c>
    </row>
    <row r="23" spans="1:16">
      <c r="A23" s="295">
        <f t="shared" si="3"/>
        <v>18</v>
      </c>
      <c r="B23" s="187">
        <v>0</v>
      </c>
      <c r="C23" s="187">
        <v>0</v>
      </c>
      <c r="D23" s="187">
        <v>0</v>
      </c>
      <c r="E23" s="187">
        <v>0</v>
      </c>
      <c r="F23" s="187">
        <v>0</v>
      </c>
      <c r="G23" s="187">
        <v>0</v>
      </c>
      <c r="H23" s="296">
        <f t="shared" si="0"/>
        <v>0</v>
      </c>
      <c r="I23" s="187">
        <v>0</v>
      </c>
      <c r="J23" s="187">
        <v>0</v>
      </c>
      <c r="K23" s="187">
        <v>0</v>
      </c>
      <c r="L23" s="187">
        <v>0</v>
      </c>
      <c r="M23" s="187">
        <v>0</v>
      </c>
      <c r="N23" s="187">
        <v>0</v>
      </c>
      <c r="O23" s="296">
        <f t="shared" si="1"/>
        <v>0</v>
      </c>
      <c r="P23" s="296">
        <f t="shared" si="2"/>
        <v>0</v>
      </c>
    </row>
    <row r="24" spans="1:16">
      <c r="A24" s="295">
        <f t="shared" si="3"/>
        <v>19</v>
      </c>
      <c r="B24" s="187">
        <v>0</v>
      </c>
      <c r="C24" s="187">
        <v>0</v>
      </c>
      <c r="D24" s="187">
        <v>0</v>
      </c>
      <c r="E24" s="187">
        <v>0</v>
      </c>
      <c r="F24" s="187">
        <v>0</v>
      </c>
      <c r="G24" s="187">
        <v>0</v>
      </c>
      <c r="H24" s="296">
        <f t="shared" si="0"/>
        <v>0</v>
      </c>
      <c r="I24" s="187">
        <v>0</v>
      </c>
      <c r="J24" s="187">
        <v>0</v>
      </c>
      <c r="K24" s="187">
        <v>1</v>
      </c>
      <c r="L24" s="187">
        <v>0</v>
      </c>
      <c r="M24" s="187">
        <v>0</v>
      </c>
      <c r="N24" s="187">
        <v>0</v>
      </c>
      <c r="O24" s="296">
        <f t="shared" si="1"/>
        <v>1</v>
      </c>
      <c r="P24" s="296">
        <f t="shared" si="2"/>
        <v>1</v>
      </c>
    </row>
    <row r="25" spans="1:16">
      <c r="A25" s="295">
        <f t="shared" si="3"/>
        <v>20</v>
      </c>
      <c r="B25" s="187">
        <v>0</v>
      </c>
      <c r="C25" s="187">
        <v>0</v>
      </c>
      <c r="D25" s="187">
        <v>0</v>
      </c>
      <c r="E25" s="187">
        <v>0</v>
      </c>
      <c r="F25" s="187">
        <v>0</v>
      </c>
      <c r="G25" s="187">
        <v>0</v>
      </c>
      <c r="H25" s="296">
        <f t="shared" si="0"/>
        <v>0</v>
      </c>
      <c r="I25" s="187">
        <v>0</v>
      </c>
      <c r="J25" s="187">
        <v>0</v>
      </c>
      <c r="K25" s="187">
        <v>0</v>
      </c>
      <c r="L25" s="187">
        <v>0</v>
      </c>
      <c r="M25" s="187">
        <v>0</v>
      </c>
      <c r="N25" s="187">
        <v>0</v>
      </c>
      <c r="O25" s="296">
        <f t="shared" si="1"/>
        <v>0</v>
      </c>
      <c r="P25" s="296">
        <f t="shared" si="2"/>
        <v>0</v>
      </c>
    </row>
    <row r="26" spans="1:16">
      <c r="A26" s="295">
        <f t="shared" si="3"/>
        <v>21</v>
      </c>
      <c r="B26" s="187">
        <v>0</v>
      </c>
      <c r="C26" s="187">
        <v>0</v>
      </c>
      <c r="D26" s="187">
        <v>0</v>
      </c>
      <c r="E26" s="187">
        <v>0</v>
      </c>
      <c r="F26" s="187">
        <v>0</v>
      </c>
      <c r="G26" s="187">
        <v>0</v>
      </c>
      <c r="H26" s="296">
        <f t="shared" si="0"/>
        <v>0</v>
      </c>
      <c r="I26" s="187">
        <v>0</v>
      </c>
      <c r="J26" s="187">
        <v>0</v>
      </c>
      <c r="K26" s="187">
        <v>0</v>
      </c>
      <c r="L26" s="187">
        <v>0</v>
      </c>
      <c r="M26" s="187">
        <v>0</v>
      </c>
      <c r="N26" s="187">
        <v>0</v>
      </c>
      <c r="O26" s="296">
        <f t="shared" si="1"/>
        <v>0</v>
      </c>
      <c r="P26" s="296">
        <f t="shared" si="2"/>
        <v>0</v>
      </c>
    </row>
    <row r="27" spans="1:16">
      <c r="A27" s="295">
        <f t="shared" si="3"/>
        <v>22</v>
      </c>
      <c r="B27" s="187">
        <v>0</v>
      </c>
      <c r="C27" s="187">
        <v>0</v>
      </c>
      <c r="D27" s="187">
        <v>1</v>
      </c>
      <c r="E27" s="187">
        <v>0</v>
      </c>
      <c r="F27" s="187">
        <v>0</v>
      </c>
      <c r="G27" s="187">
        <v>0</v>
      </c>
      <c r="H27" s="296">
        <f t="shared" si="0"/>
        <v>1</v>
      </c>
      <c r="I27" s="187">
        <v>0</v>
      </c>
      <c r="J27" s="187">
        <v>0</v>
      </c>
      <c r="K27" s="187">
        <v>0</v>
      </c>
      <c r="L27" s="187">
        <v>0</v>
      </c>
      <c r="M27" s="187">
        <v>0</v>
      </c>
      <c r="N27" s="187">
        <v>0</v>
      </c>
      <c r="O27" s="296">
        <f t="shared" si="1"/>
        <v>0</v>
      </c>
      <c r="P27" s="296">
        <f t="shared" si="2"/>
        <v>1</v>
      </c>
    </row>
    <row r="28" spans="1:16">
      <c r="A28" s="295">
        <f t="shared" si="3"/>
        <v>23</v>
      </c>
      <c r="B28" s="187">
        <v>0</v>
      </c>
      <c r="C28" s="187">
        <v>0</v>
      </c>
      <c r="D28" s="187">
        <v>0</v>
      </c>
      <c r="E28" s="187">
        <v>0</v>
      </c>
      <c r="F28" s="187">
        <v>0</v>
      </c>
      <c r="G28" s="187">
        <v>0</v>
      </c>
      <c r="H28" s="296">
        <f t="shared" si="0"/>
        <v>0</v>
      </c>
      <c r="I28" s="187">
        <v>0</v>
      </c>
      <c r="J28" s="187">
        <v>0</v>
      </c>
      <c r="K28" s="187">
        <v>0</v>
      </c>
      <c r="L28" s="187">
        <v>0</v>
      </c>
      <c r="M28" s="187">
        <v>0</v>
      </c>
      <c r="N28" s="187">
        <v>0</v>
      </c>
      <c r="O28" s="296">
        <f t="shared" si="1"/>
        <v>0</v>
      </c>
      <c r="P28" s="296">
        <f t="shared" si="2"/>
        <v>0</v>
      </c>
    </row>
    <row r="29" spans="1:16">
      <c r="A29" s="295">
        <f t="shared" si="3"/>
        <v>24</v>
      </c>
      <c r="B29" s="187">
        <v>0</v>
      </c>
      <c r="C29" s="187">
        <v>0</v>
      </c>
      <c r="D29" s="187">
        <v>1</v>
      </c>
      <c r="E29" s="187">
        <v>1</v>
      </c>
      <c r="F29" s="187">
        <v>0</v>
      </c>
      <c r="G29" s="187">
        <v>0</v>
      </c>
      <c r="H29" s="296">
        <f t="shared" si="0"/>
        <v>2</v>
      </c>
      <c r="I29" s="187">
        <v>0</v>
      </c>
      <c r="J29" s="187">
        <v>0</v>
      </c>
      <c r="K29" s="187">
        <v>0</v>
      </c>
      <c r="L29" s="187">
        <v>0</v>
      </c>
      <c r="M29" s="187">
        <v>0</v>
      </c>
      <c r="N29" s="187">
        <v>0</v>
      </c>
      <c r="O29" s="296">
        <f t="shared" si="1"/>
        <v>0</v>
      </c>
      <c r="P29" s="296">
        <f t="shared" si="2"/>
        <v>2</v>
      </c>
    </row>
    <row r="30" spans="1:16">
      <c r="A30" s="295">
        <f t="shared" si="3"/>
        <v>25</v>
      </c>
      <c r="B30" s="187">
        <v>0</v>
      </c>
      <c r="C30" s="187">
        <v>0</v>
      </c>
      <c r="D30" s="187">
        <v>0</v>
      </c>
      <c r="E30" s="187">
        <v>0</v>
      </c>
      <c r="F30" s="187">
        <v>0</v>
      </c>
      <c r="G30" s="187">
        <v>0</v>
      </c>
      <c r="H30" s="296">
        <f t="shared" si="0"/>
        <v>0</v>
      </c>
      <c r="I30" s="187">
        <v>0</v>
      </c>
      <c r="J30" s="187">
        <v>0</v>
      </c>
      <c r="K30" s="187">
        <v>0</v>
      </c>
      <c r="L30" s="187">
        <v>0</v>
      </c>
      <c r="M30" s="187">
        <v>0</v>
      </c>
      <c r="N30" s="187">
        <v>0</v>
      </c>
      <c r="O30" s="296">
        <f t="shared" si="1"/>
        <v>0</v>
      </c>
      <c r="P30" s="296">
        <f t="shared" si="2"/>
        <v>0</v>
      </c>
    </row>
    <row r="31" spans="1:16">
      <c r="A31" s="295">
        <f t="shared" si="3"/>
        <v>26</v>
      </c>
      <c r="B31" s="187">
        <v>0</v>
      </c>
      <c r="C31" s="187">
        <v>0</v>
      </c>
      <c r="D31" s="187">
        <v>0</v>
      </c>
      <c r="E31" s="187">
        <v>0</v>
      </c>
      <c r="F31" s="187">
        <v>0</v>
      </c>
      <c r="G31" s="187">
        <v>0</v>
      </c>
      <c r="H31" s="296">
        <f t="shared" si="0"/>
        <v>0</v>
      </c>
      <c r="I31" s="187">
        <v>0</v>
      </c>
      <c r="J31" s="187">
        <v>0</v>
      </c>
      <c r="K31" s="187">
        <v>0</v>
      </c>
      <c r="L31" s="187">
        <v>0</v>
      </c>
      <c r="M31" s="187">
        <v>0</v>
      </c>
      <c r="N31" s="187">
        <v>0</v>
      </c>
      <c r="O31" s="296">
        <f t="shared" si="1"/>
        <v>0</v>
      </c>
      <c r="P31" s="296">
        <f t="shared" si="2"/>
        <v>0</v>
      </c>
    </row>
    <row r="32" spans="1:16">
      <c r="A32" s="295">
        <f t="shared" si="3"/>
        <v>27</v>
      </c>
      <c r="B32" s="187">
        <v>0</v>
      </c>
      <c r="C32" s="187">
        <v>0</v>
      </c>
      <c r="D32" s="187">
        <v>0</v>
      </c>
      <c r="E32" s="187">
        <v>0</v>
      </c>
      <c r="F32" s="187">
        <v>0</v>
      </c>
      <c r="G32" s="187">
        <v>0</v>
      </c>
      <c r="H32" s="296">
        <f t="shared" si="0"/>
        <v>0</v>
      </c>
      <c r="I32" s="187">
        <v>0</v>
      </c>
      <c r="J32" s="187">
        <v>0</v>
      </c>
      <c r="K32" s="187">
        <v>0</v>
      </c>
      <c r="L32" s="187">
        <v>0</v>
      </c>
      <c r="M32" s="187">
        <v>0</v>
      </c>
      <c r="N32" s="187">
        <v>0</v>
      </c>
      <c r="O32" s="296">
        <f t="shared" si="1"/>
        <v>0</v>
      </c>
      <c r="P32" s="296">
        <f t="shared" si="2"/>
        <v>0</v>
      </c>
    </row>
    <row r="33" spans="1:16">
      <c r="A33" s="295">
        <f t="shared" si="3"/>
        <v>28</v>
      </c>
      <c r="B33" s="187">
        <v>0</v>
      </c>
      <c r="C33" s="187">
        <v>0</v>
      </c>
      <c r="D33" s="187">
        <v>0</v>
      </c>
      <c r="E33" s="187">
        <v>0</v>
      </c>
      <c r="F33" s="187">
        <v>0</v>
      </c>
      <c r="G33" s="187">
        <v>0</v>
      </c>
      <c r="H33" s="296">
        <f t="shared" si="0"/>
        <v>0</v>
      </c>
      <c r="I33" s="187">
        <v>0</v>
      </c>
      <c r="J33" s="187">
        <v>0</v>
      </c>
      <c r="K33" s="187">
        <v>1</v>
      </c>
      <c r="L33" s="187">
        <v>0</v>
      </c>
      <c r="M33" s="187">
        <v>0</v>
      </c>
      <c r="N33" s="187">
        <v>0</v>
      </c>
      <c r="O33" s="296">
        <f t="shared" si="1"/>
        <v>1</v>
      </c>
      <c r="P33" s="296">
        <f t="shared" si="2"/>
        <v>1</v>
      </c>
    </row>
    <row r="34" spans="1:16">
      <c r="A34" s="295">
        <f t="shared" si="3"/>
        <v>29</v>
      </c>
      <c r="B34" s="187">
        <v>0</v>
      </c>
      <c r="C34" s="187">
        <v>0</v>
      </c>
      <c r="D34" s="187">
        <v>0</v>
      </c>
      <c r="E34" s="187">
        <v>0</v>
      </c>
      <c r="F34" s="187">
        <v>0</v>
      </c>
      <c r="G34" s="187">
        <v>0</v>
      </c>
      <c r="H34" s="296">
        <f t="shared" si="0"/>
        <v>0</v>
      </c>
      <c r="I34" s="187">
        <v>0</v>
      </c>
      <c r="J34" s="187">
        <v>0</v>
      </c>
      <c r="K34" s="187">
        <v>1</v>
      </c>
      <c r="L34" s="187">
        <v>0</v>
      </c>
      <c r="M34" s="187">
        <v>0</v>
      </c>
      <c r="N34" s="187">
        <v>0</v>
      </c>
      <c r="O34" s="296">
        <f t="shared" si="1"/>
        <v>1</v>
      </c>
      <c r="P34" s="296">
        <f t="shared" si="2"/>
        <v>1</v>
      </c>
    </row>
    <row r="35" spans="1:16">
      <c r="A35" s="295">
        <f t="shared" si="3"/>
        <v>30</v>
      </c>
      <c r="B35" s="187">
        <v>0</v>
      </c>
      <c r="C35" s="187">
        <v>0</v>
      </c>
      <c r="D35" s="187">
        <v>0</v>
      </c>
      <c r="E35" s="187">
        <v>0</v>
      </c>
      <c r="F35" s="187">
        <v>0</v>
      </c>
      <c r="G35" s="187">
        <v>0</v>
      </c>
      <c r="H35" s="296">
        <f t="shared" si="0"/>
        <v>0</v>
      </c>
      <c r="I35" s="187">
        <v>0</v>
      </c>
      <c r="J35" s="187">
        <v>0</v>
      </c>
      <c r="K35" s="187">
        <v>0</v>
      </c>
      <c r="L35" s="187">
        <v>0</v>
      </c>
      <c r="M35" s="187">
        <v>0</v>
      </c>
      <c r="N35" s="187">
        <v>0</v>
      </c>
      <c r="O35" s="296">
        <f t="shared" si="1"/>
        <v>0</v>
      </c>
      <c r="P35" s="296">
        <f t="shared" si="2"/>
        <v>0</v>
      </c>
    </row>
    <row r="36" spans="1:16">
      <c r="A36" s="295">
        <f t="shared" si="3"/>
        <v>31</v>
      </c>
      <c r="B36" s="187">
        <v>1</v>
      </c>
      <c r="C36" s="187">
        <v>0</v>
      </c>
      <c r="D36" s="187">
        <v>0</v>
      </c>
      <c r="E36" s="187">
        <v>0</v>
      </c>
      <c r="F36" s="187">
        <v>0</v>
      </c>
      <c r="G36" s="187">
        <v>0</v>
      </c>
      <c r="H36" s="296">
        <f t="shared" si="0"/>
        <v>1</v>
      </c>
      <c r="I36" s="187">
        <v>0</v>
      </c>
      <c r="J36" s="187">
        <v>0</v>
      </c>
      <c r="K36" s="187">
        <v>1</v>
      </c>
      <c r="L36" s="187">
        <v>0</v>
      </c>
      <c r="M36" s="187">
        <v>0</v>
      </c>
      <c r="N36" s="187">
        <v>0</v>
      </c>
      <c r="O36" s="296">
        <f t="shared" si="1"/>
        <v>1</v>
      </c>
      <c r="P36" s="296">
        <f t="shared" si="2"/>
        <v>2</v>
      </c>
    </row>
    <row r="37" spans="1:16">
      <c r="A37" s="295">
        <f t="shared" si="3"/>
        <v>32</v>
      </c>
      <c r="B37" s="187">
        <v>0</v>
      </c>
      <c r="C37" s="187">
        <v>0</v>
      </c>
      <c r="D37" s="187">
        <v>1</v>
      </c>
      <c r="E37" s="187">
        <v>0</v>
      </c>
      <c r="F37" s="187">
        <v>0</v>
      </c>
      <c r="G37" s="187">
        <v>0</v>
      </c>
      <c r="H37" s="296">
        <f t="shared" si="0"/>
        <v>1</v>
      </c>
      <c r="I37" s="187">
        <v>0</v>
      </c>
      <c r="J37" s="187">
        <v>0</v>
      </c>
      <c r="K37" s="187">
        <v>0</v>
      </c>
      <c r="L37" s="187">
        <v>0</v>
      </c>
      <c r="M37" s="187">
        <v>0</v>
      </c>
      <c r="N37" s="187">
        <v>0</v>
      </c>
      <c r="O37" s="296">
        <f t="shared" si="1"/>
        <v>0</v>
      </c>
      <c r="P37" s="296">
        <f t="shared" si="2"/>
        <v>1</v>
      </c>
    </row>
    <row r="38" spans="1:16">
      <c r="A38" s="295">
        <f t="shared" si="3"/>
        <v>33</v>
      </c>
      <c r="B38" s="187">
        <v>1</v>
      </c>
      <c r="C38" s="187">
        <v>0</v>
      </c>
      <c r="D38" s="187">
        <v>0</v>
      </c>
      <c r="E38" s="187">
        <v>0</v>
      </c>
      <c r="F38" s="187">
        <v>0</v>
      </c>
      <c r="G38" s="187">
        <v>0</v>
      </c>
      <c r="H38" s="296">
        <f t="shared" si="0"/>
        <v>1</v>
      </c>
      <c r="I38" s="187">
        <v>0</v>
      </c>
      <c r="J38" s="187">
        <v>0</v>
      </c>
      <c r="K38" s="187">
        <v>1</v>
      </c>
      <c r="L38" s="187">
        <v>0</v>
      </c>
      <c r="M38" s="187">
        <v>0</v>
      </c>
      <c r="N38" s="187">
        <v>0</v>
      </c>
      <c r="O38" s="296">
        <f t="shared" si="1"/>
        <v>1</v>
      </c>
      <c r="P38" s="296">
        <f t="shared" si="2"/>
        <v>2</v>
      </c>
    </row>
    <row r="39" spans="1:16">
      <c r="A39" s="295">
        <f t="shared" si="3"/>
        <v>34</v>
      </c>
      <c r="B39" s="187">
        <v>0</v>
      </c>
      <c r="C39" s="187">
        <v>0</v>
      </c>
      <c r="D39" s="187">
        <v>0</v>
      </c>
      <c r="E39" s="187">
        <v>0</v>
      </c>
      <c r="F39" s="187">
        <v>0</v>
      </c>
      <c r="G39" s="187">
        <v>0</v>
      </c>
      <c r="H39" s="296">
        <f t="shared" si="0"/>
        <v>0</v>
      </c>
      <c r="I39" s="187">
        <v>0</v>
      </c>
      <c r="J39" s="187">
        <v>0</v>
      </c>
      <c r="K39" s="187">
        <v>0</v>
      </c>
      <c r="L39" s="187">
        <v>0</v>
      </c>
      <c r="M39" s="187">
        <v>0</v>
      </c>
      <c r="N39" s="187">
        <v>0</v>
      </c>
      <c r="O39" s="296">
        <f t="shared" si="1"/>
        <v>0</v>
      </c>
      <c r="P39" s="296">
        <f t="shared" si="2"/>
        <v>0</v>
      </c>
    </row>
    <row r="40" spans="1:16">
      <c r="A40" s="295">
        <f t="shared" si="3"/>
        <v>35</v>
      </c>
      <c r="B40" s="187">
        <v>0</v>
      </c>
      <c r="C40" s="187">
        <v>0</v>
      </c>
      <c r="D40" s="187">
        <v>1</v>
      </c>
      <c r="E40" s="187">
        <v>0</v>
      </c>
      <c r="F40" s="187">
        <v>0</v>
      </c>
      <c r="G40" s="187">
        <v>0</v>
      </c>
      <c r="H40" s="296">
        <f t="shared" si="0"/>
        <v>1</v>
      </c>
      <c r="I40" s="187">
        <v>0</v>
      </c>
      <c r="J40" s="187">
        <v>0</v>
      </c>
      <c r="K40" s="187">
        <v>0</v>
      </c>
      <c r="L40" s="187">
        <v>0</v>
      </c>
      <c r="M40" s="187">
        <v>0</v>
      </c>
      <c r="N40" s="187">
        <v>0</v>
      </c>
      <c r="O40" s="296">
        <f t="shared" si="1"/>
        <v>0</v>
      </c>
      <c r="P40" s="296">
        <f t="shared" si="2"/>
        <v>1</v>
      </c>
    </row>
    <row r="41" spans="1:16">
      <c r="A41" s="295">
        <f t="shared" si="3"/>
        <v>36</v>
      </c>
      <c r="B41" s="187">
        <v>0</v>
      </c>
      <c r="C41" s="187">
        <v>0</v>
      </c>
      <c r="D41" s="187">
        <v>1</v>
      </c>
      <c r="E41" s="187">
        <v>0</v>
      </c>
      <c r="F41" s="187">
        <v>0</v>
      </c>
      <c r="G41" s="187">
        <v>0</v>
      </c>
      <c r="H41" s="296">
        <f t="shared" si="0"/>
        <v>1</v>
      </c>
      <c r="I41" s="187">
        <v>1</v>
      </c>
      <c r="J41" s="187">
        <v>0</v>
      </c>
      <c r="K41" s="187">
        <v>1</v>
      </c>
      <c r="L41" s="187">
        <v>0</v>
      </c>
      <c r="M41" s="187">
        <v>0</v>
      </c>
      <c r="N41" s="187">
        <v>0</v>
      </c>
      <c r="O41" s="296">
        <f t="shared" si="1"/>
        <v>2</v>
      </c>
      <c r="P41" s="296">
        <f t="shared" si="2"/>
        <v>3</v>
      </c>
    </row>
    <row r="42" spans="1:16">
      <c r="A42" s="295">
        <f t="shared" si="3"/>
        <v>37</v>
      </c>
      <c r="B42" s="187">
        <v>0</v>
      </c>
      <c r="C42" s="187">
        <v>0</v>
      </c>
      <c r="D42" s="187">
        <v>1</v>
      </c>
      <c r="E42" s="187">
        <v>0</v>
      </c>
      <c r="F42" s="187">
        <v>0</v>
      </c>
      <c r="G42" s="187">
        <v>0</v>
      </c>
      <c r="H42" s="296">
        <f t="shared" si="0"/>
        <v>1</v>
      </c>
      <c r="I42" s="187">
        <v>0</v>
      </c>
      <c r="J42" s="187">
        <v>0</v>
      </c>
      <c r="K42" s="187">
        <v>1</v>
      </c>
      <c r="L42" s="187">
        <v>0</v>
      </c>
      <c r="M42" s="187">
        <v>0</v>
      </c>
      <c r="N42" s="187">
        <v>0</v>
      </c>
      <c r="O42" s="296">
        <f t="shared" si="1"/>
        <v>1</v>
      </c>
      <c r="P42" s="296">
        <f t="shared" si="2"/>
        <v>2</v>
      </c>
    </row>
    <row r="43" spans="1:16">
      <c r="A43" s="295">
        <f t="shared" si="3"/>
        <v>38</v>
      </c>
      <c r="B43" s="187">
        <v>0</v>
      </c>
      <c r="C43" s="187">
        <v>0</v>
      </c>
      <c r="D43" s="187">
        <v>0</v>
      </c>
      <c r="E43" s="187">
        <v>0</v>
      </c>
      <c r="F43" s="187">
        <v>0</v>
      </c>
      <c r="G43" s="187">
        <v>0</v>
      </c>
      <c r="H43" s="296">
        <f t="shared" si="0"/>
        <v>0</v>
      </c>
      <c r="I43" s="187">
        <v>0</v>
      </c>
      <c r="J43" s="187">
        <v>0</v>
      </c>
      <c r="K43" s="187">
        <v>2</v>
      </c>
      <c r="L43" s="187">
        <v>0</v>
      </c>
      <c r="M43" s="187">
        <v>0</v>
      </c>
      <c r="N43" s="187">
        <v>0</v>
      </c>
      <c r="O43" s="296">
        <f t="shared" si="1"/>
        <v>2</v>
      </c>
      <c r="P43" s="296">
        <f t="shared" si="2"/>
        <v>2</v>
      </c>
    </row>
    <row r="44" spans="1:16">
      <c r="A44" s="295">
        <f t="shared" si="3"/>
        <v>39</v>
      </c>
      <c r="B44" s="187">
        <v>0</v>
      </c>
      <c r="C44" s="187">
        <v>0</v>
      </c>
      <c r="D44" s="187">
        <v>0</v>
      </c>
      <c r="E44" s="187">
        <v>0</v>
      </c>
      <c r="F44" s="187">
        <v>0</v>
      </c>
      <c r="G44" s="187">
        <v>0</v>
      </c>
      <c r="H44" s="296">
        <f t="shared" si="0"/>
        <v>0</v>
      </c>
      <c r="I44" s="187">
        <v>1</v>
      </c>
      <c r="J44" s="187">
        <v>0</v>
      </c>
      <c r="K44" s="187">
        <v>3</v>
      </c>
      <c r="L44" s="187">
        <v>0</v>
      </c>
      <c r="M44" s="187">
        <v>0</v>
      </c>
      <c r="N44" s="187">
        <v>0</v>
      </c>
      <c r="O44" s="296">
        <f t="shared" si="1"/>
        <v>4</v>
      </c>
      <c r="P44" s="296">
        <f t="shared" si="2"/>
        <v>4</v>
      </c>
    </row>
    <row r="45" spans="1:16">
      <c r="A45" s="295">
        <f t="shared" si="3"/>
        <v>40</v>
      </c>
      <c r="B45" s="187">
        <v>0</v>
      </c>
      <c r="C45" s="187">
        <v>0</v>
      </c>
      <c r="D45" s="187">
        <v>1</v>
      </c>
      <c r="E45" s="187">
        <v>0</v>
      </c>
      <c r="F45" s="187">
        <v>0</v>
      </c>
      <c r="G45" s="187">
        <v>0</v>
      </c>
      <c r="H45" s="296">
        <f t="shared" si="0"/>
        <v>1</v>
      </c>
      <c r="I45" s="187">
        <v>0</v>
      </c>
      <c r="J45" s="187">
        <v>0</v>
      </c>
      <c r="K45" s="187">
        <v>2</v>
      </c>
      <c r="L45" s="187">
        <v>1</v>
      </c>
      <c r="M45" s="187">
        <v>0</v>
      </c>
      <c r="N45" s="187">
        <v>0</v>
      </c>
      <c r="O45" s="296">
        <f t="shared" si="1"/>
        <v>3</v>
      </c>
      <c r="P45" s="296">
        <f t="shared" si="2"/>
        <v>4</v>
      </c>
    </row>
    <row r="46" spans="1:16">
      <c r="A46" s="295">
        <f t="shared" si="3"/>
        <v>41</v>
      </c>
      <c r="B46" s="187">
        <v>0</v>
      </c>
      <c r="C46" s="187">
        <v>0</v>
      </c>
      <c r="D46" s="187">
        <v>2</v>
      </c>
      <c r="E46" s="187">
        <v>0</v>
      </c>
      <c r="F46" s="187">
        <v>0</v>
      </c>
      <c r="G46" s="187">
        <v>0</v>
      </c>
      <c r="H46" s="296">
        <f t="shared" si="0"/>
        <v>2</v>
      </c>
      <c r="I46" s="187">
        <v>0</v>
      </c>
      <c r="J46" s="187">
        <v>0</v>
      </c>
      <c r="K46" s="187">
        <v>0</v>
      </c>
      <c r="L46" s="187">
        <v>0</v>
      </c>
      <c r="M46" s="187">
        <v>0</v>
      </c>
      <c r="N46" s="187">
        <v>0</v>
      </c>
      <c r="O46" s="296">
        <f t="shared" si="1"/>
        <v>0</v>
      </c>
      <c r="P46" s="296">
        <f t="shared" si="2"/>
        <v>2</v>
      </c>
    </row>
    <row r="47" spans="1:16">
      <c r="A47" s="295">
        <f t="shared" si="3"/>
        <v>42</v>
      </c>
      <c r="B47" s="187">
        <v>0</v>
      </c>
      <c r="C47" s="187">
        <v>0</v>
      </c>
      <c r="D47" s="187">
        <v>1</v>
      </c>
      <c r="E47" s="187">
        <v>0</v>
      </c>
      <c r="F47" s="187">
        <v>0</v>
      </c>
      <c r="G47" s="187">
        <v>0</v>
      </c>
      <c r="H47" s="296">
        <f t="shared" si="0"/>
        <v>1</v>
      </c>
      <c r="I47" s="187">
        <v>0</v>
      </c>
      <c r="J47" s="187">
        <v>0</v>
      </c>
      <c r="K47" s="187">
        <v>1</v>
      </c>
      <c r="L47" s="187">
        <v>0</v>
      </c>
      <c r="M47" s="187">
        <v>0</v>
      </c>
      <c r="N47" s="187">
        <v>0</v>
      </c>
      <c r="O47" s="296">
        <f t="shared" si="1"/>
        <v>1</v>
      </c>
      <c r="P47" s="296">
        <f t="shared" si="2"/>
        <v>2</v>
      </c>
    </row>
    <row r="48" spans="1:16">
      <c r="A48" s="295">
        <f t="shared" si="3"/>
        <v>43</v>
      </c>
      <c r="B48" s="187">
        <v>1</v>
      </c>
      <c r="C48" s="187">
        <v>0</v>
      </c>
      <c r="D48" s="187">
        <v>3</v>
      </c>
      <c r="E48" s="187">
        <v>0</v>
      </c>
      <c r="F48" s="187">
        <v>0</v>
      </c>
      <c r="G48" s="187">
        <v>0</v>
      </c>
      <c r="H48" s="296">
        <f t="shared" si="0"/>
        <v>4</v>
      </c>
      <c r="I48" s="187">
        <v>0</v>
      </c>
      <c r="J48" s="187">
        <v>0</v>
      </c>
      <c r="K48" s="187">
        <v>2</v>
      </c>
      <c r="L48" s="187">
        <v>1</v>
      </c>
      <c r="M48" s="187">
        <v>0</v>
      </c>
      <c r="N48" s="187">
        <v>0</v>
      </c>
      <c r="O48" s="296">
        <f t="shared" si="1"/>
        <v>3</v>
      </c>
      <c r="P48" s="296">
        <f t="shared" si="2"/>
        <v>7</v>
      </c>
    </row>
    <row r="49" spans="1:16">
      <c r="A49" s="295">
        <f t="shared" si="3"/>
        <v>44</v>
      </c>
      <c r="B49" s="187">
        <v>2</v>
      </c>
      <c r="C49" s="187">
        <v>0</v>
      </c>
      <c r="D49" s="187">
        <v>0</v>
      </c>
      <c r="E49" s="187">
        <v>0</v>
      </c>
      <c r="F49" s="187">
        <v>0</v>
      </c>
      <c r="G49" s="187">
        <v>0</v>
      </c>
      <c r="H49" s="296">
        <f t="shared" si="0"/>
        <v>2</v>
      </c>
      <c r="I49" s="187">
        <v>0</v>
      </c>
      <c r="J49" s="187">
        <v>0</v>
      </c>
      <c r="K49" s="187">
        <v>1</v>
      </c>
      <c r="L49" s="187">
        <v>0</v>
      </c>
      <c r="M49" s="187">
        <v>0</v>
      </c>
      <c r="N49" s="187">
        <v>0</v>
      </c>
      <c r="O49" s="296">
        <f t="shared" si="1"/>
        <v>1</v>
      </c>
      <c r="P49" s="296">
        <f t="shared" si="2"/>
        <v>3</v>
      </c>
    </row>
    <row r="50" spans="1:16">
      <c r="A50" s="295">
        <f t="shared" si="3"/>
        <v>45</v>
      </c>
      <c r="B50" s="187">
        <v>0</v>
      </c>
      <c r="C50" s="187">
        <v>0</v>
      </c>
      <c r="D50" s="187">
        <v>0</v>
      </c>
      <c r="E50" s="187">
        <v>0</v>
      </c>
      <c r="F50" s="187">
        <v>0</v>
      </c>
      <c r="G50" s="187">
        <v>0</v>
      </c>
      <c r="H50" s="296">
        <f t="shared" si="0"/>
        <v>0</v>
      </c>
      <c r="I50" s="187">
        <v>0</v>
      </c>
      <c r="J50" s="187">
        <v>0</v>
      </c>
      <c r="K50" s="187">
        <v>2</v>
      </c>
      <c r="L50" s="187">
        <v>0</v>
      </c>
      <c r="M50" s="187">
        <v>0</v>
      </c>
      <c r="N50" s="187">
        <v>0</v>
      </c>
      <c r="O50" s="296">
        <f t="shared" si="1"/>
        <v>2</v>
      </c>
      <c r="P50" s="296">
        <f t="shared" si="2"/>
        <v>2</v>
      </c>
    </row>
    <row r="51" spans="1:16">
      <c r="A51" s="295">
        <f t="shared" si="3"/>
        <v>46</v>
      </c>
      <c r="B51" s="187">
        <v>1</v>
      </c>
      <c r="C51" s="187">
        <v>0</v>
      </c>
      <c r="D51" s="187">
        <v>1</v>
      </c>
      <c r="E51" s="187">
        <v>0</v>
      </c>
      <c r="F51" s="187">
        <v>0</v>
      </c>
      <c r="G51" s="187">
        <v>0</v>
      </c>
      <c r="H51" s="296">
        <f t="shared" si="0"/>
        <v>2</v>
      </c>
      <c r="I51" s="187">
        <v>0</v>
      </c>
      <c r="J51" s="187">
        <v>0</v>
      </c>
      <c r="K51" s="187">
        <v>1</v>
      </c>
      <c r="L51" s="187">
        <v>0</v>
      </c>
      <c r="M51" s="187">
        <v>0</v>
      </c>
      <c r="N51" s="187">
        <v>0</v>
      </c>
      <c r="O51" s="296">
        <f t="shared" si="1"/>
        <v>1</v>
      </c>
      <c r="P51" s="296">
        <f t="shared" si="2"/>
        <v>3</v>
      </c>
    </row>
    <row r="52" spans="1:16">
      <c r="A52" s="295">
        <f t="shared" si="3"/>
        <v>47</v>
      </c>
      <c r="B52" s="187">
        <v>0</v>
      </c>
      <c r="C52" s="187">
        <v>0</v>
      </c>
      <c r="D52" s="187">
        <v>1</v>
      </c>
      <c r="E52" s="187">
        <v>0</v>
      </c>
      <c r="F52" s="187">
        <v>0</v>
      </c>
      <c r="G52" s="187">
        <v>0</v>
      </c>
      <c r="H52" s="296">
        <f t="shared" si="0"/>
        <v>1</v>
      </c>
      <c r="I52" s="187">
        <v>0</v>
      </c>
      <c r="J52" s="187">
        <v>0</v>
      </c>
      <c r="K52" s="187">
        <v>3</v>
      </c>
      <c r="L52" s="187">
        <v>1</v>
      </c>
      <c r="M52" s="187">
        <v>0</v>
      </c>
      <c r="N52" s="187">
        <v>0</v>
      </c>
      <c r="O52" s="296">
        <f t="shared" si="1"/>
        <v>4</v>
      </c>
      <c r="P52" s="296">
        <f t="shared" si="2"/>
        <v>5</v>
      </c>
    </row>
    <row r="53" spans="1:16">
      <c r="A53" s="295">
        <f t="shared" si="3"/>
        <v>48</v>
      </c>
      <c r="B53" s="187">
        <v>1</v>
      </c>
      <c r="C53" s="187">
        <v>0</v>
      </c>
      <c r="D53" s="187">
        <v>1</v>
      </c>
      <c r="E53" s="187">
        <v>0</v>
      </c>
      <c r="F53" s="187">
        <v>0</v>
      </c>
      <c r="G53" s="187">
        <v>0</v>
      </c>
      <c r="H53" s="296">
        <f t="shared" si="0"/>
        <v>2</v>
      </c>
      <c r="I53" s="187">
        <v>0</v>
      </c>
      <c r="J53" s="187">
        <v>0</v>
      </c>
      <c r="K53" s="187">
        <v>1</v>
      </c>
      <c r="L53" s="187">
        <v>0</v>
      </c>
      <c r="M53" s="187">
        <v>0</v>
      </c>
      <c r="N53" s="187">
        <v>0</v>
      </c>
      <c r="O53" s="296">
        <f t="shared" si="1"/>
        <v>1</v>
      </c>
      <c r="P53" s="296">
        <f t="shared" si="2"/>
        <v>3</v>
      </c>
    </row>
    <row r="54" spans="1:16">
      <c r="A54" s="295">
        <f t="shared" si="3"/>
        <v>49</v>
      </c>
      <c r="B54" s="187">
        <v>0</v>
      </c>
      <c r="C54" s="187">
        <v>0</v>
      </c>
      <c r="D54" s="187">
        <v>2</v>
      </c>
      <c r="E54" s="187">
        <v>0</v>
      </c>
      <c r="F54" s="187">
        <v>0</v>
      </c>
      <c r="G54" s="187">
        <v>0</v>
      </c>
      <c r="H54" s="296">
        <f t="shared" si="0"/>
        <v>2</v>
      </c>
      <c r="I54" s="187">
        <v>0</v>
      </c>
      <c r="J54" s="187">
        <v>0</v>
      </c>
      <c r="K54" s="187">
        <v>2</v>
      </c>
      <c r="L54" s="187">
        <v>0</v>
      </c>
      <c r="M54" s="187">
        <v>0</v>
      </c>
      <c r="N54" s="187">
        <v>0</v>
      </c>
      <c r="O54" s="296">
        <f t="shared" si="1"/>
        <v>2</v>
      </c>
      <c r="P54" s="296">
        <f t="shared" si="2"/>
        <v>4</v>
      </c>
    </row>
    <row r="55" spans="1:16">
      <c r="A55" s="295">
        <f t="shared" si="3"/>
        <v>50</v>
      </c>
      <c r="B55" s="187">
        <v>1</v>
      </c>
      <c r="C55" s="187">
        <v>0</v>
      </c>
      <c r="D55" s="187">
        <v>2</v>
      </c>
      <c r="E55" s="187">
        <v>0</v>
      </c>
      <c r="F55" s="187">
        <v>0</v>
      </c>
      <c r="G55" s="187">
        <v>0</v>
      </c>
      <c r="H55" s="296">
        <f t="shared" si="0"/>
        <v>3</v>
      </c>
      <c r="I55" s="187">
        <v>0</v>
      </c>
      <c r="J55" s="187">
        <v>0</v>
      </c>
      <c r="K55" s="187">
        <v>2</v>
      </c>
      <c r="L55" s="187">
        <v>0</v>
      </c>
      <c r="M55" s="187">
        <v>0</v>
      </c>
      <c r="N55" s="187">
        <v>0</v>
      </c>
      <c r="O55" s="296">
        <f t="shared" si="1"/>
        <v>2</v>
      </c>
      <c r="P55" s="296">
        <f t="shared" si="2"/>
        <v>5</v>
      </c>
    </row>
    <row r="56" spans="1:16">
      <c r="A56" s="295">
        <f t="shared" si="3"/>
        <v>51</v>
      </c>
      <c r="B56" s="187">
        <v>1</v>
      </c>
      <c r="C56" s="187">
        <v>0</v>
      </c>
      <c r="D56" s="187">
        <v>0</v>
      </c>
      <c r="E56" s="187">
        <v>0</v>
      </c>
      <c r="F56" s="187">
        <v>0</v>
      </c>
      <c r="G56" s="187">
        <v>0</v>
      </c>
      <c r="H56" s="296">
        <f t="shared" si="0"/>
        <v>1</v>
      </c>
      <c r="I56" s="187">
        <v>0</v>
      </c>
      <c r="J56" s="187">
        <v>0</v>
      </c>
      <c r="K56" s="187">
        <v>2</v>
      </c>
      <c r="L56" s="187">
        <v>0</v>
      </c>
      <c r="M56" s="187">
        <v>0</v>
      </c>
      <c r="N56" s="187">
        <v>0</v>
      </c>
      <c r="O56" s="296">
        <f t="shared" si="1"/>
        <v>2</v>
      </c>
      <c r="P56" s="296">
        <f t="shared" si="2"/>
        <v>3</v>
      </c>
    </row>
    <row r="57" spans="1:16">
      <c r="A57" s="295">
        <f t="shared" si="3"/>
        <v>52</v>
      </c>
      <c r="B57" s="187">
        <v>1</v>
      </c>
      <c r="C57" s="187">
        <v>0</v>
      </c>
      <c r="D57" s="187">
        <v>0</v>
      </c>
      <c r="E57" s="187">
        <v>0</v>
      </c>
      <c r="F57" s="187">
        <v>0</v>
      </c>
      <c r="G57" s="187">
        <v>0</v>
      </c>
      <c r="H57" s="296">
        <f t="shared" si="0"/>
        <v>1</v>
      </c>
      <c r="I57" s="187">
        <v>1</v>
      </c>
      <c r="J57" s="187">
        <v>0</v>
      </c>
      <c r="K57" s="187">
        <v>2</v>
      </c>
      <c r="L57" s="187">
        <v>0</v>
      </c>
      <c r="M57" s="187">
        <v>0</v>
      </c>
      <c r="N57" s="187">
        <v>0</v>
      </c>
      <c r="O57" s="296">
        <f t="shared" si="1"/>
        <v>3</v>
      </c>
      <c r="P57" s="296">
        <f t="shared" si="2"/>
        <v>4</v>
      </c>
    </row>
    <row r="58" spans="1:16">
      <c r="A58" s="295">
        <f t="shared" si="3"/>
        <v>53</v>
      </c>
      <c r="B58" s="187">
        <v>1</v>
      </c>
      <c r="C58" s="187">
        <v>0</v>
      </c>
      <c r="D58" s="187">
        <v>1</v>
      </c>
      <c r="E58" s="187">
        <v>0</v>
      </c>
      <c r="F58" s="187">
        <v>0</v>
      </c>
      <c r="G58" s="187">
        <v>0</v>
      </c>
      <c r="H58" s="296">
        <f t="shared" si="0"/>
        <v>2</v>
      </c>
      <c r="I58" s="187">
        <v>0</v>
      </c>
      <c r="J58" s="187">
        <v>0</v>
      </c>
      <c r="K58" s="187">
        <v>2</v>
      </c>
      <c r="L58" s="187">
        <v>0</v>
      </c>
      <c r="M58" s="187">
        <v>0</v>
      </c>
      <c r="N58" s="187">
        <v>0</v>
      </c>
      <c r="O58" s="296">
        <f t="shared" si="1"/>
        <v>2</v>
      </c>
      <c r="P58" s="296">
        <f t="shared" si="2"/>
        <v>4</v>
      </c>
    </row>
    <row r="59" spans="1:16">
      <c r="A59" s="295">
        <f t="shared" si="3"/>
        <v>54</v>
      </c>
      <c r="B59" s="187">
        <v>0</v>
      </c>
      <c r="C59" s="187">
        <v>0</v>
      </c>
      <c r="D59" s="187">
        <v>2</v>
      </c>
      <c r="E59" s="187">
        <v>0</v>
      </c>
      <c r="F59" s="187">
        <v>0</v>
      </c>
      <c r="G59" s="187">
        <v>0</v>
      </c>
      <c r="H59" s="296">
        <f t="shared" si="0"/>
        <v>2</v>
      </c>
      <c r="I59" s="187">
        <v>0</v>
      </c>
      <c r="J59" s="187">
        <v>0</v>
      </c>
      <c r="K59" s="187">
        <v>3</v>
      </c>
      <c r="L59" s="187">
        <v>0</v>
      </c>
      <c r="M59" s="187">
        <v>0</v>
      </c>
      <c r="N59" s="187">
        <v>0</v>
      </c>
      <c r="O59" s="296">
        <f t="shared" si="1"/>
        <v>3</v>
      </c>
      <c r="P59" s="296">
        <f t="shared" si="2"/>
        <v>5</v>
      </c>
    </row>
    <row r="60" spans="1:16">
      <c r="A60" s="295">
        <f t="shared" si="3"/>
        <v>55</v>
      </c>
      <c r="B60" s="187">
        <v>2</v>
      </c>
      <c r="C60" s="187">
        <v>0</v>
      </c>
      <c r="D60" s="187">
        <v>0</v>
      </c>
      <c r="E60" s="187">
        <v>0</v>
      </c>
      <c r="F60" s="187">
        <v>0</v>
      </c>
      <c r="G60" s="187">
        <v>0</v>
      </c>
      <c r="H60" s="296">
        <f t="shared" si="0"/>
        <v>2</v>
      </c>
      <c r="I60" s="187">
        <v>0</v>
      </c>
      <c r="J60" s="187">
        <v>0</v>
      </c>
      <c r="K60" s="187">
        <v>2</v>
      </c>
      <c r="L60" s="187">
        <v>0</v>
      </c>
      <c r="M60" s="187">
        <v>0</v>
      </c>
      <c r="N60" s="187">
        <v>0</v>
      </c>
      <c r="O60" s="296">
        <f t="shared" si="1"/>
        <v>2</v>
      </c>
      <c r="P60" s="296">
        <f t="shared" si="2"/>
        <v>4</v>
      </c>
    </row>
    <row r="61" spans="1:16">
      <c r="A61" s="295">
        <f t="shared" si="3"/>
        <v>56</v>
      </c>
      <c r="B61" s="187">
        <v>3</v>
      </c>
      <c r="C61" s="187">
        <v>0</v>
      </c>
      <c r="D61" s="187">
        <v>4</v>
      </c>
      <c r="E61" s="187">
        <v>0</v>
      </c>
      <c r="F61" s="187">
        <v>0</v>
      </c>
      <c r="G61" s="187">
        <v>0</v>
      </c>
      <c r="H61" s="296">
        <f t="shared" si="0"/>
        <v>7</v>
      </c>
      <c r="I61" s="187">
        <v>3</v>
      </c>
      <c r="J61" s="187">
        <v>0</v>
      </c>
      <c r="K61" s="187">
        <v>2</v>
      </c>
      <c r="L61" s="187">
        <v>0</v>
      </c>
      <c r="M61" s="187">
        <v>0</v>
      </c>
      <c r="N61" s="187">
        <v>0</v>
      </c>
      <c r="O61" s="296">
        <f t="shared" si="1"/>
        <v>5</v>
      </c>
      <c r="P61" s="296">
        <f t="shared" si="2"/>
        <v>12</v>
      </c>
    </row>
    <row r="62" spans="1:16">
      <c r="A62" s="295">
        <f t="shared" si="3"/>
        <v>57</v>
      </c>
      <c r="B62" s="187">
        <v>2</v>
      </c>
      <c r="C62" s="187">
        <v>0</v>
      </c>
      <c r="D62" s="187">
        <v>0</v>
      </c>
      <c r="E62" s="187">
        <v>0</v>
      </c>
      <c r="F62" s="187">
        <v>0</v>
      </c>
      <c r="G62" s="187">
        <v>0</v>
      </c>
      <c r="H62" s="296">
        <f t="shared" si="0"/>
        <v>2</v>
      </c>
      <c r="I62" s="187">
        <v>1</v>
      </c>
      <c r="J62" s="187">
        <v>0</v>
      </c>
      <c r="K62" s="187">
        <v>3</v>
      </c>
      <c r="L62" s="187">
        <v>0</v>
      </c>
      <c r="M62" s="187">
        <v>0</v>
      </c>
      <c r="N62" s="187">
        <v>0</v>
      </c>
      <c r="O62" s="296">
        <f t="shared" si="1"/>
        <v>4</v>
      </c>
      <c r="P62" s="296">
        <f t="shared" si="2"/>
        <v>6</v>
      </c>
    </row>
    <row r="63" spans="1:16">
      <c r="A63" s="295">
        <f t="shared" si="3"/>
        <v>58</v>
      </c>
      <c r="B63" s="187">
        <v>1</v>
      </c>
      <c r="C63" s="187">
        <v>0</v>
      </c>
      <c r="D63" s="187">
        <v>0</v>
      </c>
      <c r="E63" s="187">
        <v>0</v>
      </c>
      <c r="F63" s="187">
        <v>0</v>
      </c>
      <c r="G63" s="187">
        <v>0</v>
      </c>
      <c r="H63" s="296">
        <f t="shared" si="0"/>
        <v>1</v>
      </c>
      <c r="I63" s="187">
        <v>0</v>
      </c>
      <c r="J63" s="187">
        <v>0</v>
      </c>
      <c r="K63" s="187">
        <v>3</v>
      </c>
      <c r="L63" s="187">
        <v>0</v>
      </c>
      <c r="M63" s="187">
        <v>0</v>
      </c>
      <c r="N63" s="187">
        <v>0</v>
      </c>
      <c r="O63" s="296">
        <f t="shared" si="1"/>
        <v>3</v>
      </c>
      <c r="P63" s="296">
        <f t="shared" si="2"/>
        <v>4</v>
      </c>
    </row>
    <row r="64" spans="1:16">
      <c r="A64" s="295">
        <f t="shared" si="3"/>
        <v>59</v>
      </c>
      <c r="B64" s="187">
        <v>1</v>
      </c>
      <c r="C64" s="187">
        <v>0</v>
      </c>
      <c r="D64" s="187">
        <v>0</v>
      </c>
      <c r="E64" s="187">
        <v>0</v>
      </c>
      <c r="F64" s="187">
        <v>0</v>
      </c>
      <c r="G64" s="187">
        <v>0</v>
      </c>
      <c r="H64" s="296">
        <f t="shared" si="0"/>
        <v>1</v>
      </c>
      <c r="I64" s="187">
        <v>0</v>
      </c>
      <c r="J64" s="187">
        <v>0</v>
      </c>
      <c r="K64" s="187">
        <v>1</v>
      </c>
      <c r="L64" s="187">
        <v>1</v>
      </c>
      <c r="M64" s="187">
        <v>0</v>
      </c>
      <c r="N64" s="187">
        <v>0</v>
      </c>
      <c r="O64" s="296">
        <f t="shared" si="1"/>
        <v>2</v>
      </c>
      <c r="P64" s="296">
        <f t="shared" si="2"/>
        <v>3</v>
      </c>
    </row>
    <row r="65" spans="1:16">
      <c r="A65" s="295">
        <f t="shared" si="3"/>
        <v>60</v>
      </c>
      <c r="B65" s="187">
        <v>1</v>
      </c>
      <c r="C65" s="187">
        <v>0</v>
      </c>
      <c r="D65" s="187">
        <v>0</v>
      </c>
      <c r="E65" s="187">
        <v>0</v>
      </c>
      <c r="F65" s="187">
        <v>0</v>
      </c>
      <c r="G65" s="187">
        <v>0</v>
      </c>
      <c r="H65" s="296">
        <f t="shared" si="0"/>
        <v>1</v>
      </c>
      <c r="I65" s="187">
        <v>0</v>
      </c>
      <c r="J65" s="187">
        <v>0</v>
      </c>
      <c r="K65" s="187">
        <v>2</v>
      </c>
      <c r="L65" s="187">
        <v>0</v>
      </c>
      <c r="M65" s="187">
        <v>1</v>
      </c>
      <c r="N65" s="187">
        <v>0</v>
      </c>
      <c r="O65" s="296">
        <f t="shared" si="1"/>
        <v>3</v>
      </c>
      <c r="P65" s="296">
        <f t="shared" si="2"/>
        <v>4</v>
      </c>
    </row>
    <row r="66" spans="1:16">
      <c r="A66" s="295">
        <f t="shared" si="3"/>
        <v>61</v>
      </c>
      <c r="B66" s="187">
        <v>4</v>
      </c>
      <c r="C66" s="187">
        <v>0</v>
      </c>
      <c r="D66" s="187">
        <v>0</v>
      </c>
      <c r="E66" s="187">
        <v>0</v>
      </c>
      <c r="F66" s="187">
        <v>0</v>
      </c>
      <c r="G66" s="187">
        <v>0</v>
      </c>
      <c r="H66" s="296">
        <f t="shared" si="0"/>
        <v>4</v>
      </c>
      <c r="I66" s="187">
        <v>0</v>
      </c>
      <c r="J66" s="187">
        <v>0</v>
      </c>
      <c r="K66" s="187">
        <v>6</v>
      </c>
      <c r="L66" s="187">
        <v>0</v>
      </c>
      <c r="M66" s="187">
        <v>0</v>
      </c>
      <c r="N66" s="187">
        <v>0</v>
      </c>
      <c r="O66" s="296">
        <f t="shared" si="1"/>
        <v>6</v>
      </c>
      <c r="P66" s="296">
        <f t="shared" si="2"/>
        <v>10</v>
      </c>
    </row>
    <row r="67" spans="1:16">
      <c r="A67" s="295">
        <f t="shared" si="3"/>
        <v>62</v>
      </c>
      <c r="B67" s="187">
        <v>1</v>
      </c>
      <c r="C67" s="187">
        <v>0</v>
      </c>
      <c r="D67" s="187">
        <v>0</v>
      </c>
      <c r="E67" s="187">
        <v>0</v>
      </c>
      <c r="F67" s="187">
        <v>0</v>
      </c>
      <c r="G67" s="187">
        <v>0</v>
      </c>
      <c r="H67" s="296">
        <f t="shared" si="0"/>
        <v>1</v>
      </c>
      <c r="I67" s="187">
        <v>1</v>
      </c>
      <c r="J67" s="187">
        <v>0</v>
      </c>
      <c r="K67" s="187">
        <v>1</v>
      </c>
      <c r="L67" s="187">
        <v>0</v>
      </c>
      <c r="M67" s="187">
        <v>0</v>
      </c>
      <c r="N67" s="187">
        <v>0</v>
      </c>
      <c r="O67" s="296">
        <f t="shared" si="1"/>
        <v>2</v>
      </c>
      <c r="P67" s="296">
        <f t="shared" si="2"/>
        <v>3</v>
      </c>
    </row>
    <row r="68" spans="1:16">
      <c r="A68" s="295">
        <f t="shared" si="3"/>
        <v>63</v>
      </c>
      <c r="B68" s="187">
        <v>3</v>
      </c>
      <c r="C68" s="187">
        <v>0</v>
      </c>
      <c r="D68" s="187">
        <v>1</v>
      </c>
      <c r="E68" s="187">
        <v>0</v>
      </c>
      <c r="F68" s="187">
        <v>0</v>
      </c>
      <c r="G68" s="187">
        <v>0</v>
      </c>
      <c r="H68" s="296">
        <f t="shared" si="0"/>
        <v>4</v>
      </c>
      <c r="I68" s="187">
        <v>0</v>
      </c>
      <c r="J68" s="187">
        <v>0</v>
      </c>
      <c r="K68" s="187">
        <v>2</v>
      </c>
      <c r="L68" s="187">
        <v>0</v>
      </c>
      <c r="M68" s="187">
        <v>0</v>
      </c>
      <c r="N68" s="187">
        <v>0</v>
      </c>
      <c r="O68" s="296">
        <f t="shared" si="1"/>
        <v>2</v>
      </c>
      <c r="P68" s="296">
        <f t="shared" si="2"/>
        <v>6</v>
      </c>
    </row>
    <row r="69" spans="1:16">
      <c r="A69" s="295">
        <f t="shared" si="3"/>
        <v>64</v>
      </c>
      <c r="B69" s="187">
        <v>4</v>
      </c>
      <c r="C69" s="187">
        <v>0</v>
      </c>
      <c r="D69" s="187">
        <v>0</v>
      </c>
      <c r="E69" s="187">
        <v>0</v>
      </c>
      <c r="F69" s="187">
        <v>0</v>
      </c>
      <c r="G69" s="187">
        <v>0</v>
      </c>
      <c r="H69" s="296">
        <f t="shared" si="0"/>
        <v>4</v>
      </c>
      <c r="I69" s="187">
        <v>3</v>
      </c>
      <c r="J69" s="187">
        <v>0</v>
      </c>
      <c r="K69" s="187">
        <v>2</v>
      </c>
      <c r="L69" s="187">
        <v>0</v>
      </c>
      <c r="M69" s="187">
        <v>0</v>
      </c>
      <c r="N69" s="187">
        <v>0</v>
      </c>
      <c r="O69" s="296">
        <f t="shared" si="1"/>
        <v>5</v>
      </c>
      <c r="P69" s="296">
        <f t="shared" si="2"/>
        <v>9</v>
      </c>
    </row>
    <row r="70" spans="1:16">
      <c r="A70" s="295">
        <f t="shared" si="3"/>
        <v>65</v>
      </c>
      <c r="B70" s="187">
        <v>6</v>
      </c>
      <c r="C70" s="187">
        <v>0</v>
      </c>
      <c r="D70" s="187">
        <v>0</v>
      </c>
      <c r="E70" s="187">
        <v>0</v>
      </c>
      <c r="F70" s="187">
        <v>0</v>
      </c>
      <c r="G70" s="187">
        <v>0</v>
      </c>
      <c r="H70" s="296">
        <f t="shared" ref="H70:H85" si="4">SUM(B70:G70)</f>
        <v>6</v>
      </c>
      <c r="I70" s="187">
        <v>3</v>
      </c>
      <c r="J70" s="187">
        <v>0</v>
      </c>
      <c r="K70" s="187">
        <v>1</v>
      </c>
      <c r="L70" s="187">
        <v>0</v>
      </c>
      <c r="M70" s="187">
        <v>0</v>
      </c>
      <c r="N70" s="187">
        <v>0</v>
      </c>
      <c r="O70" s="296">
        <f t="shared" ref="O70:O85" si="5">SUM(I70:N70)</f>
        <v>4</v>
      </c>
      <c r="P70" s="296">
        <f t="shared" ref="P70:P85" si="6">H70+O70</f>
        <v>10</v>
      </c>
    </row>
    <row r="71" spans="1:16">
      <c r="A71" s="295">
        <f t="shared" si="3"/>
        <v>66</v>
      </c>
      <c r="B71" s="187">
        <v>6</v>
      </c>
      <c r="C71" s="187">
        <v>0</v>
      </c>
      <c r="D71" s="187">
        <v>0</v>
      </c>
      <c r="E71" s="187">
        <v>0</v>
      </c>
      <c r="F71" s="187">
        <v>0</v>
      </c>
      <c r="G71" s="187">
        <v>0</v>
      </c>
      <c r="H71" s="296">
        <f t="shared" si="4"/>
        <v>6</v>
      </c>
      <c r="I71" s="187">
        <v>3</v>
      </c>
      <c r="J71" s="187">
        <v>0</v>
      </c>
      <c r="K71" s="187">
        <v>5</v>
      </c>
      <c r="L71" s="187">
        <v>0</v>
      </c>
      <c r="M71" s="187">
        <v>0</v>
      </c>
      <c r="N71" s="187">
        <v>0</v>
      </c>
      <c r="O71" s="296">
        <f t="shared" si="5"/>
        <v>8</v>
      </c>
      <c r="P71" s="296">
        <f t="shared" si="6"/>
        <v>14</v>
      </c>
    </row>
    <row r="72" spans="1:16">
      <c r="A72" s="295">
        <f t="shared" si="3"/>
        <v>67</v>
      </c>
      <c r="B72" s="187">
        <v>8</v>
      </c>
      <c r="C72" s="187">
        <v>0</v>
      </c>
      <c r="D72" s="187">
        <v>0</v>
      </c>
      <c r="E72" s="187">
        <v>0</v>
      </c>
      <c r="F72" s="187">
        <v>0</v>
      </c>
      <c r="G72" s="187">
        <v>0</v>
      </c>
      <c r="H72" s="296">
        <f t="shared" si="4"/>
        <v>8</v>
      </c>
      <c r="I72" s="187">
        <v>0</v>
      </c>
      <c r="J72" s="187">
        <v>0</v>
      </c>
      <c r="K72" s="187">
        <v>2</v>
      </c>
      <c r="L72" s="187">
        <v>0</v>
      </c>
      <c r="M72" s="187">
        <v>0</v>
      </c>
      <c r="N72" s="187">
        <v>0</v>
      </c>
      <c r="O72" s="296">
        <f t="shared" si="5"/>
        <v>2</v>
      </c>
      <c r="P72" s="296">
        <f t="shared" si="6"/>
        <v>10</v>
      </c>
    </row>
    <row r="73" spans="1:16">
      <c r="A73" s="295">
        <f t="shared" si="3"/>
        <v>68</v>
      </c>
      <c r="B73" s="187">
        <v>3</v>
      </c>
      <c r="C73" s="187">
        <v>0</v>
      </c>
      <c r="D73" s="187">
        <v>0</v>
      </c>
      <c r="E73" s="187">
        <v>0</v>
      </c>
      <c r="F73" s="187">
        <v>0</v>
      </c>
      <c r="G73" s="187">
        <v>0</v>
      </c>
      <c r="H73" s="296">
        <f t="shared" si="4"/>
        <v>3</v>
      </c>
      <c r="I73" s="187">
        <v>1</v>
      </c>
      <c r="J73" s="187">
        <v>0</v>
      </c>
      <c r="K73" s="187">
        <v>1</v>
      </c>
      <c r="L73" s="187">
        <v>0</v>
      </c>
      <c r="M73" s="187">
        <v>0</v>
      </c>
      <c r="N73" s="187">
        <v>0</v>
      </c>
      <c r="O73" s="296">
        <f t="shared" si="5"/>
        <v>2</v>
      </c>
      <c r="P73" s="296">
        <f t="shared" si="6"/>
        <v>5</v>
      </c>
    </row>
    <row r="74" spans="1:16">
      <c r="A74" s="295">
        <f t="shared" si="3"/>
        <v>69</v>
      </c>
      <c r="B74" s="187">
        <v>7</v>
      </c>
      <c r="C74" s="187">
        <v>0</v>
      </c>
      <c r="D74" s="187">
        <v>1</v>
      </c>
      <c r="E74" s="187">
        <v>0</v>
      </c>
      <c r="F74" s="187">
        <v>0</v>
      </c>
      <c r="G74" s="187">
        <v>0</v>
      </c>
      <c r="H74" s="296">
        <f t="shared" si="4"/>
        <v>8</v>
      </c>
      <c r="I74" s="187">
        <v>5</v>
      </c>
      <c r="J74" s="187">
        <v>0</v>
      </c>
      <c r="K74" s="187">
        <v>3</v>
      </c>
      <c r="L74" s="187">
        <v>0</v>
      </c>
      <c r="M74" s="187">
        <v>0</v>
      </c>
      <c r="N74" s="187">
        <v>0</v>
      </c>
      <c r="O74" s="296">
        <f t="shared" si="5"/>
        <v>8</v>
      </c>
      <c r="P74" s="296">
        <f t="shared" si="6"/>
        <v>16</v>
      </c>
    </row>
    <row r="75" spans="1:16">
      <c r="A75" s="295">
        <f t="shared" si="3"/>
        <v>70</v>
      </c>
      <c r="B75" s="187">
        <v>6</v>
      </c>
      <c r="C75" s="187">
        <v>0</v>
      </c>
      <c r="D75" s="187">
        <v>0</v>
      </c>
      <c r="E75" s="187">
        <v>0</v>
      </c>
      <c r="F75" s="187">
        <v>0</v>
      </c>
      <c r="G75" s="187">
        <v>0</v>
      </c>
      <c r="H75" s="296">
        <f t="shared" si="4"/>
        <v>6</v>
      </c>
      <c r="I75" s="187">
        <v>1</v>
      </c>
      <c r="J75" s="187">
        <v>0</v>
      </c>
      <c r="K75" s="187">
        <v>1</v>
      </c>
      <c r="L75" s="187">
        <v>0</v>
      </c>
      <c r="M75" s="187">
        <v>0</v>
      </c>
      <c r="N75" s="187">
        <v>0</v>
      </c>
      <c r="O75" s="296">
        <f t="shared" si="5"/>
        <v>2</v>
      </c>
      <c r="P75" s="296">
        <f t="shared" si="6"/>
        <v>8</v>
      </c>
    </row>
    <row r="76" spans="1:16">
      <c r="A76" s="295">
        <f t="shared" si="3"/>
        <v>71</v>
      </c>
      <c r="B76" s="187">
        <v>7</v>
      </c>
      <c r="C76" s="187">
        <v>0</v>
      </c>
      <c r="D76" s="187">
        <v>0</v>
      </c>
      <c r="E76" s="187">
        <v>0</v>
      </c>
      <c r="F76" s="187">
        <v>0</v>
      </c>
      <c r="G76" s="187">
        <v>0</v>
      </c>
      <c r="H76" s="296">
        <f t="shared" si="4"/>
        <v>7</v>
      </c>
      <c r="I76" s="187">
        <v>6</v>
      </c>
      <c r="J76" s="187">
        <v>0</v>
      </c>
      <c r="K76" s="187">
        <v>1</v>
      </c>
      <c r="L76" s="187">
        <v>0</v>
      </c>
      <c r="M76" s="187">
        <v>0</v>
      </c>
      <c r="N76" s="187">
        <v>0</v>
      </c>
      <c r="O76" s="296">
        <f t="shared" si="5"/>
        <v>7</v>
      </c>
      <c r="P76" s="296">
        <f t="shared" si="6"/>
        <v>14</v>
      </c>
    </row>
    <row r="77" spans="1:16">
      <c r="A77" s="295">
        <f t="shared" ref="A77:A84" si="7">+A76+1</f>
        <v>72</v>
      </c>
      <c r="B77" s="187">
        <v>7</v>
      </c>
      <c r="C77" s="187">
        <v>0</v>
      </c>
      <c r="D77" s="187">
        <v>0</v>
      </c>
      <c r="E77" s="187">
        <v>0</v>
      </c>
      <c r="F77" s="187">
        <v>0</v>
      </c>
      <c r="G77" s="187">
        <v>0</v>
      </c>
      <c r="H77" s="296">
        <f t="shared" si="4"/>
        <v>7</v>
      </c>
      <c r="I77" s="187">
        <v>3</v>
      </c>
      <c r="J77" s="187">
        <v>0</v>
      </c>
      <c r="K77" s="187">
        <v>1</v>
      </c>
      <c r="L77" s="187">
        <v>0</v>
      </c>
      <c r="M77" s="187">
        <v>0</v>
      </c>
      <c r="N77" s="187">
        <v>0</v>
      </c>
      <c r="O77" s="296">
        <f t="shared" si="5"/>
        <v>4</v>
      </c>
      <c r="P77" s="296">
        <f t="shared" si="6"/>
        <v>11</v>
      </c>
    </row>
    <row r="78" spans="1:16">
      <c r="A78" s="295">
        <f t="shared" si="7"/>
        <v>73</v>
      </c>
      <c r="B78" s="187">
        <v>2</v>
      </c>
      <c r="C78" s="187">
        <v>0</v>
      </c>
      <c r="D78" s="187">
        <v>0</v>
      </c>
      <c r="E78" s="187">
        <v>0</v>
      </c>
      <c r="F78" s="187">
        <v>0</v>
      </c>
      <c r="G78" s="187">
        <v>0</v>
      </c>
      <c r="H78" s="296">
        <f t="shared" si="4"/>
        <v>2</v>
      </c>
      <c r="I78" s="187">
        <v>1</v>
      </c>
      <c r="J78" s="187">
        <v>0</v>
      </c>
      <c r="K78" s="187">
        <v>0</v>
      </c>
      <c r="L78" s="187">
        <v>0</v>
      </c>
      <c r="M78" s="187">
        <v>0</v>
      </c>
      <c r="N78" s="187">
        <v>0</v>
      </c>
      <c r="O78" s="296">
        <f t="shared" si="5"/>
        <v>1</v>
      </c>
      <c r="P78" s="296">
        <f t="shared" si="6"/>
        <v>3</v>
      </c>
    </row>
    <row r="79" spans="1:16" ht="15">
      <c r="A79" s="295">
        <f t="shared" si="7"/>
        <v>74</v>
      </c>
      <c r="B79" s="187">
        <v>10</v>
      </c>
      <c r="C79" s="187">
        <v>0</v>
      </c>
      <c r="D79" s="187">
        <v>0</v>
      </c>
      <c r="E79" s="187">
        <v>0</v>
      </c>
      <c r="F79" s="187">
        <v>0</v>
      </c>
      <c r="G79" s="187">
        <v>0</v>
      </c>
      <c r="H79" s="296">
        <f t="shared" si="4"/>
        <v>10</v>
      </c>
      <c r="I79" s="298">
        <v>5</v>
      </c>
      <c r="J79" s="187">
        <v>0</v>
      </c>
      <c r="K79" s="298">
        <v>0</v>
      </c>
      <c r="L79" s="298">
        <v>0</v>
      </c>
      <c r="M79" s="298">
        <v>0</v>
      </c>
      <c r="N79" s="186">
        <v>0</v>
      </c>
      <c r="O79" s="296">
        <f t="shared" si="5"/>
        <v>5</v>
      </c>
      <c r="P79" s="296">
        <f t="shared" si="6"/>
        <v>15</v>
      </c>
    </row>
    <row r="80" spans="1:16">
      <c r="A80" s="295">
        <f t="shared" si="7"/>
        <v>75</v>
      </c>
      <c r="B80" s="187">
        <v>6</v>
      </c>
      <c r="C80" s="187">
        <v>0</v>
      </c>
      <c r="D80" s="187">
        <v>0</v>
      </c>
      <c r="E80" s="187">
        <v>0</v>
      </c>
      <c r="F80" s="187">
        <v>0</v>
      </c>
      <c r="G80" s="187">
        <v>0</v>
      </c>
      <c r="H80" s="296">
        <f t="shared" si="4"/>
        <v>6</v>
      </c>
      <c r="I80" s="186">
        <v>3</v>
      </c>
      <c r="J80" s="186">
        <v>0</v>
      </c>
      <c r="K80" s="186">
        <v>0</v>
      </c>
      <c r="L80" s="186">
        <v>0</v>
      </c>
      <c r="M80" s="186">
        <v>0</v>
      </c>
      <c r="N80" s="186">
        <v>0</v>
      </c>
      <c r="O80" s="296">
        <f t="shared" si="5"/>
        <v>3</v>
      </c>
      <c r="P80" s="296">
        <f t="shared" si="6"/>
        <v>9</v>
      </c>
    </row>
    <row r="81" spans="1:16">
      <c r="A81" s="295">
        <f t="shared" si="7"/>
        <v>76</v>
      </c>
      <c r="B81" s="187">
        <v>8</v>
      </c>
      <c r="C81" s="187">
        <v>0</v>
      </c>
      <c r="D81" s="187">
        <v>0</v>
      </c>
      <c r="E81" s="187">
        <v>0</v>
      </c>
      <c r="F81" s="187">
        <v>0</v>
      </c>
      <c r="G81" s="187">
        <v>0</v>
      </c>
      <c r="H81" s="296">
        <f t="shared" si="4"/>
        <v>8</v>
      </c>
      <c r="I81" s="186">
        <v>3</v>
      </c>
      <c r="J81" s="186">
        <v>0</v>
      </c>
      <c r="K81" s="186">
        <v>1</v>
      </c>
      <c r="L81" s="186">
        <v>0</v>
      </c>
      <c r="M81" s="186">
        <v>0</v>
      </c>
      <c r="N81" s="186">
        <v>0</v>
      </c>
      <c r="O81" s="296">
        <f t="shared" si="5"/>
        <v>4</v>
      </c>
      <c r="P81" s="296">
        <f t="shared" si="6"/>
        <v>12</v>
      </c>
    </row>
    <row r="82" spans="1:16">
      <c r="A82" s="295">
        <f t="shared" si="7"/>
        <v>77</v>
      </c>
      <c r="B82" s="187">
        <v>6</v>
      </c>
      <c r="C82" s="187">
        <v>0</v>
      </c>
      <c r="D82" s="187">
        <v>0</v>
      </c>
      <c r="E82" s="187">
        <v>0</v>
      </c>
      <c r="F82" s="187">
        <v>0</v>
      </c>
      <c r="G82" s="187">
        <v>0</v>
      </c>
      <c r="H82" s="296">
        <f t="shared" si="4"/>
        <v>6</v>
      </c>
      <c r="I82" s="186">
        <v>4</v>
      </c>
      <c r="J82" s="186">
        <v>0</v>
      </c>
      <c r="K82" s="186">
        <v>1</v>
      </c>
      <c r="L82" s="186">
        <v>0</v>
      </c>
      <c r="M82" s="186">
        <v>0</v>
      </c>
      <c r="N82" s="186">
        <v>0</v>
      </c>
      <c r="O82" s="296">
        <f t="shared" si="5"/>
        <v>5</v>
      </c>
      <c r="P82" s="296">
        <f t="shared" si="6"/>
        <v>11</v>
      </c>
    </row>
    <row r="83" spans="1:16">
      <c r="A83" s="295">
        <f t="shared" si="7"/>
        <v>78</v>
      </c>
      <c r="B83" s="187">
        <v>5</v>
      </c>
      <c r="C83" s="187">
        <v>0</v>
      </c>
      <c r="D83" s="187">
        <v>0</v>
      </c>
      <c r="E83" s="187">
        <v>0</v>
      </c>
      <c r="F83" s="187">
        <v>0</v>
      </c>
      <c r="G83" s="187">
        <v>0</v>
      </c>
      <c r="H83" s="296">
        <f t="shared" si="4"/>
        <v>5</v>
      </c>
      <c r="I83" s="186">
        <v>3</v>
      </c>
      <c r="J83" s="186">
        <v>0</v>
      </c>
      <c r="K83" s="186">
        <v>0</v>
      </c>
      <c r="L83" s="186">
        <v>0</v>
      </c>
      <c r="M83" s="186">
        <v>0</v>
      </c>
      <c r="N83" s="186">
        <v>0</v>
      </c>
      <c r="O83" s="296">
        <f t="shared" si="5"/>
        <v>3</v>
      </c>
      <c r="P83" s="296">
        <f t="shared" si="6"/>
        <v>8</v>
      </c>
    </row>
    <row r="84" spans="1:16">
      <c r="A84" s="295">
        <f t="shared" si="7"/>
        <v>79</v>
      </c>
      <c r="B84" s="187">
        <v>3</v>
      </c>
      <c r="C84" s="187">
        <v>0</v>
      </c>
      <c r="D84" s="187">
        <v>0</v>
      </c>
      <c r="E84" s="187">
        <v>0</v>
      </c>
      <c r="F84" s="187">
        <v>0</v>
      </c>
      <c r="G84" s="187">
        <v>0</v>
      </c>
      <c r="H84" s="296">
        <f t="shared" si="4"/>
        <v>3</v>
      </c>
      <c r="I84" s="186">
        <v>0</v>
      </c>
      <c r="J84" s="186">
        <v>0</v>
      </c>
      <c r="K84" s="186">
        <v>0</v>
      </c>
      <c r="L84" s="186">
        <v>0</v>
      </c>
      <c r="M84" s="186">
        <v>0</v>
      </c>
      <c r="N84" s="186">
        <v>0</v>
      </c>
      <c r="O84" s="296">
        <f t="shared" si="5"/>
        <v>0</v>
      </c>
      <c r="P84" s="296">
        <f t="shared" si="6"/>
        <v>3</v>
      </c>
    </row>
    <row r="85" spans="1:16">
      <c r="A85" s="295" t="s">
        <v>1373</v>
      </c>
      <c r="B85" s="187">
        <v>28</v>
      </c>
      <c r="C85" s="187">
        <v>0</v>
      </c>
      <c r="D85" s="187">
        <v>0</v>
      </c>
      <c r="E85" s="187">
        <v>0</v>
      </c>
      <c r="F85" s="187">
        <v>0</v>
      </c>
      <c r="G85" s="187">
        <v>0</v>
      </c>
      <c r="H85" s="296">
        <f t="shared" si="4"/>
        <v>28</v>
      </c>
      <c r="I85" s="186">
        <v>10</v>
      </c>
      <c r="J85" s="186">
        <v>0</v>
      </c>
      <c r="K85" s="186">
        <v>1</v>
      </c>
      <c r="L85" s="186">
        <v>0</v>
      </c>
      <c r="M85" s="186">
        <v>0</v>
      </c>
      <c r="N85" s="186">
        <v>0</v>
      </c>
      <c r="O85" s="296">
        <f t="shared" si="5"/>
        <v>11</v>
      </c>
      <c r="P85" s="296">
        <f t="shared" si="6"/>
        <v>39</v>
      </c>
    </row>
    <row r="86" spans="1:16" ht="25.5">
      <c r="A86" s="297" t="s">
        <v>1136</v>
      </c>
      <c r="B86" s="299">
        <f>SUM(B5:B85)</f>
        <v>151</v>
      </c>
      <c r="C86" s="299">
        <f t="shared" ref="C86:P86" si="8">SUM(C5:C85)</f>
        <v>0</v>
      </c>
      <c r="D86" s="299">
        <f t="shared" si="8"/>
        <v>31</v>
      </c>
      <c r="E86" s="299">
        <f t="shared" si="8"/>
        <v>4</v>
      </c>
      <c r="F86" s="299">
        <f t="shared" si="8"/>
        <v>0</v>
      </c>
      <c r="G86" s="299">
        <f t="shared" si="8"/>
        <v>0</v>
      </c>
      <c r="H86" s="299">
        <f t="shared" si="8"/>
        <v>186</v>
      </c>
      <c r="I86" s="299">
        <f t="shared" si="8"/>
        <v>62</v>
      </c>
      <c r="J86" s="299">
        <f t="shared" si="8"/>
        <v>0</v>
      </c>
      <c r="K86" s="299">
        <f t="shared" si="8"/>
        <v>82</v>
      </c>
      <c r="L86" s="299">
        <f t="shared" si="8"/>
        <v>4</v>
      </c>
      <c r="M86" s="299">
        <f t="shared" si="8"/>
        <v>1</v>
      </c>
      <c r="N86" s="299">
        <f t="shared" si="8"/>
        <v>0</v>
      </c>
      <c r="O86" s="299">
        <f t="shared" si="8"/>
        <v>149</v>
      </c>
      <c r="P86" s="299">
        <f t="shared" si="8"/>
        <v>335</v>
      </c>
    </row>
  </sheetData>
  <mergeCells count="6">
    <mergeCell ref="A1:P1"/>
    <mergeCell ref="A2:P2"/>
    <mergeCell ref="A3:A4"/>
    <mergeCell ref="B3:H3"/>
    <mergeCell ref="I3:O3"/>
    <mergeCell ref="P3:P4"/>
  </mergeCells>
  <printOptions horizontalCentered="1" verticalCentered="1"/>
  <pageMargins left="0" right="0" top="0" bottom="0" header="0" footer="0"/>
  <pageSetup paperSize="9" scale="66"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theme="0" tint="-0.34998626667073579"/>
  </sheetPr>
  <dimension ref="A1:T91"/>
  <sheetViews>
    <sheetView showGridLines="0" zoomScaleNormal="100" workbookViewId="0">
      <pane xSplit="2" ySplit="5" topLeftCell="C66" activePane="bottomRight" state="frozen"/>
      <selection activeCell="J27" sqref="J27"/>
      <selection pane="topRight" activeCell="J27" sqref="J27"/>
      <selection pane="bottomLeft" activeCell="J27" sqref="J27"/>
      <selection pane="bottomRight" sqref="A1:T1"/>
    </sheetView>
  </sheetViews>
  <sheetFormatPr defaultRowHeight="12.75"/>
  <cols>
    <col min="1" max="1" width="4.5703125" style="33" customWidth="1"/>
    <col min="2" max="2" width="13.7109375" style="33" customWidth="1"/>
    <col min="3" max="3" width="6.42578125" style="33" bestFit="1" customWidth="1"/>
    <col min="4" max="4" width="7.7109375" style="33" customWidth="1"/>
    <col min="5" max="5" width="8" style="33" customWidth="1"/>
    <col min="6" max="6" width="8.85546875" style="33" customWidth="1"/>
    <col min="7" max="7" width="6.42578125" style="33" bestFit="1" customWidth="1"/>
    <col min="8" max="8" width="6.7109375" style="33" bestFit="1" customWidth="1"/>
    <col min="9" max="9" width="5.85546875" style="33" bestFit="1" customWidth="1"/>
    <col min="10" max="10" width="6.7109375" style="33" bestFit="1" customWidth="1"/>
    <col min="11" max="11" width="6.140625" style="33" bestFit="1" customWidth="1"/>
    <col min="12" max="12" width="7.7109375" style="33" bestFit="1" customWidth="1"/>
    <col min="13" max="14" width="8.140625" style="33" bestFit="1" customWidth="1"/>
    <col min="15" max="15" width="6" style="33" bestFit="1" customWidth="1"/>
    <col min="16" max="16" width="6.7109375" style="33" bestFit="1" customWidth="1"/>
    <col min="17" max="17" width="5.85546875" style="33" bestFit="1" customWidth="1"/>
    <col min="18" max="18" width="6.7109375" style="33" bestFit="1" customWidth="1"/>
    <col min="19" max="19" width="6.42578125" style="33" bestFit="1" customWidth="1"/>
    <col min="20" max="20" width="7.7109375" style="33" customWidth="1"/>
    <col min="21" max="106" width="9.140625" style="33"/>
    <col min="107" max="107" width="4.5703125" style="33" customWidth="1"/>
    <col min="108" max="108" width="65" style="33" customWidth="1"/>
    <col min="109" max="362" width="9.140625" style="33"/>
    <col min="363" max="363" width="4.5703125" style="33" customWidth="1"/>
    <col min="364" max="364" width="65" style="33" customWidth="1"/>
    <col min="365" max="618" width="9.140625" style="33"/>
    <col min="619" max="619" width="4.5703125" style="33" customWidth="1"/>
    <col min="620" max="620" width="65" style="33" customWidth="1"/>
    <col min="621" max="874" width="9.140625" style="33"/>
    <col min="875" max="875" width="4.5703125" style="33" customWidth="1"/>
    <col min="876" max="876" width="65" style="33" customWidth="1"/>
    <col min="877" max="1130" width="9.140625" style="33"/>
    <col min="1131" max="1131" width="4.5703125" style="33" customWidth="1"/>
    <col min="1132" max="1132" width="65" style="33" customWidth="1"/>
    <col min="1133" max="1386" width="9.140625" style="33"/>
    <col min="1387" max="1387" width="4.5703125" style="33" customWidth="1"/>
    <col min="1388" max="1388" width="65" style="33" customWidth="1"/>
    <col min="1389" max="1642" width="9.140625" style="33"/>
    <col min="1643" max="1643" width="4.5703125" style="33" customWidth="1"/>
    <col min="1644" max="1644" width="65" style="33" customWidth="1"/>
    <col min="1645" max="1898" width="9.140625" style="33"/>
    <col min="1899" max="1899" width="4.5703125" style="33" customWidth="1"/>
    <col min="1900" max="1900" width="65" style="33" customWidth="1"/>
    <col min="1901" max="2154" width="9.140625" style="33"/>
    <col min="2155" max="2155" width="4.5703125" style="33" customWidth="1"/>
    <col min="2156" max="2156" width="65" style="33" customWidth="1"/>
    <col min="2157" max="2410" width="9.140625" style="33"/>
    <col min="2411" max="2411" width="4.5703125" style="33" customWidth="1"/>
    <col min="2412" max="2412" width="65" style="33" customWidth="1"/>
    <col min="2413" max="2666" width="9.140625" style="33"/>
    <col min="2667" max="2667" width="4.5703125" style="33" customWidth="1"/>
    <col min="2668" max="2668" width="65" style="33" customWidth="1"/>
    <col min="2669" max="2922" width="9.140625" style="33"/>
    <col min="2923" max="2923" width="4.5703125" style="33" customWidth="1"/>
    <col min="2924" max="2924" width="65" style="33" customWidth="1"/>
    <col min="2925" max="3178" width="9.140625" style="33"/>
    <col min="3179" max="3179" width="4.5703125" style="33" customWidth="1"/>
    <col min="3180" max="3180" width="65" style="33" customWidth="1"/>
    <col min="3181" max="3434" width="9.140625" style="33"/>
    <col min="3435" max="3435" width="4.5703125" style="33" customWidth="1"/>
    <col min="3436" max="3436" width="65" style="33" customWidth="1"/>
    <col min="3437" max="3690" width="9.140625" style="33"/>
    <col min="3691" max="3691" width="4.5703125" style="33" customWidth="1"/>
    <col min="3692" max="3692" width="65" style="33" customWidth="1"/>
    <col min="3693" max="3946" width="9.140625" style="33"/>
    <col min="3947" max="3947" width="4.5703125" style="33" customWidth="1"/>
    <col min="3948" max="3948" width="65" style="33" customWidth="1"/>
    <col min="3949" max="4202" width="9.140625" style="33"/>
    <col min="4203" max="4203" width="4.5703125" style="33" customWidth="1"/>
    <col min="4204" max="4204" width="65" style="33" customWidth="1"/>
    <col min="4205" max="4458" width="9.140625" style="33"/>
    <col min="4459" max="4459" width="4.5703125" style="33" customWidth="1"/>
    <col min="4460" max="4460" width="65" style="33" customWidth="1"/>
    <col min="4461" max="4714" width="9.140625" style="33"/>
    <col min="4715" max="4715" width="4.5703125" style="33" customWidth="1"/>
    <col min="4716" max="4716" width="65" style="33" customWidth="1"/>
    <col min="4717" max="4970" width="9.140625" style="33"/>
    <col min="4971" max="4971" width="4.5703125" style="33" customWidth="1"/>
    <col min="4972" max="4972" width="65" style="33" customWidth="1"/>
    <col min="4973" max="5226" width="9.140625" style="33"/>
    <col min="5227" max="5227" width="4.5703125" style="33" customWidth="1"/>
    <col min="5228" max="5228" width="65" style="33" customWidth="1"/>
    <col min="5229" max="5482" width="9.140625" style="33"/>
    <col min="5483" max="5483" width="4.5703125" style="33" customWidth="1"/>
    <col min="5484" max="5484" width="65" style="33" customWidth="1"/>
    <col min="5485" max="5738" width="9.140625" style="33"/>
    <col min="5739" max="5739" width="4.5703125" style="33" customWidth="1"/>
    <col min="5740" max="5740" width="65" style="33" customWidth="1"/>
    <col min="5741" max="5994" width="9.140625" style="33"/>
    <col min="5995" max="5995" width="4.5703125" style="33" customWidth="1"/>
    <col min="5996" max="5996" width="65" style="33" customWidth="1"/>
    <col min="5997" max="6250" width="9.140625" style="33"/>
    <col min="6251" max="6251" width="4.5703125" style="33" customWidth="1"/>
    <col min="6252" max="6252" width="65" style="33" customWidth="1"/>
    <col min="6253" max="6506" width="9.140625" style="33"/>
    <col min="6507" max="6507" width="4.5703125" style="33" customWidth="1"/>
    <col min="6508" max="6508" width="65" style="33" customWidth="1"/>
    <col min="6509" max="6762" width="9.140625" style="33"/>
    <col min="6763" max="6763" width="4.5703125" style="33" customWidth="1"/>
    <col min="6764" max="6764" width="65" style="33" customWidth="1"/>
    <col min="6765" max="7018" width="9.140625" style="33"/>
    <col min="7019" max="7019" width="4.5703125" style="33" customWidth="1"/>
    <col min="7020" max="7020" width="65" style="33" customWidth="1"/>
    <col min="7021" max="7274" width="9.140625" style="33"/>
    <col min="7275" max="7275" width="4.5703125" style="33" customWidth="1"/>
    <col min="7276" max="7276" width="65" style="33" customWidth="1"/>
    <col min="7277" max="7530" width="9.140625" style="33"/>
    <col min="7531" max="7531" width="4.5703125" style="33" customWidth="1"/>
    <col min="7532" max="7532" width="65" style="33" customWidth="1"/>
    <col min="7533" max="7786" width="9.140625" style="33"/>
    <col min="7787" max="7787" width="4.5703125" style="33" customWidth="1"/>
    <col min="7788" max="7788" width="65" style="33" customWidth="1"/>
    <col min="7789" max="8042" width="9.140625" style="33"/>
    <col min="8043" max="8043" width="4.5703125" style="33" customWidth="1"/>
    <col min="8044" max="8044" width="65" style="33" customWidth="1"/>
    <col min="8045" max="8298" width="9.140625" style="33"/>
    <col min="8299" max="8299" width="4.5703125" style="33" customWidth="1"/>
    <col min="8300" max="8300" width="65" style="33" customWidth="1"/>
    <col min="8301" max="8554" width="9.140625" style="33"/>
    <col min="8555" max="8555" width="4.5703125" style="33" customWidth="1"/>
    <col min="8556" max="8556" width="65" style="33" customWidth="1"/>
    <col min="8557" max="8810" width="9.140625" style="33"/>
    <col min="8811" max="8811" width="4.5703125" style="33" customWidth="1"/>
    <col min="8812" max="8812" width="65" style="33" customWidth="1"/>
    <col min="8813" max="9066" width="9.140625" style="33"/>
    <col min="9067" max="9067" width="4.5703125" style="33" customWidth="1"/>
    <col min="9068" max="9068" width="65" style="33" customWidth="1"/>
    <col min="9069" max="9322" width="9.140625" style="33"/>
    <col min="9323" max="9323" width="4.5703125" style="33" customWidth="1"/>
    <col min="9324" max="9324" width="65" style="33" customWidth="1"/>
    <col min="9325" max="9578" width="9.140625" style="33"/>
    <col min="9579" max="9579" width="4.5703125" style="33" customWidth="1"/>
    <col min="9580" max="9580" width="65" style="33" customWidth="1"/>
    <col min="9581" max="9834" width="9.140625" style="33"/>
    <col min="9835" max="9835" width="4.5703125" style="33" customWidth="1"/>
    <col min="9836" max="9836" width="65" style="33" customWidth="1"/>
    <col min="9837" max="10090" width="9.140625" style="33"/>
    <col min="10091" max="10091" width="4.5703125" style="33" customWidth="1"/>
    <col min="10092" max="10092" width="65" style="33" customWidth="1"/>
    <col min="10093" max="10346" width="9.140625" style="33"/>
    <col min="10347" max="10347" width="4.5703125" style="33" customWidth="1"/>
    <col min="10348" max="10348" width="65" style="33" customWidth="1"/>
    <col min="10349" max="10602" width="9.140625" style="33"/>
    <col min="10603" max="10603" width="4.5703125" style="33" customWidth="1"/>
    <col min="10604" max="10604" width="65" style="33" customWidth="1"/>
    <col min="10605" max="10858" width="9.140625" style="33"/>
    <col min="10859" max="10859" width="4.5703125" style="33" customWidth="1"/>
    <col min="10860" max="10860" width="65" style="33" customWidth="1"/>
    <col min="10861" max="11114" width="9.140625" style="33"/>
    <col min="11115" max="11115" width="4.5703125" style="33" customWidth="1"/>
    <col min="11116" max="11116" width="65" style="33" customWidth="1"/>
    <col min="11117" max="11370" width="9.140625" style="33"/>
    <col min="11371" max="11371" width="4.5703125" style="33" customWidth="1"/>
    <col min="11372" max="11372" width="65" style="33" customWidth="1"/>
    <col min="11373" max="11626" width="9.140625" style="33"/>
    <col min="11627" max="11627" width="4.5703125" style="33" customWidth="1"/>
    <col min="11628" max="11628" width="65" style="33" customWidth="1"/>
    <col min="11629" max="11882" width="9.140625" style="33"/>
    <col min="11883" max="11883" width="4.5703125" style="33" customWidth="1"/>
    <col min="11884" max="11884" width="65" style="33" customWidth="1"/>
    <col min="11885" max="12138" width="9.140625" style="33"/>
    <col min="12139" max="12139" width="4.5703125" style="33" customWidth="1"/>
    <col min="12140" max="12140" width="65" style="33" customWidth="1"/>
    <col min="12141" max="12394" width="9.140625" style="33"/>
    <col min="12395" max="12395" width="4.5703125" style="33" customWidth="1"/>
    <col min="12396" max="12396" width="65" style="33" customWidth="1"/>
    <col min="12397" max="12650" width="9.140625" style="33"/>
    <col min="12651" max="12651" width="4.5703125" style="33" customWidth="1"/>
    <col min="12652" max="12652" width="65" style="33" customWidth="1"/>
    <col min="12653" max="12906" width="9.140625" style="33"/>
    <col min="12907" max="12907" width="4.5703125" style="33" customWidth="1"/>
    <col min="12908" max="12908" width="65" style="33" customWidth="1"/>
    <col min="12909" max="13162" width="9.140625" style="33"/>
    <col min="13163" max="13163" width="4.5703125" style="33" customWidth="1"/>
    <col min="13164" max="13164" width="65" style="33" customWidth="1"/>
    <col min="13165" max="13418" width="9.140625" style="33"/>
    <col min="13419" max="13419" width="4.5703125" style="33" customWidth="1"/>
    <col min="13420" max="13420" width="65" style="33" customWidth="1"/>
    <col min="13421" max="13674" width="9.140625" style="33"/>
    <col min="13675" max="13675" width="4.5703125" style="33" customWidth="1"/>
    <col min="13676" max="13676" width="65" style="33" customWidth="1"/>
    <col min="13677" max="13930" width="9.140625" style="33"/>
    <col min="13931" max="13931" width="4.5703125" style="33" customWidth="1"/>
    <col min="13932" max="13932" width="65" style="33" customWidth="1"/>
    <col min="13933" max="14186" width="9.140625" style="33"/>
    <col min="14187" max="14187" width="4.5703125" style="33" customWidth="1"/>
    <col min="14188" max="14188" width="65" style="33" customWidth="1"/>
    <col min="14189" max="14442" width="9.140625" style="33"/>
    <col min="14443" max="14443" width="4.5703125" style="33" customWidth="1"/>
    <col min="14444" max="14444" width="65" style="33" customWidth="1"/>
    <col min="14445" max="14698" width="9.140625" style="33"/>
    <col min="14699" max="14699" width="4.5703125" style="33" customWidth="1"/>
    <col min="14700" max="14700" width="65" style="33" customWidth="1"/>
    <col min="14701" max="14954" width="9.140625" style="33"/>
    <col min="14955" max="14955" width="4.5703125" style="33" customWidth="1"/>
    <col min="14956" max="14956" width="65" style="33" customWidth="1"/>
    <col min="14957" max="15210" width="9.140625" style="33"/>
    <col min="15211" max="15211" width="4.5703125" style="33" customWidth="1"/>
    <col min="15212" max="15212" width="65" style="33" customWidth="1"/>
    <col min="15213" max="15466" width="9.140625" style="33"/>
    <col min="15467" max="15467" width="4.5703125" style="33" customWidth="1"/>
    <col min="15468" max="15468" width="65" style="33" customWidth="1"/>
    <col min="15469" max="15722" width="9.140625" style="33"/>
    <col min="15723" max="15723" width="4.5703125" style="33" customWidth="1"/>
    <col min="15724" max="15724" width="65" style="33" customWidth="1"/>
    <col min="15725" max="15978" width="9.140625" style="33"/>
    <col min="15979" max="15979" width="4.5703125" style="33" customWidth="1"/>
    <col min="15980" max="15980" width="65" style="33" customWidth="1"/>
    <col min="15981" max="16384" width="9.140625" style="33"/>
  </cols>
  <sheetData>
    <row r="1" spans="1:20" s="260" customFormat="1" ht="26.25" customHeight="1">
      <c r="A1" s="892" t="s">
        <v>1378</v>
      </c>
      <c r="B1" s="892"/>
      <c r="C1" s="892"/>
      <c r="D1" s="892"/>
      <c r="E1" s="892"/>
      <c r="F1" s="892"/>
      <c r="G1" s="892"/>
      <c r="H1" s="892"/>
      <c r="I1" s="892"/>
      <c r="J1" s="892"/>
      <c r="K1" s="892"/>
      <c r="L1" s="892"/>
      <c r="M1" s="892"/>
      <c r="N1" s="892"/>
      <c r="O1" s="892"/>
      <c r="P1" s="892"/>
      <c r="Q1" s="892"/>
      <c r="R1" s="892"/>
      <c r="S1" s="892"/>
      <c r="T1" s="892"/>
    </row>
    <row r="2" spans="1:20" s="259" customFormat="1" ht="12.75" customHeight="1">
      <c r="A2" s="1128" t="s">
        <v>1379</v>
      </c>
      <c r="B2" s="1128"/>
      <c r="C2" s="1128"/>
      <c r="D2" s="1128"/>
      <c r="E2" s="1128"/>
      <c r="F2" s="1128"/>
      <c r="G2" s="1128"/>
      <c r="H2" s="1128"/>
      <c r="I2" s="1128"/>
      <c r="J2" s="1128"/>
      <c r="K2" s="1128"/>
      <c r="L2" s="1128"/>
      <c r="M2" s="1128"/>
      <c r="N2" s="1128"/>
      <c r="O2" s="1128"/>
      <c r="P2" s="1128"/>
      <c r="Q2" s="1128"/>
      <c r="R2" s="1128"/>
      <c r="S2" s="1128"/>
      <c r="T2" s="1128"/>
    </row>
    <row r="3" spans="1:20" s="260" customFormat="1">
      <c r="A3" s="33"/>
      <c r="B3" s="33"/>
      <c r="C3" s="33"/>
      <c r="D3" s="33"/>
      <c r="E3" s="33"/>
      <c r="F3" s="33"/>
      <c r="G3" s="33"/>
      <c r="H3" s="33"/>
      <c r="I3" s="33"/>
      <c r="J3" s="33"/>
      <c r="K3" s="33"/>
      <c r="L3" s="33"/>
      <c r="M3" s="33"/>
      <c r="S3" s="1110" t="s">
        <v>1380</v>
      </c>
      <c r="T3" s="1110"/>
    </row>
    <row r="4" spans="1:20" ht="15" customHeight="1">
      <c r="A4" s="958" t="s">
        <v>1169</v>
      </c>
      <c r="B4" s="1078" t="s">
        <v>1170</v>
      </c>
      <c r="C4" s="1040" t="s">
        <v>1354</v>
      </c>
      <c r="D4" s="1049"/>
      <c r="E4" s="1049"/>
      <c r="F4" s="1049"/>
      <c r="G4" s="1049"/>
      <c r="H4" s="1049"/>
      <c r="I4" s="1049"/>
      <c r="J4" s="1111"/>
      <c r="K4" s="1112" t="s">
        <v>1355</v>
      </c>
      <c r="L4" s="1113"/>
      <c r="M4" s="1113"/>
      <c r="N4" s="1113"/>
      <c r="O4" s="1113"/>
      <c r="P4" s="1113"/>
      <c r="Q4" s="1113"/>
      <c r="R4" s="1028"/>
      <c r="S4" s="1112" t="s">
        <v>1119</v>
      </c>
      <c r="T4" s="1113"/>
    </row>
    <row r="5" spans="1:20" s="266" customFormat="1" ht="51">
      <c r="A5" s="960"/>
      <c r="B5" s="1082"/>
      <c r="C5" s="261" t="s">
        <v>1357</v>
      </c>
      <c r="D5" s="262" t="s">
        <v>1358</v>
      </c>
      <c r="E5" s="262" t="s">
        <v>1359</v>
      </c>
      <c r="F5" s="262" t="s">
        <v>1360</v>
      </c>
      <c r="G5" s="262" t="s">
        <v>1361</v>
      </c>
      <c r="H5" s="262" t="s">
        <v>1362</v>
      </c>
      <c r="I5" s="262" t="s">
        <v>1363</v>
      </c>
      <c r="J5" s="263" t="s">
        <v>1364</v>
      </c>
      <c r="K5" s="261" t="s">
        <v>1357</v>
      </c>
      <c r="L5" s="262" t="s">
        <v>1358</v>
      </c>
      <c r="M5" s="262" t="s">
        <v>1359</v>
      </c>
      <c r="N5" s="262" t="s">
        <v>1360</v>
      </c>
      <c r="O5" s="262" t="s">
        <v>1361</v>
      </c>
      <c r="P5" s="262" t="s">
        <v>1362</v>
      </c>
      <c r="Q5" s="262" t="s">
        <v>1363</v>
      </c>
      <c r="R5" s="263" t="s">
        <v>1364</v>
      </c>
      <c r="S5" s="264" t="s">
        <v>1365</v>
      </c>
      <c r="T5" s="265" t="s">
        <v>1366</v>
      </c>
    </row>
    <row r="6" spans="1:20" s="309" customFormat="1" ht="12.2" customHeight="1">
      <c r="A6" s="300" t="s">
        <v>1027</v>
      </c>
      <c r="B6" s="301" t="s">
        <v>1028</v>
      </c>
      <c r="C6" s="302">
        <v>1572</v>
      </c>
      <c r="D6" s="303">
        <v>1092</v>
      </c>
      <c r="E6" s="303">
        <v>5</v>
      </c>
      <c r="F6" s="304">
        <v>767</v>
      </c>
      <c r="G6" s="304">
        <v>425</v>
      </c>
      <c r="H6" s="304">
        <v>245</v>
      </c>
      <c r="I6" s="304">
        <v>77</v>
      </c>
      <c r="J6" s="305">
        <f>SUM(D6:I6)</f>
        <v>2611</v>
      </c>
      <c r="K6" s="302">
        <v>8</v>
      </c>
      <c r="L6" s="304">
        <v>8</v>
      </c>
      <c r="M6" s="304">
        <v>0</v>
      </c>
      <c r="N6" s="303">
        <v>0</v>
      </c>
      <c r="O6" s="303">
        <v>0</v>
      </c>
      <c r="P6" s="303">
        <v>0</v>
      </c>
      <c r="Q6" s="303">
        <v>0</v>
      </c>
      <c r="R6" s="306">
        <f t="shared" ref="R6:R45" si="0">SUM(L6:Q6)</f>
        <v>8</v>
      </c>
      <c r="S6" s="307">
        <f>C6+K6</f>
        <v>1580</v>
      </c>
      <c r="T6" s="308">
        <f>J6+R6</f>
        <v>2619</v>
      </c>
    </row>
    <row r="7" spans="1:20" s="309" customFormat="1" ht="12.2" customHeight="1">
      <c r="A7" s="300" t="s">
        <v>1029</v>
      </c>
      <c r="B7" s="301" t="s">
        <v>1030</v>
      </c>
      <c r="C7" s="302">
        <v>244</v>
      </c>
      <c r="D7" s="303">
        <v>188</v>
      </c>
      <c r="E7" s="303">
        <v>0</v>
      </c>
      <c r="F7" s="304">
        <v>137</v>
      </c>
      <c r="G7" s="304">
        <v>111</v>
      </c>
      <c r="H7" s="304">
        <v>32</v>
      </c>
      <c r="I7" s="304">
        <v>18</v>
      </c>
      <c r="J7" s="305">
        <f t="shared" ref="J7:J45" si="1">SUM(D7:I7)</f>
        <v>486</v>
      </c>
      <c r="K7" s="302">
        <v>2</v>
      </c>
      <c r="L7" s="304">
        <v>0</v>
      </c>
      <c r="M7" s="304">
        <v>0</v>
      </c>
      <c r="N7" s="303">
        <v>0</v>
      </c>
      <c r="O7" s="303">
        <v>0</v>
      </c>
      <c r="P7" s="303">
        <v>2</v>
      </c>
      <c r="Q7" s="303">
        <v>0</v>
      </c>
      <c r="R7" s="306">
        <f t="shared" si="0"/>
        <v>2</v>
      </c>
      <c r="S7" s="307">
        <f t="shared" ref="S7:S45" si="2">C7+K7</f>
        <v>246</v>
      </c>
      <c r="T7" s="308">
        <f t="shared" ref="T7:T45" si="3">J7+R7</f>
        <v>488</v>
      </c>
    </row>
    <row r="8" spans="1:20" s="309" customFormat="1" ht="12.2" customHeight="1">
      <c r="A8" s="300" t="s">
        <v>1031</v>
      </c>
      <c r="B8" s="301" t="s">
        <v>1032</v>
      </c>
      <c r="C8" s="302">
        <v>521</v>
      </c>
      <c r="D8" s="303">
        <v>392</v>
      </c>
      <c r="E8" s="303">
        <v>0</v>
      </c>
      <c r="F8" s="304">
        <v>171</v>
      </c>
      <c r="G8" s="304">
        <v>114</v>
      </c>
      <c r="H8" s="304">
        <v>77</v>
      </c>
      <c r="I8" s="304">
        <v>27</v>
      </c>
      <c r="J8" s="305">
        <f t="shared" si="1"/>
        <v>781</v>
      </c>
      <c r="K8" s="302">
        <v>2</v>
      </c>
      <c r="L8" s="304">
        <v>0</v>
      </c>
      <c r="M8" s="304">
        <v>0</v>
      </c>
      <c r="N8" s="303">
        <v>2</v>
      </c>
      <c r="O8" s="303">
        <v>0</v>
      </c>
      <c r="P8" s="303">
        <v>0</v>
      </c>
      <c r="Q8" s="303">
        <v>0</v>
      </c>
      <c r="R8" s="306">
        <f t="shared" si="0"/>
        <v>2</v>
      </c>
      <c r="S8" s="307">
        <f t="shared" si="2"/>
        <v>523</v>
      </c>
      <c r="T8" s="308">
        <f t="shared" si="3"/>
        <v>783</v>
      </c>
    </row>
    <row r="9" spans="1:20" s="309" customFormat="1" ht="12.2" customHeight="1">
      <c r="A9" s="300" t="s">
        <v>1033</v>
      </c>
      <c r="B9" s="301" t="s">
        <v>1034</v>
      </c>
      <c r="C9" s="302">
        <v>244</v>
      </c>
      <c r="D9" s="303">
        <v>115</v>
      </c>
      <c r="E9" s="303">
        <v>0</v>
      </c>
      <c r="F9" s="304">
        <v>144</v>
      </c>
      <c r="G9" s="304">
        <v>107</v>
      </c>
      <c r="H9" s="304">
        <v>81</v>
      </c>
      <c r="I9" s="304">
        <v>60</v>
      </c>
      <c r="J9" s="305">
        <f t="shared" si="1"/>
        <v>507</v>
      </c>
      <c r="K9" s="302">
        <v>1</v>
      </c>
      <c r="L9" s="304">
        <v>1</v>
      </c>
      <c r="M9" s="304">
        <v>0</v>
      </c>
      <c r="N9" s="303">
        <v>0</v>
      </c>
      <c r="O9" s="303">
        <v>0</v>
      </c>
      <c r="P9" s="303">
        <v>0</v>
      </c>
      <c r="Q9" s="303">
        <v>0</v>
      </c>
      <c r="R9" s="306">
        <f t="shared" si="0"/>
        <v>1</v>
      </c>
      <c r="S9" s="307">
        <f t="shared" si="2"/>
        <v>245</v>
      </c>
      <c r="T9" s="308">
        <f t="shared" si="3"/>
        <v>508</v>
      </c>
    </row>
    <row r="10" spans="1:20" s="309" customFormat="1" ht="12.2" customHeight="1">
      <c r="A10" s="300" t="s">
        <v>1035</v>
      </c>
      <c r="B10" s="301" t="s">
        <v>1036</v>
      </c>
      <c r="C10" s="302">
        <v>346</v>
      </c>
      <c r="D10" s="303">
        <v>271</v>
      </c>
      <c r="E10" s="303">
        <v>3</v>
      </c>
      <c r="F10" s="304">
        <v>109</v>
      </c>
      <c r="G10" s="304">
        <v>73</v>
      </c>
      <c r="H10" s="304">
        <v>36</v>
      </c>
      <c r="I10" s="304">
        <v>13</v>
      </c>
      <c r="J10" s="305">
        <f t="shared" si="1"/>
        <v>505</v>
      </c>
      <c r="K10" s="302">
        <v>4</v>
      </c>
      <c r="L10" s="304">
        <v>5</v>
      </c>
      <c r="M10" s="304">
        <v>0</v>
      </c>
      <c r="N10" s="303">
        <v>1</v>
      </c>
      <c r="O10" s="303">
        <v>1</v>
      </c>
      <c r="P10" s="303">
        <v>0</v>
      </c>
      <c r="Q10" s="303">
        <v>0</v>
      </c>
      <c r="R10" s="306">
        <f t="shared" si="0"/>
        <v>7</v>
      </c>
      <c r="S10" s="307">
        <f t="shared" si="2"/>
        <v>350</v>
      </c>
      <c r="T10" s="308">
        <f t="shared" si="3"/>
        <v>512</v>
      </c>
    </row>
    <row r="11" spans="1:20" s="309" customFormat="1" ht="12.2" customHeight="1">
      <c r="A11" s="300" t="s">
        <v>1037</v>
      </c>
      <c r="B11" s="301" t="s">
        <v>1038</v>
      </c>
      <c r="C11" s="302">
        <v>3210</v>
      </c>
      <c r="D11" s="303">
        <v>2432</v>
      </c>
      <c r="E11" s="303">
        <v>8</v>
      </c>
      <c r="F11" s="304">
        <v>1167</v>
      </c>
      <c r="G11" s="304">
        <v>653</v>
      </c>
      <c r="H11" s="304">
        <v>287</v>
      </c>
      <c r="I11" s="304">
        <v>30</v>
      </c>
      <c r="J11" s="305">
        <f t="shared" si="1"/>
        <v>4577</v>
      </c>
      <c r="K11" s="302">
        <v>76</v>
      </c>
      <c r="L11" s="304">
        <v>49</v>
      </c>
      <c r="M11" s="304">
        <v>0</v>
      </c>
      <c r="N11" s="303">
        <v>35</v>
      </c>
      <c r="O11" s="303">
        <v>0</v>
      </c>
      <c r="P11" s="303">
        <v>0</v>
      </c>
      <c r="Q11" s="303">
        <v>0</v>
      </c>
      <c r="R11" s="306">
        <f t="shared" si="0"/>
        <v>84</v>
      </c>
      <c r="S11" s="307">
        <f t="shared" si="2"/>
        <v>3286</v>
      </c>
      <c r="T11" s="308">
        <f t="shared" si="3"/>
        <v>4661</v>
      </c>
    </row>
    <row r="12" spans="1:20" s="309" customFormat="1" ht="12.2" customHeight="1">
      <c r="A12" s="300" t="s">
        <v>1039</v>
      </c>
      <c r="B12" s="301" t="s">
        <v>1040</v>
      </c>
      <c r="C12" s="302">
        <v>1161</v>
      </c>
      <c r="D12" s="303">
        <v>800</v>
      </c>
      <c r="E12" s="303">
        <v>5</v>
      </c>
      <c r="F12" s="304">
        <v>436</v>
      </c>
      <c r="G12" s="304">
        <v>223</v>
      </c>
      <c r="H12" s="304">
        <v>134</v>
      </c>
      <c r="I12" s="304">
        <v>30</v>
      </c>
      <c r="J12" s="305">
        <f t="shared" si="1"/>
        <v>1628</v>
      </c>
      <c r="K12" s="302">
        <v>19</v>
      </c>
      <c r="L12" s="304">
        <v>10</v>
      </c>
      <c r="M12" s="304">
        <v>0</v>
      </c>
      <c r="N12" s="303">
        <v>8</v>
      </c>
      <c r="O12" s="303">
        <v>1</v>
      </c>
      <c r="P12" s="303">
        <v>0</v>
      </c>
      <c r="Q12" s="303">
        <v>0</v>
      </c>
      <c r="R12" s="306">
        <f t="shared" si="0"/>
        <v>19</v>
      </c>
      <c r="S12" s="307">
        <f t="shared" si="2"/>
        <v>1180</v>
      </c>
      <c r="T12" s="308">
        <f t="shared" si="3"/>
        <v>1647</v>
      </c>
    </row>
    <row r="13" spans="1:20" s="309" customFormat="1" ht="12.2" customHeight="1">
      <c r="A13" s="300" t="s">
        <v>1041</v>
      </c>
      <c r="B13" s="301" t="s">
        <v>1042</v>
      </c>
      <c r="C13" s="302">
        <v>184</v>
      </c>
      <c r="D13" s="303">
        <v>134</v>
      </c>
      <c r="E13" s="303">
        <v>0</v>
      </c>
      <c r="F13" s="304">
        <v>60</v>
      </c>
      <c r="G13" s="304">
        <v>38</v>
      </c>
      <c r="H13" s="304">
        <v>33</v>
      </c>
      <c r="I13" s="304">
        <v>11</v>
      </c>
      <c r="J13" s="305">
        <f t="shared" si="1"/>
        <v>276</v>
      </c>
      <c r="K13" s="302">
        <v>3</v>
      </c>
      <c r="L13" s="304">
        <v>4</v>
      </c>
      <c r="M13" s="304">
        <v>0</v>
      </c>
      <c r="N13" s="303">
        <v>0</v>
      </c>
      <c r="O13" s="303">
        <v>0</v>
      </c>
      <c r="P13" s="303">
        <v>0</v>
      </c>
      <c r="Q13" s="303">
        <v>0</v>
      </c>
      <c r="R13" s="306">
        <f t="shared" si="0"/>
        <v>4</v>
      </c>
      <c r="S13" s="307">
        <f t="shared" si="2"/>
        <v>187</v>
      </c>
      <c r="T13" s="308">
        <f t="shared" si="3"/>
        <v>280</v>
      </c>
    </row>
    <row r="14" spans="1:20" s="309" customFormat="1" ht="12.2" customHeight="1">
      <c r="A14" s="300" t="s">
        <v>1043</v>
      </c>
      <c r="B14" s="301" t="s">
        <v>1044</v>
      </c>
      <c r="C14" s="302">
        <v>598</v>
      </c>
      <c r="D14" s="303">
        <v>441</v>
      </c>
      <c r="E14" s="303">
        <v>2</v>
      </c>
      <c r="F14" s="304">
        <v>242</v>
      </c>
      <c r="G14" s="304">
        <v>106</v>
      </c>
      <c r="H14" s="304">
        <v>52</v>
      </c>
      <c r="I14" s="304">
        <v>13</v>
      </c>
      <c r="J14" s="305">
        <f t="shared" si="1"/>
        <v>856</v>
      </c>
      <c r="K14" s="302">
        <v>20</v>
      </c>
      <c r="L14" s="304">
        <v>16</v>
      </c>
      <c r="M14" s="304">
        <v>1</v>
      </c>
      <c r="N14" s="303">
        <v>5</v>
      </c>
      <c r="O14" s="303">
        <v>1</v>
      </c>
      <c r="P14" s="303">
        <v>0</v>
      </c>
      <c r="Q14" s="303">
        <v>0</v>
      </c>
      <c r="R14" s="306">
        <f t="shared" si="0"/>
        <v>23</v>
      </c>
      <c r="S14" s="307">
        <f t="shared" si="2"/>
        <v>618</v>
      </c>
      <c r="T14" s="308">
        <f t="shared" si="3"/>
        <v>879</v>
      </c>
    </row>
    <row r="15" spans="1:20" s="309" customFormat="1" ht="12.2" customHeight="1">
      <c r="A15" s="310">
        <f t="shared" ref="A15:A45" si="4">+A14+1</f>
        <v>10</v>
      </c>
      <c r="B15" s="301" t="s">
        <v>1045</v>
      </c>
      <c r="C15" s="302">
        <v>897</v>
      </c>
      <c r="D15" s="303">
        <v>685</v>
      </c>
      <c r="E15" s="303">
        <v>1</v>
      </c>
      <c r="F15" s="304">
        <v>292</v>
      </c>
      <c r="G15" s="304">
        <v>154</v>
      </c>
      <c r="H15" s="304">
        <v>129</v>
      </c>
      <c r="I15" s="304">
        <v>29</v>
      </c>
      <c r="J15" s="305">
        <f t="shared" si="1"/>
        <v>1290</v>
      </c>
      <c r="K15" s="302">
        <v>21</v>
      </c>
      <c r="L15" s="304">
        <v>12</v>
      </c>
      <c r="M15" s="304">
        <v>0</v>
      </c>
      <c r="N15" s="303">
        <v>9</v>
      </c>
      <c r="O15" s="303">
        <v>0</v>
      </c>
      <c r="P15" s="303">
        <v>0</v>
      </c>
      <c r="Q15" s="303">
        <v>0</v>
      </c>
      <c r="R15" s="306">
        <f t="shared" si="0"/>
        <v>21</v>
      </c>
      <c r="S15" s="307">
        <f t="shared" si="2"/>
        <v>918</v>
      </c>
      <c r="T15" s="308">
        <f t="shared" si="3"/>
        <v>1311</v>
      </c>
    </row>
    <row r="16" spans="1:20" s="309" customFormat="1" ht="12.2" customHeight="1">
      <c r="A16" s="310">
        <f t="shared" si="4"/>
        <v>11</v>
      </c>
      <c r="B16" s="301" t="s">
        <v>1046</v>
      </c>
      <c r="C16" s="302">
        <v>162</v>
      </c>
      <c r="D16" s="303">
        <v>116</v>
      </c>
      <c r="E16" s="303">
        <v>1</v>
      </c>
      <c r="F16" s="304">
        <v>33</v>
      </c>
      <c r="G16" s="304">
        <v>30</v>
      </c>
      <c r="H16" s="304">
        <v>23</v>
      </c>
      <c r="I16" s="304">
        <v>11</v>
      </c>
      <c r="J16" s="305">
        <f t="shared" si="1"/>
        <v>214</v>
      </c>
      <c r="K16" s="302">
        <v>5</v>
      </c>
      <c r="L16" s="304">
        <v>6</v>
      </c>
      <c r="M16" s="304">
        <v>0</v>
      </c>
      <c r="N16" s="303">
        <v>0</v>
      </c>
      <c r="O16" s="303">
        <v>0</v>
      </c>
      <c r="P16" s="303">
        <v>0</v>
      </c>
      <c r="Q16" s="303">
        <v>0</v>
      </c>
      <c r="R16" s="306">
        <f t="shared" si="0"/>
        <v>6</v>
      </c>
      <c r="S16" s="307">
        <f t="shared" si="2"/>
        <v>167</v>
      </c>
      <c r="T16" s="308">
        <f t="shared" si="3"/>
        <v>220</v>
      </c>
    </row>
    <row r="17" spans="1:20" s="309" customFormat="1" ht="12.2" customHeight="1">
      <c r="A17" s="310">
        <f t="shared" si="4"/>
        <v>12</v>
      </c>
      <c r="B17" s="301" t="s">
        <v>1047</v>
      </c>
      <c r="C17" s="302">
        <v>137</v>
      </c>
      <c r="D17" s="303">
        <v>91</v>
      </c>
      <c r="E17" s="303">
        <v>0</v>
      </c>
      <c r="F17" s="304">
        <v>105</v>
      </c>
      <c r="G17" s="304">
        <v>71</v>
      </c>
      <c r="H17" s="304">
        <v>27</v>
      </c>
      <c r="I17" s="304">
        <v>10</v>
      </c>
      <c r="J17" s="305">
        <f t="shared" si="1"/>
        <v>304</v>
      </c>
      <c r="K17" s="302">
        <v>0</v>
      </c>
      <c r="L17" s="304">
        <v>0</v>
      </c>
      <c r="M17" s="304">
        <v>0</v>
      </c>
      <c r="N17" s="303">
        <v>0</v>
      </c>
      <c r="O17" s="303">
        <v>0</v>
      </c>
      <c r="P17" s="303">
        <v>0</v>
      </c>
      <c r="Q17" s="303">
        <v>0</v>
      </c>
      <c r="R17" s="306">
        <f t="shared" si="0"/>
        <v>0</v>
      </c>
      <c r="S17" s="307">
        <f t="shared" si="2"/>
        <v>137</v>
      </c>
      <c r="T17" s="308">
        <f t="shared" si="3"/>
        <v>304</v>
      </c>
    </row>
    <row r="18" spans="1:20" s="309" customFormat="1" ht="12.2" customHeight="1">
      <c r="A18" s="310">
        <f t="shared" si="4"/>
        <v>13</v>
      </c>
      <c r="B18" s="301" t="s">
        <v>1048</v>
      </c>
      <c r="C18" s="302">
        <v>139</v>
      </c>
      <c r="D18" s="303">
        <v>87</v>
      </c>
      <c r="E18" s="303">
        <v>0</v>
      </c>
      <c r="F18" s="304">
        <v>93</v>
      </c>
      <c r="G18" s="304">
        <v>54</v>
      </c>
      <c r="H18" s="304">
        <v>40</v>
      </c>
      <c r="I18" s="304">
        <v>19</v>
      </c>
      <c r="J18" s="305">
        <f t="shared" si="1"/>
        <v>293</v>
      </c>
      <c r="K18" s="302">
        <v>0</v>
      </c>
      <c r="L18" s="304">
        <v>0</v>
      </c>
      <c r="M18" s="304">
        <v>0</v>
      </c>
      <c r="N18" s="303">
        <v>0</v>
      </c>
      <c r="O18" s="303">
        <v>0</v>
      </c>
      <c r="P18" s="303">
        <v>0</v>
      </c>
      <c r="Q18" s="303">
        <v>0</v>
      </c>
      <c r="R18" s="306">
        <f t="shared" si="0"/>
        <v>0</v>
      </c>
      <c r="S18" s="307">
        <f t="shared" si="2"/>
        <v>139</v>
      </c>
      <c r="T18" s="308">
        <f t="shared" si="3"/>
        <v>293</v>
      </c>
    </row>
    <row r="19" spans="1:20" s="309" customFormat="1" ht="12.2" customHeight="1">
      <c r="A19" s="310">
        <f t="shared" si="4"/>
        <v>14</v>
      </c>
      <c r="B19" s="301" t="s">
        <v>1049</v>
      </c>
      <c r="C19" s="302">
        <v>233</v>
      </c>
      <c r="D19" s="303">
        <v>179</v>
      </c>
      <c r="E19" s="303">
        <v>2</v>
      </c>
      <c r="F19" s="304">
        <v>76</v>
      </c>
      <c r="G19" s="304">
        <v>38</v>
      </c>
      <c r="H19" s="304">
        <v>27</v>
      </c>
      <c r="I19" s="304">
        <v>6</v>
      </c>
      <c r="J19" s="305">
        <f t="shared" si="1"/>
        <v>328</v>
      </c>
      <c r="K19" s="302">
        <v>12</v>
      </c>
      <c r="L19" s="304">
        <v>2</v>
      </c>
      <c r="M19" s="304">
        <v>0</v>
      </c>
      <c r="N19" s="303">
        <v>8</v>
      </c>
      <c r="O19" s="303">
        <v>2</v>
      </c>
      <c r="P19" s="303">
        <v>0</v>
      </c>
      <c r="Q19" s="303">
        <v>0</v>
      </c>
      <c r="R19" s="306">
        <f t="shared" si="0"/>
        <v>12</v>
      </c>
      <c r="S19" s="307">
        <f t="shared" si="2"/>
        <v>245</v>
      </c>
      <c r="T19" s="308">
        <f t="shared" si="3"/>
        <v>340</v>
      </c>
    </row>
    <row r="20" spans="1:20" s="309" customFormat="1" ht="12.2" customHeight="1">
      <c r="A20" s="310">
        <f t="shared" si="4"/>
        <v>15</v>
      </c>
      <c r="B20" s="301" t="s">
        <v>1050</v>
      </c>
      <c r="C20" s="302">
        <v>204</v>
      </c>
      <c r="D20" s="303">
        <v>137</v>
      </c>
      <c r="E20" s="303">
        <v>0</v>
      </c>
      <c r="F20" s="304">
        <v>39</v>
      </c>
      <c r="G20" s="304">
        <v>35</v>
      </c>
      <c r="H20" s="304">
        <v>42</v>
      </c>
      <c r="I20" s="304">
        <v>9</v>
      </c>
      <c r="J20" s="305">
        <f t="shared" si="1"/>
        <v>262</v>
      </c>
      <c r="K20" s="302">
        <v>0</v>
      </c>
      <c r="L20" s="304">
        <v>0</v>
      </c>
      <c r="M20" s="304">
        <v>0</v>
      </c>
      <c r="N20" s="303">
        <v>0</v>
      </c>
      <c r="O20" s="303">
        <v>0</v>
      </c>
      <c r="P20" s="303">
        <v>0</v>
      </c>
      <c r="Q20" s="303">
        <v>0</v>
      </c>
      <c r="R20" s="306">
        <f t="shared" si="0"/>
        <v>0</v>
      </c>
      <c r="S20" s="307">
        <f t="shared" si="2"/>
        <v>204</v>
      </c>
      <c r="T20" s="308">
        <f t="shared" si="3"/>
        <v>262</v>
      </c>
    </row>
    <row r="21" spans="1:20" s="309" customFormat="1" ht="12.2" customHeight="1">
      <c r="A21" s="310">
        <f t="shared" si="4"/>
        <v>16</v>
      </c>
      <c r="B21" s="301" t="s">
        <v>1051</v>
      </c>
      <c r="C21" s="302">
        <v>1888</v>
      </c>
      <c r="D21" s="303">
        <v>1439</v>
      </c>
      <c r="E21" s="303">
        <v>9</v>
      </c>
      <c r="F21" s="304">
        <v>661</v>
      </c>
      <c r="G21" s="304">
        <v>354</v>
      </c>
      <c r="H21" s="304">
        <v>179</v>
      </c>
      <c r="I21" s="304">
        <v>46</v>
      </c>
      <c r="J21" s="305">
        <f t="shared" si="1"/>
        <v>2688</v>
      </c>
      <c r="K21" s="302">
        <v>95</v>
      </c>
      <c r="L21" s="304">
        <v>69</v>
      </c>
      <c r="M21" s="304">
        <v>0</v>
      </c>
      <c r="N21" s="303">
        <v>24</v>
      </c>
      <c r="O21" s="303">
        <v>0</v>
      </c>
      <c r="P21" s="303">
        <v>2</v>
      </c>
      <c r="Q21" s="303">
        <v>0</v>
      </c>
      <c r="R21" s="306">
        <f t="shared" si="0"/>
        <v>95</v>
      </c>
      <c r="S21" s="307">
        <f t="shared" si="2"/>
        <v>1983</v>
      </c>
      <c r="T21" s="308">
        <f t="shared" si="3"/>
        <v>2783</v>
      </c>
    </row>
    <row r="22" spans="1:20" s="309" customFormat="1" ht="12.2" customHeight="1">
      <c r="A22" s="310">
        <f t="shared" si="4"/>
        <v>17</v>
      </c>
      <c r="B22" s="301" t="s">
        <v>1052</v>
      </c>
      <c r="C22" s="302">
        <v>285</v>
      </c>
      <c r="D22" s="303">
        <v>213</v>
      </c>
      <c r="E22" s="303">
        <v>0</v>
      </c>
      <c r="F22" s="304">
        <v>69</v>
      </c>
      <c r="G22" s="304">
        <v>39</v>
      </c>
      <c r="H22" s="304">
        <v>33</v>
      </c>
      <c r="I22" s="304">
        <v>11</v>
      </c>
      <c r="J22" s="305">
        <f t="shared" si="1"/>
        <v>365</v>
      </c>
      <c r="K22" s="302">
        <v>7</v>
      </c>
      <c r="L22" s="304">
        <v>4</v>
      </c>
      <c r="M22" s="304">
        <v>0</v>
      </c>
      <c r="N22" s="303">
        <v>3</v>
      </c>
      <c r="O22" s="303">
        <v>0</v>
      </c>
      <c r="P22" s="303">
        <v>0</v>
      </c>
      <c r="Q22" s="303">
        <v>0</v>
      </c>
      <c r="R22" s="306">
        <f t="shared" si="0"/>
        <v>7</v>
      </c>
      <c r="S22" s="307">
        <f t="shared" si="2"/>
        <v>292</v>
      </c>
      <c r="T22" s="308">
        <f t="shared" si="3"/>
        <v>372</v>
      </c>
    </row>
    <row r="23" spans="1:20" s="309" customFormat="1" ht="12.2" customHeight="1">
      <c r="A23" s="310">
        <f t="shared" si="4"/>
        <v>18</v>
      </c>
      <c r="B23" s="301" t="s">
        <v>1053</v>
      </c>
      <c r="C23" s="302">
        <v>103</v>
      </c>
      <c r="D23" s="303">
        <v>61</v>
      </c>
      <c r="E23" s="303">
        <v>1</v>
      </c>
      <c r="F23" s="304">
        <v>26</v>
      </c>
      <c r="G23" s="304">
        <v>24</v>
      </c>
      <c r="H23" s="304">
        <v>21</v>
      </c>
      <c r="I23" s="304">
        <v>9</v>
      </c>
      <c r="J23" s="305">
        <f t="shared" si="1"/>
        <v>142</v>
      </c>
      <c r="K23" s="302">
        <v>0</v>
      </c>
      <c r="L23" s="304">
        <v>0</v>
      </c>
      <c r="M23" s="304">
        <v>0</v>
      </c>
      <c r="N23" s="303">
        <v>0</v>
      </c>
      <c r="O23" s="303">
        <v>0</v>
      </c>
      <c r="P23" s="303">
        <v>0</v>
      </c>
      <c r="Q23" s="303">
        <v>0</v>
      </c>
      <c r="R23" s="306">
        <f t="shared" si="0"/>
        <v>0</v>
      </c>
      <c r="S23" s="307">
        <f t="shared" si="2"/>
        <v>103</v>
      </c>
      <c r="T23" s="308">
        <f t="shared" si="3"/>
        <v>142</v>
      </c>
    </row>
    <row r="24" spans="1:20" s="309" customFormat="1" ht="12.2" customHeight="1">
      <c r="A24" s="310">
        <f t="shared" si="4"/>
        <v>19</v>
      </c>
      <c r="B24" s="301" t="s">
        <v>1054</v>
      </c>
      <c r="C24" s="302">
        <v>579</v>
      </c>
      <c r="D24" s="303">
        <v>423</v>
      </c>
      <c r="E24" s="303">
        <v>0</v>
      </c>
      <c r="F24" s="304">
        <v>149</v>
      </c>
      <c r="G24" s="304">
        <v>93</v>
      </c>
      <c r="H24" s="304">
        <v>101</v>
      </c>
      <c r="I24" s="304">
        <v>48</v>
      </c>
      <c r="J24" s="305">
        <f t="shared" si="1"/>
        <v>814</v>
      </c>
      <c r="K24" s="302">
        <v>2</v>
      </c>
      <c r="L24" s="304">
        <v>2</v>
      </c>
      <c r="M24" s="304">
        <v>0</v>
      </c>
      <c r="N24" s="303">
        <v>0</v>
      </c>
      <c r="O24" s="303">
        <v>0</v>
      </c>
      <c r="P24" s="303">
        <v>0</v>
      </c>
      <c r="Q24" s="303">
        <v>0</v>
      </c>
      <c r="R24" s="306">
        <f t="shared" si="0"/>
        <v>2</v>
      </c>
      <c r="S24" s="307">
        <f t="shared" si="2"/>
        <v>581</v>
      </c>
      <c r="T24" s="308">
        <f t="shared" si="3"/>
        <v>816</v>
      </c>
    </row>
    <row r="25" spans="1:20" s="309" customFormat="1" ht="12.2" customHeight="1">
      <c r="A25" s="310">
        <f t="shared" si="4"/>
        <v>20</v>
      </c>
      <c r="B25" s="301" t="s">
        <v>1055</v>
      </c>
      <c r="C25" s="302">
        <v>650</v>
      </c>
      <c r="D25" s="303">
        <v>510</v>
      </c>
      <c r="E25" s="303">
        <v>2</v>
      </c>
      <c r="F25" s="304">
        <v>188</v>
      </c>
      <c r="G25" s="304">
        <v>112</v>
      </c>
      <c r="H25" s="304">
        <v>80</v>
      </c>
      <c r="I25" s="304">
        <v>10</v>
      </c>
      <c r="J25" s="305">
        <f t="shared" si="1"/>
        <v>902</v>
      </c>
      <c r="K25" s="302">
        <v>7</v>
      </c>
      <c r="L25" s="304">
        <v>4</v>
      </c>
      <c r="M25" s="304">
        <v>0</v>
      </c>
      <c r="N25" s="303">
        <v>2</v>
      </c>
      <c r="O25" s="303">
        <v>1</v>
      </c>
      <c r="P25" s="303">
        <v>0</v>
      </c>
      <c r="Q25" s="303">
        <v>0</v>
      </c>
      <c r="R25" s="306">
        <f t="shared" si="0"/>
        <v>7</v>
      </c>
      <c r="S25" s="307">
        <f t="shared" si="2"/>
        <v>657</v>
      </c>
      <c r="T25" s="308">
        <f t="shared" si="3"/>
        <v>909</v>
      </c>
    </row>
    <row r="26" spans="1:20" s="309" customFormat="1" ht="12.2" customHeight="1">
      <c r="A26" s="310">
        <f t="shared" si="4"/>
        <v>21</v>
      </c>
      <c r="B26" s="301" t="s">
        <v>1056</v>
      </c>
      <c r="C26" s="302">
        <v>921</v>
      </c>
      <c r="D26" s="303">
        <v>635</v>
      </c>
      <c r="E26" s="303">
        <v>1</v>
      </c>
      <c r="F26" s="304">
        <v>725</v>
      </c>
      <c r="G26" s="304">
        <v>418</v>
      </c>
      <c r="H26" s="304">
        <v>169</v>
      </c>
      <c r="I26" s="304">
        <v>83</v>
      </c>
      <c r="J26" s="305">
        <f t="shared" si="1"/>
        <v>2031</v>
      </c>
      <c r="K26" s="302">
        <v>0</v>
      </c>
      <c r="L26" s="304">
        <v>0</v>
      </c>
      <c r="M26" s="304">
        <v>0</v>
      </c>
      <c r="N26" s="303">
        <v>0</v>
      </c>
      <c r="O26" s="303">
        <v>0</v>
      </c>
      <c r="P26" s="303">
        <v>0</v>
      </c>
      <c r="Q26" s="303">
        <v>0</v>
      </c>
      <c r="R26" s="306">
        <f t="shared" si="0"/>
        <v>0</v>
      </c>
      <c r="S26" s="307">
        <f t="shared" si="2"/>
        <v>921</v>
      </c>
      <c r="T26" s="308">
        <f t="shared" si="3"/>
        <v>2031</v>
      </c>
    </row>
    <row r="27" spans="1:20" s="309" customFormat="1" ht="12.2" customHeight="1">
      <c r="A27" s="310">
        <f t="shared" si="4"/>
        <v>22</v>
      </c>
      <c r="B27" s="301" t="s">
        <v>1057</v>
      </c>
      <c r="C27" s="302">
        <v>212</v>
      </c>
      <c r="D27" s="303">
        <v>150</v>
      </c>
      <c r="E27" s="303">
        <v>2</v>
      </c>
      <c r="F27" s="304">
        <v>60</v>
      </c>
      <c r="G27" s="304">
        <v>43</v>
      </c>
      <c r="H27" s="304">
        <v>28</v>
      </c>
      <c r="I27" s="304">
        <v>7</v>
      </c>
      <c r="J27" s="305">
        <f t="shared" si="1"/>
        <v>290</v>
      </c>
      <c r="K27" s="302">
        <v>1</v>
      </c>
      <c r="L27" s="304">
        <v>0</v>
      </c>
      <c r="M27" s="304">
        <v>0</v>
      </c>
      <c r="N27" s="303">
        <v>1</v>
      </c>
      <c r="O27" s="303">
        <v>0</v>
      </c>
      <c r="P27" s="303">
        <v>0</v>
      </c>
      <c r="Q27" s="303">
        <v>0</v>
      </c>
      <c r="R27" s="306">
        <f t="shared" si="0"/>
        <v>1</v>
      </c>
      <c r="S27" s="307">
        <f t="shared" si="2"/>
        <v>213</v>
      </c>
      <c r="T27" s="308">
        <f t="shared" si="3"/>
        <v>291</v>
      </c>
    </row>
    <row r="28" spans="1:20" s="309" customFormat="1" ht="12.2" customHeight="1">
      <c r="A28" s="310">
        <f t="shared" si="4"/>
        <v>23</v>
      </c>
      <c r="B28" s="301" t="s">
        <v>1058</v>
      </c>
      <c r="C28" s="302">
        <v>572</v>
      </c>
      <c r="D28" s="303">
        <v>443</v>
      </c>
      <c r="E28" s="303">
        <v>0</v>
      </c>
      <c r="F28" s="304">
        <v>280</v>
      </c>
      <c r="G28" s="304">
        <v>142</v>
      </c>
      <c r="H28" s="304">
        <v>71</v>
      </c>
      <c r="I28" s="304">
        <v>20</v>
      </c>
      <c r="J28" s="305">
        <f t="shared" si="1"/>
        <v>956</v>
      </c>
      <c r="K28" s="302">
        <v>6</v>
      </c>
      <c r="L28" s="304">
        <v>5</v>
      </c>
      <c r="M28" s="304">
        <v>0</v>
      </c>
      <c r="N28" s="303">
        <v>1</v>
      </c>
      <c r="O28" s="303">
        <v>0</v>
      </c>
      <c r="P28" s="303">
        <v>0</v>
      </c>
      <c r="Q28" s="303">
        <v>0</v>
      </c>
      <c r="R28" s="306">
        <f t="shared" si="0"/>
        <v>6</v>
      </c>
      <c r="S28" s="307">
        <f t="shared" si="2"/>
        <v>578</v>
      </c>
      <c r="T28" s="308">
        <f t="shared" si="3"/>
        <v>962</v>
      </c>
    </row>
    <row r="29" spans="1:20" s="309" customFormat="1" ht="12.2" customHeight="1">
      <c r="A29" s="310">
        <f t="shared" si="4"/>
        <v>24</v>
      </c>
      <c r="B29" s="301" t="s">
        <v>1059</v>
      </c>
      <c r="C29" s="302">
        <v>139</v>
      </c>
      <c r="D29" s="303">
        <v>90</v>
      </c>
      <c r="E29" s="303">
        <v>0</v>
      </c>
      <c r="F29" s="304">
        <v>47</v>
      </c>
      <c r="G29" s="304">
        <v>21</v>
      </c>
      <c r="H29" s="304">
        <v>25</v>
      </c>
      <c r="I29" s="304">
        <v>8</v>
      </c>
      <c r="J29" s="305">
        <f t="shared" si="1"/>
        <v>191</v>
      </c>
      <c r="K29" s="302">
        <v>1</v>
      </c>
      <c r="L29" s="304">
        <v>0</v>
      </c>
      <c r="M29" s="304">
        <v>0</v>
      </c>
      <c r="N29" s="303">
        <v>0</v>
      </c>
      <c r="O29" s="303">
        <v>1</v>
      </c>
      <c r="P29" s="303">
        <v>0</v>
      </c>
      <c r="Q29" s="303">
        <v>0</v>
      </c>
      <c r="R29" s="306">
        <f t="shared" si="0"/>
        <v>1</v>
      </c>
      <c r="S29" s="307">
        <f t="shared" si="2"/>
        <v>140</v>
      </c>
      <c r="T29" s="308">
        <f t="shared" si="3"/>
        <v>192</v>
      </c>
    </row>
    <row r="30" spans="1:20" s="309" customFormat="1" ht="12.2" customHeight="1">
      <c r="A30" s="310">
        <f t="shared" si="4"/>
        <v>25</v>
      </c>
      <c r="B30" s="301" t="s">
        <v>1060</v>
      </c>
      <c r="C30" s="302">
        <v>597</v>
      </c>
      <c r="D30" s="303">
        <v>400</v>
      </c>
      <c r="E30" s="303">
        <v>0</v>
      </c>
      <c r="F30" s="304">
        <v>258</v>
      </c>
      <c r="G30" s="304">
        <v>152</v>
      </c>
      <c r="H30" s="304">
        <v>137</v>
      </c>
      <c r="I30" s="304">
        <v>66</v>
      </c>
      <c r="J30" s="305">
        <f t="shared" si="1"/>
        <v>1013</v>
      </c>
      <c r="K30" s="302">
        <v>4</v>
      </c>
      <c r="L30" s="304">
        <v>4</v>
      </c>
      <c r="M30" s="304">
        <v>0</v>
      </c>
      <c r="N30" s="303">
        <v>0</v>
      </c>
      <c r="O30" s="303">
        <v>0</v>
      </c>
      <c r="P30" s="303">
        <v>0</v>
      </c>
      <c r="Q30" s="303">
        <v>0</v>
      </c>
      <c r="R30" s="306">
        <f t="shared" si="0"/>
        <v>4</v>
      </c>
      <c r="S30" s="307">
        <f t="shared" si="2"/>
        <v>601</v>
      </c>
      <c r="T30" s="308">
        <f t="shared" si="3"/>
        <v>1017</v>
      </c>
    </row>
    <row r="31" spans="1:20" s="309" customFormat="1" ht="12.2" customHeight="1">
      <c r="A31" s="310">
        <f t="shared" si="4"/>
        <v>26</v>
      </c>
      <c r="B31" s="301" t="s">
        <v>1061</v>
      </c>
      <c r="C31" s="302">
        <v>583</v>
      </c>
      <c r="D31" s="303">
        <v>444</v>
      </c>
      <c r="E31" s="303">
        <v>0</v>
      </c>
      <c r="F31" s="304">
        <v>177</v>
      </c>
      <c r="G31" s="304">
        <v>91</v>
      </c>
      <c r="H31" s="304">
        <v>59</v>
      </c>
      <c r="I31" s="304">
        <v>6</v>
      </c>
      <c r="J31" s="305">
        <f t="shared" si="1"/>
        <v>777</v>
      </c>
      <c r="K31" s="302">
        <v>4</v>
      </c>
      <c r="L31" s="304">
        <v>4</v>
      </c>
      <c r="M31" s="304">
        <v>0</v>
      </c>
      <c r="N31" s="303">
        <v>0</v>
      </c>
      <c r="O31" s="303">
        <v>0</v>
      </c>
      <c r="P31" s="303">
        <v>0</v>
      </c>
      <c r="Q31" s="303">
        <v>0</v>
      </c>
      <c r="R31" s="306">
        <f t="shared" si="0"/>
        <v>4</v>
      </c>
      <c r="S31" s="307">
        <f t="shared" si="2"/>
        <v>587</v>
      </c>
      <c r="T31" s="308">
        <f t="shared" si="3"/>
        <v>781</v>
      </c>
    </row>
    <row r="32" spans="1:20" s="309" customFormat="1" ht="12.2" customHeight="1">
      <c r="A32" s="310">
        <f t="shared" si="4"/>
        <v>27</v>
      </c>
      <c r="B32" s="301" t="s">
        <v>1062</v>
      </c>
      <c r="C32" s="302">
        <v>983</v>
      </c>
      <c r="D32" s="303">
        <v>719</v>
      </c>
      <c r="E32" s="303">
        <v>1</v>
      </c>
      <c r="F32" s="304">
        <v>489</v>
      </c>
      <c r="G32" s="304">
        <v>369</v>
      </c>
      <c r="H32" s="304">
        <v>131</v>
      </c>
      <c r="I32" s="304">
        <v>36</v>
      </c>
      <c r="J32" s="305">
        <f t="shared" si="1"/>
        <v>1745</v>
      </c>
      <c r="K32" s="302">
        <v>1</v>
      </c>
      <c r="L32" s="304">
        <v>0</v>
      </c>
      <c r="M32" s="304">
        <v>0</v>
      </c>
      <c r="N32" s="303">
        <v>1</v>
      </c>
      <c r="O32" s="303">
        <v>0</v>
      </c>
      <c r="P32" s="303">
        <v>0</v>
      </c>
      <c r="Q32" s="303">
        <v>0</v>
      </c>
      <c r="R32" s="306">
        <f t="shared" si="0"/>
        <v>1</v>
      </c>
      <c r="S32" s="307">
        <f t="shared" si="2"/>
        <v>984</v>
      </c>
      <c r="T32" s="308">
        <f t="shared" si="3"/>
        <v>1746</v>
      </c>
    </row>
    <row r="33" spans="1:20" s="309" customFormat="1" ht="12.2" customHeight="1">
      <c r="A33" s="310">
        <f t="shared" si="4"/>
        <v>28</v>
      </c>
      <c r="B33" s="301" t="s">
        <v>1063</v>
      </c>
      <c r="C33" s="302">
        <v>392</v>
      </c>
      <c r="D33" s="303">
        <v>279</v>
      </c>
      <c r="E33" s="303">
        <v>2</v>
      </c>
      <c r="F33" s="304">
        <v>108</v>
      </c>
      <c r="G33" s="304">
        <v>69</v>
      </c>
      <c r="H33" s="304">
        <v>55</v>
      </c>
      <c r="I33" s="304">
        <v>18</v>
      </c>
      <c r="J33" s="305">
        <f t="shared" si="1"/>
        <v>531</v>
      </c>
      <c r="K33" s="302">
        <v>52</v>
      </c>
      <c r="L33" s="304">
        <v>42</v>
      </c>
      <c r="M33" s="304">
        <v>0</v>
      </c>
      <c r="N33" s="303">
        <v>10</v>
      </c>
      <c r="O33" s="303">
        <v>0</v>
      </c>
      <c r="P33" s="303">
        <v>0</v>
      </c>
      <c r="Q33" s="303">
        <v>0</v>
      </c>
      <c r="R33" s="306">
        <f t="shared" si="0"/>
        <v>52</v>
      </c>
      <c r="S33" s="307">
        <f t="shared" si="2"/>
        <v>444</v>
      </c>
      <c r="T33" s="308">
        <f t="shared" si="3"/>
        <v>583</v>
      </c>
    </row>
    <row r="34" spans="1:20" s="309" customFormat="1" ht="12.2" customHeight="1">
      <c r="A34" s="310">
        <f t="shared" si="4"/>
        <v>29</v>
      </c>
      <c r="B34" s="301" t="s">
        <v>1064</v>
      </c>
      <c r="C34" s="302">
        <v>127</v>
      </c>
      <c r="D34" s="303">
        <v>86</v>
      </c>
      <c r="E34" s="303">
        <v>0</v>
      </c>
      <c r="F34" s="304">
        <v>50</v>
      </c>
      <c r="G34" s="304">
        <v>29</v>
      </c>
      <c r="H34" s="304">
        <v>17</v>
      </c>
      <c r="I34" s="304">
        <v>3</v>
      </c>
      <c r="J34" s="305">
        <f t="shared" si="1"/>
        <v>185</v>
      </c>
      <c r="K34" s="302">
        <v>8</v>
      </c>
      <c r="L34" s="304">
        <v>6</v>
      </c>
      <c r="M34" s="304">
        <v>0</v>
      </c>
      <c r="N34" s="303">
        <v>3</v>
      </c>
      <c r="O34" s="303">
        <v>0</v>
      </c>
      <c r="P34" s="303">
        <v>0</v>
      </c>
      <c r="Q34" s="303">
        <v>0</v>
      </c>
      <c r="R34" s="306">
        <f t="shared" si="0"/>
        <v>9</v>
      </c>
      <c r="S34" s="307">
        <f t="shared" si="2"/>
        <v>135</v>
      </c>
      <c r="T34" s="308">
        <f t="shared" si="3"/>
        <v>194</v>
      </c>
    </row>
    <row r="35" spans="1:20" s="309" customFormat="1" ht="12.2" customHeight="1">
      <c r="A35" s="310">
        <f t="shared" si="4"/>
        <v>30</v>
      </c>
      <c r="B35" s="301" t="s">
        <v>1065</v>
      </c>
      <c r="C35" s="302">
        <v>67</v>
      </c>
      <c r="D35" s="303">
        <v>48</v>
      </c>
      <c r="E35" s="303">
        <v>0</v>
      </c>
      <c r="F35" s="304">
        <v>62</v>
      </c>
      <c r="G35" s="304">
        <v>30</v>
      </c>
      <c r="H35" s="304">
        <v>8</v>
      </c>
      <c r="I35" s="304">
        <v>4</v>
      </c>
      <c r="J35" s="305">
        <f t="shared" si="1"/>
        <v>152</v>
      </c>
      <c r="K35" s="302">
        <v>0</v>
      </c>
      <c r="L35" s="304">
        <v>0</v>
      </c>
      <c r="M35" s="304">
        <v>0</v>
      </c>
      <c r="N35" s="303">
        <v>0</v>
      </c>
      <c r="O35" s="303">
        <v>0</v>
      </c>
      <c r="P35" s="303">
        <v>0</v>
      </c>
      <c r="Q35" s="303">
        <v>0</v>
      </c>
      <c r="R35" s="306">
        <f t="shared" si="0"/>
        <v>0</v>
      </c>
      <c r="S35" s="307">
        <f t="shared" si="2"/>
        <v>67</v>
      </c>
      <c r="T35" s="308">
        <f t="shared" si="3"/>
        <v>152</v>
      </c>
    </row>
    <row r="36" spans="1:20" s="309" customFormat="1" ht="12.2" customHeight="1">
      <c r="A36" s="310">
        <f t="shared" si="4"/>
        <v>31</v>
      </c>
      <c r="B36" s="301" t="s">
        <v>1066</v>
      </c>
      <c r="C36" s="302">
        <v>974</v>
      </c>
      <c r="D36" s="303">
        <v>717</v>
      </c>
      <c r="E36" s="303">
        <v>0</v>
      </c>
      <c r="F36" s="304">
        <v>512</v>
      </c>
      <c r="G36" s="304">
        <v>276</v>
      </c>
      <c r="H36" s="304">
        <v>143</v>
      </c>
      <c r="I36" s="304">
        <v>37</v>
      </c>
      <c r="J36" s="305">
        <f t="shared" si="1"/>
        <v>1685</v>
      </c>
      <c r="K36" s="302">
        <v>3</v>
      </c>
      <c r="L36" s="304">
        <v>2</v>
      </c>
      <c r="M36" s="304">
        <v>0</v>
      </c>
      <c r="N36" s="303">
        <v>1</v>
      </c>
      <c r="O36" s="303">
        <v>0</v>
      </c>
      <c r="P36" s="303">
        <v>0</v>
      </c>
      <c r="Q36" s="303">
        <v>0</v>
      </c>
      <c r="R36" s="306">
        <f t="shared" si="0"/>
        <v>3</v>
      </c>
      <c r="S36" s="307">
        <f t="shared" si="2"/>
        <v>977</v>
      </c>
      <c r="T36" s="308">
        <f t="shared" si="3"/>
        <v>1688</v>
      </c>
    </row>
    <row r="37" spans="1:20" s="309" customFormat="1" ht="12.2" customHeight="1">
      <c r="A37" s="310">
        <f t="shared" si="4"/>
        <v>32</v>
      </c>
      <c r="B37" s="301" t="s">
        <v>1067</v>
      </c>
      <c r="C37" s="302">
        <v>253</v>
      </c>
      <c r="D37" s="303">
        <v>190</v>
      </c>
      <c r="E37" s="303">
        <v>0</v>
      </c>
      <c r="F37" s="304">
        <v>74</v>
      </c>
      <c r="G37" s="304">
        <v>60</v>
      </c>
      <c r="H37" s="304">
        <v>35</v>
      </c>
      <c r="I37" s="304">
        <v>14</v>
      </c>
      <c r="J37" s="305">
        <f t="shared" si="1"/>
        <v>373</v>
      </c>
      <c r="K37" s="302">
        <v>4</v>
      </c>
      <c r="L37" s="304">
        <v>4</v>
      </c>
      <c r="M37" s="304">
        <v>0</v>
      </c>
      <c r="N37" s="303">
        <v>0</v>
      </c>
      <c r="O37" s="303">
        <v>0</v>
      </c>
      <c r="P37" s="303">
        <v>0</v>
      </c>
      <c r="Q37" s="303">
        <v>0</v>
      </c>
      <c r="R37" s="306">
        <f t="shared" si="0"/>
        <v>4</v>
      </c>
      <c r="S37" s="307">
        <f t="shared" si="2"/>
        <v>257</v>
      </c>
      <c r="T37" s="308">
        <f t="shared" si="3"/>
        <v>377</v>
      </c>
    </row>
    <row r="38" spans="1:20" s="309" customFormat="1" ht="12.2" customHeight="1">
      <c r="A38" s="310">
        <f t="shared" si="4"/>
        <v>33</v>
      </c>
      <c r="B38" s="301" t="s">
        <v>1068</v>
      </c>
      <c r="C38" s="302">
        <v>1242</v>
      </c>
      <c r="D38" s="303">
        <v>897</v>
      </c>
      <c r="E38" s="303">
        <v>1</v>
      </c>
      <c r="F38" s="304">
        <v>582</v>
      </c>
      <c r="G38" s="304">
        <v>327</v>
      </c>
      <c r="H38" s="304">
        <v>176</v>
      </c>
      <c r="I38" s="304">
        <v>75</v>
      </c>
      <c r="J38" s="305">
        <f t="shared" si="1"/>
        <v>2058</v>
      </c>
      <c r="K38" s="302">
        <v>7</v>
      </c>
      <c r="L38" s="304">
        <v>5</v>
      </c>
      <c r="M38" s="304">
        <v>0</v>
      </c>
      <c r="N38" s="303">
        <v>1</v>
      </c>
      <c r="O38" s="303">
        <v>1</v>
      </c>
      <c r="P38" s="303">
        <v>0</v>
      </c>
      <c r="Q38" s="303">
        <v>0</v>
      </c>
      <c r="R38" s="306">
        <f t="shared" si="0"/>
        <v>7</v>
      </c>
      <c r="S38" s="307">
        <f t="shared" si="2"/>
        <v>1249</v>
      </c>
      <c r="T38" s="308">
        <f t="shared" si="3"/>
        <v>2065</v>
      </c>
    </row>
    <row r="39" spans="1:20" s="309" customFormat="1" ht="12.2" customHeight="1">
      <c r="A39" s="310">
        <f t="shared" si="4"/>
        <v>34</v>
      </c>
      <c r="B39" s="301" t="s">
        <v>1069</v>
      </c>
      <c r="C39" s="302">
        <v>6961</v>
      </c>
      <c r="D39" s="303">
        <v>5057</v>
      </c>
      <c r="E39" s="303">
        <v>33</v>
      </c>
      <c r="F39" s="304">
        <v>2805</v>
      </c>
      <c r="G39" s="304">
        <v>1322</v>
      </c>
      <c r="H39" s="304">
        <v>605</v>
      </c>
      <c r="I39" s="304">
        <v>134</v>
      </c>
      <c r="J39" s="305">
        <f t="shared" si="1"/>
        <v>9956</v>
      </c>
      <c r="K39" s="302">
        <v>373</v>
      </c>
      <c r="L39" s="304">
        <v>202</v>
      </c>
      <c r="M39" s="304">
        <v>0</v>
      </c>
      <c r="N39" s="303">
        <v>172</v>
      </c>
      <c r="O39" s="303">
        <v>15</v>
      </c>
      <c r="P39" s="303">
        <v>3</v>
      </c>
      <c r="Q39" s="303">
        <v>0</v>
      </c>
      <c r="R39" s="306">
        <f t="shared" si="0"/>
        <v>392</v>
      </c>
      <c r="S39" s="307">
        <f t="shared" si="2"/>
        <v>7334</v>
      </c>
      <c r="T39" s="308">
        <f t="shared" si="3"/>
        <v>10348</v>
      </c>
    </row>
    <row r="40" spans="1:20" s="309" customFormat="1" ht="12.2" customHeight="1">
      <c r="A40" s="310">
        <f t="shared" si="4"/>
        <v>35</v>
      </c>
      <c r="B40" s="301" t="s">
        <v>1070</v>
      </c>
      <c r="C40" s="302">
        <v>2657</v>
      </c>
      <c r="D40" s="303">
        <v>1924</v>
      </c>
      <c r="E40" s="303">
        <v>16</v>
      </c>
      <c r="F40" s="304">
        <v>934</v>
      </c>
      <c r="G40" s="304">
        <v>451</v>
      </c>
      <c r="H40" s="304">
        <v>334</v>
      </c>
      <c r="I40" s="304">
        <v>71</v>
      </c>
      <c r="J40" s="305">
        <f t="shared" si="1"/>
        <v>3730</v>
      </c>
      <c r="K40" s="302">
        <v>40</v>
      </c>
      <c r="L40" s="304">
        <v>29</v>
      </c>
      <c r="M40" s="304">
        <v>0</v>
      </c>
      <c r="N40" s="303">
        <v>11</v>
      </c>
      <c r="O40" s="303">
        <v>0</v>
      </c>
      <c r="P40" s="303">
        <v>0</v>
      </c>
      <c r="Q40" s="303">
        <v>0</v>
      </c>
      <c r="R40" s="306">
        <f t="shared" si="0"/>
        <v>40</v>
      </c>
      <c r="S40" s="307">
        <f t="shared" si="2"/>
        <v>2697</v>
      </c>
      <c r="T40" s="308">
        <f t="shared" si="3"/>
        <v>3770</v>
      </c>
    </row>
    <row r="41" spans="1:20" s="309" customFormat="1" ht="12.2" customHeight="1">
      <c r="A41" s="310">
        <f t="shared" si="4"/>
        <v>36</v>
      </c>
      <c r="B41" s="301" t="s">
        <v>1071</v>
      </c>
      <c r="C41" s="302">
        <v>153</v>
      </c>
      <c r="D41" s="303">
        <v>88</v>
      </c>
      <c r="E41" s="303">
        <v>0</v>
      </c>
      <c r="F41" s="304">
        <v>70</v>
      </c>
      <c r="G41" s="304">
        <v>39</v>
      </c>
      <c r="H41" s="304">
        <v>41</v>
      </c>
      <c r="I41" s="304">
        <v>24</v>
      </c>
      <c r="J41" s="305">
        <f t="shared" si="1"/>
        <v>262</v>
      </c>
      <c r="K41" s="302">
        <v>1</v>
      </c>
      <c r="L41" s="304">
        <v>0</v>
      </c>
      <c r="M41" s="304">
        <v>0</v>
      </c>
      <c r="N41" s="303">
        <v>1</v>
      </c>
      <c r="O41" s="303">
        <v>0</v>
      </c>
      <c r="P41" s="303">
        <v>0</v>
      </c>
      <c r="Q41" s="303">
        <v>0</v>
      </c>
      <c r="R41" s="306">
        <f t="shared" si="0"/>
        <v>1</v>
      </c>
      <c r="S41" s="307">
        <f t="shared" si="2"/>
        <v>154</v>
      </c>
      <c r="T41" s="308">
        <f t="shared" si="3"/>
        <v>263</v>
      </c>
    </row>
    <row r="42" spans="1:20" s="309" customFormat="1" ht="12.2" customHeight="1">
      <c r="A42" s="310">
        <f t="shared" si="4"/>
        <v>37</v>
      </c>
      <c r="B42" s="301" t="s">
        <v>1072</v>
      </c>
      <c r="C42" s="302">
        <v>306</v>
      </c>
      <c r="D42" s="303">
        <v>212</v>
      </c>
      <c r="E42" s="303">
        <v>1</v>
      </c>
      <c r="F42" s="304">
        <v>85</v>
      </c>
      <c r="G42" s="304">
        <v>55</v>
      </c>
      <c r="H42" s="304">
        <v>59</v>
      </c>
      <c r="I42" s="304">
        <v>18</v>
      </c>
      <c r="J42" s="305">
        <f t="shared" si="1"/>
        <v>430</v>
      </c>
      <c r="K42" s="302">
        <v>7</v>
      </c>
      <c r="L42" s="304">
        <v>4</v>
      </c>
      <c r="M42" s="304">
        <v>0</v>
      </c>
      <c r="N42" s="303">
        <v>3</v>
      </c>
      <c r="O42" s="303">
        <v>0</v>
      </c>
      <c r="P42" s="303">
        <v>0</v>
      </c>
      <c r="Q42" s="303">
        <v>0</v>
      </c>
      <c r="R42" s="306">
        <f t="shared" si="0"/>
        <v>7</v>
      </c>
      <c r="S42" s="307">
        <f t="shared" si="2"/>
        <v>313</v>
      </c>
      <c r="T42" s="308">
        <f t="shared" si="3"/>
        <v>437</v>
      </c>
    </row>
    <row r="43" spans="1:20" s="309" customFormat="1" ht="12.2" customHeight="1">
      <c r="A43" s="310">
        <f t="shared" si="4"/>
        <v>38</v>
      </c>
      <c r="B43" s="301" t="s">
        <v>1073</v>
      </c>
      <c r="C43" s="302">
        <v>990</v>
      </c>
      <c r="D43" s="303">
        <v>749</v>
      </c>
      <c r="E43" s="303">
        <v>1</v>
      </c>
      <c r="F43" s="304">
        <v>368</v>
      </c>
      <c r="G43" s="304">
        <v>231</v>
      </c>
      <c r="H43" s="304">
        <v>133</v>
      </c>
      <c r="I43" s="304">
        <v>37</v>
      </c>
      <c r="J43" s="305">
        <f t="shared" si="1"/>
        <v>1519</v>
      </c>
      <c r="K43" s="302">
        <v>6</v>
      </c>
      <c r="L43" s="304">
        <v>2</v>
      </c>
      <c r="M43" s="304">
        <v>0</v>
      </c>
      <c r="N43" s="303">
        <v>4</v>
      </c>
      <c r="O43" s="303">
        <v>0</v>
      </c>
      <c r="P43" s="303">
        <v>0</v>
      </c>
      <c r="Q43" s="303">
        <v>0</v>
      </c>
      <c r="R43" s="306">
        <f t="shared" si="0"/>
        <v>6</v>
      </c>
      <c r="S43" s="307">
        <f t="shared" si="2"/>
        <v>996</v>
      </c>
      <c r="T43" s="308">
        <f t="shared" si="3"/>
        <v>1525</v>
      </c>
    </row>
    <row r="44" spans="1:20" s="309" customFormat="1" ht="12.2" customHeight="1">
      <c r="A44" s="310">
        <f t="shared" si="4"/>
        <v>39</v>
      </c>
      <c r="B44" s="301" t="s">
        <v>1074</v>
      </c>
      <c r="C44" s="302">
        <v>220</v>
      </c>
      <c r="D44" s="303">
        <v>162</v>
      </c>
      <c r="E44" s="303">
        <v>3</v>
      </c>
      <c r="F44" s="311">
        <v>74</v>
      </c>
      <c r="G44" s="311">
        <v>37</v>
      </c>
      <c r="H44" s="311">
        <v>37</v>
      </c>
      <c r="I44" s="311">
        <v>8</v>
      </c>
      <c r="J44" s="312">
        <f t="shared" si="1"/>
        <v>321</v>
      </c>
      <c r="K44" s="302">
        <v>4</v>
      </c>
      <c r="L44" s="311">
        <v>3</v>
      </c>
      <c r="M44" s="311">
        <v>0</v>
      </c>
      <c r="N44" s="303">
        <v>1</v>
      </c>
      <c r="O44" s="303">
        <v>0</v>
      </c>
      <c r="P44" s="303">
        <v>0</v>
      </c>
      <c r="Q44" s="303">
        <v>0</v>
      </c>
      <c r="R44" s="306">
        <f t="shared" si="0"/>
        <v>4</v>
      </c>
      <c r="S44" s="307">
        <f t="shared" si="2"/>
        <v>224</v>
      </c>
      <c r="T44" s="313">
        <f t="shared" si="3"/>
        <v>325</v>
      </c>
    </row>
    <row r="45" spans="1:20" s="309" customFormat="1" ht="12.2" customHeight="1">
      <c r="A45" s="314">
        <f t="shared" si="4"/>
        <v>40</v>
      </c>
      <c r="B45" s="315" t="s">
        <v>1075</v>
      </c>
      <c r="C45" s="316">
        <v>170</v>
      </c>
      <c r="D45" s="317">
        <v>118</v>
      </c>
      <c r="E45" s="317">
        <v>0</v>
      </c>
      <c r="F45" s="318">
        <v>55</v>
      </c>
      <c r="G45" s="318">
        <v>30</v>
      </c>
      <c r="H45" s="318">
        <v>29</v>
      </c>
      <c r="I45" s="318">
        <v>3</v>
      </c>
      <c r="J45" s="319">
        <f t="shared" si="1"/>
        <v>235</v>
      </c>
      <c r="K45" s="316">
        <v>0</v>
      </c>
      <c r="L45" s="318">
        <v>0</v>
      </c>
      <c r="M45" s="318">
        <v>0</v>
      </c>
      <c r="N45" s="317">
        <v>0</v>
      </c>
      <c r="O45" s="317">
        <v>0</v>
      </c>
      <c r="P45" s="317">
        <v>0</v>
      </c>
      <c r="Q45" s="317">
        <v>0</v>
      </c>
      <c r="R45" s="320">
        <f t="shared" si="0"/>
        <v>0</v>
      </c>
      <c r="S45" s="321">
        <f t="shared" si="2"/>
        <v>170</v>
      </c>
      <c r="T45" s="322">
        <f t="shared" si="3"/>
        <v>235</v>
      </c>
    </row>
    <row r="46" spans="1:20" s="260" customFormat="1">
      <c r="A46" s="323"/>
      <c r="B46" s="323"/>
      <c r="C46" s="323"/>
      <c r="D46" s="323"/>
      <c r="E46" s="323"/>
      <c r="F46" s="323"/>
      <c r="G46" s="323"/>
      <c r="H46" s="323"/>
      <c r="I46" s="323"/>
      <c r="J46" s="323"/>
      <c r="K46" s="323"/>
      <c r="L46" s="323"/>
      <c r="M46" s="323"/>
      <c r="N46" s="324"/>
      <c r="O46" s="324"/>
      <c r="P46" s="324"/>
      <c r="Q46" s="324"/>
      <c r="R46" s="324"/>
      <c r="S46" s="1129" t="s">
        <v>1381</v>
      </c>
      <c r="T46" s="1129"/>
    </row>
    <row r="47" spans="1:20" ht="14.25" customHeight="1">
      <c r="A47" s="959" t="s">
        <v>1169</v>
      </c>
      <c r="B47" s="1080" t="s">
        <v>1170</v>
      </c>
      <c r="C47" s="1050" t="s">
        <v>1354</v>
      </c>
      <c r="D47" s="1051"/>
      <c r="E47" s="1051"/>
      <c r="F47" s="1051"/>
      <c r="G47" s="1051"/>
      <c r="H47" s="1051"/>
      <c r="I47" s="1051"/>
      <c r="J47" s="1130"/>
      <c r="K47" s="1052" t="s">
        <v>1355</v>
      </c>
      <c r="L47" s="1053"/>
      <c r="M47" s="1053"/>
      <c r="N47" s="1053"/>
      <c r="O47" s="1053"/>
      <c r="P47" s="1053"/>
      <c r="Q47" s="1053"/>
      <c r="R47" s="1131"/>
      <c r="S47" s="1112" t="s">
        <v>1119</v>
      </c>
      <c r="T47" s="1113"/>
    </row>
    <row r="48" spans="1:20" s="266" customFormat="1" ht="51">
      <c r="A48" s="960"/>
      <c r="B48" s="1082"/>
      <c r="C48" s="261" t="s">
        <v>1357</v>
      </c>
      <c r="D48" s="262" t="s">
        <v>1358</v>
      </c>
      <c r="E48" s="262" t="s">
        <v>1359</v>
      </c>
      <c r="F48" s="262" t="s">
        <v>1360</v>
      </c>
      <c r="G48" s="262" t="s">
        <v>1361</v>
      </c>
      <c r="H48" s="262" t="s">
        <v>1362</v>
      </c>
      <c r="I48" s="262" t="s">
        <v>1363</v>
      </c>
      <c r="J48" s="263" t="s">
        <v>1364</v>
      </c>
      <c r="K48" s="261" t="s">
        <v>1357</v>
      </c>
      <c r="L48" s="262" t="s">
        <v>1358</v>
      </c>
      <c r="M48" s="262" t="s">
        <v>1359</v>
      </c>
      <c r="N48" s="262" t="s">
        <v>1360</v>
      </c>
      <c r="O48" s="262" t="s">
        <v>1361</v>
      </c>
      <c r="P48" s="262" t="s">
        <v>1362</v>
      </c>
      <c r="Q48" s="262" t="s">
        <v>1363</v>
      </c>
      <c r="R48" s="263" t="s">
        <v>1364</v>
      </c>
      <c r="S48" s="325" t="s">
        <v>1357</v>
      </c>
      <c r="T48" s="262" t="s">
        <v>1382</v>
      </c>
    </row>
    <row r="49" spans="1:20" s="309" customFormat="1" ht="12.2" customHeight="1">
      <c r="A49" s="310">
        <v>41</v>
      </c>
      <c r="B49" s="301" t="s">
        <v>1077</v>
      </c>
      <c r="C49" s="302">
        <v>1530</v>
      </c>
      <c r="D49" s="303">
        <v>1176</v>
      </c>
      <c r="E49" s="303">
        <v>1</v>
      </c>
      <c r="F49" s="304">
        <v>560</v>
      </c>
      <c r="G49" s="304">
        <v>303</v>
      </c>
      <c r="H49" s="304">
        <v>152</v>
      </c>
      <c r="I49" s="304">
        <v>39</v>
      </c>
      <c r="J49" s="305">
        <f>SUM(D49:I49)</f>
        <v>2231</v>
      </c>
      <c r="K49" s="302">
        <v>78</v>
      </c>
      <c r="L49" s="304">
        <v>51</v>
      </c>
      <c r="M49" s="304">
        <v>0</v>
      </c>
      <c r="N49" s="303">
        <v>32</v>
      </c>
      <c r="O49" s="303">
        <v>3</v>
      </c>
      <c r="P49" s="303">
        <v>0</v>
      </c>
      <c r="Q49" s="303">
        <v>0</v>
      </c>
      <c r="R49" s="306">
        <f>SUM(L49:Q49)</f>
        <v>86</v>
      </c>
      <c r="S49" s="307">
        <f t="shared" ref="S49:S90" si="5">C49+K49</f>
        <v>1608</v>
      </c>
      <c r="T49" s="308">
        <f t="shared" ref="T49:T90" si="6">J49+R49</f>
        <v>2317</v>
      </c>
    </row>
    <row r="50" spans="1:20" s="309" customFormat="1" ht="12.2" customHeight="1">
      <c r="A50" s="310">
        <v>42</v>
      </c>
      <c r="B50" s="301" t="s">
        <v>1078</v>
      </c>
      <c r="C50" s="302">
        <v>1246</v>
      </c>
      <c r="D50" s="303">
        <v>974</v>
      </c>
      <c r="E50" s="303">
        <v>2</v>
      </c>
      <c r="F50" s="304">
        <v>490</v>
      </c>
      <c r="G50" s="304">
        <v>325</v>
      </c>
      <c r="H50" s="304">
        <v>129</v>
      </c>
      <c r="I50" s="304">
        <v>42</v>
      </c>
      <c r="J50" s="305">
        <f t="shared" ref="J50:J90" si="7">SUM(D50:I50)</f>
        <v>1962</v>
      </c>
      <c r="K50" s="302">
        <v>34</v>
      </c>
      <c r="L50" s="304">
        <v>24</v>
      </c>
      <c r="M50" s="304">
        <v>0</v>
      </c>
      <c r="N50" s="303">
        <v>7</v>
      </c>
      <c r="O50" s="303">
        <v>3</v>
      </c>
      <c r="P50" s="303">
        <v>0</v>
      </c>
      <c r="Q50" s="303">
        <v>0</v>
      </c>
      <c r="R50" s="306">
        <f t="shared" ref="R50:R90" si="8">SUM(L50:Q50)</f>
        <v>34</v>
      </c>
      <c r="S50" s="307">
        <f t="shared" si="5"/>
        <v>1280</v>
      </c>
      <c r="T50" s="308">
        <f t="shared" si="6"/>
        <v>1996</v>
      </c>
    </row>
    <row r="51" spans="1:20" s="309" customFormat="1" ht="12.2" customHeight="1">
      <c r="A51" s="310">
        <v>43</v>
      </c>
      <c r="B51" s="301" t="s">
        <v>1079</v>
      </c>
      <c r="C51" s="302">
        <v>678</v>
      </c>
      <c r="D51" s="303">
        <v>553</v>
      </c>
      <c r="E51" s="303">
        <v>1</v>
      </c>
      <c r="F51" s="304">
        <v>181</v>
      </c>
      <c r="G51" s="304">
        <v>107</v>
      </c>
      <c r="H51" s="304">
        <v>69</v>
      </c>
      <c r="I51" s="304">
        <v>14</v>
      </c>
      <c r="J51" s="305">
        <f t="shared" si="7"/>
        <v>925</v>
      </c>
      <c r="K51" s="302">
        <v>45</v>
      </c>
      <c r="L51" s="304">
        <v>45</v>
      </c>
      <c r="M51" s="304">
        <v>0</v>
      </c>
      <c r="N51" s="303">
        <v>6</v>
      </c>
      <c r="O51" s="303">
        <v>1</v>
      </c>
      <c r="P51" s="303">
        <v>0</v>
      </c>
      <c r="Q51" s="303">
        <v>0</v>
      </c>
      <c r="R51" s="306">
        <f t="shared" si="8"/>
        <v>52</v>
      </c>
      <c r="S51" s="307">
        <f t="shared" si="5"/>
        <v>723</v>
      </c>
      <c r="T51" s="308">
        <f t="shared" si="6"/>
        <v>977</v>
      </c>
    </row>
    <row r="52" spans="1:20" s="309" customFormat="1" ht="12.2" customHeight="1">
      <c r="A52" s="310">
        <v>44</v>
      </c>
      <c r="B52" s="301" t="s">
        <v>1080</v>
      </c>
      <c r="C52" s="302">
        <v>441</v>
      </c>
      <c r="D52" s="303">
        <v>348</v>
      </c>
      <c r="E52" s="303">
        <v>1</v>
      </c>
      <c r="F52" s="304">
        <v>194</v>
      </c>
      <c r="G52" s="304">
        <v>106</v>
      </c>
      <c r="H52" s="304">
        <v>47</v>
      </c>
      <c r="I52" s="304">
        <v>19</v>
      </c>
      <c r="J52" s="305">
        <f t="shared" si="7"/>
        <v>715</v>
      </c>
      <c r="K52" s="302">
        <v>7</v>
      </c>
      <c r="L52" s="304">
        <v>6</v>
      </c>
      <c r="M52" s="304">
        <v>0</v>
      </c>
      <c r="N52" s="303">
        <v>2</v>
      </c>
      <c r="O52" s="303">
        <v>1</v>
      </c>
      <c r="P52" s="303">
        <v>0</v>
      </c>
      <c r="Q52" s="303">
        <v>0</v>
      </c>
      <c r="R52" s="306">
        <f t="shared" si="8"/>
        <v>9</v>
      </c>
      <c r="S52" s="307">
        <f t="shared" si="5"/>
        <v>448</v>
      </c>
      <c r="T52" s="308">
        <f t="shared" si="6"/>
        <v>724</v>
      </c>
    </row>
    <row r="53" spans="1:20" s="309" customFormat="1" ht="12.2" customHeight="1">
      <c r="A53" s="310">
        <v>45</v>
      </c>
      <c r="B53" s="301" t="s">
        <v>1081</v>
      </c>
      <c r="C53" s="302">
        <v>1037</v>
      </c>
      <c r="D53" s="303">
        <v>795</v>
      </c>
      <c r="E53" s="303">
        <v>5</v>
      </c>
      <c r="F53" s="304">
        <v>434</v>
      </c>
      <c r="G53" s="304">
        <v>294</v>
      </c>
      <c r="H53" s="304">
        <v>148</v>
      </c>
      <c r="I53" s="304">
        <v>53</v>
      </c>
      <c r="J53" s="305">
        <f t="shared" si="7"/>
        <v>1729</v>
      </c>
      <c r="K53" s="302">
        <v>7</v>
      </c>
      <c r="L53" s="304">
        <v>4</v>
      </c>
      <c r="M53" s="304">
        <v>0</v>
      </c>
      <c r="N53" s="303">
        <v>2</v>
      </c>
      <c r="O53" s="303">
        <v>2</v>
      </c>
      <c r="P53" s="303">
        <v>0</v>
      </c>
      <c r="Q53" s="303">
        <v>0</v>
      </c>
      <c r="R53" s="306">
        <f t="shared" si="8"/>
        <v>8</v>
      </c>
      <c r="S53" s="307">
        <f t="shared" si="5"/>
        <v>1044</v>
      </c>
      <c r="T53" s="308">
        <f t="shared" si="6"/>
        <v>1737</v>
      </c>
    </row>
    <row r="54" spans="1:20" s="309" customFormat="1" ht="12.2" customHeight="1">
      <c r="A54" s="310">
        <v>46</v>
      </c>
      <c r="B54" s="301" t="s">
        <v>1082</v>
      </c>
      <c r="C54" s="302">
        <v>756</v>
      </c>
      <c r="D54" s="303">
        <v>553</v>
      </c>
      <c r="E54" s="303">
        <v>1</v>
      </c>
      <c r="F54" s="304">
        <v>342</v>
      </c>
      <c r="G54" s="304">
        <v>257</v>
      </c>
      <c r="H54" s="304">
        <v>136</v>
      </c>
      <c r="I54" s="304">
        <v>71</v>
      </c>
      <c r="J54" s="305">
        <f t="shared" si="7"/>
        <v>1360</v>
      </c>
      <c r="K54" s="302">
        <v>11</v>
      </c>
      <c r="L54" s="304">
        <v>6</v>
      </c>
      <c r="M54" s="304">
        <v>0</v>
      </c>
      <c r="N54" s="303">
        <v>5</v>
      </c>
      <c r="O54" s="303">
        <v>5</v>
      </c>
      <c r="P54" s="303">
        <v>2</v>
      </c>
      <c r="Q54" s="303">
        <v>0</v>
      </c>
      <c r="R54" s="306">
        <f t="shared" si="8"/>
        <v>18</v>
      </c>
      <c r="S54" s="307">
        <f t="shared" si="5"/>
        <v>767</v>
      </c>
      <c r="T54" s="308">
        <f t="shared" si="6"/>
        <v>1378</v>
      </c>
    </row>
    <row r="55" spans="1:20" s="309" customFormat="1" ht="12.2" customHeight="1">
      <c r="A55" s="310">
        <v>47</v>
      </c>
      <c r="B55" s="301" t="s">
        <v>1083</v>
      </c>
      <c r="C55" s="302">
        <v>318</v>
      </c>
      <c r="D55" s="303">
        <v>223</v>
      </c>
      <c r="E55" s="303">
        <v>0</v>
      </c>
      <c r="F55" s="304">
        <v>256</v>
      </c>
      <c r="G55" s="304">
        <v>178</v>
      </c>
      <c r="H55" s="304">
        <v>58</v>
      </c>
      <c r="I55" s="304">
        <v>21</v>
      </c>
      <c r="J55" s="305">
        <f t="shared" si="7"/>
        <v>736</v>
      </c>
      <c r="K55" s="302">
        <v>1</v>
      </c>
      <c r="L55" s="304">
        <v>0</v>
      </c>
      <c r="M55" s="304">
        <v>0</v>
      </c>
      <c r="N55" s="303">
        <v>1</v>
      </c>
      <c r="O55" s="303">
        <v>0</v>
      </c>
      <c r="P55" s="303">
        <v>0</v>
      </c>
      <c r="Q55" s="303">
        <v>0</v>
      </c>
      <c r="R55" s="306">
        <f t="shared" si="8"/>
        <v>1</v>
      </c>
      <c r="S55" s="307">
        <f t="shared" si="5"/>
        <v>319</v>
      </c>
      <c r="T55" s="308">
        <f t="shared" si="6"/>
        <v>737</v>
      </c>
    </row>
    <row r="56" spans="1:20" s="309" customFormat="1" ht="12.2" customHeight="1">
      <c r="A56" s="310">
        <v>48</v>
      </c>
      <c r="B56" s="301" t="s">
        <v>1084</v>
      </c>
      <c r="C56" s="302">
        <v>477</v>
      </c>
      <c r="D56" s="303">
        <v>344</v>
      </c>
      <c r="E56" s="303">
        <v>2</v>
      </c>
      <c r="F56" s="304">
        <v>157</v>
      </c>
      <c r="G56" s="304">
        <v>87</v>
      </c>
      <c r="H56" s="304">
        <v>62</v>
      </c>
      <c r="I56" s="304">
        <v>16</v>
      </c>
      <c r="J56" s="305">
        <f t="shared" si="7"/>
        <v>668</v>
      </c>
      <c r="K56" s="302">
        <v>7</v>
      </c>
      <c r="L56" s="304">
        <v>2</v>
      </c>
      <c r="M56" s="304">
        <v>0</v>
      </c>
      <c r="N56" s="303">
        <v>5</v>
      </c>
      <c r="O56" s="303">
        <v>0</v>
      </c>
      <c r="P56" s="303">
        <v>0</v>
      </c>
      <c r="Q56" s="303">
        <v>0</v>
      </c>
      <c r="R56" s="306">
        <f t="shared" si="8"/>
        <v>7</v>
      </c>
      <c r="S56" s="307">
        <f t="shared" si="5"/>
        <v>484</v>
      </c>
      <c r="T56" s="308">
        <f t="shared" si="6"/>
        <v>675</v>
      </c>
    </row>
    <row r="57" spans="1:20" s="309" customFormat="1" ht="12.2" customHeight="1">
      <c r="A57" s="310">
        <v>49</v>
      </c>
      <c r="B57" s="301" t="s">
        <v>1085</v>
      </c>
      <c r="C57" s="302">
        <v>107</v>
      </c>
      <c r="D57" s="303">
        <v>50</v>
      </c>
      <c r="E57" s="303">
        <v>0</v>
      </c>
      <c r="F57" s="304">
        <v>57</v>
      </c>
      <c r="G57" s="304">
        <v>43</v>
      </c>
      <c r="H57" s="304">
        <v>49</v>
      </c>
      <c r="I57" s="304">
        <v>34</v>
      </c>
      <c r="J57" s="305">
        <f t="shared" si="7"/>
        <v>233</v>
      </c>
      <c r="K57" s="302">
        <v>0</v>
      </c>
      <c r="L57" s="304">
        <v>0</v>
      </c>
      <c r="M57" s="304">
        <v>0</v>
      </c>
      <c r="N57" s="303">
        <v>0</v>
      </c>
      <c r="O57" s="303">
        <v>0</v>
      </c>
      <c r="P57" s="303">
        <v>0</v>
      </c>
      <c r="Q57" s="303">
        <v>0</v>
      </c>
      <c r="R57" s="306">
        <f t="shared" si="8"/>
        <v>0</v>
      </c>
      <c r="S57" s="307">
        <f t="shared" si="5"/>
        <v>107</v>
      </c>
      <c r="T57" s="308">
        <f t="shared" si="6"/>
        <v>233</v>
      </c>
    </row>
    <row r="58" spans="1:20" s="309" customFormat="1" ht="12.2" customHeight="1">
      <c r="A58" s="310">
        <v>50</v>
      </c>
      <c r="B58" s="301" t="s">
        <v>1086</v>
      </c>
      <c r="C58" s="302">
        <v>183</v>
      </c>
      <c r="D58" s="303">
        <v>118</v>
      </c>
      <c r="E58" s="303">
        <v>0</v>
      </c>
      <c r="F58" s="304">
        <v>84</v>
      </c>
      <c r="G58" s="304">
        <v>46</v>
      </c>
      <c r="H58" s="304">
        <v>21</v>
      </c>
      <c r="I58" s="304">
        <v>10</v>
      </c>
      <c r="J58" s="305">
        <f t="shared" si="7"/>
        <v>279</v>
      </c>
      <c r="K58" s="302">
        <v>0</v>
      </c>
      <c r="L58" s="304">
        <v>0</v>
      </c>
      <c r="M58" s="304">
        <v>0</v>
      </c>
      <c r="N58" s="303">
        <v>0</v>
      </c>
      <c r="O58" s="303">
        <v>0</v>
      </c>
      <c r="P58" s="303">
        <v>0</v>
      </c>
      <c r="Q58" s="303">
        <v>0</v>
      </c>
      <c r="R58" s="306">
        <f t="shared" si="8"/>
        <v>0</v>
      </c>
      <c r="S58" s="307">
        <f t="shared" si="5"/>
        <v>183</v>
      </c>
      <c r="T58" s="308">
        <f t="shared" si="6"/>
        <v>279</v>
      </c>
    </row>
    <row r="59" spans="1:20" s="309" customFormat="1" ht="12.2" customHeight="1">
      <c r="A59" s="310">
        <v>51</v>
      </c>
      <c r="B59" s="301" t="s">
        <v>1087</v>
      </c>
      <c r="C59" s="302">
        <v>178</v>
      </c>
      <c r="D59" s="303">
        <v>133</v>
      </c>
      <c r="E59" s="303">
        <v>1</v>
      </c>
      <c r="F59" s="304">
        <v>62</v>
      </c>
      <c r="G59" s="304">
        <v>31</v>
      </c>
      <c r="H59" s="304">
        <v>22</v>
      </c>
      <c r="I59" s="304">
        <v>9</v>
      </c>
      <c r="J59" s="305">
        <f t="shared" si="7"/>
        <v>258</v>
      </c>
      <c r="K59" s="302">
        <v>2</v>
      </c>
      <c r="L59" s="304">
        <v>2</v>
      </c>
      <c r="M59" s="304">
        <v>0</v>
      </c>
      <c r="N59" s="303">
        <v>1</v>
      </c>
      <c r="O59" s="303">
        <v>0</v>
      </c>
      <c r="P59" s="303">
        <v>0</v>
      </c>
      <c r="Q59" s="303">
        <v>0</v>
      </c>
      <c r="R59" s="306">
        <f t="shared" si="8"/>
        <v>3</v>
      </c>
      <c r="S59" s="307">
        <f t="shared" si="5"/>
        <v>180</v>
      </c>
      <c r="T59" s="308">
        <f t="shared" si="6"/>
        <v>261</v>
      </c>
    </row>
    <row r="60" spans="1:20" s="309" customFormat="1" ht="12.2" customHeight="1">
      <c r="A60" s="310">
        <v>52</v>
      </c>
      <c r="B60" s="301" t="s">
        <v>1088</v>
      </c>
      <c r="C60" s="302">
        <v>820</v>
      </c>
      <c r="D60" s="303">
        <v>577</v>
      </c>
      <c r="E60" s="303">
        <v>0</v>
      </c>
      <c r="F60" s="304">
        <v>281</v>
      </c>
      <c r="G60" s="304">
        <v>190</v>
      </c>
      <c r="H60" s="304">
        <v>167</v>
      </c>
      <c r="I60" s="304">
        <v>75</v>
      </c>
      <c r="J60" s="305">
        <f t="shared" si="7"/>
        <v>1290</v>
      </c>
      <c r="K60" s="302">
        <v>17</v>
      </c>
      <c r="L60" s="304">
        <v>15</v>
      </c>
      <c r="M60" s="304">
        <v>0</v>
      </c>
      <c r="N60" s="303">
        <v>2</v>
      </c>
      <c r="O60" s="303">
        <v>1</v>
      </c>
      <c r="P60" s="303">
        <v>0</v>
      </c>
      <c r="Q60" s="303">
        <v>0</v>
      </c>
      <c r="R60" s="306">
        <f t="shared" si="8"/>
        <v>18</v>
      </c>
      <c r="S60" s="307">
        <f t="shared" si="5"/>
        <v>837</v>
      </c>
      <c r="T60" s="308">
        <f t="shared" si="6"/>
        <v>1308</v>
      </c>
    </row>
    <row r="61" spans="1:20" s="309" customFormat="1" ht="12.2" customHeight="1">
      <c r="A61" s="310">
        <v>53</v>
      </c>
      <c r="B61" s="301" t="s">
        <v>1089</v>
      </c>
      <c r="C61" s="302">
        <v>188</v>
      </c>
      <c r="D61" s="303">
        <v>133</v>
      </c>
      <c r="E61" s="303">
        <v>0</v>
      </c>
      <c r="F61" s="304">
        <v>73</v>
      </c>
      <c r="G61" s="304">
        <v>37</v>
      </c>
      <c r="H61" s="304">
        <v>25</v>
      </c>
      <c r="I61" s="304">
        <v>2</v>
      </c>
      <c r="J61" s="305">
        <f t="shared" si="7"/>
        <v>270</v>
      </c>
      <c r="K61" s="302">
        <v>1</v>
      </c>
      <c r="L61" s="304">
        <v>0</v>
      </c>
      <c r="M61" s="304">
        <v>0</v>
      </c>
      <c r="N61" s="303">
        <v>1</v>
      </c>
      <c r="O61" s="303">
        <v>0</v>
      </c>
      <c r="P61" s="303">
        <v>0</v>
      </c>
      <c r="Q61" s="303">
        <v>0</v>
      </c>
      <c r="R61" s="306">
        <f t="shared" si="8"/>
        <v>1</v>
      </c>
      <c r="S61" s="307">
        <f t="shared" si="5"/>
        <v>189</v>
      </c>
      <c r="T61" s="308">
        <f t="shared" si="6"/>
        <v>271</v>
      </c>
    </row>
    <row r="62" spans="1:20" s="309" customFormat="1" ht="12.2" customHeight="1">
      <c r="A62" s="310">
        <v>54</v>
      </c>
      <c r="B62" s="301" t="s">
        <v>1090</v>
      </c>
      <c r="C62" s="302">
        <v>632</v>
      </c>
      <c r="D62" s="303">
        <v>458</v>
      </c>
      <c r="E62" s="303">
        <v>2</v>
      </c>
      <c r="F62" s="304">
        <v>251</v>
      </c>
      <c r="G62" s="304">
        <v>127</v>
      </c>
      <c r="H62" s="304">
        <v>78</v>
      </c>
      <c r="I62" s="304">
        <v>23</v>
      </c>
      <c r="J62" s="305">
        <f t="shared" si="7"/>
        <v>939</v>
      </c>
      <c r="K62" s="302">
        <v>36</v>
      </c>
      <c r="L62" s="304">
        <v>17</v>
      </c>
      <c r="M62" s="304">
        <v>0</v>
      </c>
      <c r="N62" s="303">
        <v>17</v>
      </c>
      <c r="O62" s="303">
        <v>2</v>
      </c>
      <c r="P62" s="303">
        <v>0</v>
      </c>
      <c r="Q62" s="303">
        <v>0</v>
      </c>
      <c r="R62" s="306">
        <f t="shared" si="8"/>
        <v>36</v>
      </c>
      <c r="S62" s="307">
        <f t="shared" si="5"/>
        <v>668</v>
      </c>
      <c r="T62" s="308">
        <f t="shared" si="6"/>
        <v>975</v>
      </c>
    </row>
    <row r="63" spans="1:20" s="309" customFormat="1" ht="12.2" customHeight="1">
      <c r="A63" s="310">
        <v>55</v>
      </c>
      <c r="B63" s="301" t="s">
        <v>1091</v>
      </c>
      <c r="C63" s="302">
        <v>1191</v>
      </c>
      <c r="D63" s="303">
        <v>854</v>
      </c>
      <c r="E63" s="303">
        <v>2</v>
      </c>
      <c r="F63" s="304">
        <v>425</v>
      </c>
      <c r="G63" s="304">
        <v>249</v>
      </c>
      <c r="H63" s="304">
        <v>196</v>
      </c>
      <c r="I63" s="304">
        <v>67</v>
      </c>
      <c r="J63" s="305">
        <f t="shared" si="7"/>
        <v>1793</v>
      </c>
      <c r="K63" s="302">
        <v>46</v>
      </c>
      <c r="L63" s="304">
        <v>33</v>
      </c>
      <c r="M63" s="304">
        <v>0</v>
      </c>
      <c r="N63" s="303">
        <v>18</v>
      </c>
      <c r="O63" s="303">
        <v>0</v>
      </c>
      <c r="P63" s="303">
        <v>0</v>
      </c>
      <c r="Q63" s="303">
        <v>0</v>
      </c>
      <c r="R63" s="306">
        <f t="shared" si="8"/>
        <v>51</v>
      </c>
      <c r="S63" s="307">
        <f t="shared" si="5"/>
        <v>1237</v>
      </c>
      <c r="T63" s="308">
        <f t="shared" si="6"/>
        <v>1844</v>
      </c>
    </row>
    <row r="64" spans="1:20" s="309" customFormat="1" ht="12.2" customHeight="1">
      <c r="A64" s="310">
        <v>56</v>
      </c>
      <c r="B64" s="301" t="s">
        <v>1092</v>
      </c>
      <c r="C64" s="302">
        <v>144</v>
      </c>
      <c r="D64" s="303">
        <v>105</v>
      </c>
      <c r="E64" s="303">
        <v>0</v>
      </c>
      <c r="F64" s="304">
        <v>112</v>
      </c>
      <c r="G64" s="304">
        <v>81</v>
      </c>
      <c r="H64" s="304">
        <v>26</v>
      </c>
      <c r="I64" s="304">
        <v>11</v>
      </c>
      <c r="J64" s="305">
        <f t="shared" si="7"/>
        <v>335</v>
      </c>
      <c r="K64" s="302">
        <v>0</v>
      </c>
      <c r="L64" s="304">
        <v>0</v>
      </c>
      <c r="M64" s="304">
        <v>0</v>
      </c>
      <c r="N64" s="303">
        <v>0</v>
      </c>
      <c r="O64" s="303">
        <v>0</v>
      </c>
      <c r="P64" s="303">
        <v>0</v>
      </c>
      <c r="Q64" s="303">
        <v>0</v>
      </c>
      <c r="R64" s="306">
        <f t="shared" si="8"/>
        <v>0</v>
      </c>
      <c r="S64" s="307">
        <f t="shared" si="5"/>
        <v>144</v>
      </c>
      <c r="T64" s="308">
        <f t="shared" si="6"/>
        <v>335</v>
      </c>
    </row>
    <row r="65" spans="1:20" s="309" customFormat="1" ht="12.2" customHeight="1">
      <c r="A65" s="310">
        <v>57</v>
      </c>
      <c r="B65" s="301" t="s">
        <v>1093</v>
      </c>
      <c r="C65" s="302">
        <v>227</v>
      </c>
      <c r="D65" s="303">
        <v>137</v>
      </c>
      <c r="E65" s="303">
        <v>2</v>
      </c>
      <c r="F65" s="304">
        <v>63</v>
      </c>
      <c r="G65" s="304">
        <v>45</v>
      </c>
      <c r="H65" s="304">
        <v>58</v>
      </c>
      <c r="I65" s="304">
        <v>9</v>
      </c>
      <c r="J65" s="305">
        <f t="shared" si="7"/>
        <v>314</v>
      </c>
      <c r="K65" s="302">
        <v>26</v>
      </c>
      <c r="L65" s="304">
        <v>25</v>
      </c>
      <c r="M65" s="304">
        <v>0</v>
      </c>
      <c r="N65" s="303">
        <v>0</v>
      </c>
      <c r="O65" s="303">
        <v>2</v>
      </c>
      <c r="P65" s="303">
        <v>2</v>
      </c>
      <c r="Q65" s="303">
        <v>5</v>
      </c>
      <c r="R65" s="306">
        <f t="shared" si="8"/>
        <v>34</v>
      </c>
      <c r="S65" s="307">
        <f t="shared" si="5"/>
        <v>253</v>
      </c>
      <c r="T65" s="308">
        <f t="shared" si="6"/>
        <v>348</v>
      </c>
    </row>
    <row r="66" spans="1:20" s="309" customFormat="1" ht="12.2" customHeight="1">
      <c r="A66" s="310">
        <v>58</v>
      </c>
      <c r="B66" s="301" t="s">
        <v>1094</v>
      </c>
      <c r="C66" s="302">
        <v>533</v>
      </c>
      <c r="D66" s="303">
        <v>377</v>
      </c>
      <c r="E66" s="303">
        <v>0</v>
      </c>
      <c r="F66" s="304">
        <v>197</v>
      </c>
      <c r="G66" s="304">
        <v>136</v>
      </c>
      <c r="H66" s="304">
        <v>91</v>
      </c>
      <c r="I66" s="304">
        <v>33</v>
      </c>
      <c r="J66" s="305">
        <f t="shared" si="7"/>
        <v>834</v>
      </c>
      <c r="K66" s="302">
        <v>23</v>
      </c>
      <c r="L66" s="304">
        <v>21</v>
      </c>
      <c r="M66" s="304">
        <v>0</v>
      </c>
      <c r="N66" s="303">
        <v>2</v>
      </c>
      <c r="O66" s="303">
        <v>0</v>
      </c>
      <c r="P66" s="303">
        <v>0</v>
      </c>
      <c r="Q66" s="303">
        <v>0</v>
      </c>
      <c r="R66" s="306">
        <f t="shared" si="8"/>
        <v>23</v>
      </c>
      <c r="S66" s="307">
        <f t="shared" si="5"/>
        <v>556</v>
      </c>
      <c r="T66" s="308">
        <f t="shared" si="6"/>
        <v>857</v>
      </c>
    </row>
    <row r="67" spans="1:20" s="309" customFormat="1" ht="12.2" customHeight="1">
      <c r="A67" s="310">
        <v>59</v>
      </c>
      <c r="B67" s="301" t="s">
        <v>1095</v>
      </c>
      <c r="C67" s="302">
        <v>527</v>
      </c>
      <c r="D67" s="303">
        <v>394</v>
      </c>
      <c r="E67" s="303">
        <v>4</v>
      </c>
      <c r="F67" s="304">
        <v>130</v>
      </c>
      <c r="G67" s="304">
        <v>112</v>
      </c>
      <c r="H67" s="304">
        <v>58</v>
      </c>
      <c r="I67" s="304">
        <v>14</v>
      </c>
      <c r="J67" s="305">
        <f t="shared" si="7"/>
        <v>712</v>
      </c>
      <c r="K67" s="302">
        <v>27</v>
      </c>
      <c r="L67" s="304">
        <v>16</v>
      </c>
      <c r="M67" s="304">
        <v>0</v>
      </c>
      <c r="N67" s="303">
        <v>8</v>
      </c>
      <c r="O67" s="303">
        <v>1</v>
      </c>
      <c r="P67" s="303">
        <v>2</v>
      </c>
      <c r="Q67" s="303">
        <v>0</v>
      </c>
      <c r="R67" s="306">
        <f t="shared" si="8"/>
        <v>27</v>
      </c>
      <c r="S67" s="307">
        <f t="shared" si="5"/>
        <v>554</v>
      </c>
      <c r="T67" s="308">
        <f t="shared" si="6"/>
        <v>739</v>
      </c>
    </row>
    <row r="68" spans="1:20" s="309" customFormat="1" ht="12.2" customHeight="1">
      <c r="A68" s="310">
        <v>60</v>
      </c>
      <c r="B68" s="301" t="s">
        <v>1096</v>
      </c>
      <c r="C68" s="302">
        <v>513</v>
      </c>
      <c r="D68" s="303">
        <v>365</v>
      </c>
      <c r="E68" s="303">
        <v>0</v>
      </c>
      <c r="F68" s="304">
        <v>169</v>
      </c>
      <c r="G68" s="304">
        <v>141</v>
      </c>
      <c r="H68" s="304">
        <v>82</v>
      </c>
      <c r="I68" s="304">
        <v>34</v>
      </c>
      <c r="J68" s="305">
        <f t="shared" si="7"/>
        <v>791</v>
      </c>
      <c r="K68" s="302">
        <v>16</v>
      </c>
      <c r="L68" s="304">
        <v>14</v>
      </c>
      <c r="M68" s="304">
        <v>0</v>
      </c>
      <c r="N68" s="303">
        <v>3</v>
      </c>
      <c r="O68" s="303">
        <v>1</v>
      </c>
      <c r="P68" s="303">
        <v>2</v>
      </c>
      <c r="Q68" s="303">
        <v>2</v>
      </c>
      <c r="R68" s="306">
        <f t="shared" si="8"/>
        <v>22</v>
      </c>
      <c r="S68" s="307">
        <f t="shared" si="5"/>
        <v>529</v>
      </c>
      <c r="T68" s="308">
        <f t="shared" si="6"/>
        <v>813</v>
      </c>
    </row>
    <row r="69" spans="1:20" s="309" customFormat="1" ht="12.2" customHeight="1">
      <c r="A69" s="310">
        <v>61</v>
      </c>
      <c r="B69" s="301" t="s">
        <v>1097</v>
      </c>
      <c r="C69" s="302">
        <v>1056</v>
      </c>
      <c r="D69" s="303">
        <v>724</v>
      </c>
      <c r="E69" s="303">
        <v>1</v>
      </c>
      <c r="F69" s="304">
        <v>483</v>
      </c>
      <c r="G69" s="304">
        <v>175</v>
      </c>
      <c r="H69" s="304">
        <v>103</v>
      </c>
      <c r="I69" s="304">
        <v>17</v>
      </c>
      <c r="J69" s="305">
        <f t="shared" si="7"/>
        <v>1503</v>
      </c>
      <c r="K69" s="302">
        <v>306</v>
      </c>
      <c r="L69" s="304">
        <v>225</v>
      </c>
      <c r="M69" s="304">
        <v>0</v>
      </c>
      <c r="N69" s="303">
        <v>125</v>
      </c>
      <c r="O69" s="303">
        <v>6</v>
      </c>
      <c r="P69" s="303">
        <v>0</v>
      </c>
      <c r="Q69" s="303">
        <v>0</v>
      </c>
      <c r="R69" s="306">
        <f t="shared" si="8"/>
        <v>356</v>
      </c>
      <c r="S69" s="307">
        <f t="shared" si="5"/>
        <v>1362</v>
      </c>
      <c r="T69" s="308">
        <f t="shared" si="6"/>
        <v>1859</v>
      </c>
    </row>
    <row r="70" spans="1:20" s="309" customFormat="1" ht="12.2" customHeight="1">
      <c r="A70" s="310">
        <v>62</v>
      </c>
      <c r="B70" s="301" t="s">
        <v>1098</v>
      </c>
      <c r="C70" s="302">
        <v>62</v>
      </c>
      <c r="D70" s="303">
        <v>38</v>
      </c>
      <c r="E70" s="303">
        <v>0</v>
      </c>
      <c r="F70" s="304">
        <v>22</v>
      </c>
      <c r="G70" s="304">
        <v>9</v>
      </c>
      <c r="H70" s="304">
        <v>14</v>
      </c>
      <c r="I70" s="304">
        <v>5</v>
      </c>
      <c r="J70" s="305">
        <f t="shared" si="7"/>
        <v>88</v>
      </c>
      <c r="K70" s="302">
        <v>0</v>
      </c>
      <c r="L70" s="304">
        <v>0</v>
      </c>
      <c r="M70" s="304">
        <v>0</v>
      </c>
      <c r="N70" s="303">
        <v>0</v>
      </c>
      <c r="O70" s="303">
        <v>0</v>
      </c>
      <c r="P70" s="303">
        <v>0</v>
      </c>
      <c r="Q70" s="303">
        <v>0</v>
      </c>
      <c r="R70" s="306">
        <f t="shared" si="8"/>
        <v>0</v>
      </c>
      <c r="S70" s="307">
        <f t="shared" si="5"/>
        <v>62</v>
      </c>
      <c r="T70" s="308">
        <f t="shared" si="6"/>
        <v>88</v>
      </c>
    </row>
    <row r="71" spans="1:20" s="309" customFormat="1" ht="12.2" customHeight="1">
      <c r="A71" s="310">
        <v>63</v>
      </c>
      <c r="B71" s="301" t="s">
        <v>1099</v>
      </c>
      <c r="C71" s="302">
        <v>480</v>
      </c>
      <c r="D71" s="303">
        <v>340</v>
      </c>
      <c r="E71" s="303">
        <v>4</v>
      </c>
      <c r="F71" s="304">
        <v>327</v>
      </c>
      <c r="G71" s="304">
        <v>250</v>
      </c>
      <c r="H71" s="304">
        <v>89</v>
      </c>
      <c r="I71" s="304">
        <v>48</v>
      </c>
      <c r="J71" s="305">
        <f t="shared" si="7"/>
        <v>1058</v>
      </c>
      <c r="K71" s="302">
        <v>2</v>
      </c>
      <c r="L71" s="304">
        <v>2</v>
      </c>
      <c r="M71" s="304">
        <v>0</v>
      </c>
      <c r="N71" s="303">
        <v>0</v>
      </c>
      <c r="O71" s="303">
        <v>0</v>
      </c>
      <c r="P71" s="303">
        <v>0</v>
      </c>
      <c r="Q71" s="303">
        <v>0</v>
      </c>
      <c r="R71" s="306">
        <f t="shared" si="8"/>
        <v>2</v>
      </c>
      <c r="S71" s="307">
        <f t="shared" si="5"/>
        <v>482</v>
      </c>
      <c r="T71" s="308">
        <f t="shared" si="6"/>
        <v>1060</v>
      </c>
    </row>
    <row r="72" spans="1:20" s="309" customFormat="1" ht="12.2" customHeight="1">
      <c r="A72" s="310">
        <v>64</v>
      </c>
      <c r="B72" s="301" t="s">
        <v>1100</v>
      </c>
      <c r="C72" s="302">
        <v>264</v>
      </c>
      <c r="D72" s="303">
        <v>210</v>
      </c>
      <c r="E72" s="303">
        <v>2</v>
      </c>
      <c r="F72" s="304">
        <v>89</v>
      </c>
      <c r="G72" s="304">
        <v>51</v>
      </c>
      <c r="H72" s="304">
        <v>26</v>
      </c>
      <c r="I72" s="304">
        <v>10</v>
      </c>
      <c r="J72" s="305">
        <f t="shared" si="7"/>
        <v>388</v>
      </c>
      <c r="K72" s="302">
        <v>3</v>
      </c>
      <c r="L72" s="304">
        <v>3</v>
      </c>
      <c r="M72" s="304">
        <v>0</v>
      </c>
      <c r="N72" s="303">
        <v>0</v>
      </c>
      <c r="O72" s="303">
        <v>0</v>
      </c>
      <c r="P72" s="303">
        <v>0</v>
      </c>
      <c r="Q72" s="303">
        <v>0</v>
      </c>
      <c r="R72" s="306">
        <f t="shared" si="8"/>
        <v>3</v>
      </c>
      <c r="S72" s="307">
        <f t="shared" si="5"/>
        <v>267</v>
      </c>
      <c r="T72" s="308">
        <f t="shared" si="6"/>
        <v>391</v>
      </c>
    </row>
    <row r="73" spans="1:20" s="309" customFormat="1" ht="12.2" customHeight="1">
      <c r="A73" s="310">
        <v>65</v>
      </c>
      <c r="B73" s="301" t="s">
        <v>1101</v>
      </c>
      <c r="C73" s="302">
        <v>527</v>
      </c>
      <c r="D73" s="303">
        <v>319</v>
      </c>
      <c r="E73" s="303">
        <v>0</v>
      </c>
      <c r="F73" s="304">
        <v>365</v>
      </c>
      <c r="G73" s="304">
        <v>247</v>
      </c>
      <c r="H73" s="304">
        <v>139</v>
      </c>
      <c r="I73" s="304">
        <v>90</v>
      </c>
      <c r="J73" s="305">
        <f t="shared" si="7"/>
        <v>1160</v>
      </c>
      <c r="K73" s="302">
        <v>0</v>
      </c>
      <c r="L73" s="304">
        <v>0</v>
      </c>
      <c r="M73" s="304">
        <v>0</v>
      </c>
      <c r="N73" s="303">
        <v>0</v>
      </c>
      <c r="O73" s="303">
        <v>0</v>
      </c>
      <c r="P73" s="303">
        <v>0</v>
      </c>
      <c r="Q73" s="303">
        <v>0</v>
      </c>
      <c r="R73" s="306">
        <f t="shared" si="8"/>
        <v>0</v>
      </c>
      <c r="S73" s="307">
        <f t="shared" si="5"/>
        <v>527</v>
      </c>
      <c r="T73" s="308">
        <f t="shared" si="6"/>
        <v>1160</v>
      </c>
    </row>
    <row r="74" spans="1:20" s="309" customFormat="1" ht="12.2" customHeight="1">
      <c r="A74" s="310">
        <v>66</v>
      </c>
      <c r="B74" s="301" t="s">
        <v>1102</v>
      </c>
      <c r="C74" s="302">
        <v>287</v>
      </c>
      <c r="D74" s="303">
        <v>194</v>
      </c>
      <c r="E74" s="303">
        <v>0</v>
      </c>
      <c r="F74" s="304">
        <v>94</v>
      </c>
      <c r="G74" s="304">
        <v>69</v>
      </c>
      <c r="H74" s="304">
        <v>41</v>
      </c>
      <c r="I74" s="304">
        <v>18</v>
      </c>
      <c r="J74" s="305">
        <f t="shared" si="7"/>
        <v>416</v>
      </c>
      <c r="K74" s="302">
        <v>2</v>
      </c>
      <c r="L74" s="304">
        <v>2</v>
      </c>
      <c r="M74" s="304">
        <v>0</v>
      </c>
      <c r="N74" s="303">
        <v>0</v>
      </c>
      <c r="O74" s="303">
        <v>0</v>
      </c>
      <c r="P74" s="303">
        <v>0</v>
      </c>
      <c r="Q74" s="303">
        <v>0</v>
      </c>
      <c r="R74" s="306">
        <f t="shared" si="8"/>
        <v>2</v>
      </c>
      <c r="S74" s="307">
        <f t="shared" si="5"/>
        <v>289</v>
      </c>
      <c r="T74" s="308">
        <f t="shared" si="6"/>
        <v>418</v>
      </c>
    </row>
    <row r="75" spans="1:20" s="309" customFormat="1" ht="12.2" customHeight="1">
      <c r="A75" s="310">
        <v>67</v>
      </c>
      <c r="B75" s="301" t="s">
        <v>1103</v>
      </c>
      <c r="C75" s="302">
        <v>3768</v>
      </c>
      <c r="D75" s="303">
        <v>2529</v>
      </c>
      <c r="E75" s="303">
        <v>0</v>
      </c>
      <c r="F75" s="304">
        <v>1615</v>
      </c>
      <c r="G75" s="304">
        <v>356</v>
      </c>
      <c r="H75" s="304">
        <v>115</v>
      </c>
      <c r="I75" s="304">
        <v>8</v>
      </c>
      <c r="J75" s="305">
        <f t="shared" si="7"/>
        <v>4623</v>
      </c>
      <c r="K75" s="302">
        <f>2180+11</f>
        <v>2191</v>
      </c>
      <c r="L75" s="304">
        <v>1496</v>
      </c>
      <c r="M75" s="304">
        <v>0</v>
      </c>
      <c r="N75" s="303">
        <v>869</v>
      </c>
      <c r="O75" s="303">
        <v>44</v>
      </c>
      <c r="P75" s="303">
        <v>0</v>
      </c>
      <c r="Q75" s="303">
        <v>0</v>
      </c>
      <c r="R75" s="306">
        <f t="shared" si="8"/>
        <v>2409</v>
      </c>
      <c r="S75" s="307">
        <f t="shared" si="5"/>
        <v>5959</v>
      </c>
      <c r="T75" s="308">
        <f t="shared" si="6"/>
        <v>7032</v>
      </c>
    </row>
    <row r="76" spans="1:20" s="309" customFormat="1" ht="12.2" customHeight="1">
      <c r="A76" s="310">
        <v>68</v>
      </c>
      <c r="B76" s="301" t="s">
        <v>1104</v>
      </c>
      <c r="C76" s="302">
        <v>205</v>
      </c>
      <c r="D76" s="303">
        <v>143</v>
      </c>
      <c r="E76" s="303">
        <v>1</v>
      </c>
      <c r="F76" s="304">
        <v>95</v>
      </c>
      <c r="G76" s="304">
        <v>51</v>
      </c>
      <c r="H76" s="304">
        <v>25</v>
      </c>
      <c r="I76" s="304">
        <v>12</v>
      </c>
      <c r="J76" s="305">
        <f t="shared" si="7"/>
        <v>327</v>
      </c>
      <c r="K76" s="302">
        <v>4</v>
      </c>
      <c r="L76" s="304">
        <v>0</v>
      </c>
      <c r="M76" s="304">
        <v>0</v>
      </c>
      <c r="N76" s="303">
        <v>4</v>
      </c>
      <c r="O76" s="303">
        <v>0</v>
      </c>
      <c r="P76" s="303">
        <v>0</v>
      </c>
      <c r="Q76" s="303">
        <v>0</v>
      </c>
      <c r="R76" s="306">
        <f t="shared" si="8"/>
        <v>4</v>
      </c>
      <c r="S76" s="307">
        <f t="shared" si="5"/>
        <v>209</v>
      </c>
      <c r="T76" s="308">
        <f t="shared" si="6"/>
        <v>331</v>
      </c>
    </row>
    <row r="77" spans="1:20" s="309" customFormat="1" ht="12.2" customHeight="1">
      <c r="A77" s="310">
        <v>69</v>
      </c>
      <c r="B77" s="301" t="s">
        <v>1105</v>
      </c>
      <c r="C77" s="302">
        <v>44</v>
      </c>
      <c r="D77" s="303">
        <v>30</v>
      </c>
      <c r="E77" s="303">
        <v>0</v>
      </c>
      <c r="F77" s="304">
        <v>18</v>
      </c>
      <c r="G77" s="304">
        <v>12</v>
      </c>
      <c r="H77" s="304">
        <v>6</v>
      </c>
      <c r="I77" s="304">
        <v>2</v>
      </c>
      <c r="J77" s="305">
        <f t="shared" si="7"/>
        <v>68</v>
      </c>
      <c r="K77" s="302">
        <v>0</v>
      </c>
      <c r="L77" s="304">
        <v>0</v>
      </c>
      <c r="M77" s="304">
        <v>0</v>
      </c>
      <c r="N77" s="303">
        <v>0</v>
      </c>
      <c r="O77" s="303">
        <v>0</v>
      </c>
      <c r="P77" s="303">
        <v>0</v>
      </c>
      <c r="Q77" s="303">
        <v>0</v>
      </c>
      <c r="R77" s="306">
        <f t="shared" si="8"/>
        <v>0</v>
      </c>
      <c r="S77" s="307">
        <f t="shared" si="5"/>
        <v>44</v>
      </c>
      <c r="T77" s="308">
        <f t="shared" si="6"/>
        <v>68</v>
      </c>
    </row>
    <row r="78" spans="1:20" s="309" customFormat="1" ht="12.2" customHeight="1">
      <c r="A78" s="310">
        <v>70</v>
      </c>
      <c r="B78" s="301" t="s">
        <v>1106</v>
      </c>
      <c r="C78" s="302">
        <v>224</v>
      </c>
      <c r="D78" s="303">
        <v>171</v>
      </c>
      <c r="E78" s="303">
        <v>0</v>
      </c>
      <c r="F78" s="304">
        <v>76</v>
      </c>
      <c r="G78" s="304">
        <v>77</v>
      </c>
      <c r="H78" s="304">
        <v>36</v>
      </c>
      <c r="I78" s="304">
        <v>19</v>
      </c>
      <c r="J78" s="305">
        <f t="shared" si="7"/>
        <v>379</v>
      </c>
      <c r="K78" s="302">
        <v>0</v>
      </c>
      <c r="L78" s="304">
        <v>0</v>
      </c>
      <c r="M78" s="304">
        <v>0</v>
      </c>
      <c r="N78" s="303">
        <v>0</v>
      </c>
      <c r="O78" s="303">
        <v>0</v>
      </c>
      <c r="P78" s="303">
        <v>0</v>
      </c>
      <c r="Q78" s="303">
        <v>0</v>
      </c>
      <c r="R78" s="306">
        <f t="shared" si="8"/>
        <v>0</v>
      </c>
      <c r="S78" s="307">
        <f t="shared" si="5"/>
        <v>224</v>
      </c>
      <c r="T78" s="308">
        <f t="shared" si="6"/>
        <v>379</v>
      </c>
    </row>
    <row r="79" spans="1:20" s="309" customFormat="1" ht="12.2" customHeight="1">
      <c r="A79" s="310">
        <v>71</v>
      </c>
      <c r="B79" s="301" t="s">
        <v>1107</v>
      </c>
      <c r="C79" s="302">
        <v>313</v>
      </c>
      <c r="D79" s="303">
        <v>237</v>
      </c>
      <c r="E79" s="303">
        <v>0</v>
      </c>
      <c r="F79" s="304">
        <v>116</v>
      </c>
      <c r="G79" s="304">
        <v>64</v>
      </c>
      <c r="H79" s="304">
        <v>31</v>
      </c>
      <c r="I79" s="304">
        <v>10</v>
      </c>
      <c r="J79" s="305">
        <f t="shared" si="7"/>
        <v>458</v>
      </c>
      <c r="K79" s="302">
        <v>0</v>
      </c>
      <c r="L79" s="304">
        <v>0</v>
      </c>
      <c r="M79" s="304">
        <v>0</v>
      </c>
      <c r="N79" s="303">
        <v>0</v>
      </c>
      <c r="O79" s="303">
        <v>0</v>
      </c>
      <c r="P79" s="303">
        <v>0</v>
      </c>
      <c r="Q79" s="303">
        <v>0</v>
      </c>
      <c r="R79" s="306">
        <f t="shared" si="8"/>
        <v>0</v>
      </c>
      <c r="S79" s="307">
        <f t="shared" si="5"/>
        <v>313</v>
      </c>
      <c r="T79" s="308">
        <f t="shared" si="6"/>
        <v>458</v>
      </c>
    </row>
    <row r="80" spans="1:20" s="309" customFormat="1" ht="12.2" customHeight="1">
      <c r="A80" s="310">
        <v>72</v>
      </c>
      <c r="B80" s="301" t="s">
        <v>1108</v>
      </c>
      <c r="C80" s="302">
        <v>300</v>
      </c>
      <c r="D80" s="303">
        <v>209</v>
      </c>
      <c r="E80" s="303">
        <v>0</v>
      </c>
      <c r="F80" s="304">
        <v>252</v>
      </c>
      <c r="G80" s="304">
        <v>149</v>
      </c>
      <c r="H80" s="304">
        <v>43</v>
      </c>
      <c r="I80" s="304">
        <v>18</v>
      </c>
      <c r="J80" s="305">
        <f t="shared" si="7"/>
        <v>671</v>
      </c>
      <c r="K80" s="302">
        <v>2</v>
      </c>
      <c r="L80" s="304">
        <v>2</v>
      </c>
      <c r="M80" s="304">
        <v>0</v>
      </c>
      <c r="N80" s="303">
        <v>1</v>
      </c>
      <c r="O80" s="303">
        <v>0</v>
      </c>
      <c r="P80" s="303">
        <v>0</v>
      </c>
      <c r="Q80" s="303">
        <v>0</v>
      </c>
      <c r="R80" s="306">
        <f t="shared" si="8"/>
        <v>3</v>
      </c>
      <c r="S80" s="307">
        <f t="shared" si="5"/>
        <v>302</v>
      </c>
      <c r="T80" s="308">
        <f t="shared" si="6"/>
        <v>674</v>
      </c>
    </row>
    <row r="81" spans="1:20" s="309" customFormat="1" ht="12.2" customHeight="1">
      <c r="A81" s="310">
        <v>73</v>
      </c>
      <c r="B81" s="301" t="s">
        <v>1109</v>
      </c>
      <c r="C81" s="302">
        <v>183</v>
      </c>
      <c r="D81" s="303">
        <v>132</v>
      </c>
      <c r="E81" s="303">
        <v>0</v>
      </c>
      <c r="F81" s="304">
        <v>186</v>
      </c>
      <c r="G81" s="304">
        <v>126</v>
      </c>
      <c r="H81" s="304">
        <v>31</v>
      </c>
      <c r="I81" s="304">
        <v>15</v>
      </c>
      <c r="J81" s="305">
        <f t="shared" si="7"/>
        <v>490</v>
      </c>
      <c r="K81" s="302">
        <v>0</v>
      </c>
      <c r="L81" s="304">
        <v>0</v>
      </c>
      <c r="M81" s="304">
        <v>0</v>
      </c>
      <c r="N81" s="303">
        <v>0</v>
      </c>
      <c r="O81" s="303">
        <v>0</v>
      </c>
      <c r="P81" s="303">
        <v>0</v>
      </c>
      <c r="Q81" s="303">
        <v>0</v>
      </c>
      <c r="R81" s="306">
        <f t="shared" si="8"/>
        <v>0</v>
      </c>
      <c r="S81" s="307">
        <f t="shared" si="5"/>
        <v>183</v>
      </c>
      <c r="T81" s="308">
        <f t="shared" si="6"/>
        <v>490</v>
      </c>
    </row>
    <row r="82" spans="1:20" s="309" customFormat="1" ht="12.2" customHeight="1">
      <c r="A82" s="310">
        <v>74</v>
      </c>
      <c r="B82" s="301" t="s">
        <v>1110</v>
      </c>
      <c r="C82" s="302">
        <v>965</v>
      </c>
      <c r="D82" s="303">
        <v>739</v>
      </c>
      <c r="E82" s="303">
        <v>1</v>
      </c>
      <c r="F82" s="304">
        <v>292</v>
      </c>
      <c r="G82" s="304">
        <v>64</v>
      </c>
      <c r="H82" s="304">
        <v>36</v>
      </c>
      <c r="I82" s="304">
        <v>3</v>
      </c>
      <c r="J82" s="305">
        <f t="shared" si="7"/>
        <v>1135</v>
      </c>
      <c r="K82" s="302">
        <v>591</v>
      </c>
      <c r="L82" s="304">
        <v>498</v>
      </c>
      <c r="M82" s="304">
        <v>0</v>
      </c>
      <c r="N82" s="303">
        <v>122</v>
      </c>
      <c r="O82" s="303">
        <v>15</v>
      </c>
      <c r="P82" s="303">
        <v>0</v>
      </c>
      <c r="Q82" s="303">
        <v>0</v>
      </c>
      <c r="R82" s="306">
        <f t="shared" si="8"/>
        <v>635</v>
      </c>
      <c r="S82" s="307">
        <f t="shared" si="5"/>
        <v>1556</v>
      </c>
      <c r="T82" s="308">
        <f t="shared" si="6"/>
        <v>1770</v>
      </c>
    </row>
    <row r="83" spans="1:20" s="309" customFormat="1" ht="12.2" customHeight="1">
      <c r="A83" s="310">
        <v>75</v>
      </c>
      <c r="B83" s="301" t="s">
        <v>1111</v>
      </c>
      <c r="C83" s="302">
        <v>39</v>
      </c>
      <c r="D83" s="303">
        <v>21</v>
      </c>
      <c r="E83" s="303">
        <v>0</v>
      </c>
      <c r="F83" s="304">
        <v>8</v>
      </c>
      <c r="G83" s="304">
        <v>6</v>
      </c>
      <c r="H83" s="304">
        <v>13</v>
      </c>
      <c r="I83" s="304">
        <v>9</v>
      </c>
      <c r="J83" s="305">
        <f t="shared" si="7"/>
        <v>57</v>
      </c>
      <c r="K83" s="302">
        <v>1</v>
      </c>
      <c r="L83" s="304">
        <v>1</v>
      </c>
      <c r="M83" s="304">
        <v>0</v>
      </c>
      <c r="N83" s="303">
        <v>0</v>
      </c>
      <c r="O83" s="303">
        <v>0</v>
      </c>
      <c r="P83" s="303">
        <v>0</v>
      </c>
      <c r="Q83" s="303">
        <v>0</v>
      </c>
      <c r="R83" s="306">
        <f t="shared" si="8"/>
        <v>1</v>
      </c>
      <c r="S83" s="307">
        <f t="shared" si="5"/>
        <v>40</v>
      </c>
      <c r="T83" s="308">
        <f t="shared" si="6"/>
        <v>58</v>
      </c>
    </row>
    <row r="84" spans="1:20" s="309" customFormat="1" ht="12.2" customHeight="1">
      <c r="A84" s="310">
        <v>76</v>
      </c>
      <c r="B84" s="301" t="s">
        <v>1112</v>
      </c>
      <c r="C84" s="302">
        <v>87</v>
      </c>
      <c r="D84" s="303">
        <v>61</v>
      </c>
      <c r="E84" s="303">
        <v>0</v>
      </c>
      <c r="F84" s="304">
        <v>67</v>
      </c>
      <c r="G84" s="304">
        <v>47</v>
      </c>
      <c r="H84" s="304">
        <v>19</v>
      </c>
      <c r="I84" s="304">
        <v>11</v>
      </c>
      <c r="J84" s="305">
        <f t="shared" si="7"/>
        <v>205</v>
      </c>
      <c r="K84" s="302">
        <v>0</v>
      </c>
      <c r="L84" s="304">
        <v>0</v>
      </c>
      <c r="M84" s="304">
        <v>0</v>
      </c>
      <c r="N84" s="303">
        <v>0</v>
      </c>
      <c r="O84" s="303">
        <v>0</v>
      </c>
      <c r="P84" s="303">
        <v>0</v>
      </c>
      <c r="Q84" s="303">
        <v>0</v>
      </c>
      <c r="R84" s="306">
        <f t="shared" si="8"/>
        <v>0</v>
      </c>
      <c r="S84" s="307">
        <f t="shared" si="5"/>
        <v>87</v>
      </c>
      <c r="T84" s="308">
        <f t="shared" si="6"/>
        <v>205</v>
      </c>
    </row>
    <row r="85" spans="1:20" s="309" customFormat="1" ht="12.2" customHeight="1">
      <c r="A85" s="310">
        <v>77</v>
      </c>
      <c r="B85" s="301" t="s">
        <v>1113</v>
      </c>
      <c r="C85" s="302">
        <v>155</v>
      </c>
      <c r="D85" s="303">
        <v>102</v>
      </c>
      <c r="E85" s="303">
        <v>0</v>
      </c>
      <c r="F85" s="304">
        <v>67</v>
      </c>
      <c r="G85" s="304">
        <v>26</v>
      </c>
      <c r="H85" s="304">
        <v>15</v>
      </c>
      <c r="I85" s="304">
        <v>2</v>
      </c>
      <c r="J85" s="305">
        <f t="shared" si="7"/>
        <v>212</v>
      </c>
      <c r="K85" s="302">
        <v>12</v>
      </c>
      <c r="L85" s="304">
        <v>9</v>
      </c>
      <c r="M85" s="304">
        <v>0</v>
      </c>
      <c r="N85" s="303">
        <v>5</v>
      </c>
      <c r="O85" s="303">
        <v>0</v>
      </c>
      <c r="P85" s="303">
        <v>0</v>
      </c>
      <c r="Q85" s="303">
        <v>0</v>
      </c>
      <c r="R85" s="306">
        <f t="shared" si="8"/>
        <v>14</v>
      </c>
      <c r="S85" s="307">
        <f t="shared" si="5"/>
        <v>167</v>
      </c>
      <c r="T85" s="308">
        <f t="shared" si="6"/>
        <v>226</v>
      </c>
    </row>
    <row r="86" spans="1:20" s="309" customFormat="1" ht="12.2" customHeight="1">
      <c r="A86" s="310">
        <v>78</v>
      </c>
      <c r="B86" s="301" t="s">
        <v>1114</v>
      </c>
      <c r="C86" s="302">
        <v>483</v>
      </c>
      <c r="D86" s="303">
        <v>377</v>
      </c>
      <c r="E86" s="303">
        <v>0</v>
      </c>
      <c r="F86" s="304">
        <v>164</v>
      </c>
      <c r="G86" s="304">
        <v>59</v>
      </c>
      <c r="H86" s="304">
        <v>33</v>
      </c>
      <c r="I86" s="304">
        <v>0</v>
      </c>
      <c r="J86" s="305">
        <f t="shared" si="7"/>
        <v>633</v>
      </c>
      <c r="K86" s="302">
        <v>141</v>
      </c>
      <c r="L86" s="304">
        <v>117</v>
      </c>
      <c r="M86" s="304">
        <v>0</v>
      </c>
      <c r="N86" s="303">
        <v>28</v>
      </c>
      <c r="O86" s="303">
        <v>0</v>
      </c>
      <c r="P86" s="303">
        <v>0</v>
      </c>
      <c r="Q86" s="303">
        <v>0</v>
      </c>
      <c r="R86" s="306">
        <f t="shared" si="8"/>
        <v>145</v>
      </c>
      <c r="S86" s="307">
        <f t="shared" si="5"/>
        <v>624</v>
      </c>
      <c r="T86" s="308">
        <f t="shared" si="6"/>
        <v>778</v>
      </c>
    </row>
    <row r="87" spans="1:20" s="309" customFormat="1" ht="12.2" customHeight="1">
      <c r="A87" s="310">
        <v>79</v>
      </c>
      <c r="B87" s="301" t="s">
        <v>1115</v>
      </c>
      <c r="C87" s="302">
        <v>72</v>
      </c>
      <c r="D87" s="303">
        <v>58</v>
      </c>
      <c r="E87" s="303">
        <v>0</v>
      </c>
      <c r="F87" s="304">
        <v>33</v>
      </c>
      <c r="G87" s="304">
        <v>17</v>
      </c>
      <c r="H87" s="304">
        <v>11</v>
      </c>
      <c r="I87" s="304">
        <v>4</v>
      </c>
      <c r="J87" s="305">
        <f t="shared" si="7"/>
        <v>123</v>
      </c>
      <c r="K87" s="302">
        <v>0</v>
      </c>
      <c r="L87" s="304">
        <v>0</v>
      </c>
      <c r="M87" s="304">
        <v>0</v>
      </c>
      <c r="N87" s="303">
        <v>0</v>
      </c>
      <c r="O87" s="303">
        <v>0</v>
      </c>
      <c r="P87" s="303">
        <v>0</v>
      </c>
      <c r="Q87" s="303">
        <v>0</v>
      </c>
      <c r="R87" s="306">
        <f t="shared" si="8"/>
        <v>0</v>
      </c>
      <c r="S87" s="307">
        <f t="shared" si="5"/>
        <v>72</v>
      </c>
      <c r="T87" s="308">
        <f t="shared" si="6"/>
        <v>123</v>
      </c>
    </row>
    <row r="88" spans="1:20" s="309" customFormat="1" ht="12.2" customHeight="1">
      <c r="A88" s="310">
        <v>80</v>
      </c>
      <c r="B88" s="301" t="s">
        <v>1116</v>
      </c>
      <c r="C88" s="302">
        <v>424</v>
      </c>
      <c r="D88" s="303">
        <v>316</v>
      </c>
      <c r="E88" s="303">
        <v>0</v>
      </c>
      <c r="F88" s="304">
        <v>228</v>
      </c>
      <c r="G88" s="304">
        <v>144</v>
      </c>
      <c r="H88" s="304">
        <v>66</v>
      </c>
      <c r="I88" s="304">
        <v>27</v>
      </c>
      <c r="J88" s="305">
        <f t="shared" si="7"/>
        <v>781</v>
      </c>
      <c r="K88" s="302">
        <v>0</v>
      </c>
      <c r="L88" s="304">
        <v>0</v>
      </c>
      <c r="M88" s="304">
        <v>0</v>
      </c>
      <c r="N88" s="303">
        <v>0</v>
      </c>
      <c r="O88" s="303">
        <v>0</v>
      </c>
      <c r="P88" s="303">
        <v>0</v>
      </c>
      <c r="Q88" s="303">
        <v>0</v>
      </c>
      <c r="R88" s="306">
        <f t="shared" si="8"/>
        <v>0</v>
      </c>
      <c r="S88" s="307">
        <f t="shared" si="5"/>
        <v>424</v>
      </c>
      <c r="T88" s="308">
        <f t="shared" si="6"/>
        <v>781</v>
      </c>
    </row>
    <row r="89" spans="1:20" s="309" customFormat="1" ht="12.2" customHeight="1">
      <c r="A89" s="310">
        <v>81</v>
      </c>
      <c r="B89" s="301" t="s">
        <v>1117</v>
      </c>
      <c r="C89" s="302">
        <v>302</v>
      </c>
      <c r="D89" s="303">
        <v>220</v>
      </c>
      <c r="E89" s="303">
        <v>1</v>
      </c>
      <c r="F89" s="304">
        <v>108</v>
      </c>
      <c r="G89" s="304">
        <v>48</v>
      </c>
      <c r="H89" s="304">
        <v>35</v>
      </c>
      <c r="I89" s="304">
        <v>12</v>
      </c>
      <c r="J89" s="305">
        <f t="shared" si="7"/>
        <v>424</v>
      </c>
      <c r="K89" s="302">
        <v>28</v>
      </c>
      <c r="L89" s="304">
        <v>20</v>
      </c>
      <c r="M89" s="304">
        <v>0</v>
      </c>
      <c r="N89" s="303">
        <v>8</v>
      </c>
      <c r="O89" s="303">
        <v>0</v>
      </c>
      <c r="P89" s="303">
        <v>0</v>
      </c>
      <c r="Q89" s="303">
        <v>0</v>
      </c>
      <c r="R89" s="306">
        <f t="shared" si="8"/>
        <v>28</v>
      </c>
      <c r="S89" s="307">
        <f t="shared" si="5"/>
        <v>330</v>
      </c>
      <c r="T89" s="308">
        <f t="shared" si="6"/>
        <v>452</v>
      </c>
    </row>
    <row r="90" spans="1:20" s="309" customFormat="1" ht="12.2" customHeight="1">
      <c r="A90" s="310">
        <v>90</v>
      </c>
      <c r="B90" s="301" t="s">
        <v>1317</v>
      </c>
      <c r="C90" s="302">
        <v>17</v>
      </c>
      <c r="D90" s="303">
        <v>9</v>
      </c>
      <c r="E90" s="303">
        <v>0</v>
      </c>
      <c r="F90" s="304">
        <v>12</v>
      </c>
      <c r="G90" s="304">
        <v>1</v>
      </c>
      <c r="H90" s="304">
        <v>1</v>
      </c>
      <c r="I90" s="304">
        <v>1</v>
      </c>
      <c r="J90" s="305">
        <f t="shared" si="7"/>
        <v>24</v>
      </c>
      <c r="K90" s="302">
        <v>0</v>
      </c>
      <c r="L90" s="304">
        <v>0</v>
      </c>
      <c r="M90" s="304">
        <v>0</v>
      </c>
      <c r="N90" s="303">
        <v>0</v>
      </c>
      <c r="O90" s="303">
        <v>0</v>
      </c>
      <c r="P90" s="303">
        <v>0</v>
      </c>
      <c r="Q90" s="303">
        <v>0</v>
      </c>
      <c r="R90" s="306">
        <f t="shared" si="8"/>
        <v>0</v>
      </c>
      <c r="S90" s="307">
        <f t="shared" si="5"/>
        <v>17</v>
      </c>
      <c r="T90" s="308">
        <f t="shared" si="6"/>
        <v>24</v>
      </c>
    </row>
    <row r="91" spans="1:20" s="266" customFormat="1" ht="12.6" customHeight="1">
      <c r="A91" s="292"/>
      <c r="B91" s="293" t="s">
        <v>1119</v>
      </c>
      <c r="C91" s="294">
        <f>SUM(C6:C90)</f>
        <v>53859</v>
      </c>
      <c r="D91" s="294">
        <f t="shared" ref="D91:T91" si="9">SUM(D6:D90)</f>
        <v>39060</v>
      </c>
      <c r="E91" s="294">
        <f t="shared" si="9"/>
        <v>134</v>
      </c>
      <c r="F91" s="294">
        <f t="shared" si="9"/>
        <v>22014</v>
      </c>
      <c r="G91" s="294">
        <f t="shared" si="9"/>
        <v>11989</v>
      </c>
      <c r="H91" s="294">
        <f t="shared" si="9"/>
        <v>6573</v>
      </c>
      <c r="I91" s="294">
        <f t="shared" si="9"/>
        <v>2096</v>
      </c>
      <c r="J91" s="294">
        <f t="shared" si="9"/>
        <v>81866</v>
      </c>
      <c r="K91" s="294">
        <f t="shared" si="9"/>
        <v>4473</v>
      </c>
      <c r="L91" s="294">
        <f t="shared" si="9"/>
        <v>3160</v>
      </c>
      <c r="M91" s="294">
        <f t="shared" si="9"/>
        <v>1</v>
      </c>
      <c r="N91" s="294">
        <f t="shared" si="9"/>
        <v>1581</v>
      </c>
      <c r="O91" s="294">
        <f t="shared" si="9"/>
        <v>110</v>
      </c>
      <c r="P91" s="294">
        <f t="shared" si="9"/>
        <v>15</v>
      </c>
      <c r="Q91" s="294">
        <f t="shared" si="9"/>
        <v>7</v>
      </c>
      <c r="R91" s="294">
        <f t="shared" si="9"/>
        <v>4874</v>
      </c>
      <c r="S91" s="294">
        <f t="shared" si="9"/>
        <v>58332</v>
      </c>
      <c r="T91" s="294">
        <f t="shared" si="9"/>
        <v>86740</v>
      </c>
    </row>
  </sheetData>
  <mergeCells count="14">
    <mergeCell ref="S46:T46"/>
    <mergeCell ref="A47:A48"/>
    <mergeCell ref="B47:B48"/>
    <mergeCell ref="C47:J47"/>
    <mergeCell ref="K47:R47"/>
    <mergeCell ref="S47:T47"/>
    <mergeCell ref="A1:T1"/>
    <mergeCell ref="A2:T2"/>
    <mergeCell ref="S3:T3"/>
    <mergeCell ref="A4:A5"/>
    <mergeCell ref="B4:B5"/>
    <mergeCell ref="C4:J4"/>
    <mergeCell ref="K4:R4"/>
    <mergeCell ref="S4:T4"/>
  </mergeCells>
  <printOptions horizontalCentered="1" verticalCentered="1"/>
  <pageMargins left="0.27559055118110237" right="0.23622047244094491" top="0.39370078740157483" bottom="0" header="0.27559055118110237" footer="0.23622047244094491"/>
  <pageSetup paperSize="9" scale="83" orientation="landscape" r:id="rId1"/>
  <headerFooter alignWithMargins="0"/>
  <rowBreaks count="1" manualBreakCount="1">
    <brk id="45" max="19" man="1"/>
  </rowBreaks>
</worksheet>
</file>

<file path=xl/worksheets/sheet28.xml><?xml version="1.0" encoding="utf-8"?>
<worksheet xmlns="http://schemas.openxmlformats.org/spreadsheetml/2006/main" xmlns:r="http://schemas.openxmlformats.org/officeDocument/2006/relationships">
  <sheetPr>
    <tabColor theme="0" tint="-0.34998626667073579"/>
  </sheetPr>
  <dimension ref="A1:P91"/>
  <sheetViews>
    <sheetView showGridLines="0" zoomScaleNormal="100" workbookViewId="0">
      <pane xSplit="1" ySplit="4" topLeftCell="B65" activePane="bottomRight" state="frozen"/>
      <selection activeCell="J27" sqref="J27"/>
      <selection pane="topRight" activeCell="J27" sqref="J27"/>
      <selection pane="bottomLeft" activeCell="J27" sqref="J27"/>
      <selection pane="bottomRight" sqref="A1:P1"/>
    </sheetView>
  </sheetViews>
  <sheetFormatPr defaultColWidth="9.140625" defaultRowHeight="12.75"/>
  <cols>
    <col min="1" max="1" width="6.28515625" style="186" customWidth="1"/>
    <col min="2" max="2" width="7.42578125" style="186" customWidth="1"/>
    <col min="3" max="3" width="8.28515625" style="186" customWidth="1"/>
    <col min="4" max="4" width="8.7109375" style="186" customWidth="1"/>
    <col min="5" max="5" width="11" style="186" customWidth="1"/>
    <col min="6" max="9" width="7.42578125" style="186" customWidth="1"/>
    <col min="10" max="10" width="8.42578125" style="186" customWidth="1"/>
    <col min="11" max="11" width="8.85546875" style="186" customWidth="1"/>
    <col min="12" max="12" width="11" style="186" customWidth="1"/>
    <col min="13" max="16" width="7.42578125" style="186" customWidth="1"/>
    <col min="17" max="16384" width="9.140625" style="186"/>
  </cols>
  <sheetData>
    <row r="1" spans="1:16" ht="27" customHeight="1">
      <c r="A1" s="1132" t="s">
        <v>1383</v>
      </c>
      <c r="B1" s="1132"/>
      <c r="C1" s="1132"/>
      <c r="D1" s="1132"/>
      <c r="E1" s="1132"/>
      <c r="F1" s="1132"/>
      <c r="G1" s="1132"/>
      <c r="H1" s="1132"/>
      <c r="I1" s="1132"/>
      <c r="J1" s="1132"/>
      <c r="K1" s="1132"/>
      <c r="L1" s="1132"/>
      <c r="M1" s="1132"/>
      <c r="N1" s="1132"/>
      <c r="O1" s="1132"/>
      <c r="P1" s="1132"/>
    </row>
    <row r="2" spans="1:16" s="214" customFormat="1">
      <c r="A2" s="1022" t="s">
        <v>1384</v>
      </c>
      <c r="B2" s="1022"/>
      <c r="C2" s="1022"/>
      <c r="D2" s="1022"/>
      <c r="E2" s="1022"/>
      <c r="F2" s="1022"/>
      <c r="G2" s="1022"/>
      <c r="H2" s="1022"/>
      <c r="I2" s="1022"/>
      <c r="J2" s="1022"/>
      <c r="K2" s="1022"/>
      <c r="L2" s="1022"/>
      <c r="M2" s="1022"/>
      <c r="N2" s="1022"/>
      <c r="O2" s="1022"/>
      <c r="P2" s="1022"/>
    </row>
    <row r="3" spans="1:16" ht="19.5" customHeight="1">
      <c r="A3" s="1133" t="s">
        <v>1130</v>
      </c>
      <c r="B3" s="1113" t="s">
        <v>1385</v>
      </c>
      <c r="C3" s="1113"/>
      <c r="D3" s="1113"/>
      <c r="E3" s="1113"/>
      <c r="F3" s="1113"/>
      <c r="G3" s="1113"/>
      <c r="H3" s="1028"/>
      <c r="I3" s="1113" t="s">
        <v>1386</v>
      </c>
      <c r="J3" s="1113"/>
      <c r="K3" s="1113"/>
      <c r="L3" s="1113"/>
      <c r="M3" s="1113"/>
      <c r="N3" s="1113"/>
      <c r="O3" s="1113"/>
      <c r="P3" s="1114" t="s">
        <v>1372</v>
      </c>
    </row>
    <row r="4" spans="1:16" ht="37.5" customHeight="1">
      <c r="A4" s="1134"/>
      <c r="B4" s="326" t="s">
        <v>1358</v>
      </c>
      <c r="C4" s="262" t="s">
        <v>1359</v>
      </c>
      <c r="D4" s="262" t="s">
        <v>1360</v>
      </c>
      <c r="E4" s="262" t="s">
        <v>1361</v>
      </c>
      <c r="F4" s="262" t="s">
        <v>1362</v>
      </c>
      <c r="G4" s="262" t="s">
        <v>1363</v>
      </c>
      <c r="H4" s="263" t="s">
        <v>1136</v>
      </c>
      <c r="I4" s="262" t="s">
        <v>1358</v>
      </c>
      <c r="J4" s="262" t="s">
        <v>1359</v>
      </c>
      <c r="K4" s="262" t="s">
        <v>1360</v>
      </c>
      <c r="L4" s="262" t="s">
        <v>1361</v>
      </c>
      <c r="M4" s="262" t="s">
        <v>1362</v>
      </c>
      <c r="N4" s="262" t="s">
        <v>1363</v>
      </c>
      <c r="O4" s="263" t="s">
        <v>1136</v>
      </c>
      <c r="P4" s="1126"/>
    </row>
    <row r="5" spans="1:16" ht="12.6" customHeight="1">
      <c r="A5" s="295">
        <v>0</v>
      </c>
      <c r="B5" s="327">
        <v>0</v>
      </c>
      <c r="C5" s="327">
        <v>0</v>
      </c>
      <c r="D5" s="328">
        <v>11</v>
      </c>
      <c r="E5" s="328">
        <v>5</v>
      </c>
      <c r="F5" s="327">
        <v>0</v>
      </c>
      <c r="G5" s="327">
        <v>0</v>
      </c>
      <c r="H5" s="329">
        <f>SUM(B5:G5)</f>
        <v>16</v>
      </c>
      <c r="I5" s="327">
        <v>0</v>
      </c>
      <c r="J5" s="327">
        <v>0</v>
      </c>
      <c r="K5" s="327">
        <v>1</v>
      </c>
      <c r="L5" s="327">
        <v>0</v>
      </c>
      <c r="M5" s="327">
        <v>0</v>
      </c>
      <c r="N5" s="327">
        <v>0</v>
      </c>
      <c r="O5" s="329">
        <f>SUM(I5:N5)</f>
        <v>1</v>
      </c>
      <c r="P5" s="329">
        <f>H5+O5</f>
        <v>17</v>
      </c>
    </row>
    <row r="6" spans="1:16" ht="12.6" customHeight="1">
      <c r="A6" s="295">
        <f>+A5+1</f>
        <v>1</v>
      </c>
      <c r="B6" s="327">
        <v>0</v>
      </c>
      <c r="C6" s="327">
        <v>0</v>
      </c>
      <c r="D6" s="330">
        <v>41</v>
      </c>
      <c r="E6" s="330">
        <v>39</v>
      </c>
      <c r="F6" s="327">
        <v>0</v>
      </c>
      <c r="G6" s="327">
        <v>0</v>
      </c>
      <c r="H6" s="329">
        <f t="shared" ref="H6:H69" si="0">SUM(B6:G6)</f>
        <v>80</v>
      </c>
      <c r="I6" s="327">
        <v>0</v>
      </c>
      <c r="J6" s="327">
        <v>0</v>
      </c>
      <c r="K6" s="327">
        <v>0</v>
      </c>
      <c r="L6" s="327">
        <v>0</v>
      </c>
      <c r="M6" s="327">
        <v>0</v>
      </c>
      <c r="N6" s="327">
        <v>0</v>
      </c>
      <c r="O6" s="329">
        <f t="shared" ref="O6:O69" si="1">SUM(I6:N6)</f>
        <v>0</v>
      </c>
      <c r="P6" s="329">
        <f t="shared" ref="P6:P69" si="2">H6+O6</f>
        <v>80</v>
      </c>
    </row>
    <row r="7" spans="1:16" ht="12.6" customHeight="1">
      <c r="A7" s="295">
        <f t="shared" ref="A7:A70" si="3">+A6+1</f>
        <v>2</v>
      </c>
      <c r="B7" s="327">
        <v>0</v>
      </c>
      <c r="C7" s="327">
        <v>0</v>
      </c>
      <c r="D7" s="330">
        <v>105</v>
      </c>
      <c r="E7" s="330">
        <v>114</v>
      </c>
      <c r="F7" s="327">
        <v>0</v>
      </c>
      <c r="G7" s="327">
        <v>0</v>
      </c>
      <c r="H7" s="329">
        <f t="shared" si="0"/>
        <v>219</v>
      </c>
      <c r="I7" s="327">
        <v>0</v>
      </c>
      <c r="J7" s="327">
        <v>0</v>
      </c>
      <c r="K7" s="327">
        <v>0</v>
      </c>
      <c r="L7" s="327">
        <v>1</v>
      </c>
      <c r="M7" s="327">
        <v>0</v>
      </c>
      <c r="N7" s="327">
        <v>0</v>
      </c>
      <c r="O7" s="329">
        <f t="shared" si="1"/>
        <v>1</v>
      </c>
      <c r="P7" s="329">
        <f t="shared" si="2"/>
        <v>220</v>
      </c>
    </row>
    <row r="8" spans="1:16" ht="12.6" customHeight="1">
      <c r="A8" s="295">
        <f t="shared" si="3"/>
        <v>3</v>
      </c>
      <c r="B8" s="327">
        <v>0</v>
      </c>
      <c r="C8" s="327">
        <v>0</v>
      </c>
      <c r="D8" s="330">
        <v>197</v>
      </c>
      <c r="E8" s="330">
        <v>166</v>
      </c>
      <c r="F8" s="327">
        <v>0</v>
      </c>
      <c r="G8" s="327">
        <v>0</v>
      </c>
      <c r="H8" s="329">
        <f t="shared" si="0"/>
        <v>363</v>
      </c>
      <c r="I8" s="327">
        <v>0</v>
      </c>
      <c r="J8" s="327">
        <v>0</v>
      </c>
      <c r="K8" s="327">
        <v>0</v>
      </c>
      <c r="L8" s="327">
        <v>0</v>
      </c>
      <c r="M8" s="327">
        <v>0</v>
      </c>
      <c r="N8" s="327">
        <v>0</v>
      </c>
      <c r="O8" s="329">
        <f t="shared" si="1"/>
        <v>0</v>
      </c>
      <c r="P8" s="329">
        <f t="shared" si="2"/>
        <v>363</v>
      </c>
    </row>
    <row r="9" spans="1:16" ht="12.6" customHeight="1">
      <c r="A9" s="295">
        <f t="shared" si="3"/>
        <v>4</v>
      </c>
      <c r="B9" s="327">
        <v>0</v>
      </c>
      <c r="C9" s="327">
        <v>0</v>
      </c>
      <c r="D9" s="330">
        <v>244</v>
      </c>
      <c r="E9" s="330">
        <v>211</v>
      </c>
      <c r="F9" s="327">
        <v>0</v>
      </c>
      <c r="G9" s="327">
        <v>0</v>
      </c>
      <c r="H9" s="329">
        <f t="shared" si="0"/>
        <v>455</v>
      </c>
      <c r="I9" s="327">
        <v>0</v>
      </c>
      <c r="J9" s="327">
        <v>0</v>
      </c>
      <c r="K9" s="327">
        <v>0</v>
      </c>
      <c r="L9" s="327">
        <v>0</v>
      </c>
      <c r="M9" s="327">
        <v>0</v>
      </c>
      <c r="N9" s="327">
        <v>0</v>
      </c>
      <c r="O9" s="329">
        <f t="shared" si="1"/>
        <v>0</v>
      </c>
      <c r="P9" s="329">
        <f t="shared" si="2"/>
        <v>455</v>
      </c>
    </row>
    <row r="10" spans="1:16" ht="12.6" customHeight="1">
      <c r="A10" s="295">
        <f t="shared" si="3"/>
        <v>5</v>
      </c>
      <c r="B10" s="327">
        <v>0</v>
      </c>
      <c r="C10" s="327">
        <v>0</v>
      </c>
      <c r="D10" s="330">
        <v>294</v>
      </c>
      <c r="E10" s="330">
        <v>257</v>
      </c>
      <c r="F10" s="327">
        <v>0</v>
      </c>
      <c r="G10" s="327">
        <v>0</v>
      </c>
      <c r="H10" s="329">
        <f t="shared" si="0"/>
        <v>551</v>
      </c>
      <c r="I10" s="327">
        <v>0</v>
      </c>
      <c r="J10" s="327">
        <v>0</v>
      </c>
      <c r="K10" s="327">
        <v>1</v>
      </c>
      <c r="L10" s="327">
        <v>1</v>
      </c>
      <c r="M10" s="327">
        <v>0</v>
      </c>
      <c r="N10" s="327">
        <v>0</v>
      </c>
      <c r="O10" s="329">
        <f t="shared" si="1"/>
        <v>2</v>
      </c>
      <c r="P10" s="329">
        <f t="shared" si="2"/>
        <v>553</v>
      </c>
    </row>
    <row r="11" spans="1:16" ht="12.6" customHeight="1">
      <c r="A11" s="295">
        <f t="shared" si="3"/>
        <v>6</v>
      </c>
      <c r="B11" s="327">
        <v>0</v>
      </c>
      <c r="C11" s="327">
        <v>0</v>
      </c>
      <c r="D11" s="330">
        <v>402</v>
      </c>
      <c r="E11" s="330">
        <v>332</v>
      </c>
      <c r="F11" s="327">
        <v>0</v>
      </c>
      <c r="G11" s="327">
        <v>0</v>
      </c>
      <c r="H11" s="329">
        <f t="shared" si="0"/>
        <v>734</v>
      </c>
      <c r="I11" s="327">
        <v>0</v>
      </c>
      <c r="J11" s="327">
        <v>0</v>
      </c>
      <c r="K11" s="327">
        <v>0</v>
      </c>
      <c r="L11" s="327">
        <v>0</v>
      </c>
      <c r="M11" s="327">
        <v>0</v>
      </c>
      <c r="N11" s="327">
        <v>0</v>
      </c>
      <c r="O11" s="329">
        <f t="shared" si="1"/>
        <v>0</v>
      </c>
      <c r="P11" s="329">
        <f t="shared" si="2"/>
        <v>734</v>
      </c>
    </row>
    <row r="12" spans="1:16" ht="12.6" customHeight="1">
      <c r="A12" s="295">
        <f t="shared" si="3"/>
        <v>7</v>
      </c>
      <c r="B12" s="327">
        <v>0</v>
      </c>
      <c r="C12" s="327">
        <v>0</v>
      </c>
      <c r="D12" s="330">
        <v>462</v>
      </c>
      <c r="E12" s="330">
        <v>409</v>
      </c>
      <c r="F12" s="327">
        <v>0</v>
      </c>
      <c r="G12" s="327">
        <v>0</v>
      </c>
      <c r="H12" s="329">
        <f t="shared" si="0"/>
        <v>871</v>
      </c>
      <c r="I12" s="327">
        <v>0</v>
      </c>
      <c r="J12" s="327">
        <v>0</v>
      </c>
      <c r="K12" s="327">
        <v>0</v>
      </c>
      <c r="L12" s="327">
        <v>4</v>
      </c>
      <c r="M12" s="327">
        <v>0</v>
      </c>
      <c r="N12" s="327">
        <v>0</v>
      </c>
      <c r="O12" s="329">
        <f t="shared" si="1"/>
        <v>4</v>
      </c>
      <c r="P12" s="329">
        <f t="shared" si="2"/>
        <v>875</v>
      </c>
    </row>
    <row r="13" spans="1:16" ht="12.6" customHeight="1">
      <c r="A13" s="295">
        <f t="shared" si="3"/>
        <v>8</v>
      </c>
      <c r="B13" s="327">
        <v>0</v>
      </c>
      <c r="C13" s="327">
        <v>0</v>
      </c>
      <c r="D13" s="330">
        <v>590</v>
      </c>
      <c r="E13" s="330">
        <v>520</v>
      </c>
      <c r="F13" s="327">
        <v>0</v>
      </c>
      <c r="G13" s="327">
        <v>0</v>
      </c>
      <c r="H13" s="329">
        <f t="shared" si="0"/>
        <v>1110</v>
      </c>
      <c r="I13" s="327">
        <v>0</v>
      </c>
      <c r="J13" s="327">
        <v>0</v>
      </c>
      <c r="K13" s="327">
        <v>1</v>
      </c>
      <c r="L13" s="327">
        <v>1</v>
      </c>
      <c r="M13" s="327">
        <v>0</v>
      </c>
      <c r="N13" s="327">
        <v>0</v>
      </c>
      <c r="O13" s="329">
        <f t="shared" si="1"/>
        <v>2</v>
      </c>
      <c r="P13" s="329">
        <f t="shared" si="2"/>
        <v>1112</v>
      </c>
    </row>
    <row r="14" spans="1:16" ht="12.6" customHeight="1">
      <c r="A14" s="295">
        <f t="shared" si="3"/>
        <v>9</v>
      </c>
      <c r="B14" s="327">
        <v>0</v>
      </c>
      <c r="C14" s="327">
        <v>0</v>
      </c>
      <c r="D14" s="330">
        <v>607</v>
      </c>
      <c r="E14" s="330">
        <v>548</v>
      </c>
      <c r="F14" s="327">
        <v>0</v>
      </c>
      <c r="G14" s="327">
        <v>0</v>
      </c>
      <c r="H14" s="329">
        <f t="shared" si="0"/>
        <v>1155</v>
      </c>
      <c r="I14" s="327">
        <v>0</v>
      </c>
      <c r="J14" s="327">
        <v>0</v>
      </c>
      <c r="K14" s="327">
        <v>4</v>
      </c>
      <c r="L14" s="327">
        <v>2</v>
      </c>
      <c r="M14" s="327">
        <v>0</v>
      </c>
      <c r="N14" s="327">
        <v>0</v>
      </c>
      <c r="O14" s="329">
        <f t="shared" si="1"/>
        <v>6</v>
      </c>
      <c r="P14" s="329">
        <f t="shared" si="2"/>
        <v>1161</v>
      </c>
    </row>
    <row r="15" spans="1:16" ht="12.6" customHeight="1">
      <c r="A15" s="295">
        <f t="shared" si="3"/>
        <v>10</v>
      </c>
      <c r="B15" s="327">
        <v>0</v>
      </c>
      <c r="C15" s="327">
        <v>0</v>
      </c>
      <c r="D15" s="330">
        <v>703</v>
      </c>
      <c r="E15" s="330">
        <v>569</v>
      </c>
      <c r="F15" s="327">
        <v>0</v>
      </c>
      <c r="G15" s="327">
        <v>0</v>
      </c>
      <c r="H15" s="329">
        <f t="shared" si="0"/>
        <v>1272</v>
      </c>
      <c r="I15" s="327">
        <v>0</v>
      </c>
      <c r="J15" s="327">
        <v>0</v>
      </c>
      <c r="K15" s="327">
        <v>4</v>
      </c>
      <c r="L15" s="327">
        <v>3</v>
      </c>
      <c r="M15" s="327">
        <v>0</v>
      </c>
      <c r="N15" s="327">
        <v>0</v>
      </c>
      <c r="O15" s="329">
        <f t="shared" si="1"/>
        <v>7</v>
      </c>
      <c r="P15" s="329">
        <f t="shared" si="2"/>
        <v>1279</v>
      </c>
    </row>
    <row r="16" spans="1:16" ht="12.6" customHeight="1">
      <c r="A16" s="295">
        <f t="shared" si="3"/>
        <v>11</v>
      </c>
      <c r="B16" s="327">
        <v>0</v>
      </c>
      <c r="C16" s="327">
        <v>0</v>
      </c>
      <c r="D16" s="327">
        <v>741</v>
      </c>
      <c r="E16" s="327">
        <v>660</v>
      </c>
      <c r="F16" s="327">
        <v>0</v>
      </c>
      <c r="G16" s="327">
        <v>0</v>
      </c>
      <c r="H16" s="329">
        <f t="shared" si="0"/>
        <v>1401</v>
      </c>
      <c r="I16" s="327">
        <v>0</v>
      </c>
      <c r="J16" s="327">
        <v>0</v>
      </c>
      <c r="K16" s="327">
        <v>5</v>
      </c>
      <c r="L16" s="327">
        <v>2</v>
      </c>
      <c r="M16" s="327">
        <v>0</v>
      </c>
      <c r="N16" s="327">
        <v>0</v>
      </c>
      <c r="O16" s="329">
        <f t="shared" si="1"/>
        <v>7</v>
      </c>
      <c r="P16" s="329">
        <f t="shared" si="2"/>
        <v>1408</v>
      </c>
    </row>
    <row r="17" spans="1:16" ht="12.6" customHeight="1">
      <c r="A17" s="295">
        <f t="shared" si="3"/>
        <v>12</v>
      </c>
      <c r="B17" s="327">
        <v>0</v>
      </c>
      <c r="C17" s="327">
        <v>0</v>
      </c>
      <c r="D17" s="327">
        <v>823</v>
      </c>
      <c r="E17" s="327">
        <v>703</v>
      </c>
      <c r="F17" s="327">
        <v>0</v>
      </c>
      <c r="G17" s="327">
        <v>0</v>
      </c>
      <c r="H17" s="329">
        <f t="shared" si="0"/>
        <v>1526</v>
      </c>
      <c r="I17" s="327">
        <v>0</v>
      </c>
      <c r="J17" s="327">
        <v>0</v>
      </c>
      <c r="K17" s="327">
        <v>0</v>
      </c>
      <c r="L17" s="327">
        <v>5</v>
      </c>
      <c r="M17" s="327">
        <v>0</v>
      </c>
      <c r="N17" s="327">
        <v>0</v>
      </c>
      <c r="O17" s="329">
        <f t="shared" si="1"/>
        <v>5</v>
      </c>
      <c r="P17" s="329">
        <f t="shared" si="2"/>
        <v>1531</v>
      </c>
    </row>
    <row r="18" spans="1:16" ht="12.6" customHeight="1">
      <c r="A18" s="295">
        <f t="shared" si="3"/>
        <v>13</v>
      </c>
      <c r="B18" s="327">
        <v>0</v>
      </c>
      <c r="C18" s="327">
        <v>0</v>
      </c>
      <c r="D18" s="327">
        <v>806</v>
      </c>
      <c r="E18" s="327">
        <v>685</v>
      </c>
      <c r="F18" s="327">
        <v>0</v>
      </c>
      <c r="G18" s="327">
        <v>0</v>
      </c>
      <c r="H18" s="329">
        <f t="shared" si="0"/>
        <v>1491</v>
      </c>
      <c r="I18" s="327">
        <v>0</v>
      </c>
      <c r="J18" s="327">
        <v>0</v>
      </c>
      <c r="K18" s="327">
        <v>4</v>
      </c>
      <c r="L18" s="327">
        <v>5</v>
      </c>
      <c r="M18" s="327">
        <v>0</v>
      </c>
      <c r="N18" s="327">
        <v>0</v>
      </c>
      <c r="O18" s="329">
        <f t="shared" si="1"/>
        <v>9</v>
      </c>
      <c r="P18" s="329">
        <f t="shared" si="2"/>
        <v>1500</v>
      </c>
    </row>
    <row r="19" spans="1:16" ht="12.6" customHeight="1">
      <c r="A19" s="295">
        <f t="shared" si="3"/>
        <v>14</v>
      </c>
      <c r="B19" s="327">
        <v>0</v>
      </c>
      <c r="C19" s="327">
        <v>0</v>
      </c>
      <c r="D19" s="327">
        <v>921</v>
      </c>
      <c r="E19" s="327">
        <v>886</v>
      </c>
      <c r="F19" s="327">
        <v>0</v>
      </c>
      <c r="G19" s="327">
        <v>0</v>
      </c>
      <c r="H19" s="329">
        <f t="shared" si="0"/>
        <v>1807</v>
      </c>
      <c r="I19" s="327">
        <v>0</v>
      </c>
      <c r="J19" s="327">
        <v>0</v>
      </c>
      <c r="K19" s="327">
        <v>6</v>
      </c>
      <c r="L19" s="327">
        <v>3</v>
      </c>
      <c r="M19" s="327">
        <v>0</v>
      </c>
      <c r="N19" s="327">
        <v>0</v>
      </c>
      <c r="O19" s="329">
        <f t="shared" si="1"/>
        <v>9</v>
      </c>
      <c r="P19" s="329">
        <f t="shared" si="2"/>
        <v>1816</v>
      </c>
    </row>
    <row r="20" spans="1:16" ht="12.6" customHeight="1">
      <c r="A20" s="295">
        <f t="shared" si="3"/>
        <v>15</v>
      </c>
      <c r="B20" s="327">
        <v>0</v>
      </c>
      <c r="C20" s="327">
        <v>0</v>
      </c>
      <c r="D20" s="327">
        <v>1062</v>
      </c>
      <c r="E20" s="327">
        <v>932</v>
      </c>
      <c r="F20" s="327">
        <v>0</v>
      </c>
      <c r="G20" s="327">
        <v>0</v>
      </c>
      <c r="H20" s="329">
        <f t="shared" si="0"/>
        <v>1994</v>
      </c>
      <c r="I20" s="327">
        <v>0</v>
      </c>
      <c r="J20" s="327">
        <v>0</v>
      </c>
      <c r="K20" s="327">
        <v>4</v>
      </c>
      <c r="L20" s="327">
        <v>5</v>
      </c>
      <c r="M20" s="327">
        <v>0</v>
      </c>
      <c r="N20" s="327">
        <v>0</v>
      </c>
      <c r="O20" s="329">
        <f t="shared" si="1"/>
        <v>9</v>
      </c>
      <c r="P20" s="329">
        <f t="shared" si="2"/>
        <v>2003</v>
      </c>
    </row>
    <row r="21" spans="1:16" ht="12.6" customHeight="1">
      <c r="A21" s="295">
        <f t="shared" si="3"/>
        <v>16</v>
      </c>
      <c r="B21" s="327">
        <v>0</v>
      </c>
      <c r="C21" s="327">
        <v>0</v>
      </c>
      <c r="D21" s="327">
        <v>1181</v>
      </c>
      <c r="E21" s="327">
        <v>970</v>
      </c>
      <c r="F21" s="327">
        <v>0</v>
      </c>
      <c r="G21" s="327">
        <v>0</v>
      </c>
      <c r="H21" s="329">
        <f t="shared" si="0"/>
        <v>2151</v>
      </c>
      <c r="I21" s="327">
        <v>0</v>
      </c>
      <c r="J21" s="327">
        <v>0</v>
      </c>
      <c r="K21" s="327">
        <v>5</v>
      </c>
      <c r="L21" s="327">
        <v>5</v>
      </c>
      <c r="M21" s="327">
        <v>0</v>
      </c>
      <c r="N21" s="327">
        <v>0</v>
      </c>
      <c r="O21" s="329">
        <f t="shared" si="1"/>
        <v>10</v>
      </c>
      <c r="P21" s="329">
        <f t="shared" si="2"/>
        <v>2161</v>
      </c>
    </row>
    <row r="22" spans="1:16" ht="12.6" customHeight="1">
      <c r="A22" s="295">
        <f t="shared" si="3"/>
        <v>17</v>
      </c>
      <c r="B22" s="327">
        <v>0</v>
      </c>
      <c r="C22" s="327">
        <v>0</v>
      </c>
      <c r="D22" s="327">
        <v>1152</v>
      </c>
      <c r="E22" s="327">
        <v>1033</v>
      </c>
      <c r="F22" s="327">
        <v>0</v>
      </c>
      <c r="G22" s="327">
        <v>0</v>
      </c>
      <c r="H22" s="329">
        <f t="shared" si="0"/>
        <v>2185</v>
      </c>
      <c r="I22" s="327">
        <v>0</v>
      </c>
      <c r="J22" s="327">
        <v>0</v>
      </c>
      <c r="K22" s="327">
        <v>4</v>
      </c>
      <c r="L22" s="327">
        <v>10</v>
      </c>
      <c r="M22" s="327">
        <v>0</v>
      </c>
      <c r="N22" s="327">
        <v>0</v>
      </c>
      <c r="O22" s="329">
        <f t="shared" si="1"/>
        <v>14</v>
      </c>
      <c r="P22" s="329">
        <f t="shared" si="2"/>
        <v>2199</v>
      </c>
    </row>
    <row r="23" spans="1:16" ht="12.6" customHeight="1">
      <c r="A23" s="295">
        <f t="shared" si="3"/>
        <v>18</v>
      </c>
      <c r="B23" s="327">
        <v>0</v>
      </c>
      <c r="C23" s="327">
        <v>0</v>
      </c>
      <c r="D23" s="327">
        <v>1106</v>
      </c>
      <c r="E23" s="327">
        <v>633</v>
      </c>
      <c r="F23" s="327">
        <v>0</v>
      </c>
      <c r="G23" s="327">
        <v>0</v>
      </c>
      <c r="H23" s="329">
        <f t="shared" si="0"/>
        <v>1739</v>
      </c>
      <c r="I23" s="327">
        <v>0</v>
      </c>
      <c r="J23" s="327">
        <v>0</v>
      </c>
      <c r="K23" s="327">
        <v>4</v>
      </c>
      <c r="L23" s="327">
        <v>1</v>
      </c>
      <c r="M23" s="327">
        <v>0</v>
      </c>
      <c r="N23" s="327">
        <v>0</v>
      </c>
      <c r="O23" s="329">
        <f t="shared" si="1"/>
        <v>5</v>
      </c>
      <c r="P23" s="329">
        <f t="shared" si="2"/>
        <v>1744</v>
      </c>
    </row>
    <row r="24" spans="1:16" ht="12.6" customHeight="1">
      <c r="A24" s="295">
        <f t="shared" si="3"/>
        <v>19</v>
      </c>
      <c r="B24" s="327">
        <v>3</v>
      </c>
      <c r="C24" s="327">
        <v>0</v>
      </c>
      <c r="D24" s="327">
        <v>1075</v>
      </c>
      <c r="E24" s="327">
        <v>592</v>
      </c>
      <c r="F24" s="327">
        <v>0</v>
      </c>
      <c r="G24" s="327">
        <v>0</v>
      </c>
      <c r="H24" s="329">
        <f t="shared" si="0"/>
        <v>1670</v>
      </c>
      <c r="I24" s="327">
        <v>0</v>
      </c>
      <c r="J24" s="327">
        <v>0</v>
      </c>
      <c r="K24" s="327">
        <v>10</v>
      </c>
      <c r="L24" s="327">
        <v>1</v>
      </c>
      <c r="M24" s="327">
        <v>0</v>
      </c>
      <c r="N24" s="327">
        <v>0</v>
      </c>
      <c r="O24" s="329">
        <f t="shared" si="1"/>
        <v>11</v>
      </c>
      <c r="P24" s="329">
        <f t="shared" si="2"/>
        <v>1681</v>
      </c>
    </row>
    <row r="25" spans="1:16" ht="12.6" customHeight="1">
      <c r="A25" s="295">
        <f t="shared" si="3"/>
        <v>20</v>
      </c>
      <c r="B25" s="327">
        <v>21</v>
      </c>
      <c r="C25" s="327">
        <v>0</v>
      </c>
      <c r="D25" s="327">
        <v>908</v>
      </c>
      <c r="E25" s="327">
        <v>396</v>
      </c>
      <c r="F25" s="327">
        <v>0</v>
      </c>
      <c r="G25" s="327">
        <v>0</v>
      </c>
      <c r="H25" s="329">
        <f t="shared" si="0"/>
        <v>1325</v>
      </c>
      <c r="I25" s="327">
        <v>0</v>
      </c>
      <c r="J25" s="327">
        <v>0</v>
      </c>
      <c r="K25" s="327">
        <v>3</v>
      </c>
      <c r="L25" s="327">
        <v>1</v>
      </c>
      <c r="M25" s="327">
        <v>0</v>
      </c>
      <c r="N25" s="327">
        <v>0</v>
      </c>
      <c r="O25" s="329">
        <f t="shared" si="1"/>
        <v>4</v>
      </c>
      <c r="P25" s="329">
        <f t="shared" si="2"/>
        <v>1329</v>
      </c>
    </row>
    <row r="26" spans="1:16" ht="12.6" customHeight="1">
      <c r="A26" s="295">
        <f t="shared" si="3"/>
        <v>21</v>
      </c>
      <c r="B26" s="327">
        <v>44</v>
      </c>
      <c r="C26" s="327">
        <v>0</v>
      </c>
      <c r="D26" s="327">
        <v>792</v>
      </c>
      <c r="E26" s="327">
        <v>356</v>
      </c>
      <c r="F26" s="327">
        <v>0</v>
      </c>
      <c r="G26" s="327">
        <v>0</v>
      </c>
      <c r="H26" s="329">
        <f t="shared" si="0"/>
        <v>1192</v>
      </c>
      <c r="I26" s="327">
        <v>0</v>
      </c>
      <c r="J26" s="327">
        <v>0</v>
      </c>
      <c r="K26" s="327">
        <v>5</v>
      </c>
      <c r="L26" s="327">
        <v>1</v>
      </c>
      <c r="M26" s="327">
        <v>0</v>
      </c>
      <c r="N26" s="327">
        <v>0</v>
      </c>
      <c r="O26" s="329">
        <f t="shared" si="1"/>
        <v>6</v>
      </c>
      <c r="P26" s="329">
        <f t="shared" si="2"/>
        <v>1198</v>
      </c>
    </row>
    <row r="27" spans="1:16" ht="12.6" customHeight="1">
      <c r="A27" s="295">
        <f t="shared" si="3"/>
        <v>22</v>
      </c>
      <c r="B27" s="327">
        <v>56</v>
      </c>
      <c r="C27" s="327">
        <v>0</v>
      </c>
      <c r="D27" s="327">
        <v>639</v>
      </c>
      <c r="E27" s="327">
        <v>324</v>
      </c>
      <c r="F27" s="327">
        <v>0</v>
      </c>
      <c r="G27" s="327">
        <v>0</v>
      </c>
      <c r="H27" s="329">
        <f t="shared" si="0"/>
        <v>1019</v>
      </c>
      <c r="I27" s="327">
        <v>0</v>
      </c>
      <c r="J27" s="327">
        <v>0</v>
      </c>
      <c r="K27" s="327">
        <v>1</v>
      </c>
      <c r="L27" s="327">
        <v>2</v>
      </c>
      <c r="M27" s="327">
        <v>0</v>
      </c>
      <c r="N27" s="327">
        <v>0</v>
      </c>
      <c r="O27" s="329">
        <f t="shared" si="1"/>
        <v>3</v>
      </c>
      <c r="P27" s="329">
        <f t="shared" si="2"/>
        <v>1022</v>
      </c>
    </row>
    <row r="28" spans="1:16" ht="12.6" customHeight="1">
      <c r="A28" s="295">
        <f t="shared" si="3"/>
        <v>23</v>
      </c>
      <c r="B28" s="327">
        <v>75</v>
      </c>
      <c r="C28" s="327">
        <v>0</v>
      </c>
      <c r="D28" s="327">
        <v>462</v>
      </c>
      <c r="E28" s="327">
        <v>257</v>
      </c>
      <c r="F28" s="327">
        <v>0</v>
      </c>
      <c r="G28" s="327">
        <v>0</v>
      </c>
      <c r="H28" s="329">
        <f t="shared" si="0"/>
        <v>794</v>
      </c>
      <c r="I28" s="327">
        <v>0</v>
      </c>
      <c r="J28" s="327">
        <v>0</v>
      </c>
      <c r="K28" s="327">
        <v>4</v>
      </c>
      <c r="L28" s="327">
        <v>2</v>
      </c>
      <c r="M28" s="327">
        <v>0</v>
      </c>
      <c r="N28" s="327">
        <v>0</v>
      </c>
      <c r="O28" s="329">
        <f t="shared" si="1"/>
        <v>6</v>
      </c>
      <c r="P28" s="329">
        <f t="shared" si="2"/>
        <v>800</v>
      </c>
    </row>
    <row r="29" spans="1:16" ht="12.6" customHeight="1">
      <c r="A29" s="295">
        <f t="shared" si="3"/>
        <v>24</v>
      </c>
      <c r="B29" s="327">
        <v>105</v>
      </c>
      <c r="C29" s="327">
        <v>0</v>
      </c>
      <c r="D29" s="327">
        <v>383</v>
      </c>
      <c r="E29" s="327">
        <v>197</v>
      </c>
      <c r="F29" s="327">
        <v>0</v>
      </c>
      <c r="G29" s="327">
        <v>0</v>
      </c>
      <c r="H29" s="329">
        <f t="shared" si="0"/>
        <v>685</v>
      </c>
      <c r="I29" s="327">
        <v>0</v>
      </c>
      <c r="J29" s="327">
        <v>0</v>
      </c>
      <c r="K29" s="327">
        <v>1</v>
      </c>
      <c r="L29" s="327">
        <v>2</v>
      </c>
      <c r="M29" s="327">
        <v>0</v>
      </c>
      <c r="N29" s="327">
        <v>0</v>
      </c>
      <c r="O29" s="329">
        <f t="shared" si="1"/>
        <v>3</v>
      </c>
      <c r="P29" s="329">
        <f t="shared" si="2"/>
        <v>688</v>
      </c>
    </row>
    <row r="30" spans="1:16" ht="12.6" customHeight="1">
      <c r="A30" s="295">
        <f t="shared" si="3"/>
        <v>25</v>
      </c>
      <c r="B30" s="327">
        <v>164</v>
      </c>
      <c r="C30" s="327">
        <v>0</v>
      </c>
      <c r="D30" s="327">
        <v>272</v>
      </c>
      <c r="E30" s="327">
        <v>15</v>
      </c>
      <c r="F30" s="327">
        <v>0</v>
      </c>
      <c r="G30" s="327">
        <v>0</v>
      </c>
      <c r="H30" s="329">
        <f t="shared" si="0"/>
        <v>451</v>
      </c>
      <c r="I30" s="327">
        <v>0</v>
      </c>
      <c r="J30" s="327">
        <v>0</v>
      </c>
      <c r="K30" s="327">
        <v>1</v>
      </c>
      <c r="L30" s="327">
        <v>0</v>
      </c>
      <c r="M30" s="327">
        <v>0</v>
      </c>
      <c r="N30" s="327">
        <v>0</v>
      </c>
      <c r="O30" s="329">
        <f t="shared" si="1"/>
        <v>1</v>
      </c>
      <c r="P30" s="329">
        <f t="shared" si="2"/>
        <v>452</v>
      </c>
    </row>
    <row r="31" spans="1:16" ht="12.6" customHeight="1">
      <c r="A31" s="295">
        <f t="shared" si="3"/>
        <v>26</v>
      </c>
      <c r="B31" s="327">
        <v>162</v>
      </c>
      <c r="C31" s="327">
        <v>0</v>
      </c>
      <c r="D31" s="327">
        <v>197</v>
      </c>
      <c r="E31" s="327">
        <v>7</v>
      </c>
      <c r="F31" s="327">
        <v>0</v>
      </c>
      <c r="G31" s="327">
        <v>0</v>
      </c>
      <c r="H31" s="329">
        <f t="shared" si="0"/>
        <v>366</v>
      </c>
      <c r="I31" s="327">
        <v>0</v>
      </c>
      <c r="J31" s="327">
        <v>0</v>
      </c>
      <c r="K31" s="327">
        <v>3</v>
      </c>
      <c r="L31" s="327">
        <v>0</v>
      </c>
      <c r="M31" s="327">
        <v>0</v>
      </c>
      <c r="N31" s="327">
        <v>0</v>
      </c>
      <c r="O31" s="329">
        <f t="shared" si="1"/>
        <v>3</v>
      </c>
      <c r="P31" s="329">
        <f t="shared" si="2"/>
        <v>369</v>
      </c>
    </row>
    <row r="32" spans="1:16" ht="12.6" customHeight="1">
      <c r="A32" s="295">
        <f t="shared" si="3"/>
        <v>27</v>
      </c>
      <c r="B32" s="327">
        <v>215</v>
      </c>
      <c r="C32" s="327">
        <v>0</v>
      </c>
      <c r="D32" s="327">
        <v>177</v>
      </c>
      <c r="E32" s="327">
        <v>5</v>
      </c>
      <c r="F32" s="327">
        <v>0</v>
      </c>
      <c r="G32" s="327">
        <v>0</v>
      </c>
      <c r="H32" s="329">
        <f t="shared" si="0"/>
        <v>397</v>
      </c>
      <c r="I32" s="327">
        <v>0</v>
      </c>
      <c r="J32" s="327">
        <v>0</v>
      </c>
      <c r="K32" s="327">
        <v>1</v>
      </c>
      <c r="L32" s="327">
        <v>1</v>
      </c>
      <c r="M32" s="327">
        <v>0</v>
      </c>
      <c r="N32" s="327">
        <v>0</v>
      </c>
      <c r="O32" s="329">
        <f t="shared" si="1"/>
        <v>2</v>
      </c>
      <c r="P32" s="329">
        <f t="shared" si="2"/>
        <v>399</v>
      </c>
    </row>
    <row r="33" spans="1:16" ht="12.6" customHeight="1">
      <c r="A33" s="295">
        <f t="shared" si="3"/>
        <v>28</v>
      </c>
      <c r="B33" s="327">
        <v>267</v>
      </c>
      <c r="C33" s="327">
        <v>1</v>
      </c>
      <c r="D33" s="327">
        <v>112</v>
      </c>
      <c r="E33" s="327">
        <v>5</v>
      </c>
      <c r="F33" s="327">
        <v>0</v>
      </c>
      <c r="G33" s="327">
        <v>0</v>
      </c>
      <c r="H33" s="329">
        <f t="shared" si="0"/>
        <v>385</v>
      </c>
      <c r="I33" s="327">
        <v>0</v>
      </c>
      <c r="J33" s="327">
        <v>0</v>
      </c>
      <c r="K33" s="327">
        <v>3</v>
      </c>
      <c r="L33" s="327">
        <v>0</v>
      </c>
      <c r="M33" s="327">
        <v>0</v>
      </c>
      <c r="N33" s="327">
        <v>0</v>
      </c>
      <c r="O33" s="329">
        <f t="shared" si="1"/>
        <v>3</v>
      </c>
      <c r="P33" s="329">
        <f t="shared" si="2"/>
        <v>388</v>
      </c>
    </row>
    <row r="34" spans="1:16" ht="12.6" customHeight="1">
      <c r="A34" s="295">
        <f t="shared" si="3"/>
        <v>29</v>
      </c>
      <c r="B34" s="327">
        <v>345</v>
      </c>
      <c r="C34" s="327">
        <v>1</v>
      </c>
      <c r="D34" s="327">
        <v>147</v>
      </c>
      <c r="E34" s="327">
        <v>5</v>
      </c>
      <c r="F34" s="327">
        <v>0</v>
      </c>
      <c r="G34" s="327">
        <v>0</v>
      </c>
      <c r="H34" s="329">
        <f t="shared" si="0"/>
        <v>498</v>
      </c>
      <c r="I34" s="327">
        <v>2</v>
      </c>
      <c r="J34" s="327">
        <v>0</v>
      </c>
      <c r="K34" s="327">
        <v>5</v>
      </c>
      <c r="L34" s="327">
        <v>0</v>
      </c>
      <c r="M34" s="327">
        <v>0</v>
      </c>
      <c r="N34" s="327">
        <v>0</v>
      </c>
      <c r="O34" s="329">
        <f t="shared" si="1"/>
        <v>7</v>
      </c>
      <c r="P34" s="329">
        <f t="shared" si="2"/>
        <v>505</v>
      </c>
    </row>
    <row r="35" spans="1:16" ht="12.6" customHeight="1">
      <c r="A35" s="295">
        <f t="shared" si="3"/>
        <v>30</v>
      </c>
      <c r="B35" s="327">
        <v>389</v>
      </c>
      <c r="C35" s="327">
        <v>1</v>
      </c>
      <c r="D35" s="327">
        <v>114</v>
      </c>
      <c r="E35" s="327">
        <v>3</v>
      </c>
      <c r="F35" s="327">
        <v>0</v>
      </c>
      <c r="G35" s="327">
        <v>0</v>
      </c>
      <c r="H35" s="329">
        <f t="shared" si="0"/>
        <v>507</v>
      </c>
      <c r="I35" s="327">
        <v>0</v>
      </c>
      <c r="J35" s="327">
        <v>0</v>
      </c>
      <c r="K35" s="327">
        <v>3</v>
      </c>
      <c r="L35" s="327">
        <v>0</v>
      </c>
      <c r="M35" s="327">
        <v>0</v>
      </c>
      <c r="N35" s="327">
        <v>0</v>
      </c>
      <c r="O35" s="329">
        <f t="shared" si="1"/>
        <v>3</v>
      </c>
      <c r="P35" s="329">
        <f t="shared" si="2"/>
        <v>510</v>
      </c>
    </row>
    <row r="36" spans="1:16" ht="12.6" customHeight="1">
      <c r="A36" s="295">
        <f t="shared" si="3"/>
        <v>31</v>
      </c>
      <c r="B36" s="327">
        <v>435</v>
      </c>
      <c r="C36" s="327">
        <v>1</v>
      </c>
      <c r="D36" s="327">
        <v>103</v>
      </c>
      <c r="E36" s="327">
        <v>6</v>
      </c>
      <c r="F36" s="327">
        <v>0</v>
      </c>
      <c r="G36" s="327">
        <v>0</v>
      </c>
      <c r="H36" s="329">
        <f t="shared" si="0"/>
        <v>545</v>
      </c>
      <c r="I36" s="327">
        <v>2</v>
      </c>
      <c r="J36" s="327">
        <v>0</v>
      </c>
      <c r="K36" s="327">
        <v>6</v>
      </c>
      <c r="L36" s="327">
        <v>0</v>
      </c>
      <c r="M36" s="327">
        <v>0</v>
      </c>
      <c r="N36" s="327">
        <v>0</v>
      </c>
      <c r="O36" s="329">
        <f t="shared" si="1"/>
        <v>8</v>
      </c>
      <c r="P36" s="329">
        <f t="shared" si="2"/>
        <v>553</v>
      </c>
    </row>
    <row r="37" spans="1:16" ht="12.6" customHeight="1">
      <c r="A37" s="295">
        <f t="shared" si="3"/>
        <v>32</v>
      </c>
      <c r="B37" s="327">
        <v>521</v>
      </c>
      <c r="C37" s="327">
        <v>1</v>
      </c>
      <c r="D37" s="327">
        <v>91</v>
      </c>
      <c r="E37" s="327">
        <v>6</v>
      </c>
      <c r="F37" s="327">
        <v>0</v>
      </c>
      <c r="G37" s="327">
        <v>0</v>
      </c>
      <c r="H37" s="329">
        <f t="shared" si="0"/>
        <v>619</v>
      </c>
      <c r="I37" s="327">
        <v>0</v>
      </c>
      <c r="J37" s="327">
        <v>0</v>
      </c>
      <c r="K37" s="327">
        <v>9</v>
      </c>
      <c r="L37" s="327">
        <v>0</v>
      </c>
      <c r="M37" s="327">
        <v>0</v>
      </c>
      <c r="N37" s="327">
        <v>0</v>
      </c>
      <c r="O37" s="329">
        <f t="shared" si="1"/>
        <v>9</v>
      </c>
      <c r="P37" s="329">
        <f t="shared" si="2"/>
        <v>628</v>
      </c>
    </row>
    <row r="38" spans="1:16" ht="12.6" customHeight="1">
      <c r="A38" s="295">
        <f t="shared" si="3"/>
        <v>33</v>
      </c>
      <c r="B38" s="327">
        <v>565</v>
      </c>
      <c r="C38" s="327">
        <v>1</v>
      </c>
      <c r="D38" s="327">
        <v>96</v>
      </c>
      <c r="E38" s="327">
        <v>5</v>
      </c>
      <c r="F38" s="327">
        <v>4</v>
      </c>
      <c r="G38" s="327">
        <v>0</v>
      </c>
      <c r="H38" s="329">
        <f t="shared" si="0"/>
        <v>671</v>
      </c>
      <c r="I38" s="327">
        <v>5</v>
      </c>
      <c r="J38" s="327">
        <v>0</v>
      </c>
      <c r="K38" s="327">
        <v>11</v>
      </c>
      <c r="L38" s="327">
        <v>1</v>
      </c>
      <c r="M38" s="327">
        <v>0</v>
      </c>
      <c r="N38" s="327">
        <v>0</v>
      </c>
      <c r="O38" s="329">
        <f t="shared" si="1"/>
        <v>17</v>
      </c>
      <c r="P38" s="329">
        <f t="shared" si="2"/>
        <v>688</v>
      </c>
    </row>
    <row r="39" spans="1:16" ht="12.6" customHeight="1">
      <c r="A39" s="295">
        <f t="shared" si="3"/>
        <v>34</v>
      </c>
      <c r="B39" s="327">
        <v>641</v>
      </c>
      <c r="C39" s="327">
        <v>2</v>
      </c>
      <c r="D39" s="327">
        <v>92</v>
      </c>
      <c r="E39" s="327">
        <v>4</v>
      </c>
      <c r="F39" s="327">
        <v>0</v>
      </c>
      <c r="G39" s="327">
        <v>0</v>
      </c>
      <c r="H39" s="329">
        <f t="shared" si="0"/>
        <v>739</v>
      </c>
      <c r="I39" s="327">
        <v>2</v>
      </c>
      <c r="J39" s="327">
        <v>0</v>
      </c>
      <c r="K39" s="327">
        <v>18</v>
      </c>
      <c r="L39" s="327">
        <v>2</v>
      </c>
      <c r="M39" s="327">
        <v>0</v>
      </c>
      <c r="N39" s="327">
        <v>0</v>
      </c>
      <c r="O39" s="329">
        <f t="shared" si="1"/>
        <v>22</v>
      </c>
      <c r="P39" s="329">
        <f t="shared" si="2"/>
        <v>761</v>
      </c>
    </row>
    <row r="40" spans="1:16" ht="12.6" customHeight="1">
      <c r="A40" s="295">
        <f t="shared" si="3"/>
        <v>35</v>
      </c>
      <c r="B40" s="327">
        <v>878</v>
      </c>
      <c r="C40" s="327">
        <v>0</v>
      </c>
      <c r="D40" s="327">
        <v>110</v>
      </c>
      <c r="E40" s="327">
        <v>4</v>
      </c>
      <c r="F40" s="327">
        <v>2</v>
      </c>
      <c r="G40" s="327">
        <v>0</v>
      </c>
      <c r="H40" s="329">
        <f t="shared" si="0"/>
        <v>994</v>
      </c>
      <c r="I40" s="327">
        <v>2</v>
      </c>
      <c r="J40" s="327">
        <v>0</v>
      </c>
      <c r="K40" s="327">
        <v>10</v>
      </c>
      <c r="L40" s="327">
        <v>0</v>
      </c>
      <c r="M40" s="327">
        <v>0</v>
      </c>
      <c r="N40" s="327">
        <v>0</v>
      </c>
      <c r="O40" s="329">
        <f t="shared" si="1"/>
        <v>12</v>
      </c>
      <c r="P40" s="329">
        <f t="shared" si="2"/>
        <v>1006</v>
      </c>
    </row>
    <row r="41" spans="1:16" ht="12.6" customHeight="1">
      <c r="A41" s="295">
        <f t="shared" si="3"/>
        <v>36</v>
      </c>
      <c r="B41" s="327">
        <v>871</v>
      </c>
      <c r="C41" s="327">
        <v>2</v>
      </c>
      <c r="D41" s="327">
        <v>108</v>
      </c>
      <c r="E41" s="327">
        <v>4</v>
      </c>
      <c r="F41" s="327">
        <v>5</v>
      </c>
      <c r="G41" s="327">
        <v>0</v>
      </c>
      <c r="H41" s="329">
        <f t="shared" si="0"/>
        <v>990</v>
      </c>
      <c r="I41" s="327">
        <v>5</v>
      </c>
      <c r="J41" s="327">
        <v>0</v>
      </c>
      <c r="K41" s="327">
        <v>14</v>
      </c>
      <c r="L41" s="327">
        <v>0</v>
      </c>
      <c r="M41" s="327">
        <v>0</v>
      </c>
      <c r="N41" s="327">
        <v>0</v>
      </c>
      <c r="O41" s="329">
        <f t="shared" si="1"/>
        <v>19</v>
      </c>
      <c r="P41" s="329">
        <f t="shared" si="2"/>
        <v>1009</v>
      </c>
    </row>
    <row r="42" spans="1:16" ht="12.6" customHeight="1">
      <c r="A42" s="295">
        <f t="shared" si="3"/>
        <v>37</v>
      </c>
      <c r="B42" s="327">
        <v>892</v>
      </c>
      <c r="C42" s="327">
        <v>4</v>
      </c>
      <c r="D42" s="327">
        <v>101</v>
      </c>
      <c r="E42" s="327">
        <v>5</v>
      </c>
      <c r="F42" s="327">
        <v>11</v>
      </c>
      <c r="G42" s="327">
        <v>2</v>
      </c>
      <c r="H42" s="329">
        <f t="shared" si="0"/>
        <v>1015</v>
      </c>
      <c r="I42" s="327">
        <v>3</v>
      </c>
      <c r="J42" s="327">
        <v>0</v>
      </c>
      <c r="K42" s="327">
        <v>13</v>
      </c>
      <c r="L42" s="327">
        <v>0</v>
      </c>
      <c r="M42" s="327">
        <v>0</v>
      </c>
      <c r="N42" s="327">
        <v>0</v>
      </c>
      <c r="O42" s="329">
        <f t="shared" si="1"/>
        <v>16</v>
      </c>
      <c r="P42" s="329">
        <f t="shared" si="2"/>
        <v>1031</v>
      </c>
    </row>
    <row r="43" spans="1:16" ht="12.6" customHeight="1">
      <c r="A43" s="295">
        <f t="shared" si="3"/>
        <v>38</v>
      </c>
      <c r="B43" s="327">
        <v>938</v>
      </c>
      <c r="C43" s="327">
        <v>4</v>
      </c>
      <c r="D43" s="327">
        <v>71</v>
      </c>
      <c r="E43" s="327">
        <v>3</v>
      </c>
      <c r="F43" s="327">
        <v>16</v>
      </c>
      <c r="G43" s="327">
        <v>0</v>
      </c>
      <c r="H43" s="329">
        <f t="shared" si="0"/>
        <v>1032</v>
      </c>
      <c r="I43" s="327">
        <v>5</v>
      </c>
      <c r="J43" s="327">
        <v>0</v>
      </c>
      <c r="K43" s="327">
        <v>13</v>
      </c>
      <c r="L43" s="327">
        <v>1</v>
      </c>
      <c r="M43" s="327">
        <v>0</v>
      </c>
      <c r="N43" s="327">
        <v>0</v>
      </c>
      <c r="O43" s="329">
        <f t="shared" si="1"/>
        <v>19</v>
      </c>
      <c r="P43" s="329">
        <f t="shared" si="2"/>
        <v>1051</v>
      </c>
    </row>
    <row r="44" spans="1:16" ht="12.6" customHeight="1">
      <c r="A44" s="295">
        <f t="shared" si="3"/>
        <v>39</v>
      </c>
      <c r="B44" s="327">
        <v>1047</v>
      </c>
      <c r="C44" s="327">
        <v>5</v>
      </c>
      <c r="D44" s="327">
        <v>103</v>
      </c>
      <c r="E44" s="327">
        <v>5</v>
      </c>
      <c r="F44" s="327">
        <v>9</v>
      </c>
      <c r="G44" s="327">
        <v>0</v>
      </c>
      <c r="H44" s="329">
        <f t="shared" si="0"/>
        <v>1169</v>
      </c>
      <c r="I44" s="327">
        <v>2</v>
      </c>
      <c r="J44" s="327">
        <v>0</v>
      </c>
      <c r="K44" s="327">
        <v>24</v>
      </c>
      <c r="L44" s="327">
        <v>1</v>
      </c>
      <c r="M44" s="327">
        <v>0</v>
      </c>
      <c r="N44" s="327">
        <v>0</v>
      </c>
      <c r="O44" s="329">
        <f t="shared" si="1"/>
        <v>27</v>
      </c>
      <c r="P44" s="329">
        <f t="shared" si="2"/>
        <v>1196</v>
      </c>
    </row>
    <row r="45" spans="1:16" ht="12.6" customHeight="1">
      <c r="A45" s="295">
        <f t="shared" si="3"/>
        <v>40</v>
      </c>
      <c r="B45" s="327">
        <v>881</v>
      </c>
      <c r="C45" s="327">
        <v>1</v>
      </c>
      <c r="D45" s="327">
        <v>96</v>
      </c>
      <c r="E45" s="327">
        <v>2</v>
      </c>
      <c r="F45" s="327">
        <v>12</v>
      </c>
      <c r="G45" s="327">
        <v>3</v>
      </c>
      <c r="H45" s="329">
        <f t="shared" si="0"/>
        <v>995</v>
      </c>
      <c r="I45" s="327">
        <v>3</v>
      </c>
      <c r="J45" s="327">
        <v>0</v>
      </c>
      <c r="K45" s="327">
        <v>24</v>
      </c>
      <c r="L45" s="327">
        <v>1</v>
      </c>
      <c r="M45" s="327">
        <v>0</v>
      </c>
      <c r="N45" s="327">
        <v>0</v>
      </c>
      <c r="O45" s="329">
        <f t="shared" si="1"/>
        <v>28</v>
      </c>
      <c r="P45" s="329">
        <f t="shared" si="2"/>
        <v>1023</v>
      </c>
    </row>
    <row r="46" spans="1:16" ht="12.6" customHeight="1">
      <c r="A46" s="295">
        <f t="shared" si="3"/>
        <v>41</v>
      </c>
      <c r="B46" s="327">
        <v>1027</v>
      </c>
      <c r="C46" s="327">
        <v>4</v>
      </c>
      <c r="D46" s="327">
        <v>82</v>
      </c>
      <c r="E46" s="327">
        <v>5</v>
      </c>
      <c r="F46" s="327">
        <v>34</v>
      </c>
      <c r="G46" s="327">
        <v>5</v>
      </c>
      <c r="H46" s="329">
        <f t="shared" si="0"/>
        <v>1157</v>
      </c>
      <c r="I46" s="327">
        <v>3</v>
      </c>
      <c r="J46" s="327">
        <v>0</v>
      </c>
      <c r="K46" s="327">
        <v>29</v>
      </c>
      <c r="L46" s="327">
        <v>1</v>
      </c>
      <c r="M46" s="327">
        <v>0</v>
      </c>
      <c r="N46" s="327">
        <v>0</v>
      </c>
      <c r="O46" s="329">
        <f t="shared" si="1"/>
        <v>33</v>
      </c>
      <c r="P46" s="329">
        <f t="shared" si="2"/>
        <v>1190</v>
      </c>
    </row>
    <row r="47" spans="1:16" ht="12.6" customHeight="1">
      <c r="A47" s="295">
        <f t="shared" si="3"/>
        <v>42</v>
      </c>
      <c r="B47" s="327">
        <v>1347</v>
      </c>
      <c r="C47" s="327">
        <v>5</v>
      </c>
      <c r="D47" s="327">
        <v>102</v>
      </c>
      <c r="E47" s="327">
        <v>6</v>
      </c>
      <c r="F47" s="327">
        <v>67</v>
      </c>
      <c r="G47" s="327">
        <v>13</v>
      </c>
      <c r="H47" s="329">
        <f t="shared" si="0"/>
        <v>1540</v>
      </c>
      <c r="I47" s="327">
        <v>5</v>
      </c>
      <c r="J47" s="327">
        <v>0</v>
      </c>
      <c r="K47" s="327">
        <v>43</v>
      </c>
      <c r="L47" s="327">
        <v>1</v>
      </c>
      <c r="M47" s="327">
        <v>0</v>
      </c>
      <c r="N47" s="327">
        <v>0</v>
      </c>
      <c r="O47" s="329">
        <f t="shared" si="1"/>
        <v>49</v>
      </c>
      <c r="P47" s="329">
        <f t="shared" si="2"/>
        <v>1589</v>
      </c>
    </row>
    <row r="48" spans="1:16" ht="12.6" customHeight="1">
      <c r="A48" s="295">
        <f t="shared" si="3"/>
        <v>43</v>
      </c>
      <c r="B48" s="327">
        <v>1265</v>
      </c>
      <c r="C48" s="327">
        <v>5</v>
      </c>
      <c r="D48" s="327">
        <v>89</v>
      </c>
      <c r="E48" s="327">
        <v>6</v>
      </c>
      <c r="F48" s="327">
        <v>57</v>
      </c>
      <c r="G48" s="327">
        <v>9</v>
      </c>
      <c r="H48" s="329">
        <f t="shared" si="0"/>
        <v>1431</v>
      </c>
      <c r="I48" s="327">
        <v>7</v>
      </c>
      <c r="J48" s="327">
        <v>0</v>
      </c>
      <c r="K48" s="327">
        <v>28</v>
      </c>
      <c r="L48" s="327">
        <v>4</v>
      </c>
      <c r="M48" s="327">
        <v>0</v>
      </c>
      <c r="N48" s="327">
        <v>0</v>
      </c>
      <c r="O48" s="329">
        <f t="shared" si="1"/>
        <v>39</v>
      </c>
      <c r="P48" s="329">
        <f t="shared" si="2"/>
        <v>1470</v>
      </c>
    </row>
    <row r="49" spans="1:16" ht="12.6" customHeight="1">
      <c r="A49" s="295">
        <f t="shared" si="3"/>
        <v>44</v>
      </c>
      <c r="B49" s="327">
        <v>1191</v>
      </c>
      <c r="C49" s="327">
        <v>9</v>
      </c>
      <c r="D49" s="327">
        <v>96</v>
      </c>
      <c r="E49" s="327">
        <v>5</v>
      </c>
      <c r="F49" s="327">
        <v>74</v>
      </c>
      <c r="G49" s="327">
        <v>17</v>
      </c>
      <c r="H49" s="329">
        <f t="shared" si="0"/>
        <v>1392</v>
      </c>
      <c r="I49" s="327">
        <v>5</v>
      </c>
      <c r="J49" s="327">
        <v>0</v>
      </c>
      <c r="K49" s="327">
        <v>35</v>
      </c>
      <c r="L49" s="327">
        <v>0</v>
      </c>
      <c r="M49" s="327">
        <v>0</v>
      </c>
      <c r="N49" s="327">
        <v>0</v>
      </c>
      <c r="O49" s="329">
        <f t="shared" si="1"/>
        <v>40</v>
      </c>
      <c r="P49" s="329">
        <f t="shared" si="2"/>
        <v>1432</v>
      </c>
    </row>
    <row r="50" spans="1:16" ht="12.6" customHeight="1">
      <c r="A50" s="295">
        <f t="shared" si="3"/>
        <v>45</v>
      </c>
      <c r="B50" s="327">
        <v>1045</v>
      </c>
      <c r="C50" s="327">
        <v>12</v>
      </c>
      <c r="D50" s="327">
        <v>140</v>
      </c>
      <c r="E50" s="327">
        <v>4</v>
      </c>
      <c r="F50" s="327">
        <v>96</v>
      </c>
      <c r="G50" s="327">
        <v>14</v>
      </c>
      <c r="H50" s="329">
        <f t="shared" si="0"/>
        <v>1311</v>
      </c>
      <c r="I50" s="327">
        <v>5</v>
      </c>
      <c r="J50" s="327">
        <v>0</v>
      </c>
      <c r="K50" s="327">
        <v>41</v>
      </c>
      <c r="L50" s="327">
        <v>3</v>
      </c>
      <c r="M50" s="327">
        <v>0</v>
      </c>
      <c r="N50" s="327">
        <v>0</v>
      </c>
      <c r="O50" s="329">
        <f t="shared" si="1"/>
        <v>49</v>
      </c>
      <c r="P50" s="329">
        <f t="shared" si="2"/>
        <v>1360</v>
      </c>
    </row>
    <row r="51" spans="1:16" ht="12.6" customHeight="1">
      <c r="A51" s="295">
        <f t="shared" si="3"/>
        <v>46</v>
      </c>
      <c r="B51" s="327">
        <v>1162</v>
      </c>
      <c r="C51" s="327">
        <v>9</v>
      </c>
      <c r="D51" s="327">
        <v>117</v>
      </c>
      <c r="E51" s="327">
        <v>7</v>
      </c>
      <c r="F51" s="327">
        <v>129</v>
      </c>
      <c r="G51" s="327">
        <v>16</v>
      </c>
      <c r="H51" s="329">
        <f t="shared" si="0"/>
        <v>1440</v>
      </c>
      <c r="I51" s="327">
        <v>9</v>
      </c>
      <c r="J51" s="327">
        <v>0</v>
      </c>
      <c r="K51" s="327">
        <v>39</v>
      </c>
      <c r="L51" s="327">
        <v>1</v>
      </c>
      <c r="M51" s="327">
        <v>0</v>
      </c>
      <c r="N51" s="327">
        <v>0</v>
      </c>
      <c r="O51" s="329">
        <f t="shared" si="1"/>
        <v>49</v>
      </c>
      <c r="P51" s="329">
        <f t="shared" si="2"/>
        <v>1489</v>
      </c>
    </row>
    <row r="52" spans="1:16" ht="12.6" customHeight="1">
      <c r="A52" s="295">
        <f t="shared" si="3"/>
        <v>47</v>
      </c>
      <c r="B52" s="327">
        <v>1117</v>
      </c>
      <c r="C52" s="327">
        <v>0</v>
      </c>
      <c r="D52" s="327">
        <v>134</v>
      </c>
      <c r="E52" s="327">
        <v>10</v>
      </c>
      <c r="F52" s="327">
        <v>120</v>
      </c>
      <c r="G52" s="327">
        <v>35</v>
      </c>
      <c r="H52" s="329">
        <f t="shared" si="0"/>
        <v>1416</v>
      </c>
      <c r="I52" s="327">
        <v>8</v>
      </c>
      <c r="J52" s="327">
        <v>0</v>
      </c>
      <c r="K52" s="327">
        <v>53</v>
      </c>
      <c r="L52" s="327">
        <v>4</v>
      </c>
      <c r="M52" s="327">
        <v>0</v>
      </c>
      <c r="N52" s="327">
        <v>0</v>
      </c>
      <c r="O52" s="329">
        <f t="shared" si="1"/>
        <v>65</v>
      </c>
      <c r="P52" s="329">
        <f t="shared" si="2"/>
        <v>1481</v>
      </c>
    </row>
    <row r="53" spans="1:16" ht="12.6" customHeight="1">
      <c r="A53" s="295">
        <f t="shared" si="3"/>
        <v>48</v>
      </c>
      <c r="B53" s="327">
        <v>1066</v>
      </c>
      <c r="C53" s="327">
        <v>1</v>
      </c>
      <c r="D53" s="327">
        <v>116</v>
      </c>
      <c r="E53" s="327">
        <v>2</v>
      </c>
      <c r="F53" s="327">
        <v>126</v>
      </c>
      <c r="G53" s="327">
        <v>33</v>
      </c>
      <c r="H53" s="329">
        <f t="shared" si="0"/>
        <v>1344</v>
      </c>
      <c r="I53" s="327">
        <v>16</v>
      </c>
      <c r="J53" s="327">
        <v>0</v>
      </c>
      <c r="K53" s="327">
        <v>41</v>
      </c>
      <c r="L53" s="327">
        <v>2</v>
      </c>
      <c r="M53" s="327">
        <v>0</v>
      </c>
      <c r="N53" s="327">
        <v>0</v>
      </c>
      <c r="O53" s="329">
        <f t="shared" si="1"/>
        <v>59</v>
      </c>
      <c r="P53" s="329">
        <f t="shared" si="2"/>
        <v>1403</v>
      </c>
    </row>
    <row r="54" spans="1:16" ht="12.6" customHeight="1">
      <c r="A54" s="295">
        <f t="shared" si="3"/>
        <v>49</v>
      </c>
      <c r="B54" s="327">
        <v>905</v>
      </c>
      <c r="C54" s="327">
        <v>4</v>
      </c>
      <c r="D54" s="327">
        <v>142</v>
      </c>
      <c r="E54" s="327">
        <v>2</v>
      </c>
      <c r="F54" s="327">
        <v>131</v>
      </c>
      <c r="G54" s="327">
        <v>28</v>
      </c>
      <c r="H54" s="329">
        <f t="shared" si="0"/>
        <v>1212</v>
      </c>
      <c r="I54" s="327">
        <v>16</v>
      </c>
      <c r="J54" s="327">
        <v>0</v>
      </c>
      <c r="K54" s="327">
        <v>42</v>
      </c>
      <c r="L54" s="327">
        <v>1</v>
      </c>
      <c r="M54" s="327">
        <v>0</v>
      </c>
      <c r="N54" s="327">
        <v>0</v>
      </c>
      <c r="O54" s="329">
        <f t="shared" si="1"/>
        <v>59</v>
      </c>
      <c r="P54" s="329">
        <f t="shared" si="2"/>
        <v>1271</v>
      </c>
    </row>
    <row r="55" spans="1:16" ht="12.6" customHeight="1">
      <c r="A55" s="295">
        <f t="shared" si="3"/>
        <v>50</v>
      </c>
      <c r="B55" s="327">
        <v>1197</v>
      </c>
      <c r="C55" s="327">
        <v>5</v>
      </c>
      <c r="D55" s="327">
        <v>160</v>
      </c>
      <c r="E55" s="327">
        <v>4</v>
      </c>
      <c r="F55" s="327">
        <v>193</v>
      </c>
      <c r="G55" s="327">
        <v>61</v>
      </c>
      <c r="H55" s="329">
        <f t="shared" si="0"/>
        <v>1620</v>
      </c>
      <c r="I55" s="327">
        <v>19</v>
      </c>
      <c r="J55" s="327">
        <v>0</v>
      </c>
      <c r="K55" s="327">
        <v>30</v>
      </c>
      <c r="L55" s="327">
        <v>0</v>
      </c>
      <c r="M55" s="327">
        <v>0</v>
      </c>
      <c r="N55" s="327">
        <v>0</v>
      </c>
      <c r="O55" s="329">
        <f t="shared" si="1"/>
        <v>49</v>
      </c>
      <c r="P55" s="329">
        <f t="shared" si="2"/>
        <v>1669</v>
      </c>
    </row>
    <row r="56" spans="1:16" ht="12.6" customHeight="1">
      <c r="A56" s="295">
        <f t="shared" si="3"/>
        <v>51</v>
      </c>
      <c r="B56" s="327">
        <v>1250</v>
      </c>
      <c r="C56" s="327">
        <v>4</v>
      </c>
      <c r="D56" s="327">
        <v>156</v>
      </c>
      <c r="E56" s="327">
        <v>5</v>
      </c>
      <c r="F56" s="327">
        <v>230</v>
      </c>
      <c r="G56" s="327">
        <v>63</v>
      </c>
      <c r="H56" s="329">
        <f t="shared" si="0"/>
        <v>1708</v>
      </c>
      <c r="I56" s="327">
        <v>18</v>
      </c>
      <c r="J56" s="327">
        <v>0</v>
      </c>
      <c r="K56" s="327">
        <v>76</v>
      </c>
      <c r="L56" s="327">
        <v>3</v>
      </c>
      <c r="M56" s="327">
        <v>0</v>
      </c>
      <c r="N56" s="327">
        <v>0</v>
      </c>
      <c r="O56" s="329">
        <f t="shared" si="1"/>
        <v>97</v>
      </c>
      <c r="P56" s="329">
        <f t="shared" si="2"/>
        <v>1805</v>
      </c>
    </row>
    <row r="57" spans="1:16" ht="12.6" customHeight="1">
      <c r="A57" s="295">
        <f t="shared" si="3"/>
        <v>52</v>
      </c>
      <c r="B57" s="327">
        <v>1146</v>
      </c>
      <c r="C57" s="327">
        <v>2</v>
      </c>
      <c r="D57" s="327">
        <v>163</v>
      </c>
      <c r="E57" s="327">
        <v>3</v>
      </c>
      <c r="F57" s="327">
        <v>258</v>
      </c>
      <c r="G57" s="327">
        <v>66</v>
      </c>
      <c r="H57" s="329">
        <f t="shared" si="0"/>
        <v>1638</v>
      </c>
      <c r="I57" s="327">
        <v>30</v>
      </c>
      <c r="J57" s="327">
        <v>0</v>
      </c>
      <c r="K57" s="327">
        <v>48</v>
      </c>
      <c r="L57" s="327">
        <v>2</v>
      </c>
      <c r="M57" s="327">
        <v>0</v>
      </c>
      <c r="N57" s="327">
        <v>0</v>
      </c>
      <c r="O57" s="329">
        <f t="shared" si="1"/>
        <v>80</v>
      </c>
      <c r="P57" s="329">
        <f t="shared" si="2"/>
        <v>1718</v>
      </c>
    </row>
    <row r="58" spans="1:16" ht="12.6" customHeight="1">
      <c r="A58" s="295">
        <f t="shared" si="3"/>
        <v>53</v>
      </c>
      <c r="B58" s="327">
        <v>954</v>
      </c>
      <c r="C58" s="327">
        <v>2</v>
      </c>
      <c r="D58" s="327">
        <v>166</v>
      </c>
      <c r="E58" s="327">
        <v>4</v>
      </c>
      <c r="F58" s="327">
        <v>290</v>
      </c>
      <c r="G58" s="327">
        <v>61</v>
      </c>
      <c r="H58" s="329">
        <f t="shared" si="0"/>
        <v>1477</v>
      </c>
      <c r="I58" s="327">
        <v>14</v>
      </c>
      <c r="J58" s="327">
        <v>0</v>
      </c>
      <c r="K58" s="327">
        <v>59</v>
      </c>
      <c r="L58" s="327">
        <v>0</v>
      </c>
      <c r="M58" s="327">
        <v>0</v>
      </c>
      <c r="N58" s="327">
        <v>0</v>
      </c>
      <c r="O58" s="329">
        <f t="shared" si="1"/>
        <v>73</v>
      </c>
      <c r="P58" s="329">
        <f t="shared" si="2"/>
        <v>1550</v>
      </c>
    </row>
    <row r="59" spans="1:16" ht="12.6" customHeight="1">
      <c r="A59" s="295">
        <f t="shared" si="3"/>
        <v>54</v>
      </c>
      <c r="B59" s="327">
        <v>892</v>
      </c>
      <c r="C59" s="327">
        <v>1</v>
      </c>
      <c r="D59" s="327">
        <v>157</v>
      </c>
      <c r="E59" s="327">
        <v>4</v>
      </c>
      <c r="F59" s="327">
        <v>235</v>
      </c>
      <c r="G59" s="327">
        <v>82</v>
      </c>
      <c r="H59" s="329">
        <f t="shared" si="0"/>
        <v>1371</v>
      </c>
      <c r="I59" s="327">
        <v>13</v>
      </c>
      <c r="J59" s="327">
        <v>0</v>
      </c>
      <c r="K59" s="327">
        <v>38</v>
      </c>
      <c r="L59" s="327">
        <v>2</v>
      </c>
      <c r="M59" s="327">
        <v>2</v>
      </c>
      <c r="N59" s="327">
        <v>0</v>
      </c>
      <c r="O59" s="329">
        <f t="shared" si="1"/>
        <v>55</v>
      </c>
      <c r="P59" s="329">
        <f t="shared" si="2"/>
        <v>1426</v>
      </c>
    </row>
    <row r="60" spans="1:16" ht="12.6" customHeight="1">
      <c r="A60" s="295">
        <f t="shared" si="3"/>
        <v>55</v>
      </c>
      <c r="B60" s="327">
        <v>655</v>
      </c>
      <c r="C60" s="327">
        <v>7</v>
      </c>
      <c r="D60" s="327">
        <v>131</v>
      </c>
      <c r="E60" s="327">
        <v>1</v>
      </c>
      <c r="F60" s="327">
        <v>228</v>
      </c>
      <c r="G60" s="327">
        <v>96</v>
      </c>
      <c r="H60" s="329">
        <f t="shared" si="0"/>
        <v>1118</v>
      </c>
      <c r="I60" s="327">
        <v>24</v>
      </c>
      <c r="J60" s="327">
        <v>0</v>
      </c>
      <c r="K60" s="327">
        <v>39</v>
      </c>
      <c r="L60" s="327">
        <v>2</v>
      </c>
      <c r="M60" s="327">
        <v>0</v>
      </c>
      <c r="N60" s="327">
        <v>0</v>
      </c>
      <c r="O60" s="329">
        <f t="shared" si="1"/>
        <v>65</v>
      </c>
      <c r="P60" s="329">
        <f t="shared" si="2"/>
        <v>1183</v>
      </c>
    </row>
    <row r="61" spans="1:16" ht="12.6" customHeight="1">
      <c r="A61" s="295">
        <f t="shared" si="3"/>
        <v>56</v>
      </c>
      <c r="B61" s="327">
        <v>993</v>
      </c>
      <c r="C61" s="327">
        <v>2</v>
      </c>
      <c r="D61" s="327">
        <v>175</v>
      </c>
      <c r="E61" s="327">
        <v>6</v>
      </c>
      <c r="F61" s="327">
        <v>303</v>
      </c>
      <c r="G61" s="327">
        <v>95</v>
      </c>
      <c r="H61" s="329">
        <f t="shared" si="0"/>
        <v>1574</v>
      </c>
      <c r="I61" s="327">
        <v>21</v>
      </c>
      <c r="J61" s="327">
        <v>0</v>
      </c>
      <c r="K61" s="327">
        <v>70</v>
      </c>
      <c r="L61" s="327">
        <v>6</v>
      </c>
      <c r="M61" s="327">
        <v>0</v>
      </c>
      <c r="N61" s="327">
        <v>0</v>
      </c>
      <c r="O61" s="329">
        <f t="shared" si="1"/>
        <v>97</v>
      </c>
      <c r="P61" s="329">
        <f t="shared" si="2"/>
        <v>1671</v>
      </c>
    </row>
    <row r="62" spans="1:16" ht="12.6" customHeight="1">
      <c r="A62" s="295">
        <f t="shared" si="3"/>
        <v>57</v>
      </c>
      <c r="B62" s="327">
        <v>800</v>
      </c>
      <c r="C62" s="327">
        <v>6</v>
      </c>
      <c r="D62" s="327">
        <v>135</v>
      </c>
      <c r="E62" s="327">
        <v>6</v>
      </c>
      <c r="F62" s="327">
        <v>256</v>
      </c>
      <c r="G62" s="327">
        <v>82</v>
      </c>
      <c r="H62" s="329">
        <f t="shared" si="0"/>
        <v>1285</v>
      </c>
      <c r="I62" s="327">
        <v>40</v>
      </c>
      <c r="J62" s="327">
        <v>1</v>
      </c>
      <c r="K62" s="327">
        <v>32</v>
      </c>
      <c r="L62" s="327">
        <v>1</v>
      </c>
      <c r="M62" s="327">
        <v>0</v>
      </c>
      <c r="N62" s="327">
        <v>0</v>
      </c>
      <c r="O62" s="329">
        <f t="shared" si="1"/>
        <v>74</v>
      </c>
      <c r="P62" s="329">
        <f t="shared" si="2"/>
        <v>1359</v>
      </c>
    </row>
    <row r="63" spans="1:16" ht="12.6" customHeight="1">
      <c r="A63" s="295">
        <f t="shared" si="3"/>
        <v>58</v>
      </c>
      <c r="B63" s="327">
        <v>604</v>
      </c>
      <c r="C63" s="327">
        <v>2</v>
      </c>
      <c r="D63" s="327">
        <v>119</v>
      </c>
      <c r="E63" s="327">
        <v>4</v>
      </c>
      <c r="F63" s="327">
        <v>221</v>
      </c>
      <c r="G63" s="327">
        <v>63</v>
      </c>
      <c r="H63" s="329">
        <f t="shared" si="0"/>
        <v>1013</v>
      </c>
      <c r="I63" s="327">
        <v>27</v>
      </c>
      <c r="J63" s="327">
        <v>0</v>
      </c>
      <c r="K63" s="327">
        <v>30</v>
      </c>
      <c r="L63" s="327">
        <v>1</v>
      </c>
      <c r="M63" s="327">
        <v>0</v>
      </c>
      <c r="N63" s="327">
        <v>3</v>
      </c>
      <c r="O63" s="329">
        <f t="shared" si="1"/>
        <v>61</v>
      </c>
      <c r="P63" s="329">
        <f t="shared" si="2"/>
        <v>1074</v>
      </c>
    </row>
    <row r="64" spans="1:16" ht="12.6" customHeight="1">
      <c r="A64" s="295">
        <f t="shared" si="3"/>
        <v>59</v>
      </c>
      <c r="B64" s="327">
        <v>568</v>
      </c>
      <c r="C64" s="327">
        <v>1</v>
      </c>
      <c r="D64" s="327">
        <v>110</v>
      </c>
      <c r="E64" s="327">
        <v>3</v>
      </c>
      <c r="F64" s="327">
        <v>230</v>
      </c>
      <c r="G64" s="327">
        <v>60</v>
      </c>
      <c r="H64" s="329">
        <f t="shared" si="0"/>
        <v>972</v>
      </c>
      <c r="I64" s="327">
        <v>30</v>
      </c>
      <c r="J64" s="327">
        <v>0</v>
      </c>
      <c r="K64" s="327">
        <v>41</v>
      </c>
      <c r="L64" s="327">
        <v>3</v>
      </c>
      <c r="M64" s="327">
        <v>0</v>
      </c>
      <c r="N64" s="327">
        <v>4</v>
      </c>
      <c r="O64" s="329">
        <f t="shared" si="1"/>
        <v>78</v>
      </c>
      <c r="P64" s="329">
        <f t="shared" si="2"/>
        <v>1050</v>
      </c>
    </row>
    <row r="65" spans="1:16" ht="12.6" customHeight="1">
      <c r="A65" s="295">
        <f t="shared" si="3"/>
        <v>60</v>
      </c>
      <c r="B65" s="327">
        <v>714</v>
      </c>
      <c r="C65" s="327">
        <v>6</v>
      </c>
      <c r="D65" s="327">
        <v>146</v>
      </c>
      <c r="E65" s="327">
        <v>2</v>
      </c>
      <c r="F65" s="327">
        <v>326</v>
      </c>
      <c r="G65" s="327">
        <v>84</v>
      </c>
      <c r="H65" s="329">
        <f t="shared" si="0"/>
        <v>1278</v>
      </c>
      <c r="I65" s="327">
        <v>39</v>
      </c>
      <c r="J65" s="327">
        <v>0</v>
      </c>
      <c r="K65" s="327">
        <v>34</v>
      </c>
      <c r="L65" s="327">
        <v>1</v>
      </c>
      <c r="M65" s="327">
        <v>2</v>
      </c>
      <c r="N65" s="327">
        <v>0</v>
      </c>
      <c r="O65" s="329">
        <f t="shared" si="1"/>
        <v>76</v>
      </c>
      <c r="P65" s="329">
        <f t="shared" si="2"/>
        <v>1354</v>
      </c>
    </row>
    <row r="66" spans="1:16" ht="12.6" customHeight="1">
      <c r="A66" s="295">
        <f t="shared" si="3"/>
        <v>61</v>
      </c>
      <c r="B66" s="327">
        <v>722</v>
      </c>
      <c r="C66" s="327">
        <v>2</v>
      </c>
      <c r="D66" s="327">
        <v>163</v>
      </c>
      <c r="E66" s="327">
        <v>1</v>
      </c>
      <c r="F66" s="327">
        <v>332</v>
      </c>
      <c r="G66" s="327">
        <v>93</v>
      </c>
      <c r="H66" s="329">
        <f t="shared" si="0"/>
        <v>1313</v>
      </c>
      <c r="I66" s="327">
        <v>59</v>
      </c>
      <c r="J66" s="327">
        <v>0</v>
      </c>
      <c r="K66" s="327">
        <v>56</v>
      </c>
      <c r="L66" s="327">
        <v>2</v>
      </c>
      <c r="M66" s="327">
        <v>0</v>
      </c>
      <c r="N66" s="327">
        <v>0</v>
      </c>
      <c r="O66" s="329">
        <f t="shared" si="1"/>
        <v>117</v>
      </c>
      <c r="P66" s="329">
        <f t="shared" si="2"/>
        <v>1430</v>
      </c>
    </row>
    <row r="67" spans="1:16" ht="12.6" customHeight="1">
      <c r="A67" s="295">
        <f t="shared" si="3"/>
        <v>62</v>
      </c>
      <c r="B67" s="327">
        <v>621</v>
      </c>
      <c r="C67" s="327">
        <v>4</v>
      </c>
      <c r="D67" s="327">
        <v>123</v>
      </c>
      <c r="E67" s="327">
        <v>1</v>
      </c>
      <c r="F67" s="327">
        <v>246</v>
      </c>
      <c r="G67" s="327">
        <v>79</v>
      </c>
      <c r="H67" s="329">
        <f t="shared" si="0"/>
        <v>1074</v>
      </c>
      <c r="I67" s="327">
        <v>51</v>
      </c>
      <c r="J67" s="327">
        <v>0</v>
      </c>
      <c r="K67" s="327">
        <v>41</v>
      </c>
      <c r="L67" s="327">
        <v>2</v>
      </c>
      <c r="M67" s="327">
        <v>2</v>
      </c>
      <c r="N67" s="327">
        <v>0</v>
      </c>
      <c r="O67" s="329">
        <f t="shared" si="1"/>
        <v>96</v>
      </c>
      <c r="P67" s="329">
        <f t="shared" si="2"/>
        <v>1170</v>
      </c>
    </row>
    <row r="68" spans="1:16" ht="12.6" customHeight="1">
      <c r="A68" s="295">
        <f t="shared" si="3"/>
        <v>63</v>
      </c>
      <c r="B68" s="327">
        <v>499</v>
      </c>
      <c r="C68" s="327">
        <v>1</v>
      </c>
      <c r="D68" s="327">
        <v>130</v>
      </c>
      <c r="E68" s="327">
        <v>2</v>
      </c>
      <c r="F68" s="327">
        <v>198</v>
      </c>
      <c r="G68" s="327">
        <v>61</v>
      </c>
      <c r="H68" s="329">
        <f t="shared" si="0"/>
        <v>891</v>
      </c>
      <c r="I68" s="327">
        <v>58</v>
      </c>
      <c r="J68" s="327">
        <v>0</v>
      </c>
      <c r="K68" s="327">
        <v>34</v>
      </c>
      <c r="L68" s="327">
        <v>0</v>
      </c>
      <c r="M68" s="327">
        <v>2</v>
      </c>
      <c r="N68" s="327">
        <v>0</v>
      </c>
      <c r="O68" s="329">
        <f t="shared" si="1"/>
        <v>94</v>
      </c>
      <c r="P68" s="329">
        <f t="shared" si="2"/>
        <v>985</v>
      </c>
    </row>
    <row r="69" spans="1:16" ht="12.6" customHeight="1">
      <c r="A69" s="295">
        <f t="shared" si="3"/>
        <v>64</v>
      </c>
      <c r="B69" s="327">
        <v>457</v>
      </c>
      <c r="C69" s="327">
        <v>4</v>
      </c>
      <c r="D69" s="327">
        <v>120</v>
      </c>
      <c r="E69" s="327">
        <v>2</v>
      </c>
      <c r="F69" s="327">
        <v>191</v>
      </c>
      <c r="G69" s="327">
        <v>58</v>
      </c>
      <c r="H69" s="329">
        <f t="shared" si="0"/>
        <v>832</v>
      </c>
      <c r="I69" s="327">
        <v>62</v>
      </c>
      <c r="J69" s="327">
        <v>0</v>
      </c>
      <c r="K69" s="327">
        <v>29</v>
      </c>
      <c r="L69" s="327">
        <v>0</v>
      </c>
      <c r="M69" s="327">
        <v>0</v>
      </c>
      <c r="N69" s="327">
        <v>0</v>
      </c>
      <c r="O69" s="329">
        <f t="shared" si="1"/>
        <v>91</v>
      </c>
      <c r="P69" s="329">
        <f t="shared" si="2"/>
        <v>923</v>
      </c>
    </row>
    <row r="70" spans="1:16" ht="12.6" customHeight="1">
      <c r="A70" s="295">
        <f t="shared" si="3"/>
        <v>65</v>
      </c>
      <c r="B70" s="327">
        <v>319</v>
      </c>
      <c r="C70" s="327">
        <v>2</v>
      </c>
      <c r="D70" s="327">
        <v>96</v>
      </c>
      <c r="E70" s="327">
        <v>2</v>
      </c>
      <c r="F70" s="327">
        <v>180</v>
      </c>
      <c r="G70" s="327">
        <v>38</v>
      </c>
      <c r="H70" s="329">
        <f t="shared" ref="H70:H90" si="4">SUM(B70:G70)</f>
        <v>637</v>
      </c>
      <c r="I70" s="327">
        <v>50</v>
      </c>
      <c r="J70" s="327">
        <v>0</v>
      </c>
      <c r="K70" s="327">
        <v>23</v>
      </c>
      <c r="L70" s="327">
        <v>0</v>
      </c>
      <c r="M70" s="327">
        <v>2</v>
      </c>
      <c r="N70" s="327">
        <v>0</v>
      </c>
      <c r="O70" s="329">
        <f t="shared" ref="O70:O90" si="5">SUM(I70:N70)</f>
        <v>75</v>
      </c>
      <c r="P70" s="329">
        <f t="shared" ref="P70:P90" si="6">H70+O70</f>
        <v>712</v>
      </c>
    </row>
    <row r="71" spans="1:16" ht="12.6" customHeight="1">
      <c r="A71" s="295">
        <f t="shared" ref="A71:A89" si="7">+A70+1</f>
        <v>66</v>
      </c>
      <c r="B71" s="327">
        <v>538</v>
      </c>
      <c r="C71" s="327">
        <v>1</v>
      </c>
      <c r="D71" s="327">
        <v>133</v>
      </c>
      <c r="E71" s="327">
        <v>0</v>
      </c>
      <c r="F71" s="327">
        <v>207</v>
      </c>
      <c r="G71" s="327">
        <v>90</v>
      </c>
      <c r="H71" s="329">
        <f t="shared" si="4"/>
        <v>969</v>
      </c>
      <c r="I71" s="327">
        <v>88</v>
      </c>
      <c r="J71" s="327">
        <v>0</v>
      </c>
      <c r="K71" s="327">
        <v>48</v>
      </c>
      <c r="L71" s="327">
        <v>2</v>
      </c>
      <c r="M71" s="327">
        <v>0</v>
      </c>
      <c r="N71" s="327">
        <v>0</v>
      </c>
      <c r="O71" s="329">
        <f t="shared" si="5"/>
        <v>138</v>
      </c>
      <c r="P71" s="329">
        <f t="shared" si="6"/>
        <v>1107</v>
      </c>
    </row>
    <row r="72" spans="1:16" ht="12.6" customHeight="1">
      <c r="A72" s="295">
        <f t="shared" si="7"/>
        <v>67</v>
      </c>
      <c r="B72" s="327">
        <v>487</v>
      </c>
      <c r="C72" s="327">
        <v>0</v>
      </c>
      <c r="D72" s="327">
        <v>115</v>
      </c>
      <c r="E72" s="327">
        <v>1</v>
      </c>
      <c r="F72" s="327">
        <v>189</v>
      </c>
      <c r="G72" s="327">
        <v>74</v>
      </c>
      <c r="H72" s="329">
        <f t="shared" si="4"/>
        <v>866</v>
      </c>
      <c r="I72" s="327">
        <v>96</v>
      </c>
      <c r="J72" s="327">
        <v>0</v>
      </c>
      <c r="K72" s="327">
        <v>33</v>
      </c>
      <c r="L72" s="327">
        <v>0</v>
      </c>
      <c r="M72" s="327">
        <v>0</v>
      </c>
      <c r="N72" s="327">
        <v>0</v>
      </c>
      <c r="O72" s="329">
        <f t="shared" si="5"/>
        <v>129</v>
      </c>
      <c r="P72" s="329">
        <f t="shared" si="6"/>
        <v>995</v>
      </c>
    </row>
    <row r="73" spans="1:16" ht="12.6" customHeight="1">
      <c r="A73" s="295">
        <f t="shared" si="7"/>
        <v>68</v>
      </c>
      <c r="B73" s="327">
        <v>414</v>
      </c>
      <c r="C73" s="327">
        <v>0</v>
      </c>
      <c r="D73" s="327">
        <v>106</v>
      </c>
      <c r="E73" s="327">
        <v>2</v>
      </c>
      <c r="F73" s="327">
        <v>177</v>
      </c>
      <c r="G73" s="327">
        <v>55</v>
      </c>
      <c r="H73" s="329">
        <f t="shared" si="4"/>
        <v>754</v>
      </c>
      <c r="I73" s="327">
        <v>96</v>
      </c>
      <c r="J73" s="327">
        <v>0</v>
      </c>
      <c r="K73" s="327">
        <v>30</v>
      </c>
      <c r="L73" s="327">
        <v>1</v>
      </c>
      <c r="M73" s="327">
        <v>0</v>
      </c>
      <c r="N73" s="327">
        <v>0</v>
      </c>
      <c r="O73" s="329">
        <f t="shared" si="5"/>
        <v>127</v>
      </c>
      <c r="P73" s="329">
        <f t="shared" si="6"/>
        <v>881</v>
      </c>
    </row>
    <row r="74" spans="1:16" ht="12.6" customHeight="1">
      <c r="A74" s="295">
        <f t="shared" si="7"/>
        <v>69</v>
      </c>
      <c r="B74" s="327">
        <v>406</v>
      </c>
      <c r="C74" s="327">
        <v>1</v>
      </c>
      <c r="D74" s="327">
        <v>97</v>
      </c>
      <c r="E74" s="327">
        <v>3</v>
      </c>
      <c r="F74" s="327">
        <v>173</v>
      </c>
      <c r="G74" s="327">
        <v>66</v>
      </c>
      <c r="H74" s="329">
        <f t="shared" si="4"/>
        <v>746</v>
      </c>
      <c r="I74" s="327">
        <v>115</v>
      </c>
      <c r="J74" s="327">
        <v>0</v>
      </c>
      <c r="K74" s="327">
        <v>25</v>
      </c>
      <c r="L74" s="327">
        <v>0</v>
      </c>
      <c r="M74" s="327">
        <v>0</v>
      </c>
      <c r="N74" s="327">
        <v>0</v>
      </c>
      <c r="O74" s="329">
        <f t="shared" si="5"/>
        <v>140</v>
      </c>
      <c r="P74" s="329">
        <f t="shared" si="6"/>
        <v>886</v>
      </c>
    </row>
    <row r="75" spans="1:16" ht="12.6" customHeight="1">
      <c r="A75" s="295">
        <f t="shared" si="7"/>
        <v>70</v>
      </c>
      <c r="B75" s="327">
        <v>348</v>
      </c>
      <c r="C75" s="327">
        <v>0</v>
      </c>
      <c r="D75" s="327">
        <v>49</v>
      </c>
      <c r="E75" s="327">
        <v>2</v>
      </c>
      <c r="F75" s="327">
        <v>111</v>
      </c>
      <c r="G75" s="327">
        <v>39</v>
      </c>
      <c r="H75" s="329">
        <f t="shared" si="4"/>
        <v>549</v>
      </c>
      <c r="I75" s="327">
        <v>98</v>
      </c>
      <c r="J75" s="327">
        <v>0</v>
      </c>
      <c r="K75" s="327">
        <v>18</v>
      </c>
      <c r="L75" s="327">
        <v>0</v>
      </c>
      <c r="M75" s="327">
        <v>0</v>
      </c>
      <c r="N75" s="327">
        <v>0</v>
      </c>
      <c r="O75" s="329">
        <f t="shared" si="5"/>
        <v>116</v>
      </c>
      <c r="P75" s="329">
        <f t="shared" si="6"/>
        <v>665</v>
      </c>
    </row>
    <row r="76" spans="1:16" ht="12.6" customHeight="1">
      <c r="A76" s="295">
        <f t="shared" si="7"/>
        <v>71</v>
      </c>
      <c r="B76" s="327">
        <v>396</v>
      </c>
      <c r="C76" s="327">
        <v>0</v>
      </c>
      <c r="D76" s="327">
        <v>70</v>
      </c>
      <c r="E76" s="327">
        <v>0</v>
      </c>
      <c r="F76" s="327">
        <v>126</v>
      </c>
      <c r="G76" s="327">
        <v>55</v>
      </c>
      <c r="H76" s="329">
        <f t="shared" si="4"/>
        <v>647</v>
      </c>
      <c r="I76" s="327">
        <v>126</v>
      </c>
      <c r="J76" s="327">
        <v>0</v>
      </c>
      <c r="K76" s="327">
        <v>27</v>
      </c>
      <c r="L76" s="327">
        <v>0</v>
      </c>
      <c r="M76" s="327">
        <v>0</v>
      </c>
      <c r="N76" s="327">
        <v>0</v>
      </c>
      <c r="O76" s="329">
        <f t="shared" si="5"/>
        <v>153</v>
      </c>
      <c r="P76" s="329">
        <f t="shared" si="6"/>
        <v>800</v>
      </c>
    </row>
    <row r="77" spans="1:16" ht="12.6" customHeight="1">
      <c r="A77" s="295">
        <f t="shared" si="7"/>
        <v>72</v>
      </c>
      <c r="B77" s="327">
        <v>326</v>
      </c>
      <c r="C77" s="327">
        <v>1</v>
      </c>
      <c r="D77" s="327">
        <v>52</v>
      </c>
      <c r="E77" s="327">
        <v>3</v>
      </c>
      <c r="F77" s="327">
        <v>108</v>
      </c>
      <c r="G77" s="327">
        <v>38</v>
      </c>
      <c r="H77" s="329">
        <f t="shared" si="4"/>
        <v>528</v>
      </c>
      <c r="I77" s="327">
        <v>136</v>
      </c>
      <c r="J77" s="327">
        <v>0</v>
      </c>
      <c r="K77" s="327">
        <v>23</v>
      </c>
      <c r="L77" s="327">
        <v>0</v>
      </c>
      <c r="M77" s="327">
        <v>2</v>
      </c>
      <c r="N77" s="327">
        <v>0</v>
      </c>
      <c r="O77" s="329">
        <f t="shared" si="5"/>
        <v>161</v>
      </c>
      <c r="P77" s="329">
        <f t="shared" si="6"/>
        <v>689</v>
      </c>
    </row>
    <row r="78" spans="1:16" ht="12.6" customHeight="1">
      <c r="A78" s="295">
        <f t="shared" si="7"/>
        <v>73</v>
      </c>
      <c r="B78" s="327">
        <v>341</v>
      </c>
      <c r="C78" s="327">
        <v>1</v>
      </c>
      <c r="D78" s="327">
        <v>55</v>
      </c>
      <c r="E78" s="327">
        <v>0</v>
      </c>
      <c r="F78" s="327">
        <v>87</v>
      </c>
      <c r="G78" s="327">
        <v>35</v>
      </c>
      <c r="H78" s="329">
        <f t="shared" si="4"/>
        <v>519</v>
      </c>
      <c r="I78" s="327">
        <v>115</v>
      </c>
      <c r="J78" s="327">
        <v>0</v>
      </c>
      <c r="K78" s="327">
        <v>9</v>
      </c>
      <c r="L78" s="327">
        <v>0</v>
      </c>
      <c r="M78" s="327">
        <v>0</v>
      </c>
      <c r="N78" s="327">
        <v>0</v>
      </c>
      <c r="O78" s="329">
        <f t="shared" si="5"/>
        <v>124</v>
      </c>
      <c r="P78" s="329">
        <f t="shared" si="6"/>
        <v>643</v>
      </c>
    </row>
    <row r="79" spans="1:16" ht="12.6" customHeight="1">
      <c r="A79" s="295">
        <f t="shared" si="7"/>
        <v>74</v>
      </c>
      <c r="B79" s="327">
        <v>347</v>
      </c>
      <c r="C79" s="327">
        <v>0</v>
      </c>
      <c r="D79" s="327">
        <v>47</v>
      </c>
      <c r="E79" s="327">
        <v>1</v>
      </c>
      <c r="F79" s="327">
        <v>96</v>
      </c>
      <c r="G79" s="327">
        <v>50</v>
      </c>
      <c r="H79" s="329">
        <f t="shared" si="4"/>
        <v>541</v>
      </c>
      <c r="I79" s="327">
        <v>120</v>
      </c>
      <c r="J79" s="327">
        <v>0</v>
      </c>
      <c r="K79" s="327">
        <v>10</v>
      </c>
      <c r="L79" s="327">
        <v>1</v>
      </c>
      <c r="M79" s="327">
        <v>0</v>
      </c>
      <c r="N79" s="327">
        <v>0</v>
      </c>
      <c r="O79" s="329">
        <f t="shared" si="5"/>
        <v>131</v>
      </c>
      <c r="P79" s="329">
        <f t="shared" si="6"/>
        <v>672</v>
      </c>
    </row>
    <row r="80" spans="1:16" ht="12.6" customHeight="1">
      <c r="A80" s="295">
        <f t="shared" si="7"/>
        <v>75</v>
      </c>
      <c r="B80" s="327">
        <v>259</v>
      </c>
      <c r="C80" s="327">
        <v>2</v>
      </c>
      <c r="D80" s="327">
        <v>50</v>
      </c>
      <c r="E80" s="327">
        <v>0</v>
      </c>
      <c r="F80" s="327">
        <v>53</v>
      </c>
      <c r="G80" s="327">
        <v>38</v>
      </c>
      <c r="H80" s="329">
        <f t="shared" si="4"/>
        <v>402</v>
      </c>
      <c r="I80" s="327">
        <v>115</v>
      </c>
      <c r="J80" s="327">
        <v>0</v>
      </c>
      <c r="K80" s="327">
        <v>8</v>
      </c>
      <c r="L80" s="327">
        <v>0</v>
      </c>
      <c r="M80" s="327">
        <v>2</v>
      </c>
      <c r="N80" s="327">
        <v>0</v>
      </c>
      <c r="O80" s="329">
        <f t="shared" si="5"/>
        <v>125</v>
      </c>
      <c r="P80" s="329">
        <f t="shared" si="6"/>
        <v>527</v>
      </c>
    </row>
    <row r="81" spans="1:16" ht="12.6" customHeight="1">
      <c r="A81" s="295">
        <f t="shared" si="7"/>
        <v>76</v>
      </c>
      <c r="B81" s="327">
        <v>350</v>
      </c>
      <c r="C81" s="327">
        <v>0</v>
      </c>
      <c r="D81" s="327">
        <v>45</v>
      </c>
      <c r="E81" s="327">
        <v>2</v>
      </c>
      <c r="F81" s="327">
        <v>78</v>
      </c>
      <c r="G81" s="327">
        <v>36</v>
      </c>
      <c r="H81" s="329">
        <f t="shared" si="4"/>
        <v>511</v>
      </c>
      <c r="I81" s="327">
        <v>142</v>
      </c>
      <c r="J81" s="327">
        <v>0</v>
      </c>
      <c r="K81" s="327">
        <v>14</v>
      </c>
      <c r="L81" s="327">
        <v>0</v>
      </c>
      <c r="M81" s="327">
        <v>0</v>
      </c>
      <c r="N81" s="327">
        <v>0</v>
      </c>
      <c r="O81" s="329">
        <f t="shared" si="5"/>
        <v>156</v>
      </c>
      <c r="P81" s="329">
        <f t="shared" si="6"/>
        <v>667</v>
      </c>
    </row>
    <row r="82" spans="1:16" ht="12.6" customHeight="1">
      <c r="A82" s="295">
        <f t="shared" si="7"/>
        <v>77</v>
      </c>
      <c r="B82" s="327">
        <v>319</v>
      </c>
      <c r="C82" s="327">
        <v>1</v>
      </c>
      <c r="D82" s="327">
        <v>49</v>
      </c>
      <c r="E82" s="327">
        <v>0</v>
      </c>
      <c r="F82" s="327">
        <v>41</v>
      </c>
      <c r="G82" s="327">
        <v>30</v>
      </c>
      <c r="H82" s="329">
        <f t="shared" si="4"/>
        <v>440</v>
      </c>
      <c r="I82" s="327">
        <v>150</v>
      </c>
      <c r="J82" s="327">
        <v>0</v>
      </c>
      <c r="K82" s="327">
        <v>14</v>
      </c>
      <c r="L82" s="327">
        <v>0</v>
      </c>
      <c r="M82" s="327">
        <v>1</v>
      </c>
      <c r="N82" s="327">
        <v>0</v>
      </c>
      <c r="O82" s="329">
        <f t="shared" si="5"/>
        <v>165</v>
      </c>
      <c r="P82" s="329">
        <f t="shared" si="6"/>
        <v>605</v>
      </c>
    </row>
    <row r="83" spans="1:16" ht="12.6" customHeight="1">
      <c r="A83" s="295">
        <f t="shared" si="7"/>
        <v>78</v>
      </c>
      <c r="B83" s="327">
        <v>309</v>
      </c>
      <c r="C83" s="327">
        <v>0</v>
      </c>
      <c r="D83" s="327">
        <v>29</v>
      </c>
      <c r="E83" s="327">
        <v>0</v>
      </c>
      <c r="F83" s="327">
        <v>46</v>
      </c>
      <c r="G83" s="327">
        <v>17</v>
      </c>
      <c r="H83" s="329">
        <f t="shared" si="4"/>
        <v>401</v>
      </c>
      <c r="I83" s="327">
        <v>140</v>
      </c>
      <c r="J83" s="327">
        <v>0</v>
      </c>
      <c r="K83" s="327">
        <v>19</v>
      </c>
      <c r="L83" s="327">
        <v>0</v>
      </c>
      <c r="M83" s="327">
        <v>0</v>
      </c>
      <c r="N83" s="327">
        <v>0</v>
      </c>
      <c r="O83" s="329">
        <f t="shared" si="5"/>
        <v>159</v>
      </c>
      <c r="P83" s="329">
        <f t="shared" si="6"/>
        <v>560</v>
      </c>
    </row>
    <row r="84" spans="1:16" ht="12.6" customHeight="1">
      <c r="A84" s="295">
        <f t="shared" si="7"/>
        <v>79</v>
      </c>
      <c r="B84" s="327">
        <v>269</v>
      </c>
      <c r="C84" s="327">
        <v>0</v>
      </c>
      <c r="D84" s="327">
        <v>24</v>
      </c>
      <c r="E84" s="327">
        <v>0</v>
      </c>
      <c r="F84" s="327">
        <v>44</v>
      </c>
      <c r="G84" s="327">
        <v>28</v>
      </c>
      <c r="H84" s="329">
        <f t="shared" si="4"/>
        <v>365</v>
      </c>
      <c r="I84" s="327">
        <v>99</v>
      </c>
      <c r="J84" s="327">
        <v>0</v>
      </c>
      <c r="K84" s="327">
        <v>13</v>
      </c>
      <c r="L84" s="327">
        <v>0</v>
      </c>
      <c r="M84" s="327">
        <v>0</v>
      </c>
      <c r="N84" s="327">
        <v>0</v>
      </c>
      <c r="O84" s="329">
        <f t="shared" si="5"/>
        <v>112</v>
      </c>
      <c r="P84" s="329">
        <f t="shared" si="6"/>
        <v>477</v>
      </c>
    </row>
    <row r="85" spans="1:16" ht="12.6" customHeight="1">
      <c r="A85" s="295">
        <f t="shared" si="7"/>
        <v>80</v>
      </c>
      <c r="B85" s="220">
        <v>203</v>
      </c>
      <c r="C85" s="220">
        <v>0</v>
      </c>
      <c r="D85" s="220">
        <v>23</v>
      </c>
      <c r="E85" s="220">
        <v>0</v>
      </c>
      <c r="F85" s="220">
        <v>30</v>
      </c>
      <c r="G85" s="220">
        <v>11</v>
      </c>
      <c r="H85" s="329">
        <f t="shared" si="4"/>
        <v>267</v>
      </c>
      <c r="I85" s="220">
        <v>94</v>
      </c>
      <c r="J85" s="220">
        <v>0</v>
      </c>
      <c r="K85" s="220">
        <v>1</v>
      </c>
      <c r="L85" s="220">
        <v>0</v>
      </c>
      <c r="M85" s="220">
        <v>0</v>
      </c>
      <c r="N85" s="220">
        <v>0</v>
      </c>
      <c r="O85" s="329">
        <f t="shared" si="5"/>
        <v>95</v>
      </c>
      <c r="P85" s="329">
        <f t="shared" si="6"/>
        <v>362</v>
      </c>
    </row>
    <row r="86" spans="1:16" ht="12.6" customHeight="1">
      <c r="A86" s="295">
        <f t="shared" si="7"/>
        <v>81</v>
      </c>
      <c r="B86" s="220">
        <v>222</v>
      </c>
      <c r="C86" s="220">
        <v>1</v>
      </c>
      <c r="D86" s="220">
        <v>20</v>
      </c>
      <c r="E86" s="220">
        <v>0</v>
      </c>
      <c r="F86" s="220">
        <v>18</v>
      </c>
      <c r="G86" s="220">
        <v>13</v>
      </c>
      <c r="H86" s="329">
        <f t="shared" si="4"/>
        <v>274</v>
      </c>
      <c r="I86" s="220">
        <v>98</v>
      </c>
      <c r="J86" s="220">
        <v>0</v>
      </c>
      <c r="K86" s="220">
        <v>3</v>
      </c>
      <c r="L86" s="220">
        <v>0</v>
      </c>
      <c r="M86" s="220">
        <v>0</v>
      </c>
      <c r="N86" s="220">
        <v>0</v>
      </c>
      <c r="O86" s="329">
        <f t="shared" si="5"/>
        <v>101</v>
      </c>
      <c r="P86" s="329">
        <f t="shared" si="6"/>
        <v>375</v>
      </c>
    </row>
    <row r="87" spans="1:16" ht="12.6" customHeight="1">
      <c r="A87" s="295">
        <f t="shared" si="7"/>
        <v>82</v>
      </c>
      <c r="B87" s="220">
        <v>222</v>
      </c>
      <c r="C87" s="220">
        <v>0</v>
      </c>
      <c r="D87" s="220">
        <v>23</v>
      </c>
      <c r="E87" s="220">
        <v>0</v>
      </c>
      <c r="F87" s="220">
        <v>30</v>
      </c>
      <c r="G87" s="220">
        <v>31</v>
      </c>
      <c r="H87" s="329">
        <f t="shared" si="4"/>
        <v>306</v>
      </c>
      <c r="I87" s="220">
        <v>120</v>
      </c>
      <c r="J87" s="220">
        <v>0</v>
      </c>
      <c r="K87" s="220">
        <v>9</v>
      </c>
      <c r="L87" s="220">
        <v>0</v>
      </c>
      <c r="M87" s="220">
        <v>0</v>
      </c>
      <c r="N87" s="220">
        <v>0</v>
      </c>
      <c r="O87" s="329">
        <f t="shared" si="5"/>
        <v>129</v>
      </c>
      <c r="P87" s="329">
        <f t="shared" si="6"/>
        <v>435</v>
      </c>
    </row>
    <row r="88" spans="1:16" ht="12.6" customHeight="1">
      <c r="A88" s="295">
        <f t="shared" si="7"/>
        <v>83</v>
      </c>
      <c r="B88" s="220">
        <v>291</v>
      </c>
      <c r="C88" s="220">
        <v>0</v>
      </c>
      <c r="D88" s="220">
        <v>14</v>
      </c>
      <c r="E88" s="220">
        <v>0</v>
      </c>
      <c r="F88" s="220">
        <v>44</v>
      </c>
      <c r="G88" s="220">
        <v>22</v>
      </c>
      <c r="H88" s="329">
        <f t="shared" si="4"/>
        <v>371</v>
      </c>
      <c r="I88" s="220">
        <v>126</v>
      </c>
      <c r="J88" s="220">
        <v>0</v>
      </c>
      <c r="K88" s="220">
        <v>6</v>
      </c>
      <c r="L88" s="220">
        <v>0</v>
      </c>
      <c r="M88" s="220">
        <v>0</v>
      </c>
      <c r="N88" s="220">
        <v>0</v>
      </c>
      <c r="O88" s="329">
        <f t="shared" si="5"/>
        <v>132</v>
      </c>
      <c r="P88" s="329">
        <f t="shared" si="6"/>
        <v>503</v>
      </c>
    </row>
    <row r="89" spans="1:16" ht="12.6" customHeight="1">
      <c r="A89" s="295">
        <f t="shared" si="7"/>
        <v>84</v>
      </c>
      <c r="B89" s="220">
        <v>223</v>
      </c>
      <c r="C89" s="220">
        <v>0</v>
      </c>
      <c r="D89" s="220">
        <v>10</v>
      </c>
      <c r="E89" s="220">
        <v>0</v>
      </c>
      <c r="F89" s="220">
        <v>27</v>
      </c>
      <c r="G89" s="220">
        <v>14</v>
      </c>
      <c r="H89" s="329">
        <f t="shared" si="4"/>
        <v>274</v>
      </c>
      <c r="I89" s="220">
        <v>103</v>
      </c>
      <c r="J89" s="220">
        <v>0</v>
      </c>
      <c r="K89" s="220">
        <v>8</v>
      </c>
      <c r="L89" s="220">
        <v>0</v>
      </c>
      <c r="M89" s="220">
        <v>0</v>
      </c>
      <c r="N89" s="220">
        <v>0</v>
      </c>
      <c r="O89" s="329">
        <f t="shared" si="5"/>
        <v>111</v>
      </c>
      <c r="P89" s="329">
        <f t="shared" si="6"/>
        <v>385</v>
      </c>
    </row>
    <row r="90" spans="1:16" ht="12.6" customHeight="1">
      <c r="A90" s="295" t="s">
        <v>1387</v>
      </c>
      <c r="B90" s="220">
        <v>759</v>
      </c>
      <c r="C90" s="220">
        <v>2</v>
      </c>
      <c r="D90" s="220">
        <v>38</v>
      </c>
      <c r="E90" s="220">
        <v>0</v>
      </c>
      <c r="F90" s="220">
        <v>78</v>
      </c>
      <c r="G90" s="220">
        <v>37</v>
      </c>
      <c r="H90" s="329">
        <f t="shared" si="4"/>
        <v>914</v>
      </c>
      <c r="I90" s="220">
        <v>323</v>
      </c>
      <c r="J90" s="220">
        <v>0</v>
      </c>
      <c r="K90" s="220">
        <v>7</v>
      </c>
      <c r="L90" s="220">
        <v>0</v>
      </c>
      <c r="M90" s="220">
        <v>0</v>
      </c>
      <c r="N90" s="220">
        <v>0</v>
      </c>
      <c r="O90" s="329">
        <f t="shared" si="5"/>
        <v>330</v>
      </c>
      <c r="P90" s="329">
        <f t="shared" si="6"/>
        <v>1244</v>
      </c>
    </row>
    <row r="91" spans="1:16" ht="24" customHeight="1">
      <c r="A91" s="331" t="s">
        <v>1388</v>
      </c>
      <c r="B91" s="202">
        <f t="shared" ref="B91:P91" si="8">SUM(B5:B90)</f>
        <v>39060</v>
      </c>
      <c r="C91" s="202">
        <f t="shared" si="8"/>
        <v>134</v>
      </c>
      <c r="D91" s="202">
        <f t="shared" si="8"/>
        <v>22014</v>
      </c>
      <c r="E91" s="202">
        <f t="shared" si="8"/>
        <v>11989</v>
      </c>
      <c r="F91" s="202">
        <f t="shared" si="8"/>
        <v>6573</v>
      </c>
      <c r="G91" s="202">
        <f t="shared" si="8"/>
        <v>2096</v>
      </c>
      <c r="H91" s="202">
        <f t="shared" si="8"/>
        <v>81866</v>
      </c>
      <c r="I91" s="202">
        <f t="shared" si="8"/>
        <v>3160</v>
      </c>
      <c r="J91" s="202">
        <f t="shared" si="8"/>
        <v>1</v>
      </c>
      <c r="K91" s="202">
        <f t="shared" si="8"/>
        <v>1581</v>
      </c>
      <c r="L91" s="202">
        <f t="shared" si="8"/>
        <v>110</v>
      </c>
      <c r="M91" s="202">
        <f t="shared" si="8"/>
        <v>15</v>
      </c>
      <c r="N91" s="202">
        <f t="shared" si="8"/>
        <v>7</v>
      </c>
      <c r="O91" s="202">
        <f t="shared" si="8"/>
        <v>4874</v>
      </c>
      <c r="P91" s="202">
        <f t="shared" si="8"/>
        <v>86740</v>
      </c>
    </row>
  </sheetData>
  <mergeCells count="6">
    <mergeCell ref="A1:P1"/>
    <mergeCell ref="A2:P2"/>
    <mergeCell ref="A3:A4"/>
    <mergeCell ref="B3:H3"/>
    <mergeCell ref="I3:O3"/>
    <mergeCell ref="P3:P4"/>
  </mergeCells>
  <printOptions horizontalCentered="1" verticalCentered="1"/>
  <pageMargins left="0" right="0" top="0" bottom="0" header="0" footer="0"/>
  <pageSetup paperSize="9" scale="64" orientation="portrait" r:id="rId1"/>
  <headerFooter alignWithMargins="0"/>
</worksheet>
</file>

<file path=xl/worksheets/sheet29.xml><?xml version="1.0" encoding="utf-8"?>
<worksheet xmlns="http://schemas.openxmlformats.org/spreadsheetml/2006/main" xmlns:r="http://schemas.openxmlformats.org/officeDocument/2006/relationships">
  <sheetPr>
    <tabColor theme="0" tint="-4.9989318521683403E-2"/>
  </sheetPr>
  <dimension ref="A1:U505"/>
  <sheetViews>
    <sheetView showGridLines="0" zoomScaleNormal="100" workbookViewId="0">
      <pane xSplit="2" ySplit="6" topLeftCell="C448"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30.85546875" style="343" customWidth="1"/>
    <col min="2" max="2" width="29.42578125" style="343" customWidth="1"/>
    <col min="3" max="4" width="10.5703125" style="343" customWidth="1"/>
    <col min="5" max="6" width="6.42578125" style="343" bestFit="1" customWidth="1"/>
    <col min="7" max="7" width="5.42578125" style="343" bestFit="1" customWidth="1"/>
    <col min="8" max="8" width="6.42578125" style="343" bestFit="1" customWidth="1"/>
    <col min="9" max="10" width="10.5703125" style="343" customWidth="1"/>
    <col min="11" max="12" width="5.42578125" style="343" bestFit="1" customWidth="1"/>
    <col min="13" max="13" width="4" style="343" bestFit="1" customWidth="1"/>
    <col min="14" max="14" width="7.28515625" style="343" customWidth="1"/>
    <col min="15" max="15" width="7.42578125" style="343" bestFit="1" customWidth="1"/>
    <col min="16" max="16" width="6.42578125" style="343" bestFit="1" customWidth="1"/>
    <col min="17" max="17" width="7.42578125" style="343" bestFit="1" customWidth="1"/>
    <col min="18" max="18" width="5.5703125" style="343" bestFit="1" customWidth="1"/>
    <col min="19" max="19" width="5.85546875" style="343" bestFit="1" customWidth="1"/>
    <col min="20" max="20" width="6.7109375" style="343" bestFit="1" customWidth="1"/>
    <col min="21" max="16384" width="9.140625" style="343"/>
  </cols>
  <sheetData>
    <row r="1" spans="1:21" ht="20.25" customHeight="1">
      <c r="A1" s="1138" t="s">
        <v>1413</v>
      </c>
      <c r="B1" s="1138"/>
      <c r="C1" s="1138"/>
      <c r="D1" s="1138"/>
      <c r="E1" s="1138"/>
      <c r="F1" s="1138"/>
      <c r="G1" s="1138"/>
      <c r="H1" s="1138"/>
      <c r="I1" s="1138"/>
      <c r="J1" s="1138"/>
      <c r="K1" s="1138"/>
      <c r="L1" s="1138"/>
      <c r="M1" s="1138"/>
      <c r="N1" s="1138"/>
      <c r="O1" s="1138"/>
      <c r="P1" s="1138"/>
      <c r="Q1" s="1138"/>
      <c r="R1" s="1138"/>
      <c r="S1" s="1138"/>
      <c r="T1" s="1138"/>
    </row>
    <row r="2" spans="1:21" ht="20.25" customHeight="1">
      <c r="A2" s="1139" t="s">
        <v>1414</v>
      </c>
      <c r="B2" s="1139"/>
      <c r="C2" s="1139"/>
      <c r="D2" s="1139"/>
      <c r="E2" s="1139"/>
      <c r="F2" s="1139"/>
      <c r="G2" s="1139"/>
      <c r="H2" s="1139"/>
      <c r="I2" s="1139"/>
      <c r="J2" s="1139"/>
      <c r="K2" s="1139"/>
      <c r="L2" s="1139"/>
      <c r="M2" s="1139"/>
      <c r="N2" s="1139"/>
      <c r="O2" s="1139"/>
      <c r="P2" s="1139"/>
      <c r="Q2" s="1139"/>
      <c r="R2" s="1139"/>
      <c r="S2" s="1139"/>
      <c r="T2" s="1139"/>
    </row>
    <row r="3" spans="1:21" ht="14.25" customHeight="1">
      <c r="A3" s="344"/>
      <c r="B3" s="344"/>
      <c r="C3" s="344"/>
      <c r="D3" s="344"/>
      <c r="E3" s="344"/>
      <c r="F3" s="344"/>
      <c r="G3" s="344"/>
      <c r="H3" s="344"/>
      <c r="I3" s="344"/>
      <c r="J3" s="344"/>
      <c r="K3" s="344"/>
      <c r="L3" s="344"/>
      <c r="M3" s="344"/>
      <c r="N3" s="344"/>
      <c r="O3" s="344"/>
      <c r="P3" s="344"/>
      <c r="Q3" s="344"/>
      <c r="R3" s="344"/>
      <c r="S3" s="1140" t="s">
        <v>1415</v>
      </c>
      <c r="T3" s="1140"/>
    </row>
    <row r="4" spans="1:21" ht="41.25" customHeight="1">
      <c r="A4" s="1141" t="s">
        <v>1416</v>
      </c>
      <c r="B4" s="1141"/>
      <c r="C4" s="1144" t="s">
        <v>1131</v>
      </c>
      <c r="D4" s="1145"/>
      <c r="E4" s="1145"/>
      <c r="F4" s="1145"/>
      <c r="G4" s="1145"/>
      <c r="H4" s="1145"/>
      <c r="I4" s="1145"/>
      <c r="J4" s="1145"/>
      <c r="K4" s="1145"/>
      <c r="L4" s="1145"/>
      <c r="M4" s="1145"/>
      <c r="N4" s="1145"/>
      <c r="O4" s="1145"/>
      <c r="P4" s="1145"/>
      <c r="Q4" s="1146"/>
      <c r="R4" s="1147" t="s">
        <v>1417</v>
      </c>
      <c r="S4" s="1148"/>
      <c r="T4" s="1148"/>
    </row>
    <row r="5" spans="1:21" ht="17.25" customHeight="1">
      <c r="A5" s="1142"/>
      <c r="B5" s="1142"/>
      <c r="C5" s="1151" t="s">
        <v>1418</v>
      </c>
      <c r="D5" s="1151"/>
      <c r="E5" s="1151"/>
      <c r="F5" s="1151"/>
      <c r="G5" s="1151"/>
      <c r="H5" s="1151"/>
      <c r="I5" s="1151" t="s">
        <v>1419</v>
      </c>
      <c r="J5" s="1151"/>
      <c r="K5" s="1151"/>
      <c r="L5" s="1151"/>
      <c r="M5" s="1151"/>
      <c r="N5" s="1151"/>
      <c r="O5" s="1144" t="s">
        <v>1420</v>
      </c>
      <c r="P5" s="1145"/>
      <c r="Q5" s="1146"/>
      <c r="R5" s="1149"/>
      <c r="S5" s="1150"/>
      <c r="T5" s="1150"/>
    </row>
    <row r="6" spans="1:21" ht="66.75" customHeight="1">
      <c r="A6" s="1143"/>
      <c r="B6" s="1143"/>
      <c r="C6" s="345" t="s">
        <v>1421</v>
      </c>
      <c r="D6" s="345" t="s">
        <v>1422</v>
      </c>
      <c r="E6" s="345" t="s">
        <v>11</v>
      </c>
      <c r="F6" s="345" t="s">
        <v>12</v>
      </c>
      <c r="G6" s="345" t="s">
        <v>13</v>
      </c>
      <c r="H6" s="345" t="s">
        <v>1147</v>
      </c>
      <c r="I6" s="345" t="s">
        <v>1421</v>
      </c>
      <c r="J6" s="345" t="s">
        <v>1422</v>
      </c>
      <c r="K6" s="345" t="s">
        <v>11</v>
      </c>
      <c r="L6" s="345" t="s">
        <v>12</v>
      </c>
      <c r="M6" s="345" t="s">
        <v>13</v>
      </c>
      <c r="N6" s="345" t="s">
        <v>1147</v>
      </c>
      <c r="O6" s="346" t="s">
        <v>1423</v>
      </c>
      <c r="P6" s="346" t="s">
        <v>1424</v>
      </c>
      <c r="Q6" s="346" t="s">
        <v>1136</v>
      </c>
      <c r="R6" s="347" t="s">
        <v>1425</v>
      </c>
      <c r="S6" s="347" t="s">
        <v>1426</v>
      </c>
      <c r="T6" s="348" t="s">
        <v>1427</v>
      </c>
    </row>
    <row r="7" spans="1:21" ht="17.100000000000001" customHeight="1">
      <c r="A7" s="1135" t="s">
        <v>1428</v>
      </c>
      <c r="B7" s="1135"/>
      <c r="C7" s="349">
        <f>C8+C10+C12</f>
        <v>78</v>
      </c>
      <c r="D7" s="349">
        <f t="shared" ref="D7:T7" si="0">D8+D10+D12</f>
        <v>4</v>
      </c>
      <c r="E7" s="349">
        <f t="shared" si="0"/>
        <v>8</v>
      </c>
      <c r="F7" s="349">
        <f t="shared" si="0"/>
        <v>13</v>
      </c>
      <c r="G7" s="349">
        <f t="shared" si="0"/>
        <v>2</v>
      </c>
      <c r="H7" s="349">
        <f t="shared" si="0"/>
        <v>86</v>
      </c>
      <c r="I7" s="349">
        <f t="shared" si="0"/>
        <v>19</v>
      </c>
      <c r="J7" s="349">
        <f t="shared" si="0"/>
        <v>2</v>
      </c>
      <c r="K7" s="349">
        <f t="shared" si="0"/>
        <v>0</v>
      </c>
      <c r="L7" s="349">
        <f t="shared" si="0"/>
        <v>0</v>
      </c>
      <c r="M7" s="349">
        <f t="shared" si="0"/>
        <v>0</v>
      </c>
      <c r="N7" s="349">
        <f t="shared" si="0"/>
        <v>3</v>
      </c>
      <c r="O7" s="349">
        <f t="shared" si="0"/>
        <v>191</v>
      </c>
      <c r="P7" s="349">
        <f t="shared" si="0"/>
        <v>24</v>
      </c>
      <c r="Q7" s="349">
        <f t="shared" si="0"/>
        <v>215</v>
      </c>
      <c r="R7" s="349">
        <f t="shared" si="0"/>
        <v>0</v>
      </c>
      <c r="S7" s="349">
        <f t="shared" si="0"/>
        <v>0</v>
      </c>
      <c r="T7" s="349">
        <f t="shared" si="0"/>
        <v>0</v>
      </c>
      <c r="U7" s="675"/>
    </row>
    <row r="8" spans="1:21" ht="17.100000000000001" customHeight="1">
      <c r="A8" s="1136" t="s">
        <v>1429</v>
      </c>
      <c r="B8" s="1137"/>
      <c r="C8" s="350">
        <f>C9</f>
        <v>6</v>
      </c>
      <c r="D8" s="350">
        <f t="shared" ref="D8:T8" si="1">D9</f>
        <v>0</v>
      </c>
      <c r="E8" s="350">
        <f t="shared" si="1"/>
        <v>0</v>
      </c>
      <c r="F8" s="350">
        <f t="shared" si="1"/>
        <v>0</v>
      </c>
      <c r="G8" s="350">
        <f t="shared" si="1"/>
        <v>0</v>
      </c>
      <c r="H8" s="350">
        <f t="shared" si="1"/>
        <v>3</v>
      </c>
      <c r="I8" s="350">
        <f t="shared" si="1"/>
        <v>2</v>
      </c>
      <c r="J8" s="350">
        <f t="shared" si="1"/>
        <v>0</v>
      </c>
      <c r="K8" s="350">
        <f t="shared" si="1"/>
        <v>0</v>
      </c>
      <c r="L8" s="350">
        <f t="shared" si="1"/>
        <v>0</v>
      </c>
      <c r="M8" s="350">
        <f t="shared" si="1"/>
        <v>0</v>
      </c>
      <c r="N8" s="350">
        <f t="shared" si="1"/>
        <v>0</v>
      </c>
      <c r="O8" s="350">
        <f t="shared" si="1"/>
        <v>9</v>
      </c>
      <c r="P8" s="350">
        <f t="shared" si="1"/>
        <v>2</v>
      </c>
      <c r="Q8" s="351">
        <f t="shared" si="1"/>
        <v>11</v>
      </c>
      <c r="R8" s="352">
        <f t="shared" si="1"/>
        <v>0</v>
      </c>
      <c r="S8" s="352">
        <f t="shared" si="1"/>
        <v>0</v>
      </c>
      <c r="T8" s="349">
        <f t="shared" si="1"/>
        <v>0</v>
      </c>
    </row>
    <row r="9" spans="1:21" hidden="1" outlineLevel="1">
      <c r="A9" s="353" t="s">
        <v>1430</v>
      </c>
      <c r="B9" s="353" t="s">
        <v>1431</v>
      </c>
      <c r="C9" s="354">
        <v>6</v>
      </c>
      <c r="D9" s="355">
        <v>0</v>
      </c>
      <c r="E9" s="354">
        <v>0</v>
      </c>
      <c r="F9" s="354">
        <v>0</v>
      </c>
      <c r="G9" s="355">
        <v>0</v>
      </c>
      <c r="H9" s="356">
        <v>3</v>
      </c>
      <c r="I9" s="355">
        <v>2</v>
      </c>
      <c r="J9" s="355">
        <v>0</v>
      </c>
      <c r="K9" s="355">
        <v>0</v>
      </c>
      <c r="L9" s="355">
        <v>0</v>
      </c>
      <c r="M9" s="355">
        <v>0</v>
      </c>
      <c r="N9" s="355">
        <v>0</v>
      </c>
      <c r="O9" s="356">
        <f>SUM(C9:H9)</f>
        <v>9</v>
      </c>
      <c r="P9" s="357">
        <f>SUM(I9:N9)</f>
        <v>2</v>
      </c>
      <c r="Q9" s="356">
        <f>+P9+O9</f>
        <v>11</v>
      </c>
      <c r="R9" s="356">
        <v>0</v>
      </c>
      <c r="S9" s="356">
        <v>0</v>
      </c>
      <c r="T9" s="356">
        <f>+S9+R9</f>
        <v>0</v>
      </c>
    </row>
    <row r="10" spans="1:21" ht="17.100000000000001" customHeight="1" collapsed="1">
      <c r="A10" s="1136" t="s">
        <v>1432</v>
      </c>
      <c r="B10" s="1137"/>
      <c r="C10" s="352">
        <f>C11</f>
        <v>35</v>
      </c>
      <c r="D10" s="352">
        <f t="shared" ref="D10:T10" si="2">D11</f>
        <v>0</v>
      </c>
      <c r="E10" s="352">
        <f t="shared" si="2"/>
        <v>2</v>
      </c>
      <c r="F10" s="352">
        <f t="shared" si="2"/>
        <v>6</v>
      </c>
      <c r="G10" s="352">
        <f t="shared" si="2"/>
        <v>2</v>
      </c>
      <c r="H10" s="352">
        <f t="shared" si="2"/>
        <v>28</v>
      </c>
      <c r="I10" s="352">
        <f t="shared" si="2"/>
        <v>5</v>
      </c>
      <c r="J10" s="352">
        <f t="shared" si="2"/>
        <v>1</v>
      </c>
      <c r="K10" s="352">
        <f t="shared" si="2"/>
        <v>0</v>
      </c>
      <c r="L10" s="352">
        <f t="shared" si="2"/>
        <v>0</v>
      </c>
      <c r="M10" s="352">
        <f t="shared" si="2"/>
        <v>0</v>
      </c>
      <c r="N10" s="352">
        <f t="shared" si="2"/>
        <v>2</v>
      </c>
      <c r="O10" s="352">
        <f t="shared" si="2"/>
        <v>73</v>
      </c>
      <c r="P10" s="352">
        <f t="shared" si="2"/>
        <v>8</v>
      </c>
      <c r="Q10" s="349">
        <f t="shared" si="2"/>
        <v>81</v>
      </c>
      <c r="R10" s="352">
        <f t="shared" si="2"/>
        <v>0</v>
      </c>
      <c r="S10" s="352">
        <f t="shared" si="2"/>
        <v>0</v>
      </c>
      <c r="T10" s="349">
        <f t="shared" si="2"/>
        <v>0</v>
      </c>
    </row>
    <row r="11" spans="1:21" ht="25.5" hidden="1" outlineLevel="1">
      <c r="A11" s="353" t="s">
        <v>1433</v>
      </c>
      <c r="B11" s="353" t="s">
        <v>1434</v>
      </c>
      <c r="C11" s="356">
        <v>35</v>
      </c>
      <c r="D11" s="357">
        <v>0</v>
      </c>
      <c r="E11" s="356">
        <v>2</v>
      </c>
      <c r="F11" s="356">
        <v>6</v>
      </c>
      <c r="G11" s="356">
        <v>2</v>
      </c>
      <c r="H11" s="356">
        <v>28</v>
      </c>
      <c r="I11" s="356">
        <v>5</v>
      </c>
      <c r="J11" s="357">
        <v>1</v>
      </c>
      <c r="K11" s="356">
        <v>0</v>
      </c>
      <c r="L11" s="356">
        <v>0</v>
      </c>
      <c r="M11" s="357">
        <v>0</v>
      </c>
      <c r="N11" s="357">
        <v>2</v>
      </c>
      <c r="O11" s="356">
        <f>SUM(C11:H11)</f>
        <v>73</v>
      </c>
      <c r="P11" s="357">
        <f>SUM(I11:N11)</f>
        <v>8</v>
      </c>
      <c r="Q11" s="356">
        <f>+P11+O11</f>
        <v>81</v>
      </c>
      <c r="R11" s="356">
        <v>0</v>
      </c>
      <c r="S11" s="356">
        <v>0</v>
      </c>
      <c r="T11" s="356">
        <f>+S11+R11</f>
        <v>0</v>
      </c>
    </row>
    <row r="12" spans="1:21" ht="17.100000000000001" customHeight="1" collapsed="1">
      <c r="A12" s="1136" t="s">
        <v>1435</v>
      </c>
      <c r="B12" s="1137"/>
      <c r="C12" s="358">
        <f>C13</f>
        <v>37</v>
      </c>
      <c r="D12" s="358">
        <f t="shared" ref="D12:T12" si="3">D13</f>
        <v>4</v>
      </c>
      <c r="E12" s="358">
        <f t="shared" si="3"/>
        <v>6</v>
      </c>
      <c r="F12" s="358">
        <f t="shared" si="3"/>
        <v>7</v>
      </c>
      <c r="G12" s="358">
        <f t="shared" si="3"/>
        <v>0</v>
      </c>
      <c r="H12" s="358">
        <f t="shared" si="3"/>
        <v>55</v>
      </c>
      <c r="I12" s="358">
        <f t="shared" si="3"/>
        <v>12</v>
      </c>
      <c r="J12" s="358">
        <f t="shared" si="3"/>
        <v>1</v>
      </c>
      <c r="K12" s="358">
        <f t="shared" si="3"/>
        <v>0</v>
      </c>
      <c r="L12" s="358">
        <f t="shared" si="3"/>
        <v>0</v>
      </c>
      <c r="M12" s="358">
        <f t="shared" si="3"/>
        <v>0</v>
      </c>
      <c r="N12" s="358">
        <f t="shared" si="3"/>
        <v>1</v>
      </c>
      <c r="O12" s="358">
        <f t="shared" si="3"/>
        <v>109</v>
      </c>
      <c r="P12" s="358">
        <f t="shared" si="3"/>
        <v>14</v>
      </c>
      <c r="Q12" s="359">
        <f t="shared" si="3"/>
        <v>123</v>
      </c>
      <c r="R12" s="358">
        <f t="shared" si="3"/>
        <v>0</v>
      </c>
      <c r="S12" s="358">
        <f t="shared" si="3"/>
        <v>0</v>
      </c>
      <c r="T12" s="359">
        <f t="shared" si="3"/>
        <v>0</v>
      </c>
    </row>
    <row r="13" spans="1:21" ht="25.5" hidden="1" outlineLevel="1">
      <c r="A13" s="353" t="s">
        <v>1436</v>
      </c>
      <c r="B13" s="353" t="s">
        <v>1437</v>
      </c>
      <c r="C13" s="354">
        <v>37</v>
      </c>
      <c r="D13" s="354">
        <v>4</v>
      </c>
      <c r="E13" s="354">
        <v>6</v>
      </c>
      <c r="F13" s="354">
        <v>7</v>
      </c>
      <c r="G13" s="354">
        <v>0</v>
      </c>
      <c r="H13" s="356">
        <v>55</v>
      </c>
      <c r="I13" s="354">
        <v>12</v>
      </c>
      <c r="J13" s="355">
        <v>1</v>
      </c>
      <c r="K13" s="355">
        <v>0</v>
      </c>
      <c r="L13" s="355">
        <v>0</v>
      </c>
      <c r="M13" s="355">
        <v>0</v>
      </c>
      <c r="N13" s="355">
        <v>1</v>
      </c>
      <c r="O13" s="356">
        <f>SUM(C13:H13)</f>
        <v>109</v>
      </c>
      <c r="P13" s="357">
        <f>SUM(I13:N13)</f>
        <v>14</v>
      </c>
      <c r="Q13" s="356">
        <f>+P13+O13</f>
        <v>123</v>
      </c>
      <c r="R13" s="356">
        <v>0</v>
      </c>
      <c r="S13" s="356">
        <v>0</v>
      </c>
      <c r="T13" s="356">
        <f>+S13+R13</f>
        <v>0</v>
      </c>
    </row>
    <row r="14" spans="1:21" ht="17.100000000000001" customHeight="1" collapsed="1">
      <c r="A14" s="1135" t="s">
        <v>1438</v>
      </c>
      <c r="B14" s="1135"/>
      <c r="C14" s="349">
        <f>C15+C21+C29+C44</f>
        <v>1572</v>
      </c>
      <c r="D14" s="349">
        <f t="shared" ref="D14:T14" si="4">D15+D21+D29+D44</f>
        <v>62</v>
      </c>
      <c r="E14" s="349">
        <f t="shared" si="4"/>
        <v>122</v>
      </c>
      <c r="F14" s="349">
        <f t="shared" si="4"/>
        <v>166</v>
      </c>
      <c r="G14" s="349">
        <f t="shared" si="4"/>
        <v>45</v>
      </c>
      <c r="H14" s="349">
        <f t="shared" si="4"/>
        <v>1176</v>
      </c>
      <c r="I14" s="349">
        <f t="shared" si="4"/>
        <v>471</v>
      </c>
      <c r="J14" s="349">
        <f t="shared" si="4"/>
        <v>8</v>
      </c>
      <c r="K14" s="349">
        <f t="shared" si="4"/>
        <v>23</v>
      </c>
      <c r="L14" s="349">
        <f t="shared" si="4"/>
        <v>31</v>
      </c>
      <c r="M14" s="349">
        <f t="shared" si="4"/>
        <v>7</v>
      </c>
      <c r="N14" s="349">
        <f t="shared" si="4"/>
        <v>157</v>
      </c>
      <c r="O14" s="349">
        <f>O15+O21+O29+O44</f>
        <v>3143</v>
      </c>
      <c r="P14" s="349">
        <f t="shared" si="4"/>
        <v>697</v>
      </c>
      <c r="Q14" s="349">
        <f t="shared" si="4"/>
        <v>3840</v>
      </c>
      <c r="R14" s="349">
        <f t="shared" si="4"/>
        <v>32</v>
      </c>
      <c r="S14" s="349">
        <f t="shared" si="4"/>
        <v>0</v>
      </c>
      <c r="T14" s="349">
        <f t="shared" si="4"/>
        <v>32</v>
      </c>
    </row>
    <row r="15" spans="1:21" ht="17.100000000000001" customHeight="1">
      <c r="A15" s="1137" t="s">
        <v>1439</v>
      </c>
      <c r="B15" s="1137"/>
      <c r="C15" s="352">
        <f>SUM(C16:C20)</f>
        <v>178</v>
      </c>
      <c r="D15" s="352">
        <f t="shared" ref="D15:T15" si="5">SUM(D16:D20)</f>
        <v>3</v>
      </c>
      <c r="E15" s="352">
        <f t="shared" si="5"/>
        <v>6</v>
      </c>
      <c r="F15" s="352">
        <f t="shared" si="5"/>
        <v>12</v>
      </c>
      <c r="G15" s="352">
        <f t="shared" si="5"/>
        <v>3</v>
      </c>
      <c r="H15" s="352">
        <f t="shared" si="5"/>
        <v>150</v>
      </c>
      <c r="I15" s="352">
        <f t="shared" si="5"/>
        <v>33</v>
      </c>
      <c r="J15" s="352">
        <f t="shared" si="5"/>
        <v>0</v>
      </c>
      <c r="K15" s="352">
        <f t="shared" si="5"/>
        <v>0</v>
      </c>
      <c r="L15" s="352">
        <f t="shared" si="5"/>
        <v>2</v>
      </c>
      <c r="M15" s="352">
        <f t="shared" si="5"/>
        <v>0</v>
      </c>
      <c r="N15" s="352">
        <f t="shared" si="5"/>
        <v>14</v>
      </c>
      <c r="O15" s="352">
        <f t="shared" si="5"/>
        <v>352</v>
      </c>
      <c r="P15" s="352">
        <f t="shared" si="5"/>
        <v>49</v>
      </c>
      <c r="Q15" s="349">
        <f t="shared" si="5"/>
        <v>401</v>
      </c>
      <c r="R15" s="352">
        <f t="shared" si="5"/>
        <v>8</v>
      </c>
      <c r="S15" s="352">
        <f t="shared" si="5"/>
        <v>0</v>
      </c>
      <c r="T15" s="349">
        <f t="shared" si="5"/>
        <v>8</v>
      </c>
    </row>
    <row r="16" spans="1:21" ht="11.25" hidden="1" customHeight="1" outlineLevel="1">
      <c r="A16" s="1152" t="s">
        <v>1440</v>
      </c>
      <c r="B16" s="353" t="s">
        <v>1441</v>
      </c>
      <c r="C16" s="356">
        <v>4</v>
      </c>
      <c r="D16" s="357">
        <v>0</v>
      </c>
      <c r="E16" s="357">
        <v>0</v>
      </c>
      <c r="F16" s="357">
        <v>0</v>
      </c>
      <c r="G16" s="357">
        <v>0</v>
      </c>
      <c r="H16" s="356">
        <v>4</v>
      </c>
      <c r="I16" s="357">
        <v>0</v>
      </c>
      <c r="J16" s="357">
        <v>0</v>
      </c>
      <c r="K16" s="357">
        <v>0</v>
      </c>
      <c r="L16" s="357">
        <v>0</v>
      </c>
      <c r="M16" s="357">
        <v>0</v>
      </c>
      <c r="N16" s="357">
        <v>0</v>
      </c>
      <c r="O16" s="356">
        <f t="shared" ref="O16:O20" si="6">SUM(C16:H16)</f>
        <v>8</v>
      </c>
      <c r="P16" s="357">
        <f t="shared" ref="P16:P20" si="7">SUM(I16:N16)</f>
        <v>0</v>
      </c>
      <c r="Q16" s="356">
        <f t="shared" ref="Q16:Q20" si="8">+P16+O16</f>
        <v>8</v>
      </c>
      <c r="R16" s="356">
        <v>1</v>
      </c>
      <c r="S16" s="356">
        <v>0</v>
      </c>
      <c r="T16" s="356">
        <f t="shared" ref="T16:T20" si="9">+S16+R16</f>
        <v>1</v>
      </c>
    </row>
    <row r="17" spans="1:20" hidden="1" outlineLevel="1">
      <c r="A17" s="1152"/>
      <c r="B17" s="353" t="s">
        <v>1442</v>
      </c>
      <c r="C17" s="354">
        <v>7</v>
      </c>
      <c r="D17" s="355">
        <v>1</v>
      </c>
      <c r="E17" s="354">
        <v>0</v>
      </c>
      <c r="F17" s="355">
        <v>1</v>
      </c>
      <c r="G17" s="355">
        <v>0</v>
      </c>
      <c r="H17" s="356">
        <v>5</v>
      </c>
      <c r="I17" s="354">
        <v>6</v>
      </c>
      <c r="J17" s="355">
        <v>0</v>
      </c>
      <c r="K17" s="355">
        <v>0</v>
      </c>
      <c r="L17" s="355">
        <v>0</v>
      </c>
      <c r="M17" s="355">
        <v>0</v>
      </c>
      <c r="N17" s="355">
        <v>1</v>
      </c>
      <c r="O17" s="356">
        <f t="shared" si="6"/>
        <v>14</v>
      </c>
      <c r="P17" s="357">
        <f t="shared" si="7"/>
        <v>7</v>
      </c>
      <c r="Q17" s="356">
        <f t="shared" si="8"/>
        <v>21</v>
      </c>
      <c r="R17" s="356">
        <v>1</v>
      </c>
      <c r="S17" s="356">
        <v>0</v>
      </c>
      <c r="T17" s="356">
        <f t="shared" si="9"/>
        <v>1</v>
      </c>
    </row>
    <row r="18" spans="1:20" hidden="1" outlineLevel="1">
      <c r="A18" s="1152"/>
      <c r="B18" s="353" t="s">
        <v>1443</v>
      </c>
      <c r="C18" s="357">
        <v>0</v>
      </c>
      <c r="D18" s="357">
        <v>0</v>
      </c>
      <c r="E18" s="357">
        <v>0</v>
      </c>
      <c r="F18" s="357">
        <v>0</v>
      </c>
      <c r="G18" s="357">
        <v>0</v>
      </c>
      <c r="H18" s="357">
        <v>0</v>
      </c>
      <c r="I18" s="357">
        <v>0</v>
      </c>
      <c r="J18" s="357">
        <v>0</v>
      </c>
      <c r="K18" s="357">
        <v>0</v>
      </c>
      <c r="L18" s="357">
        <v>0</v>
      </c>
      <c r="M18" s="357">
        <v>0</v>
      </c>
      <c r="N18" s="357">
        <v>0</v>
      </c>
      <c r="O18" s="356">
        <f t="shared" si="6"/>
        <v>0</v>
      </c>
      <c r="P18" s="357">
        <f t="shared" si="7"/>
        <v>0</v>
      </c>
      <c r="Q18" s="356">
        <f t="shared" si="8"/>
        <v>0</v>
      </c>
      <c r="R18" s="356">
        <v>0</v>
      </c>
      <c r="S18" s="356">
        <v>0</v>
      </c>
      <c r="T18" s="356">
        <f t="shared" si="9"/>
        <v>0</v>
      </c>
    </row>
    <row r="19" spans="1:20" ht="25.5" hidden="1" outlineLevel="1">
      <c r="A19" s="1152"/>
      <c r="B19" s="353" t="s">
        <v>1444</v>
      </c>
      <c r="C19" s="354">
        <v>22</v>
      </c>
      <c r="D19" s="355">
        <v>0</v>
      </c>
      <c r="E19" s="355">
        <v>0</v>
      </c>
      <c r="F19" s="354">
        <v>0</v>
      </c>
      <c r="G19" s="355">
        <v>0</v>
      </c>
      <c r="H19" s="356">
        <v>14</v>
      </c>
      <c r="I19" s="354">
        <v>6</v>
      </c>
      <c r="J19" s="354">
        <v>0</v>
      </c>
      <c r="K19" s="355">
        <v>0</v>
      </c>
      <c r="L19" s="355">
        <v>0</v>
      </c>
      <c r="M19" s="355">
        <v>0</v>
      </c>
      <c r="N19" s="356">
        <v>3</v>
      </c>
      <c r="O19" s="356">
        <f t="shared" si="6"/>
        <v>36</v>
      </c>
      <c r="P19" s="357">
        <f t="shared" si="7"/>
        <v>9</v>
      </c>
      <c r="Q19" s="356">
        <f t="shared" si="8"/>
        <v>45</v>
      </c>
      <c r="R19" s="356">
        <v>0</v>
      </c>
      <c r="S19" s="356">
        <v>0</v>
      </c>
      <c r="T19" s="356">
        <f t="shared" si="9"/>
        <v>0</v>
      </c>
    </row>
    <row r="20" spans="1:20" hidden="1" outlineLevel="1">
      <c r="A20" s="353" t="s">
        <v>1445</v>
      </c>
      <c r="B20" s="353" t="s">
        <v>1446</v>
      </c>
      <c r="C20" s="356">
        <v>145</v>
      </c>
      <c r="D20" s="356">
        <v>2</v>
      </c>
      <c r="E20" s="356">
        <v>6</v>
      </c>
      <c r="F20" s="356">
        <v>11</v>
      </c>
      <c r="G20" s="356">
        <v>3</v>
      </c>
      <c r="H20" s="356">
        <v>127</v>
      </c>
      <c r="I20" s="356">
        <v>21</v>
      </c>
      <c r="J20" s="356">
        <v>0</v>
      </c>
      <c r="K20" s="357">
        <v>0</v>
      </c>
      <c r="L20" s="356">
        <v>2</v>
      </c>
      <c r="M20" s="357">
        <v>0</v>
      </c>
      <c r="N20" s="356">
        <v>10</v>
      </c>
      <c r="O20" s="356">
        <f t="shared" si="6"/>
        <v>294</v>
      </c>
      <c r="P20" s="357">
        <f t="shared" si="7"/>
        <v>33</v>
      </c>
      <c r="Q20" s="356">
        <f t="shared" si="8"/>
        <v>327</v>
      </c>
      <c r="R20" s="356">
        <v>6</v>
      </c>
      <c r="S20" s="356">
        <v>0</v>
      </c>
      <c r="T20" s="356">
        <f t="shared" si="9"/>
        <v>6</v>
      </c>
    </row>
    <row r="21" spans="1:20" ht="17.100000000000001" customHeight="1" collapsed="1">
      <c r="A21" s="1137" t="s">
        <v>1447</v>
      </c>
      <c r="B21" s="1137"/>
      <c r="C21" s="358">
        <f>SUM(C22:C28)</f>
        <v>970</v>
      </c>
      <c r="D21" s="358">
        <f t="shared" ref="D21:T21" si="10">SUM(D22:D28)</f>
        <v>48</v>
      </c>
      <c r="E21" s="358">
        <f t="shared" si="10"/>
        <v>87</v>
      </c>
      <c r="F21" s="358">
        <f t="shared" si="10"/>
        <v>112</v>
      </c>
      <c r="G21" s="358">
        <f t="shared" si="10"/>
        <v>31</v>
      </c>
      <c r="H21" s="358">
        <f t="shared" si="10"/>
        <v>731</v>
      </c>
      <c r="I21" s="358">
        <f t="shared" si="10"/>
        <v>303</v>
      </c>
      <c r="J21" s="358">
        <f t="shared" si="10"/>
        <v>3</v>
      </c>
      <c r="K21" s="358">
        <f t="shared" si="10"/>
        <v>14</v>
      </c>
      <c r="L21" s="358">
        <f t="shared" si="10"/>
        <v>21</v>
      </c>
      <c r="M21" s="358">
        <f t="shared" si="10"/>
        <v>5</v>
      </c>
      <c r="N21" s="358">
        <f t="shared" si="10"/>
        <v>103</v>
      </c>
      <c r="O21" s="358">
        <f t="shared" si="10"/>
        <v>1979</v>
      </c>
      <c r="P21" s="358">
        <f t="shared" si="10"/>
        <v>449</v>
      </c>
      <c r="Q21" s="359">
        <f t="shared" si="10"/>
        <v>2428</v>
      </c>
      <c r="R21" s="358">
        <f t="shared" si="10"/>
        <v>20</v>
      </c>
      <c r="S21" s="358">
        <f t="shared" si="10"/>
        <v>0</v>
      </c>
      <c r="T21" s="359">
        <f t="shared" si="10"/>
        <v>20</v>
      </c>
    </row>
    <row r="22" spans="1:20" ht="11.25" hidden="1" customHeight="1" outlineLevel="1">
      <c r="A22" s="1152" t="s">
        <v>1448</v>
      </c>
      <c r="B22" s="353" t="s">
        <v>1449</v>
      </c>
      <c r="C22" s="354">
        <v>89</v>
      </c>
      <c r="D22" s="355">
        <v>6</v>
      </c>
      <c r="E22" s="354">
        <v>5</v>
      </c>
      <c r="F22" s="354">
        <v>8</v>
      </c>
      <c r="G22" s="355">
        <v>4</v>
      </c>
      <c r="H22" s="356">
        <v>74</v>
      </c>
      <c r="I22" s="354">
        <v>30</v>
      </c>
      <c r="J22" s="354">
        <v>1</v>
      </c>
      <c r="K22" s="355">
        <v>1</v>
      </c>
      <c r="L22" s="355">
        <v>1</v>
      </c>
      <c r="M22" s="355">
        <v>0</v>
      </c>
      <c r="N22" s="356">
        <v>7</v>
      </c>
      <c r="O22" s="356">
        <f t="shared" ref="O22:O28" si="11">SUM(C22:H22)</f>
        <v>186</v>
      </c>
      <c r="P22" s="357">
        <f t="shared" ref="P22:P28" si="12">SUM(I22:N22)</f>
        <v>40</v>
      </c>
      <c r="Q22" s="356">
        <f t="shared" ref="Q22:Q28" si="13">+P22+O22</f>
        <v>226</v>
      </c>
      <c r="R22" s="356">
        <v>2</v>
      </c>
      <c r="S22" s="356">
        <v>0</v>
      </c>
      <c r="T22" s="356">
        <f t="shared" ref="T22:T28" si="14">+S22+R22</f>
        <v>2</v>
      </c>
    </row>
    <row r="23" spans="1:20" hidden="1" outlineLevel="1">
      <c r="A23" s="1152"/>
      <c r="B23" s="353" t="s">
        <v>1450</v>
      </c>
      <c r="C23" s="356">
        <v>357</v>
      </c>
      <c r="D23" s="356">
        <v>32</v>
      </c>
      <c r="E23" s="356">
        <v>43</v>
      </c>
      <c r="F23" s="356">
        <v>61</v>
      </c>
      <c r="G23" s="356">
        <v>15</v>
      </c>
      <c r="H23" s="356">
        <v>322</v>
      </c>
      <c r="I23" s="356">
        <v>113</v>
      </c>
      <c r="J23" s="356">
        <v>1</v>
      </c>
      <c r="K23" s="356">
        <v>9</v>
      </c>
      <c r="L23" s="356">
        <v>15</v>
      </c>
      <c r="M23" s="357">
        <v>5</v>
      </c>
      <c r="N23" s="356">
        <v>59</v>
      </c>
      <c r="O23" s="356">
        <f t="shared" si="11"/>
        <v>830</v>
      </c>
      <c r="P23" s="357">
        <f t="shared" si="12"/>
        <v>202</v>
      </c>
      <c r="Q23" s="356">
        <f t="shared" si="13"/>
        <v>1032</v>
      </c>
      <c r="R23" s="356">
        <v>5</v>
      </c>
      <c r="S23" s="356">
        <v>0</v>
      </c>
      <c r="T23" s="356">
        <f t="shared" si="14"/>
        <v>5</v>
      </c>
    </row>
    <row r="24" spans="1:20" hidden="1" outlineLevel="1">
      <c r="A24" s="1152"/>
      <c r="B24" s="353" t="s">
        <v>1451</v>
      </c>
      <c r="C24" s="354">
        <v>10</v>
      </c>
      <c r="D24" s="355">
        <v>0</v>
      </c>
      <c r="E24" s="355">
        <v>2</v>
      </c>
      <c r="F24" s="355">
        <v>1</v>
      </c>
      <c r="G24" s="355">
        <v>1</v>
      </c>
      <c r="H24" s="356">
        <v>18</v>
      </c>
      <c r="I24" s="355">
        <v>4</v>
      </c>
      <c r="J24" s="355">
        <v>0</v>
      </c>
      <c r="K24" s="355">
        <v>0</v>
      </c>
      <c r="L24" s="355">
        <v>0</v>
      </c>
      <c r="M24" s="355">
        <v>0</v>
      </c>
      <c r="N24" s="356">
        <v>0</v>
      </c>
      <c r="O24" s="356">
        <f t="shared" si="11"/>
        <v>32</v>
      </c>
      <c r="P24" s="357">
        <f t="shared" si="12"/>
        <v>4</v>
      </c>
      <c r="Q24" s="356">
        <f t="shared" si="13"/>
        <v>36</v>
      </c>
      <c r="R24" s="356">
        <v>0</v>
      </c>
      <c r="S24" s="356">
        <v>0</v>
      </c>
      <c r="T24" s="356">
        <f t="shared" si="14"/>
        <v>0</v>
      </c>
    </row>
    <row r="25" spans="1:20" ht="38.25" hidden="1" outlineLevel="1">
      <c r="A25" s="1152"/>
      <c r="B25" s="353" t="s">
        <v>1452</v>
      </c>
      <c r="C25" s="356">
        <v>344</v>
      </c>
      <c r="D25" s="356">
        <v>10</v>
      </c>
      <c r="E25" s="356">
        <v>28</v>
      </c>
      <c r="F25" s="356">
        <v>28</v>
      </c>
      <c r="G25" s="356">
        <v>9</v>
      </c>
      <c r="H25" s="356">
        <v>223</v>
      </c>
      <c r="I25" s="356">
        <v>92</v>
      </c>
      <c r="J25" s="357">
        <v>0</v>
      </c>
      <c r="K25" s="357">
        <v>3</v>
      </c>
      <c r="L25" s="356">
        <v>3</v>
      </c>
      <c r="M25" s="356">
        <v>0</v>
      </c>
      <c r="N25" s="356">
        <v>21</v>
      </c>
      <c r="O25" s="356">
        <f t="shared" si="11"/>
        <v>642</v>
      </c>
      <c r="P25" s="357">
        <f t="shared" si="12"/>
        <v>119</v>
      </c>
      <c r="Q25" s="356">
        <f t="shared" si="13"/>
        <v>761</v>
      </c>
      <c r="R25" s="356">
        <v>9</v>
      </c>
      <c r="S25" s="356">
        <v>0</v>
      </c>
      <c r="T25" s="356">
        <f t="shared" si="14"/>
        <v>9</v>
      </c>
    </row>
    <row r="26" spans="1:20" ht="11.25" hidden="1" customHeight="1" outlineLevel="1">
      <c r="A26" s="1152" t="s">
        <v>1453</v>
      </c>
      <c r="B26" s="353" t="s">
        <v>1454</v>
      </c>
      <c r="C26" s="354">
        <v>142</v>
      </c>
      <c r="D26" s="354">
        <v>0</v>
      </c>
      <c r="E26" s="354">
        <v>9</v>
      </c>
      <c r="F26" s="354">
        <v>14</v>
      </c>
      <c r="G26" s="354">
        <v>2</v>
      </c>
      <c r="H26" s="356">
        <v>88</v>
      </c>
      <c r="I26" s="354">
        <v>59</v>
      </c>
      <c r="J26" s="355">
        <v>1</v>
      </c>
      <c r="K26" s="354">
        <v>1</v>
      </c>
      <c r="L26" s="354">
        <v>1</v>
      </c>
      <c r="M26" s="355">
        <v>0</v>
      </c>
      <c r="N26" s="356">
        <v>14</v>
      </c>
      <c r="O26" s="356">
        <f t="shared" si="11"/>
        <v>255</v>
      </c>
      <c r="P26" s="357">
        <f t="shared" si="12"/>
        <v>76</v>
      </c>
      <c r="Q26" s="356">
        <f t="shared" si="13"/>
        <v>331</v>
      </c>
      <c r="R26" s="356">
        <v>4</v>
      </c>
      <c r="S26" s="356">
        <v>0</v>
      </c>
      <c r="T26" s="356">
        <f t="shared" si="14"/>
        <v>4</v>
      </c>
    </row>
    <row r="27" spans="1:20" ht="25.5" hidden="1" outlineLevel="1">
      <c r="A27" s="1152"/>
      <c r="B27" s="353" t="s">
        <v>1455</v>
      </c>
      <c r="C27" s="356">
        <v>5</v>
      </c>
      <c r="D27" s="357">
        <v>0</v>
      </c>
      <c r="E27" s="357">
        <v>0</v>
      </c>
      <c r="F27" s="357">
        <v>0</v>
      </c>
      <c r="G27" s="357">
        <v>0</v>
      </c>
      <c r="H27" s="357">
        <v>1</v>
      </c>
      <c r="I27" s="357">
        <v>2</v>
      </c>
      <c r="J27" s="357">
        <v>0</v>
      </c>
      <c r="K27" s="357">
        <v>0</v>
      </c>
      <c r="L27" s="357">
        <v>0</v>
      </c>
      <c r="M27" s="357">
        <v>0</v>
      </c>
      <c r="N27" s="357">
        <v>0</v>
      </c>
      <c r="O27" s="356">
        <f t="shared" si="11"/>
        <v>6</v>
      </c>
      <c r="P27" s="357">
        <f t="shared" si="12"/>
        <v>2</v>
      </c>
      <c r="Q27" s="356">
        <f t="shared" si="13"/>
        <v>8</v>
      </c>
      <c r="R27" s="356">
        <v>0</v>
      </c>
      <c r="S27" s="356">
        <v>0</v>
      </c>
      <c r="T27" s="356">
        <f t="shared" si="14"/>
        <v>0</v>
      </c>
    </row>
    <row r="28" spans="1:20" ht="25.5" hidden="1" outlineLevel="1">
      <c r="A28" s="1152"/>
      <c r="B28" s="353" t="s">
        <v>1456</v>
      </c>
      <c r="C28" s="354">
        <v>23</v>
      </c>
      <c r="D28" s="354">
        <v>0</v>
      </c>
      <c r="E28" s="354">
        <v>0</v>
      </c>
      <c r="F28" s="355">
        <v>0</v>
      </c>
      <c r="G28" s="355">
        <v>0</v>
      </c>
      <c r="H28" s="356">
        <v>5</v>
      </c>
      <c r="I28" s="354">
        <v>3</v>
      </c>
      <c r="J28" s="355">
        <v>0</v>
      </c>
      <c r="K28" s="355">
        <v>0</v>
      </c>
      <c r="L28" s="355">
        <v>1</v>
      </c>
      <c r="M28" s="355">
        <v>0</v>
      </c>
      <c r="N28" s="355">
        <v>2</v>
      </c>
      <c r="O28" s="356">
        <f t="shared" si="11"/>
        <v>28</v>
      </c>
      <c r="P28" s="357">
        <f t="shared" si="12"/>
        <v>6</v>
      </c>
      <c r="Q28" s="356">
        <f t="shared" si="13"/>
        <v>34</v>
      </c>
      <c r="R28" s="356">
        <v>0</v>
      </c>
      <c r="S28" s="356">
        <v>0</v>
      </c>
      <c r="T28" s="356">
        <f t="shared" si="14"/>
        <v>0</v>
      </c>
    </row>
    <row r="29" spans="1:20" ht="17.100000000000001" customHeight="1" collapsed="1">
      <c r="A29" s="1137" t="s">
        <v>1457</v>
      </c>
      <c r="B29" s="1137"/>
      <c r="C29" s="352">
        <f>SUM(C30:C43)</f>
        <v>251</v>
      </c>
      <c r="D29" s="352">
        <f t="shared" ref="D29:T29" si="15">SUM(D30:D43)</f>
        <v>8</v>
      </c>
      <c r="E29" s="352">
        <f t="shared" si="15"/>
        <v>24</v>
      </c>
      <c r="F29" s="352">
        <f t="shared" si="15"/>
        <v>28</v>
      </c>
      <c r="G29" s="352">
        <f t="shared" si="15"/>
        <v>5</v>
      </c>
      <c r="H29" s="352">
        <f t="shared" si="15"/>
        <v>216</v>
      </c>
      <c r="I29" s="352">
        <f t="shared" si="15"/>
        <v>53</v>
      </c>
      <c r="J29" s="352">
        <f t="shared" si="15"/>
        <v>3</v>
      </c>
      <c r="K29" s="352">
        <f t="shared" si="15"/>
        <v>3</v>
      </c>
      <c r="L29" s="352">
        <f t="shared" si="15"/>
        <v>4</v>
      </c>
      <c r="M29" s="352">
        <f t="shared" si="15"/>
        <v>1</v>
      </c>
      <c r="N29" s="352">
        <f t="shared" si="15"/>
        <v>15</v>
      </c>
      <c r="O29" s="352">
        <f t="shared" si="15"/>
        <v>532</v>
      </c>
      <c r="P29" s="352">
        <f t="shared" si="15"/>
        <v>79</v>
      </c>
      <c r="Q29" s="349">
        <f t="shared" si="15"/>
        <v>611</v>
      </c>
      <c r="R29" s="352">
        <f t="shared" si="15"/>
        <v>2</v>
      </c>
      <c r="S29" s="352">
        <f t="shared" si="15"/>
        <v>0</v>
      </c>
      <c r="T29" s="349">
        <f t="shared" si="15"/>
        <v>2</v>
      </c>
    </row>
    <row r="30" spans="1:20" ht="25.5" hidden="1" outlineLevel="1">
      <c r="A30" s="1152" t="s">
        <v>1458</v>
      </c>
      <c r="B30" s="353" t="s">
        <v>1459</v>
      </c>
      <c r="C30" s="356">
        <v>3</v>
      </c>
      <c r="D30" s="357">
        <v>0</v>
      </c>
      <c r="E30" s="356">
        <v>0</v>
      </c>
      <c r="F30" s="357">
        <v>1</v>
      </c>
      <c r="G30" s="357">
        <v>0</v>
      </c>
      <c r="H30" s="356">
        <v>6</v>
      </c>
      <c r="I30" s="356">
        <v>2</v>
      </c>
      <c r="J30" s="357">
        <v>0</v>
      </c>
      <c r="K30" s="357">
        <v>0</v>
      </c>
      <c r="L30" s="357">
        <v>0</v>
      </c>
      <c r="M30" s="357">
        <v>0</v>
      </c>
      <c r="N30" s="357">
        <v>0</v>
      </c>
      <c r="O30" s="356">
        <f t="shared" ref="O30:O43" si="16">SUM(C30:H30)</f>
        <v>10</v>
      </c>
      <c r="P30" s="357">
        <f t="shared" ref="P30:P43" si="17">SUM(I30:N30)</f>
        <v>2</v>
      </c>
      <c r="Q30" s="356">
        <f t="shared" ref="Q30:Q43" si="18">+P30+O30</f>
        <v>12</v>
      </c>
      <c r="R30" s="356">
        <v>0</v>
      </c>
      <c r="S30" s="356">
        <v>0</v>
      </c>
      <c r="T30" s="356">
        <f t="shared" ref="T30:T43" si="19">+S30+R30</f>
        <v>0</v>
      </c>
    </row>
    <row r="31" spans="1:20" ht="25.5" hidden="1" outlineLevel="1">
      <c r="A31" s="1152"/>
      <c r="B31" s="353" t="s">
        <v>1460</v>
      </c>
      <c r="C31" s="355">
        <v>0</v>
      </c>
      <c r="D31" s="355">
        <v>0</v>
      </c>
      <c r="E31" s="355">
        <v>0</v>
      </c>
      <c r="F31" s="355">
        <v>0</v>
      </c>
      <c r="G31" s="355">
        <v>0</v>
      </c>
      <c r="H31" s="355">
        <v>3</v>
      </c>
      <c r="I31" s="355">
        <v>1</v>
      </c>
      <c r="J31" s="355">
        <v>0</v>
      </c>
      <c r="K31" s="355">
        <v>0</v>
      </c>
      <c r="L31" s="355">
        <v>0</v>
      </c>
      <c r="M31" s="355">
        <v>0</v>
      </c>
      <c r="N31" s="355">
        <v>0</v>
      </c>
      <c r="O31" s="356">
        <f t="shared" si="16"/>
        <v>3</v>
      </c>
      <c r="P31" s="357">
        <f t="shared" si="17"/>
        <v>1</v>
      </c>
      <c r="Q31" s="356">
        <f t="shared" si="18"/>
        <v>4</v>
      </c>
      <c r="R31" s="356">
        <v>0</v>
      </c>
      <c r="S31" s="356">
        <v>0</v>
      </c>
      <c r="T31" s="356">
        <f t="shared" si="19"/>
        <v>0</v>
      </c>
    </row>
    <row r="32" spans="1:20" ht="11.25" hidden="1" customHeight="1" outlineLevel="1">
      <c r="A32" s="1152" t="s">
        <v>1461</v>
      </c>
      <c r="B32" s="353" t="s">
        <v>1462</v>
      </c>
      <c r="C32" s="356">
        <v>123</v>
      </c>
      <c r="D32" s="356">
        <v>7</v>
      </c>
      <c r="E32" s="356">
        <v>18</v>
      </c>
      <c r="F32" s="356">
        <v>17</v>
      </c>
      <c r="G32" s="356">
        <v>3</v>
      </c>
      <c r="H32" s="356">
        <v>128</v>
      </c>
      <c r="I32" s="356">
        <v>20</v>
      </c>
      <c r="J32" s="357">
        <v>1</v>
      </c>
      <c r="K32" s="356">
        <v>1</v>
      </c>
      <c r="L32" s="356">
        <v>1</v>
      </c>
      <c r="M32" s="357">
        <v>1</v>
      </c>
      <c r="N32" s="356">
        <v>9</v>
      </c>
      <c r="O32" s="356">
        <f t="shared" si="16"/>
        <v>296</v>
      </c>
      <c r="P32" s="357">
        <f t="shared" si="17"/>
        <v>33</v>
      </c>
      <c r="Q32" s="356">
        <f t="shared" si="18"/>
        <v>329</v>
      </c>
      <c r="R32" s="356">
        <v>1</v>
      </c>
      <c r="S32" s="356">
        <v>0</v>
      </c>
      <c r="T32" s="356">
        <f t="shared" si="19"/>
        <v>1</v>
      </c>
    </row>
    <row r="33" spans="1:20" hidden="1" outlineLevel="1">
      <c r="A33" s="1152"/>
      <c r="B33" s="353" t="s">
        <v>1463</v>
      </c>
      <c r="C33" s="354">
        <v>7</v>
      </c>
      <c r="D33" s="355">
        <v>0</v>
      </c>
      <c r="E33" s="354">
        <v>0</v>
      </c>
      <c r="F33" s="355">
        <v>2</v>
      </c>
      <c r="G33" s="355">
        <v>0</v>
      </c>
      <c r="H33" s="356">
        <v>16</v>
      </c>
      <c r="I33" s="355">
        <v>0</v>
      </c>
      <c r="J33" s="355">
        <v>0</v>
      </c>
      <c r="K33" s="355">
        <v>0</v>
      </c>
      <c r="L33" s="355">
        <v>0</v>
      </c>
      <c r="M33" s="355">
        <v>0</v>
      </c>
      <c r="N33" s="355">
        <v>0</v>
      </c>
      <c r="O33" s="356">
        <f t="shared" si="16"/>
        <v>25</v>
      </c>
      <c r="P33" s="357">
        <f t="shared" si="17"/>
        <v>0</v>
      </c>
      <c r="Q33" s="356">
        <f t="shared" si="18"/>
        <v>25</v>
      </c>
      <c r="R33" s="356">
        <v>0</v>
      </c>
      <c r="S33" s="356">
        <v>0</v>
      </c>
      <c r="T33" s="356">
        <f t="shared" si="19"/>
        <v>0</v>
      </c>
    </row>
    <row r="34" spans="1:20" hidden="1" outlineLevel="1">
      <c r="A34" s="1152"/>
      <c r="B34" s="353" t="s">
        <v>1464</v>
      </c>
      <c r="C34" s="356">
        <v>32</v>
      </c>
      <c r="D34" s="357">
        <v>1</v>
      </c>
      <c r="E34" s="357">
        <v>1</v>
      </c>
      <c r="F34" s="357">
        <v>2</v>
      </c>
      <c r="G34" s="357">
        <v>1</v>
      </c>
      <c r="H34" s="356">
        <v>13</v>
      </c>
      <c r="I34" s="357">
        <v>1</v>
      </c>
      <c r="J34" s="357">
        <v>0</v>
      </c>
      <c r="K34" s="357">
        <v>0</v>
      </c>
      <c r="L34" s="357">
        <v>0</v>
      </c>
      <c r="M34" s="357">
        <v>0</v>
      </c>
      <c r="N34" s="357">
        <v>0</v>
      </c>
      <c r="O34" s="356">
        <f t="shared" si="16"/>
        <v>50</v>
      </c>
      <c r="P34" s="357">
        <f t="shared" si="17"/>
        <v>1</v>
      </c>
      <c r="Q34" s="356">
        <f t="shared" si="18"/>
        <v>51</v>
      </c>
      <c r="R34" s="356">
        <v>1</v>
      </c>
      <c r="S34" s="356">
        <v>0</v>
      </c>
      <c r="T34" s="356">
        <f t="shared" si="19"/>
        <v>1</v>
      </c>
    </row>
    <row r="35" spans="1:20" ht="25.5" hidden="1" outlineLevel="1">
      <c r="A35" s="1152"/>
      <c r="B35" s="353" t="s">
        <v>1465</v>
      </c>
      <c r="C35" s="354">
        <v>23</v>
      </c>
      <c r="D35" s="355">
        <v>0</v>
      </c>
      <c r="E35" s="355">
        <v>1</v>
      </c>
      <c r="F35" s="355">
        <v>0</v>
      </c>
      <c r="G35" s="355">
        <v>1</v>
      </c>
      <c r="H35" s="356">
        <v>13</v>
      </c>
      <c r="I35" s="355">
        <v>1</v>
      </c>
      <c r="J35" s="355">
        <v>1</v>
      </c>
      <c r="K35" s="355">
        <v>0</v>
      </c>
      <c r="L35" s="355">
        <v>0</v>
      </c>
      <c r="M35" s="355">
        <v>0</v>
      </c>
      <c r="N35" s="356">
        <v>0</v>
      </c>
      <c r="O35" s="356">
        <f t="shared" si="16"/>
        <v>38</v>
      </c>
      <c r="P35" s="357">
        <f t="shared" si="17"/>
        <v>2</v>
      </c>
      <c r="Q35" s="356">
        <f t="shared" si="18"/>
        <v>40</v>
      </c>
      <c r="R35" s="356">
        <v>0</v>
      </c>
      <c r="S35" s="356">
        <v>0</v>
      </c>
      <c r="T35" s="356">
        <f t="shared" si="19"/>
        <v>0</v>
      </c>
    </row>
    <row r="36" spans="1:20" ht="25.5" hidden="1" outlineLevel="1">
      <c r="A36" s="353" t="s">
        <v>1466</v>
      </c>
      <c r="B36" s="353" t="s">
        <v>1467</v>
      </c>
      <c r="C36" s="356">
        <v>7</v>
      </c>
      <c r="D36" s="357">
        <v>0</v>
      </c>
      <c r="E36" s="356">
        <v>0</v>
      </c>
      <c r="F36" s="357">
        <v>1</v>
      </c>
      <c r="G36" s="357">
        <v>0</v>
      </c>
      <c r="H36" s="356">
        <v>3</v>
      </c>
      <c r="I36" s="356">
        <v>3</v>
      </c>
      <c r="J36" s="357">
        <v>0</v>
      </c>
      <c r="K36" s="357">
        <v>0</v>
      </c>
      <c r="L36" s="357">
        <v>0</v>
      </c>
      <c r="M36" s="357">
        <v>0</v>
      </c>
      <c r="N36" s="357">
        <v>0</v>
      </c>
      <c r="O36" s="356">
        <f t="shared" si="16"/>
        <v>11</v>
      </c>
      <c r="P36" s="357">
        <f t="shared" si="17"/>
        <v>3</v>
      </c>
      <c r="Q36" s="356">
        <f t="shared" si="18"/>
        <v>14</v>
      </c>
      <c r="R36" s="356">
        <v>0</v>
      </c>
      <c r="S36" s="356">
        <v>0</v>
      </c>
      <c r="T36" s="356">
        <f t="shared" si="19"/>
        <v>0</v>
      </c>
    </row>
    <row r="37" spans="1:20" hidden="1" outlineLevel="1">
      <c r="A37" s="1152" t="s">
        <v>1468</v>
      </c>
      <c r="B37" s="353" t="s">
        <v>1469</v>
      </c>
      <c r="C37" s="355">
        <v>0</v>
      </c>
      <c r="D37" s="355">
        <v>0</v>
      </c>
      <c r="E37" s="355">
        <v>0</v>
      </c>
      <c r="F37" s="355">
        <v>0</v>
      </c>
      <c r="G37" s="355">
        <v>0</v>
      </c>
      <c r="H37" s="355">
        <v>0</v>
      </c>
      <c r="I37" s="355">
        <v>0</v>
      </c>
      <c r="J37" s="355">
        <v>0</v>
      </c>
      <c r="K37" s="355">
        <v>0</v>
      </c>
      <c r="L37" s="355">
        <v>0</v>
      </c>
      <c r="M37" s="355">
        <v>0</v>
      </c>
      <c r="N37" s="355">
        <v>0</v>
      </c>
      <c r="O37" s="356">
        <f t="shared" si="16"/>
        <v>0</v>
      </c>
      <c r="P37" s="357">
        <f t="shared" si="17"/>
        <v>0</v>
      </c>
      <c r="Q37" s="356">
        <f t="shared" si="18"/>
        <v>0</v>
      </c>
      <c r="R37" s="356">
        <v>0</v>
      </c>
      <c r="S37" s="356">
        <v>0</v>
      </c>
      <c r="T37" s="356">
        <f t="shared" si="19"/>
        <v>0</v>
      </c>
    </row>
    <row r="38" spans="1:20" hidden="1" outlineLevel="1">
      <c r="A38" s="1152"/>
      <c r="B38" s="353" t="s">
        <v>1470</v>
      </c>
      <c r="C38" s="356">
        <v>0</v>
      </c>
      <c r="D38" s="357">
        <v>0</v>
      </c>
      <c r="E38" s="357">
        <v>0</v>
      </c>
      <c r="F38" s="357">
        <v>0</v>
      </c>
      <c r="G38" s="357">
        <v>0</v>
      </c>
      <c r="H38" s="356">
        <v>0</v>
      </c>
      <c r="I38" s="357">
        <v>4</v>
      </c>
      <c r="J38" s="357">
        <v>0</v>
      </c>
      <c r="K38" s="357">
        <v>0</v>
      </c>
      <c r="L38" s="357">
        <v>0</v>
      </c>
      <c r="M38" s="357">
        <v>0</v>
      </c>
      <c r="N38" s="357">
        <v>0</v>
      </c>
      <c r="O38" s="356">
        <f t="shared" si="16"/>
        <v>0</v>
      </c>
      <c r="P38" s="357">
        <f t="shared" si="17"/>
        <v>4</v>
      </c>
      <c r="Q38" s="356">
        <f t="shared" si="18"/>
        <v>4</v>
      </c>
      <c r="R38" s="356">
        <v>0</v>
      </c>
      <c r="S38" s="356">
        <v>0</v>
      </c>
      <c r="T38" s="356">
        <f t="shared" si="19"/>
        <v>0</v>
      </c>
    </row>
    <row r="39" spans="1:20" hidden="1" outlineLevel="1">
      <c r="A39" s="1152"/>
      <c r="B39" s="353" t="s">
        <v>1471</v>
      </c>
      <c r="C39" s="355">
        <v>0</v>
      </c>
      <c r="D39" s="355">
        <v>0</v>
      </c>
      <c r="E39" s="355">
        <v>0</v>
      </c>
      <c r="F39" s="355">
        <v>0</v>
      </c>
      <c r="G39" s="355">
        <v>0</v>
      </c>
      <c r="H39" s="355">
        <v>0</v>
      </c>
      <c r="I39" s="355">
        <v>0</v>
      </c>
      <c r="J39" s="355">
        <v>0</v>
      </c>
      <c r="K39" s="355">
        <v>0</v>
      </c>
      <c r="L39" s="355">
        <v>0</v>
      </c>
      <c r="M39" s="355">
        <v>0</v>
      </c>
      <c r="N39" s="355">
        <v>0</v>
      </c>
      <c r="O39" s="356">
        <f t="shared" si="16"/>
        <v>0</v>
      </c>
      <c r="P39" s="357">
        <f t="shared" si="17"/>
        <v>0</v>
      </c>
      <c r="Q39" s="356">
        <f t="shared" si="18"/>
        <v>0</v>
      </c>
      <c r="R39" s="356">
        <v>0</v>
      </c>
      <c r="S39" s="356">
        <v>0</v>
      </c>
      <c r="T39" s="356">
        <f t="shared" si="19"/>
        <v>0</v>
      </c>
    </row>
    <row r="40" spans="1:20" hidden="1" outlineLevel="1">
      <c r="A40" s="1152"/>
      <c r="B40" s="353" t="s">
        <v>1472</v>
      </c>
      <c r="C40" s="357">
        <v>0</v>
      </c>
      <c r="D40" s="357">
        <v>0</v>
      </c>
      <c r="E40" s="357">
        <v>1</v>
      </c>
      <c r="F40" s="357">
        <v>0</v>
      </c>
      <c r="G40" s="357">
        <v>0</v>
      </c>
      <c r="H40" s="357">
        <v>1</v>
      </c>
      <c r="I40" s="357">
        <v>0</v>
      </c>
      <c r="J40" s="357">
        <v>0</v>
      </c>
      <c r="K40" s="357">
        <v>0</v>
      </c>
      <c r="L40" s="357">
        <v>0</v>
      </c>
      <c r="M40" s="357">
        <v>0</v>
      </c>
      <c r="N40" s="357">
        <v>0</v>
      </c>
      <c r="O40" s="356">
        <f t="shared" si="16"/>
        <v>2</v>
      </c>
      <c r="P40" s="357">
        <f t="shared" si="17"/>
        <v>0</v>
      </c>
      <c r="Q40" s="356">
        <f t="shared" si="18"/>
        <v>2</v>
      </c>
      <c r="R40" s="356">
        <v>0</v>
      </c>
      <c r="S40" s="356">
        <v>0</v>
      </c>
      <c r="T40" s="356">
        <f t="shared" si="19"/>
        <v>0</v>
      </c>
    </row>
    <row r="41" spans="1:20" hidden="1" outlineLevel="1">
      <c r="A41" s="1152"/>
      <c r="B41" s="353" t="s">
        <v>1473</v>
      </c>
      <c r="C41" s="355">
        <v>6</v>
      </c>
      <c r="D41" s="355">
        <v>0</v>
      </c>
      <c r="E41" s="355">
        <v>0</v>
      </c>
      <c r="F41" s="355">
        <v>0</v>
      </c>
      <c r="G41" s="355">
        <v>0</v>
      </c>
      <c r="H41" s="356">
        <v>1</v>
      </c>
      <c r="I41" s="355">
        <v>2</v>
      </c>
      <c r="J41" s="355">
        <v>0</v>
      </c>
      <c r="K41" s="355">
        <v>0</v>
      </c>
      <c r="L41" s="355">
        <v>0</v>
      </c>
      <c r="M41" s="355">
        <v>0</v>
      </c>
      <c r="N41" s="355">
        <v>0</v>
      </c>
      <c r="O41" s="356">
        <f t="shared" si="16"/>
        <v>7</v>
      </c>
      <c r="P41" s="357">
        <f t="shared" si="17"/>
        <v>2</v>
      </c>
      <c r="Q41" s="356">
        <f t="shared" si="18"/>
        <v>9</v>
      </c>
      <c r="R41" s="356">
        <v>0</v>
      </c>
      <c r="S41" s="356">
        <v>0</v>
      </c>
      <c r="T41" s="356">
        <f t="shared" si="19"/>
        <v>0</v>
      </c>
    </row>
    <row r="42" spans="1:20" ht="25.5" hidden="1" outlineLevel="1">
      <c r="A42" s="1152"/>
      <c r="B42" s="353" t="s">
        <v>1474</v>
      </c>
      <c r="C42" s="357">
        <v>1</v>
      </c>
      <c r="D42" s="357">
        <v>0</v>
      </c>
      <c r="E42" s="357">
        <v>0</v>
      </c>
      <c r="F42" s="356">
        <v>0</v>
      </c>
      <c r="G42" s="357">
        <v>0</v>
      </c>
      <c r="H42" s="357">
        <v>1</v>
      </c>
      <c r="I42" s="357">
        <v>0</v>
      </c>
      <c r="J42" s="357">
        <v>0</v>
      </c>
      <c r="K42" s="357">
        <v>0</v>
      </c>
      <c r="L42" s="357">
        <v>0</v>
      </c>
      <c r="M42" s="357">
        <v>0</v>
      </c>
      <c r="N42" s="357">
        <v>0</v>
      </c>
      <c r="O42" s="356">
        <f t="shared" si="16"/>
        <v>2</v>
      </c>
      <c r="P42" s="357">
        <f t="shared" si="17"/>
        <v>0</v>
      </c>
      <c r="Q42" s="356">
        <f t="shared" si="18"/>
        <v>2</v>
      </c>
      <c r="R42" s="356">
        <v>0</v>
      </c>
      <c r="S42" s="356">
        <v>0</v>
      </c>
      <c r="T42" s="356">
        <f t="shared" si="19"/>
        <v>0</v>
      </c>
    </row>
    <row r="43" spans="1:20" ht="25.5" hidden="1" outlineLevel="1">
      <c r="A43" s="1152"/>
      <c r="B43" s="353" t="s">
        <v>1475</v>
      </c>
      <c r="C43" s="354">
        <v>49</v>
      </c>
      <c r="D43" s="355">
        <v>0</v>
      </c>
      <c r="E43" s="355">
        <v>3</v>
      </c>
      <c r="F43" s="354">
        <v>5</v>
      </c>
      <c r="G43" s="354">
        <v>0</v>
      </c>
      <c r="H43" s="356">
        <v>31</v>
      </c>
      <c r="I43" s="354">
        <v>19</v>
      </c>
      <c r="J43" s="355">
        <v>1</v>
      </c>
      <c r="K43" s="354">
        <v>2</v>
      </c>
      <c r="L43" s="354">
        <v>3</v>
      </c>
      <c r="M43" s="354">
        <v>0</v>
      </c>
      <c r="N43" s="356">
        <v>6</v>
      </c>
      <c r="O43" s="356">
        <f t="shared" si="16"/>
        <v>88</v>
      </c>
      <c r="P43" s="357">
        <f t="shared" si="17"/>
        <v>31</v>
      </c>
      <c r="Q43" s="356">
        <f t="shared" si="18"/>
        <v>119</v>
      </c>
      <c r="R43" s="356">
        <v>0</v>
      </c>
      <c r="S43" s="356">
        <v>0</v>
      </c>
      <c r="T43" s="356">
        <f t="shared" si="19"/>
        <v>0</v>
      </c>
    </row>
    <row r="44" spans="1:20" ht="17.100000000000001" customHeight="1" collapsed="1">
      <c r="A44" s="1137" t="s">
        <v>1476</v>
      </c>
      <c r="B44" s="1137"/>
      <c r="C44" s="352">
        <f>SUM(C45:C49)</f>
        <v>173</v>
      </c>
      <c r="D44" s="352">
        <f t="shared" ref="D44:T44" si="20">SUM(D45:D49)</f>
        <v>3</v>
      </c>
      <c r="E44" s="352">
        <f t="shared" si="20"/>
        <v>5</v>
      </c>
      <c r="F44" s="352">
        <f t="shared" si="20"/>
        <v>14</v>
      </c>
      <c r="G44" s="352">
        <f t="shared" si="20"/>
        <v>6</v>
      </c>
      <c r="H44" s="352">
        <f t="shared" si="20"/>
        <v>79</v>
      </c>
      <c r="I44" s="352">
        <f t="shared" si="20"/>
        <v>82</v>
      </c>
      <c r="J44" s="352">
        <f t="shared" si="20"/>
        <v>2</v>
      </c>
      <c r="K44" s="352">
        <f t="shared" si="20"/>
        <v>6</v>
      </c>
      <c r="L44" s="352">
        <f t="shared" si="20"/>
        <v>4</v>
      </c>
      <c r="M44" s="352">
        <f t="shared" si="20"/>
        <v>1</v>
      </c>
      <c r="N44" s="352">
        <f t="shared" si="20"/>
        <v>25</v>
      </c>
      <c r="O44" s="352">
        <f t="shared" si="20"/>
        <v>280</v>
      </c>
      <c r="P44" s="352">
        <f t="shared" si="20"/>
        <v>120</v>
      </c>
      <c r="Q44" s="349">
        <f t="shared" si="20"/>
        <v>400</v>
      </c>
      <c r="R44" s="352">
        <f t="shared" si="20"/>
        <v>2</v>
      </c>
      <c r="S44" s="352">
        <f t="shared" si="20"/>
        <v>0</v>
      </c>
      <c r="T44" s="349">
        <f t="shared" si="20"/>
        <v>2</v>
      </c>
    </row>
    <row r="45" spans="1:20" hidden="1" outlineLevel="1">
      <c r="A45" s="1152" t="s">
        <v>1477</v>
      </c>
      <c r="B45" s="353" t="s">
        <v>1478</v>
      </c>
      <c r="C45" s="356">
        <v>11</v>
      </c>
      <c r="D45" s="357">
        <v>0</v>
      </c>
      <c r="E45" s="357">
        <v>0</v>
      </c>
      <c r="F45" s="356">
        <v>0</v>
      </c>
      <c r="G45" s="357">
        <v>0</v>
      </c>
      <c r="H45" s="356">
        <v>4</v>
      </c>
      <c r="I45" s="356">
        <v>5</v>
      </c>
      <c r="J45" s="357">
        <v>0</v>
      </c>
      <c r="K45" s="356">
        <v>0</v>
      </c>
      <c r="L45" s="356">
        <v>2</v>
      </c>
      <c r="M45" s="357">
        <v>1</v>
      </c>
      <c r="N45" s="356">
        <v>3</v>
      </c>
      <c r="O45" s="356">
        <f t="shared" ref="O45:O49" si="21">SUM(C45:H45)</f>
        <v>15</v>
      </c>
      <c r="P45" s="357">
        <f t="shared" ref="P45:P49" si="22">SUM(I45:N45)</f>
        <v>11</v>
      </c>
      <c r="Q45" s="356">
        <f t="shared" ref="Q45:Q49" si="23">+P45+O45</f>
        <v>26</v>
      </c>
      <c r="R45" s="356">
        <v>0</v>
      </c>
      <c r="S45" s="356">
        <v>0</v>
      </c>
      <c r="T45" s="356">
        <f t="shared" ref="T45:T49" si="24">+S45+R45</f>
        <v>0</v>
      </c>
    </row>
    <row r="46" spans="1:20" hidden="1" outlineLevel="1">
      <c r="A46" s="1152"/>
      <c r="B46" s="353" t="s">
        <v>1479</v>
      </c>
      <c r="C46" s="354">
        <v>21</v>
      </c>
      <c r="D46" s="355">
        <v>0</v>
      </c>
      <c r="E46" s="355">
        <v>1</v>
      </c>
      <c r="F46" s="354">
        <v>0</v>
      </c>
      <c r="G46" s="354">
        <v>0</v>
      </c>
      <c r="H46" s="356">
        <v>16</v>
      </c>
      <c r="I46" s="354">
        <v>3</v>
      </c>
      <c r="J46" s="355">
        <v>0</v>
      </c>
      <c r="K46" s="355">
        <v>1</v>
      </c>
      <c r="L46" s="355">
        <v>0</v>
      </c>
      <c r="M46" s="355">
        <v>0</v>
      </c>
      <c r="N46" s="355">
        <v>5</v>
      </c>
      <c r="O46" s="356">
        <f t="shared" si="21"/>
        <v>38</v>
      </c>
      <c r="P46" s="357">
        <f t="shared" si="22"/>
        <v>9</v>
      </c>
      <c r="Q46" s="356">
        <f t="shared" si="23"/>
        <v>47</v>
      </c>
      <c r="R46" s="356">
        <v>0</v>
      </c>
      <c r="S46" s="356">
        <v>0</v>
      </c>
      <c r="T46" s="356">
        <f t="shared" si="24"/>
        <v>0</v>
      </c>
    </row>
    <row r="47" spans="1:20" ht="25.5" hidden="1" outlineLevel="1">
      <c r="A47" s="353" t="s">
        <v>1480</v>
      </c>
      <c r="B47" s="353" t="s">
        <v>1481</v>
      </c>
      <c r="C47" s="356">
        <v>50</v>
      </c>
      <c r="D47" s="357">
        <v>2</v>
      </c>
      <c r="E47" s="356">
        <v>1</v>
      </c>
      <c r="F47" s="356">
        <v>8</v>
      </c>
      <c r="G47" s="356">
        <v>3</v>
      </c>
      <c r="H47" s="356">
        <v>14</v>
      </c>
      <c r="I47" s="356">
        <v>37</v>
      </c>
      <c r="J47" s="356">
        <v>1</v>
      </c>
      <c r="K47" s="357">
        <v>1</v>
      </c>
      <c r="L47" s="357">
        <v>1</v>
      </c>
      <c r="M47" s="356">
        <v>0</v>
      </c>
      <c r="N47" s="356">
        <v>8</v>
      </c>
      <c r="O47" s="356">
        <f t="shared" si="21"/>
        <v>78</v>
      </c>
      <c r="P47" s="357">
        <f t="shared" si="22"/>
        <v>48</v>
      </c>
      <c r="Q47" s="356">
        <f t="shared" si="23"/>
        <v>126</v>
      </c>
      <c r="R47" s="356">
        <v>1</v>
      </c>
      <c r="S47" s="356">
        <v>0</v>
      </c>
      <c r="T47" s="356">
        <f t="shared" si="24"/>
        <v>1</v>
      </c>
    </row>
    <row r="48" spans="1:20" ht="25.5" hidden="1" outlineLevel="1">
      <c r="A48" s="1152" t="s">
        <v>1482</v>
      </c>
      <c r="B48" s="353" t="s">
        <v>1483</v>
      </c>
      <c r="C48" s="354">
        <v>5</v>
      </c>
      <c r="D48" s="355">
        <v>0</v>
      </c>
      <c r="E48" s="355">
        <v>0</v>
      </c>
      <c r="F48" s="355">
        <v>2</v>
      </c>
      <c r="G48" s="355">
        <v>0</v>
      </c>
      <c r="H48" s="356">
        <v>0</v>
      </c>
      <c r="I48" s="354">
        <v>5</v>
      </c>
      <c r="J48" s="355">
        <v>0</v>
      </c>
      <c r="K48" s="355">
        <v>0</v>
      </c>
      <c r="L48" s="355">
        <v>0</v>
      </c>
      <c r="M48" s="355">
        <v>0</v>
      </c>
      <c r="N48" s="356">
        <v>0</v>
      </c>
      <c r="O48" s="356">
        <f t="shared" si="21"/>
        <v>7</v>
      </c>
      <c r="P48" s="357">
        <f t="shared" si="22"/>
        <v>5</v>
      </c>
      <c r="Q48" s="356">
        <f t="shared" si="23"/>
        <v>12</v>
      </c>
      <c r="R48" s="356">
        <v>1</v>
      </c>
      <c r="S48" s="356">
        <v>0</v>
      </c>
      <c r="T48" s="356">
        <f t="shared" si="24"/>
        <v>1</v>
      </c>
    </row>
    <row r="49" spans="1:20" ht="25.5" hidden="1" outlineLevel="1">
      <c r="A49" s="1152"/>
      <c r="B49" s="353" t="s">
        <v>1484</v>
      </c>
      <c r="C49" s="356">
        <v>86</v>
      </c>
      <c r="D49" s="356">
        <v>1</v>
      </c>
      <c r="E49" s="356">
        <v>3</v>
      </c>
      <c r="F49" s="356">
        <v>4</v>
      </c>
      <c r="G49" s="357">
        <v>3</v>
      </c>
      <c r="H49" s="356">
        <v>45</v>
      </c>
      <c r="I49" s="356">
        <v>32</v>
      </c>
      <c r="J49" s="357">
        <v>1</v>
      </c>
      <c r="K49" s="357">
        <v>4</v>
      </c>
      <c r="L49" s="357">
        <v>1</v>
      </c>
      <c r="M49" s="357">
        <v>0</v>
      </c>
      <c r="N49" s="356">
        <v>9</v>
      </c>
      <c r="O49" s="356">
        <f t="shared" si="21"/>
        <v>142</v>
      </c>
      <c r="P49" s="357">
        <f t="shared" si="22"/>
        <v>47</v>
      </c>
      <c r="Q49" s="356">
        <f t="shared" si="23"/>
        <v>189</v>
      </c>
      <c r="R49" s="356">
        <v>0</v>
      </c>
      <c r="S49" s="356">
        <v>0</v>
      </c>
      <c r="T49" s="356">
        <f t="shared" si="24"/>
        <v>0</v>
      </c>
    </row>
    <row r="50" spans="1:20" ht="17.100000000000001" customHeight="1" collapsed="1">
      <c r="A50" s="1135" t="s">
        <v>1485</v>
      </c>
      <c r="B50" s="1135"/>
      <c r="C50" s="359">
        <f>C51+C76+C92+C105+C117+C127</f>
        <v>1497</v>
      </c>
      <c r="D50" s="359">
        <f t="shared" ref="D50:T50" si="25">D51+D76+D92+D105+D117+D127</f>
        <v>27</v>
      </c>
      <c r="E50" s="359">
        <f t="shared" si="25"/>
        <v>61</v>
      </c>
      <c r="F50" s="359">
        <f t="shared" si="25"/>
        <v>68</v>
      </c>
      <c r="G50" s="359">
        <f t="shared" si="25"/>
        <v>23</v>
      </c>
      <c r="H50" s="359">
        <f t="shared" si="25"/>
        <v>501</v>
      </c>
      <c r="I50" s="359">
        <f t="shared" si="25"/>
        <v>2101</v>
      </c>
      <c r="J50" s="359">
        <f>J51+J76+J92+J105+J117+J127</f>
        <v>20</v>
      </c>
      <c r="K50" s="359">
        <f t="shared" si="25"/>
        <v>32</v>
      </c>
      <c r="L50" s="359">
        <f t="shared" si="25"/>
        <v>25</v>
      </c>
      <c r="M50" s="359">
        <f t="shared" si="25"/>
        <v>10</v>
      </c>
      <c r="N50" s="359">
        <f t="shared" si="25"/>
        <v>192</v>
      </c>
      <c r="O50" s="359">
        <f t="shared" si="25"/>
        <v>2177</v>
      </c>
      <c r="P50" s="359">
        <f t="shared" si="25"/>
        <v>2380</v>
      </c>
      <c r="Q50" s="359">
        <f t="shared" si="25"/>
        <v>4557</v>
      </c>
      <c r="R50" s="359">
        <f t="shared" si="25"/>
        <v>24</v>
      </c>
      <c r="S50" s="359">
        <f t="shared" si="25"/>
        <v>0</v>
      </c>
      <c r="T50" s="359">
        <f t="shared" si="25"/>
        <v>24</v>
      </c>
    </row>
    <row r="51" spans="1:20" ht="17.100000000000001" customHeight="1">
      <c r="A51" s="1137" t="s">
        <v>1486</v>
      </c>
      <c r="B51" s="1137"/>
      <c r="C51" s="358">
        <f>SUM(C52:C75)</f>
        <v>515</v>
      </c>
      <c r="D51" s="358">
        <f t="shared" ref="D51:T51" si="26">SUM(D52:D75)</f>
        <v>13</v>
      </c>
      <c r="E51" s="358">
        <f t="shared" si="26"/>
        <v>37</v>
      </c>
      <c r="F51" s="358">
        <f t="shared" si="26"/>
        <v>25</v>
      </c>
      <c r="G51" s="358">
        <f t="shared" si="26"/>
        <v>10</v>
      </c>
      <c r="H51" s="358">
        <f t="shared" si="26"/>
        <v>227</v>
      </c>
      <c r="I51" s="358">
        <f t="shared" si="26"/>
        <v>134</v>
      </c>
      <c r="J51" s="358">
        <f t="shared" si="26"/>
        <v>10</v>
      </c>
      <c r="K51" s="358">
        <f t="shared" si="26"/>
        <v>9</v>
      </c>
      <c r="L51" s="358">
        <f t="shared" si="26"/>
        <v>4</v>
      </c>
      <c r="M51" s="358">
        <f t="shared" si="26"/>
        <v>1</v>
      </c>
      <c r="N51" s="358">
        <f t="shared" si="26"/>
        <v>38</v>
      </c>
      <c r="O51" s="358">
        <f t="shared" si="26"/>
        <v>827</v>
      </c>
      <c r="P51" s="358">
        <f t="shared" si="26"/>
        <v>196</v>
      </c>
      <c r="Q51" s="359">
        <f t="shared" si="26"/>
        <v>1023</v>
      </c>
      <c r="R51" s="358">
        <f>SUM(R52:R75)</f>
        <v>12</v>
      </c>
      <c r="S51" s="358">
        <f t="shared" si="26"/>
        <v>0</v>
      </c>
      <c r="T51" s="359">
        <f t="shared" si="26"/>
        <v>12</v>
      </c>
    </row>
    <row r="52" spans="1:20" ht="11.25" hidden="1" customHeight="1" outlineLevel="1">
      <c r="A52" s="1152" t="s">
        <v>1487</v>
      </c>
      <c r="B52" s="353" t="s">
        <v>1488</v>
      </c>
      <c r="C52" s="354">
        <v>10</v>
      </c>
      <c r="D52" s="355">
        <v>0</v>
      </c>
      <c r="E52" s="355">
        <v>0</v>
      </c>
      <c r="F52" s="355">
        <v>0</v>
      </c>
      <c r="G52" s="355">
        <v>0</v>
      </c>
      <c r="H52" s="356">
        <v>2</v>
      </c>
      <c r="I52" s="355">
        <v>1</v>
      </c>
      <c r="J52" s="355">
        <v>0</v>
      </c>
      <c r="K52" s="355">
        <v>0</v>
      </c>
      <c r="L52" s="355">
        <v>0</v>
      </c>
      <c r="M52" s="355">
        <v>0</v>
      </c>
      <c r="N52" s="355">
        <v>0</v>
      </c>
      <c r="O52" s="356">
        <f t="shared" ref="O52:O75" si="27">SUM(C52:H52)</f>
        <v>12</v>
      </c>
      <c r="P52" s="357">
        <f t="shared" ref="P52:P75" si="28">SUM(I52:N52)</f>
        <v>1</v>
      </c>
      <c r="Q52" s="356">
        <f t="shared" ref="Q52:Q75" si="29">+P52+O52</f>
        <v>13</v>
      </c>
      <c r="R52" s="356">
        <v>0</v>
      </c>
      <c r="S52" s="356">
        <v>0</v>
      </c>
      <c r="T52" s="356">
        <f t="shared" ref="T52:T75" si="30">+S52+R52</f>
        <v>0</v>
      </c>
    </row>
    <row r="53" spans="1:20" hidden="1" outlineLevel="1">
      <c r="A53" s="1152"/>
      <c r="B53" s="353" t="s">
        <v>1489</v>
      </c>
      <c r="C53" s="356">
        <v>1</v>
      </c>
      <c r="D53" s="357">
        <v>0</v>
      </c>
      <c r="E53" s="357">
        <v>0</v>
      </c>
      <c r="F53" s="357">
        <v>0</v>
      </c>
      <c r="G53" s="357">
        <v>0</v>
      </c>
      <c r="H53" s="357">
        <v>0</v>
      </c>
      <c r="I53" s="357">
        <v>0</v>
      </c>
      <c r="J53" s="357">
        <v>0</v>
      </c>
      <c r="K53" s="357">
        <v>0</v>
      </c>
      <c r="L53" s="357">
        <v>0</v>
      </c>
      <c r="M53" s="357">
        <v>0</v>
      </c>
      <c r="N53" s="356">
        <v>0</v>
      </c>
      <c r="O53" s="356">
        <f t="shared" si="27"/>
        <v>1</v>
      </c>
      <c r="P53" s="357">
        <f t="shared" si="28"/>
        <v>0</v>
      </c>
      <c r="Q53" s="356">
        <f t="shared" si="29"/>
        <v>1</v>
      </c>
      <c r="R53" s="356">
        <v>0</v>
      </c>
      <c r="S53" s="356">
        <v>0</v>
      </c>
      <c r="T53" s="356">
        <f t="shared" si="30"/>
        <v>0</v>
      </c>
    </row>
    <row r="54" spans="1:20" hidden="1" outlineLevel="1">
      <c r="A54" s="1152"/>
      <c r="B54" s="353" t="s">
        <v>1490</v>
      </c>
      <c r="C54" s="354">
        <v>6</v>
      </c>
      <c r="D54" s="355">
        <v>1</v>
      </c>
      <c r="E54" s="355">
        <v>0</v>
      </c>
      <c r="F54" s="355">
        <v>0</v>
      </c>
      <c r="G54" s="355">
        <v>0</v>
      </c>
      <c r="H54" s="356">
        <v>1</v>
      </c>
      <c r="I54" s="354">
        <v>8</v>
      </c>
      <c r="J54" s="355">
        <v>2</v>
      </c>
      <c r="K54" s="355">
        <v>1</v>
      </c>
      <c r="L54" s="355">
        <v>0</v>
      </c>
      <c r="M54" s="355">
        <v>0</v>
      </c>
      <c r="N54" s="355">
        <v>1</v>
      </c>
      <c r="O54" s="356">
        <f t="shared" si="27"/>
        <v>8</v>
      </c>
      <c r="P54" s="357">
        <f t="shared" si="28"/>
        <v>12</v>
      </c>
      <c r="Q54" s="356">
        <f t="shared" si="29"/>
        <v>20</v>
      </c>
      <c r="R54" s="356">
        <v>0</v>
      </c>
      <c r="S54" s="356">
        <v>0</v>
      </c>
      <c r="T54" s="356">
        <f t="shared" si="30"/>
        <v>0</v>
      </c>
    </row>
    <row r="55" spans="1:20" hidden="1" outlineLevel="1">
      <c r="A55" s="1152"/>
      <c r="B55" s="353" t="s">
        <v>1491</v>
      </c>
      <c r="C55" s="356">
        <v>3</v>
      </c>
      <c r="D55" s="357">
        <v>0</v>
      </c>
      <c r="E55" s="357">
        <v>0</v>
      </c>
      <c r="F55" s="357">
        <v>0</v>
      </c>
      <c r="G55" s="357">
        <v>0</v>
      </c>
      <c r="H55" s="356">
        <v>2</v>
      </c>
      <c r="I55" s="357">
        <v>0</v>
      </c>
      <c r="J55" s="357">
        <v>0</v>
      </c>
      <c r="K55" s="356">
        <v>0</v>
      </c>
      <c r="L55" s="357">
        <v>0</v>
      </c>
      <c r="M55" s="357">
        <v>0</v>
      </c>
      <c r="N55" s="357">
        <v>0</v>
      </c>
      <c r="O55" s="356">
        <f t="shared" si="27"/>
        <v>5</v>
      </c>
      <c r="P55" s="357">
        <f t="shared" si="28"/>
        <v>0</v>
      </c>
      <c r="Q55" s="356">
        <f t="shared" si="29"/>
        <v>5</v>
      </c>
      <c r="R55" s="356">
        <v>0</v>
      </c>
      <c r="S55" s="356">
        <v>0</v>
      </c>
      <c r="T55" s="356">
        <f t="shared" si="30"/>
        <v>0</v>
      </c>
    </row>
    <row r="56" spans="1:20" ht="25.5" hidden="1" outlineLevel="1">
      <c r="A56" s="353" t="s">
        <v>1492</v>
      </c>
      <c r="B56" s="353" t="s">
        <v>1493</v>
      </c>
      <c r="C56" s="355">
        <v>1</v>
      </c>
      <c r="D56" s="355">
        <v>0</v>
      </c>
      <c r="E56" s="355">
        <v>0</v>
      </c>
      <c r="F56" s="355">
        <v>0</v>
      </c>
      <c r="G56" s="355">
        <v>0</v>
      </c>
      <c r="H56" s="356">
        <v>3</v>
      </c>
      <c r="I56" s="354">
        <v>2</v>
      </c>
      <c r="J56" s="355">
        <v>0</v>
      </c>
      <c r="K56" s="355">
        <v>0</v>
      </c>
      <c r="L56" s="355">
        <v>0</v>
      </c>
      <c r="M56" s="355">
        <v>0</v>
      </c>
      <c r="N56" s="355">
        <v>0</v>
      </c>
      <c r="O56" s="356">
        <f t="shared" si="27"/>
        <v>4</v>
      </c>
      <c r="P56" s="357">
        <f t="shared" si="28"/>
        <v>2</v>
      </c>
      <c r="Q56" s="356">
        <f t="shared" si="29"/>
        <v>6</v>
      </c>
      <c r="R56" s="356">
        <v>0</v>
      </c>
      <c r="S56" s="356">
        <v>0</v>
      </c>
      <c r="T56" s="356">
        <f t="shared" si="30"/>
        <v>0</v>
      </c>
    </row>
    <row r="57" spans="1:20" ht="38.25" hidden="1" outlineLevel="1">
      <c r="A57" s="1152" t="s">
        <v>1494</v>
      </c>
      <c r="B57" s="353" t="s">
        <v>1495</v>
      </c>
      <c r="C57" s="356">
        <v>1</v>
      </c>
      <c r="D57" s="357">
        <v>0</v>
      </c>
      <c r="E57" s="357">
        <v>0</v>
      </c>
      <c r="F57" s="357">
        <v>0</v>
      </c>
      <c r="G57" s="357">
        <v>0</v>
      </c>
      <c r="H57" s="357">
        <v>1</v>
      </c>
      <c r="I57" s="356">
        <v>2</v>
      </c>
      <c r="J57" s="356">
        <v>0</v>
      </c>
      <c r="K57" s="357">
        <v>0</v>
      </c>
      <c r="L57" s="357">
        <v>1</v>
      </c>
      <c r="M57" s="357">
        <v>0</v>
      </c>
      <c r="N57" s="357">
        <v>0</v>
      </c>
      <c r="O57" s="356">
        <f t="shared" si="27"/>
        <v>2</v>
      </c>
      <c r="P57" s="357">
        <f t="shared" si="28"/>
        <v>3</v>
      </c>
      <c r="Q57" s="356">
        <f t="shared" si="29"/>
        <v>5</v>
      </c>
      <c r="R57" s="356">
        <v>0</v>
      </c>
      <c r="S57" s="356">
        <v>0</v>
      </c>
      <c r="T57" s="356">
        <f t="shared" si="30"/>
        <v>0</v>
      </c>
    </row>
    <row r="58" spans="1:20" ht="25.5" hidden="1" outlineLevel="1">
      <c r="A58" s="1152"/>
      <c r="B58" s="353" t="s">
        <v>1496</v>
      </c>
      <c r="C58" s="355">
        <v>0</v>
      </c>
      <c r="D58" s="355">
        <v>0</v>
      </c>
      <c r="E58" s="355">
        <v>0</v>
      </c>
      <c r="F58" s="355">
        <v>0</v>
      </c>
      <c r="G58" s="355">
        <v>0</v>
      </c>
      <c r="H58" s="355">
        <v>0</v>
      </c>
      <c r="I58" s="355">
        <v>0</v>
      </c>
      <c r="J58" s="355">
        <v>0</v>
      </c>
      <c r="K58" s="355">
        <v>0</v>
      </c>
      <c r="L58" s="355">
        <v>0</v>
      </c>
      <c r="M58" s="355">
        <v>0</v>
      </c>
      <c r="N58" s="355">
        <v>0</v>
      </c>
      <c r="O58" s="356">
        <f t="shared" si="27"/>
        <v>0</v>
      </c>
      <c r="P58" s="357">
        <f t="shared" si="28"/>
        <v>0</v>
      </c>
      <c r="Q58" s="356">
        <f t="shared" si="29"/>
        <v>0</v>
      </c>
      <c r="R58" s="356">
        <v>0</v>
      </c>
      <c r="S58" s="356">
        <v>0</v>
      </c>
      <c r="T58" s="356">
        <f t="shared" si="30"/>
        <v>0</v>
      </c>
    </row>
    <row r="59" spans="1:20" ht="25.5" hidden="1" outlineLevel="1">
      <c r="A59" s="1152"/>
      <c r="B59" s="353" t="s">
        <v>1497</v>
      </c>
      <c r="C59" s="356">
        <v>2</v>
      </c>
      <c r="D59" s="357">
        <v>0</v>
      </c>
      <c r="E59" s="357">
        <v>1</v>
      </c>
      <c r="F59" s="357">
        <v>0</v>
      </c>
      <c r="G59" s="357">
        <v>0</v>
      </c>
      <c r="H59" s="356">
        <v>0</v>
      </c>
      <c r="I59" s="357">
        <v>0</v>
      </c>
      <c r="J59" s="357">
        <v>0</v>
      </c>
      <c r="K59" s="357">
        <v>0</v>
      </c>
      <c r="L59" s="357">
        <v>0</v>
      </c>
      <c r="M59" s="357">
        <v>0</v>
      </c>
      <c r="N59" s="357">
        <v>0</v>
      </c>
      <c r="O59" s="356">
        <f t="shared" si="27"/>
        <v>3</v>
      </c>
      <c r="P59" s="357">
        <f t="shared" si="28"/>
        <v>0</v>
      </c>
      <c r="Q59" s="356">
        <f t="shared" si="29"/>
        <v>3</v>
      </c>
      <c r="R59" s="356">
        <v>0</v>
      </c>
      <c r="S59" s="356">
        <v>0</v>
      </c>
      <c r="T59" s="356">
        <f t="shared" si="30"/>
        <v>0</v>
      </c>
    </row>
    <row r="60" spans="1:20" ht="11.25" hidden="1" customHeight="1" outlineLevel="1">
      <c r="A60" s="1152" t="s">
        <v>1498</v>
      </c>
      <c r="B60" s="353" t="s">
        <v>1499</v>
      </c>
      <c r="C60" s="354">
        <v>22</v>
      </c>
      <c r="D60" s="355">
        <v>0</v>
      </c>
      <c r="E60" s="354">
        <v>4</v>
      </c>
      <c r="F60" s="354">
        <v>2</v>
      </c>
      <c r="G60" s="355">
        <v>0</v>
      </c>
      <c r="H60" s="356">
        <v>12</v>
      </c>
      <c r="I60" s="354">
        <v>25</v>
      </c>
      <c r="J60" s="355">
        <v>1</v>
      </c>
      <c r="K60" s="355">
        <v>3</v>
      </c>
      <c r="L60" s="354">
        <v>1</v>
      </c>
      <c r="M60" s="355">
        <v>1</v>
      </c>
      <c r="N60" s="356">
        <v>6</v>
      </c>
      <c r="O60" s="356">
        <f t="shared" si="27"/>
        <v>40</v>
      </c>
      <c r="P60" s="357">
        <f t="shared" si="28"/>
        <v>37</v>
      </c>
      <c r="Q60" s="356">
        <f t="shared" si="29"/>
        <v>77</v>
      </c>
      <c r="R60" s="356">
        <v>0</v>
      </c>
      <c r="S60" s="356">
        <v>0</v>
      </c>
      <c r="T60" s="356">
        <f t="shared" si="30"/>
        <v>0</v>
      </c>
    </row>
    <row r="61" spans="1:20" hidden="1" outlineLevel="1">
      <c r="A61" s="1152"/>
      <c r="B61" s="353" t="s">
        <v>1500</v>
      </c>
      <c r="C61" s="356">
        <v>89</v>
      </c>
      <c r="D61" s="357">
        <v>0</v>
      </c>
      <c r="E61" s="357">
        <v>4</v>
      </c>
      <c r="F61" s="357">
        <v>3</v>
      </c>
      <c r="G61" s="357">
        <v>0</v>
      </c>
      <c r="H61" s="356">
        <v>24</v>
      </c>
      <c r="I61" s="356">
        <v>7</v>
      </c>
      <c r="J61" s="357">
        <v>0</v>
      </c>
      <c r="K61" s="357">
        <v>0</v>
      </c>
      <c r="L61" s="357">
        <v>0</v>
      </c>
      <c r="M61" s="357">
        <v>0</v>
      </c>
      <c r="N61" s="356">
        <v>3</v>
      </c>
      <c r="O61" s="356">
        <f t="shared" si="27"/>
        <v>120</v>
      </c>
      <c r="P61" s="357">
        <f t="shared" si="28"/>
        <v>10</v>
      </c>
      <c r="Q61" s="356">
        <f t="shared" si="29"/>
        <v>130</v>
      </c>
      <c r="R61" s="356">
        <v>5</v>
      </c>
      <c r="S61" s="356">
        <v>0</v>
      </c>
      <c r="T61" s="356">
        <f t="shared" si="30"/>
        <v>5</v>
      </c>
    </row>
    <row r="62" spans="1:20" hidden="1" outlineLevel="1">
      <c r="A62" s="1152"/>
      <c r="B62" s="353" t="s">
        <v>1501</v>
      </c>
      <c r="C62" s="354">
        <v>18</v>
      </c>
      <c r="D62" s="355">
        <v>0</v>
      </c>
      <c r="E62" s="355">
        <v>0</v>
      </c>
      <c r="F62" s="354">
        <v>0</v>
      </c>
      <c r="G62" s="355">
        <v>1</v>
      </c>
      <c r="H62" s="356">
        <v>8</v>
      </c>
      <c r="I62" s="354">
        <v>4</v>
      </c>
      <c r="J62" s="355">
        <v>1</v>
      </c>
      <c r="K62" s="355">
        <v>0</v>
      </c>
      <c r="L62" s="355">
        <v>0</v>
      </c>
      <c r="M62" s="355">
        <v>0</v>
      </c>
      <c r="N62" s="355">
        <v>1</v>
      </c>
      <c r="O62" s="356">
        <f t="shared" si="27"/>
        <v>27</v>
      </c>
      <c r="P62" s="357">
        <f t="shared" si="28"/>
        <v>6</v>
      </c>
      <c r="Q62" s="356">
        <f t="shared" si="29"/>
        <v>33</v>
      </c>
      <c r="R62" s="356">
        <v>0</v>
      </c>
      <c r="S62" s="356">
        <v>0</v>
      </c>
      <c r="T62" s="356">
        <f t="shared" si="30"/>
        <v>0</v>
      </c>
    </row>
    <row r="63" spans="1:20" hidden="1" outlineLevel="1">
      <c r="A63" s="1152"/>
      <c r="B63" s="353" t="s">
        <v>1502</v>
      </c>
      <c r="C63" s="356">
        <v>120</v>
      </c>
      <c r="D63" s="356">
        <v>3</v>
      </c>
      <c r="E63" s="356">
        <v>10</v>
      </c>
      <c r="F63" s="356">
        <v>5</v>
      </c>
      <c r="G63" s="356">
        <v>4</v>
      </c>
      <c r="H63" s="356">
        <v>66</v>
      </c>
      <c r="I63" s="356">
        <v>4</v>
      </c>
      <c r="J63" s="356">
        <v>0</v>
      </c>
      <c r="K63" s="357">
        <v>0</v>
      </c>
      <c r="L63" s="356">
        <v>1</v>
      </c>
      <c r="M63" s="357">
        <v>0</v>
      </c>
      <c r="N63" s="356">
        <v>1</v>
      </c>
      <c r="O63" s="356">
        <f t="shared" si="27"/>
        <v>208</v>
      </c>
      <c r="P63" s="357">
        <f t="shared" si="28"/>
        <v>6</v>
      </c>
      <c r="Q63" s="356">
        <f t="shared" si="29"/>
        <v>214</v>
      </c>
      <c r="R63" s="356">
        <v>2</v>
      </c>
      <c r="S63" s="356">
        <v>0</v>
      </c>
      <c r="T63" s="356">
        <f t="shared" si="30"/>
        <v>2</v>
      </c>
    </row>
    <row r="64" spans="1:20" hidden="1" outlineLevel="1">
      <c r="A64" s="1152"/>
      <c r="B64" s="353" t="s">
        <v>1503</v>
      </c>
      <c r="C64" s="354">
        <v>11</v>
      </c>
      <c r="D64" s="354">
        <v>0</v>
      </c>
      <c r="E64" s="354">
        <v>1</v>
      </c>
      <c r="F64" s="355">
        <v>1</v>
      </c>
      <c r="G64" s="355">
        <v>0</v>
      </c>
      <c r="H64" s="356">
        <v>10</v>
      </c>
      <c r="I64" s="354">
        <v>20</v>
      </c>
      <c r="J64" s="354">
        <v>2</v>
      </c>
      <c r="K64" s="354">
        <v>2</v>
      </c>
      <c r="L64" s="355">
        <v>0</v>
      </c>
      <c r="M64" s="355">
        <v>0</v>
      </c>
      <c r="N64" s="356">
        <v>3</v>
      </c>
      <c r="O64" s="356">
        <f t="shared" si="27"/>
        <v>23</v>
      </c>
      <c r="P64" s="357">
        <f t="shared" si="28"/>
        <v>27</v>
      </c>
      <c r="Q64" s="356">
        <f t="shared" si="29"/>
        <v>50</v>
      </c>
      <c r="R64" s="356">
        <v>0</v>
      </c>
      <c r="S64" s="356">
        <v>0</v>
      </c>
      <c r="T64" s="356">
        <f t="shared" si="30"/>
        <v>0</v>
      </c>
    </row>
    <row r="65" spans="1:20" ht="38.25" hidden="1" outlineLevel="1">
      <c r="A65" s="1152"/>
      <c r="B65" s="353" t="s">
        <v>1504</v>
      </c>
      <c r="C65" s="356">
        <v>43</v>
      </c>
      <c r="D65" s="356">
        <v>4</v>
      </c>
      <c r="E65" s="356">
        <v>3</v>
      </c>
      <c r="F65" s="356">
        <v>3</v>
      </c>
      <c r="G65" s="356">
        <v>2</v>
      </c>
      <c r="H65" s="356">
        <v>24</v>
      </c>
      <c r="I65" s="356">
        <v>3</v>
      </c>
      <c r="J65" s="357">
        <v>0</v>
      </c>
      <c r="K65" s="356">
        <v>0</v>
      </c>
      <c r="L65" s="357">
        <v>1</v>
      </c>
      <c r="M65" s="357">
        <v>0</v>
      </c>
      <c r="N65" s="356">
        <v>1</v>
      </c>
      <c r="O65" s="356">
        <f t="shared" si="27"/>
        <v>79</v>
      </c>
      <c r="P65" s="357">
        <f t="shared" si="28"/>
        <v>5</v>
      </c>
      <c r="Q65" s="356">
        <f t="shared" si="29"/>
        <v>84</v>
      </c>
      <c r="R65" s="356">
        <v>1</v>
      </c>
      <c r="S65" s="356">
        <v>0</v>
      </c>
      <c r="T65" s="356">
        <f t="shared" si="30"/>
        <v>1</v>
      </c>
    </row>
    <row r="66" spans="1:20" ht="38.25" hidden="1" outlineLevel="1">
      <c r="A66" s="1152"/>
      <c r="B66" s="353" t="s">
        <v>1505</v>
      </c>
      <c r="C66" s="354">
        <v>118</v>
      </c>
      <c r="D66" s="354">
        <v>3</v>
      </c>
      <c r="E66" s="354">
        <v>10</v>
      </c>
      <c r="F66" s="354">
        <v>7</v>
      </c>
      <c r="G66" s="354">
        <v>3</v>
      </c>
      <c r="H66" s="356">
        <v>51</v>
      </c>
      <c r="I66" s="354">
        <v>36</v>
      </c>
      <c r="J66" s="354">
        <v>4</v>
      </c>
      <c r="K66" s="354">
        <v>3</v>
      </c>
      <c r="L66" s="355">
        <v>0</v>
      </c>
      <c r="M66" s="355">
        <v>0</v>
      </c>
      <c r="N66" s="356">
        <v>13</v>
      </c>
      <c r="O66" s="356">
        <f t="shared" si="27"/>
        <v>192</v>
      </c>
      <c r="P66" s="357">
        <f t="shared" si="28"/>
        <v>56</v>
      </c>
      <c r="Q66" s="356">
        <f t="shared" si="29"/>
        <v>248</v>
      </c>
      <c r="R66" s="356">
        <v>2</v>
      </c>
      <c r="S66" s="356">
        <v>0</v>
      </c>
      <c r="T66" s="356">
        <f t="shared" si="30"/>
        <v>2</v>
      </c>
    </row>
    <row r="67" spans="1:20" hidden="1" outlineLevel="1">
      <c r="A67" s="1152" t="s">
        <v>1506</v>
      </c>
      <c r="B67" s="353" t="s">
        <v>1507</v>
      </c>
      <c r="C67" s="356">
        <v>32</v>
      </c>
      <c r="D67" s="356">
        <v>1</v>
      </c>
      <c r="E67" s="357">
        <v>1</v>
      </c>
      <c r="F67" s="356">
        <v>3</v>
      </c>
      <c r="G67" s="357">
        <v>0</v>
      </c>
      <c r="H67" s="356">
        <v>9</v>
      </c>
      <c r="I67" s="356">
        <v>3</v>
      </c>
      <c r="J67" s="357">
        <v>0</v>
      </c>
      <c r="K67" s="357">
        <v>0</v>
      </c>
      <c r="L67" s="357">
        <v>0</v>
      </c>
      <c r="M67" s="357">
        <v>0</v>
      </c>
      <c r="N67" s="357">
        <v>1</v>
      </c>
      <c r="O67" s="356">
        <f t="shared" si="27"/>
        <v>46</v>
      </c>
      <c r="P67" s="357">
        <f t="shared" si="28"/>
        <v>4</v>
      </c>
      <c r="Q67" s="356">
        <f t="shared" si="29"/>
        <v>50</v>
      </c>
      <c r="R67" s="356">
        <v>2</v>
      </c>
      <c r="S67" s="356">
        <v>0</v>
      </c>
      <c r="T67" s="356">
        <f t="shared" si="30"/>
        <v>2</v>
      </c>
    </row>
    <row r="68" spans="1:20" hidden="1" outlineLevel="1">
      <c r="A68" s="1152"/>
      <c r="B68" s="353" t="s">
        <v>1508</v>
      </c>
      <c r="C68" s="354">
        <v>8</v>
      </c>
      <c r="D68" s="355">
        <v>1</v>
      </c>
      <c r="E68" s="354">
        <v>2</v>
      </c>
      <c r="F68" s="355">
        <v>1</v>
      </c>
      <c r="G68" s="355">
        <v>0</v>
      </c>
      <c r="H68" s="356">
        <v>6</v>
      </c>
      <c r="I68" s="354">
        <v>4</v>
      </c>
      <c r="J68" s="355">
        <v>0</v>
      </c>
      <c r="K68" s="355">
        <v>0</v>
      </c>
      <c r="L68" s="355">
        <v>0</v>
      </c>
      <c r="M68" s="355">
        <v>0</v>
      </c>
      <c r="N68" s="355">
        <v>0</v>
      </c>
      <c r="O68" s="356">
        <f t="shared" si="27"/>
        <v>18</v>
      </c>
      <c r="P68" s="357">
        <f t="shared" si="28"/>
        <v>4</v>
      </c>
      <c r="Q68" s="356">
        <f t="shared" si="29"/>
        <v>22</v>
      </c>
      <c r="R68" s="356">
        <v>0</v>
      </c>
      <c r="S68" s="356">
        <v>0</v>
      </c>
      <c r="T68" s="356">
        <f t="shared" si="30"/>
        <v>0</v>
      </c>
    </row>
    <row r="69" spans="1:20" ht="25.5" hidden="1" outlineLevel="1">
      <c r="A69" s="1152"/>
      <c r="B69" s="353" t="s">
        <v>1509</v>
      </c>
      <c r="C69" s="356">
        <v>6</v>
      </c>
      <c r="D69" s="357">
        <v>0</v>
      </c>
      <c r="E69" s="357">
        <v>0</v>
      </c>
      <c r="F69" s="357">
        <v>0</v>
      </c>
      <c r="G69" s="357">
        <v>0</v>
      </c>
      <c r="H69" s="357">
        <v>0</v>
      </c>
      <c r="I69" s="357">
        <v>3</v>
      </c>
      <c r="J69" s="357">
        <v>0</v>
      </c>
      <c r="K69" s="357">
        <v>0</v>
      </c>
      <c r="L69" s="357">
        <v>0</v>
      </c>
      <c r="M69" s="357">
        <v>0</v>
      </c>
      <c r="N69" s="357">
        <v>0</v>
      </c>
      <c r="O69" s="356">
        <f t="shared" si="27"/>
        <v>6</v>
      </c>
      <c r="P69" s="357">
        <f t="shared" si="28"/>
        <v>3</v>
      </c>
      <c r="Q69" s="356">
        <f t="shared" si="29"/>
        <v>9</v>
      </c>
      <c r="R69" s="356">
        <v>0</v>
      </c>
      <c r="S69" s="356">
        <v>0</v>
      </c>
      <c r="T69" s="356">
        <f t="shared" si="30"/>
        <v>0</v>
      </c>
    </row>
    <row r="70" spans="1:20" ht="11.25" hidden="1" customHeight="1" outlineLevel="1">
      <c r="A70" s="1152" t="s">
        <v>1510</v>
      </c>
      <c r="B70" s="353" t="s">
        <v>1511</v>
      </c>
      <c r="C70" s="354">
        <v>11</v>
      </c>
      <c r="D70" s="355">
        <v>0</v>
      </c>
      <c r="E70" s="355">
        <v>0</v>
      </c>
      <c r="F70" s="355">
        <v>0</v>
      </c>
      <c r="G70" s="354">
        <v>0</v>
      </c>
      <c r="H70" s="356">
        <v>3</v>
      </c>
      <c r="I70" s="354">
        <v>11</v>
      </c>
      <c r="J70" s="355">
        <v>0</v>
      </c>
      <c r="K70" s="355">
        <v>0</v>
      </c>
      <c r="L70" s="355">
        <v>0</v>
      </c>
      <c r="M70" s="355">
        <v>0</v>
      </c>
      <c r="N70" s="356">
        <v>5</v>
      </c>
      <c r="O70" s="356">
        <f t="shared" si="27"/>
        <v>14</v>
      </c>
      <c r="P70" s="357">
        <f t="shared" si="28"/>
        <v>16</v>
      </c>
      <c r="Q70" s="356">
        <f t="shared" si="29"/>
        <v>30</v>
      </c>
      <c r="R70" s="356">
        <v>0</v>
      </c>
      <c r="S70" s="356">
        <v>0</v>
      </c>
      <c r="T70" s="356">
        <f t="shared" si="30"/>
        <v>0</v>
      </c>
    </row>
    <row r="71" spans="1:20" hidden="1" outlineLevel="1">
      <c r="A71" s="1152"/>
      <c r="B71" s="353" t="s">
        <v>1512</v>
      </c>
      <c r="C71" s="356">
        <v>0</v>
      </c>
      <c r="D71" s="357">
        <v>0</v>
      </c>
      <c r="E71" s="357">
        <v>0</v>
      </c>
      <c r="F71" s="357">
        <v>0</v>
      </c>
      <c r="G71" s="357">
        <v>0</v>
      </c>
      <c r="H71" s="357">
        <v>1</v>
      </c>
      <c r="I71" s="357">
        <v>1</v>
      </c>
      <c r="J71" s="357">
        <v>0</v>
      </c>
      <c r="K71" s="357">
        <v>0</v>
      </c>
      <c r="L71" s="357">
        <v>0</v>
      </c>
      <c r="M71" s="357">
        <v>0</v>
      </c>
      <c r="N71" s="357">
        <v>0</v>
      </c>
      <c r="O71" s="356">
        <f t="shared" si="27"/>
        <v>1</v>
      </c>
      <c r="P71" s="357">
        <f t="shared" si="28"/>
        <v>1</v>
      </c>
      <c r="Q71" s="356">
        <f t="shared" si="29"/>
        <v>2</v>
      </c>
      <c r="R71" s="356">
        <v>0</v>
      </c>
      <c r="S71" s="356">
        <v>0</v>
      </c>
      <c r="T71" s="356">
        <f t="shared" si="30"/>
        <v>0</v>
      </c>
    </row>
    <row r="72" spans="1:20" hidden="1" outlineLevel="1">
      <c r="A72" s="1152"/>
      <c r="B72" s="353" t="s">
        <v>1513</v>
      </c>
      <c r="C72" s="354">
        <v>2</v>
      </c>
      <c r="D72" s="355">
        <v>0</v>
      </c>
      <c r="E72" s="355">
        <v>0</v>
      </c>
      <c r="F72" s="355">
        <v>0</v>
      </c>
      <c r="G72" s="355">
        <v>0</v>
      </c>
      <c r="H72" s="355">
        <v>0</v>
      </c>
      <c r="I72" s="354">
        <v>0</v>
      </c>
      <c r="J72" s="355">
        <v>0</v>
      </c>
      <c r="K72" s="355">
        <v>0</v>
      </c>
      <c r="L72" s="355">
        <v>0</v>
      </c>
      <c r="M72" s="355">
        <v>0</v>
      </c>
      <c r="N72" s="356">
        <v>2</v>
      </c>
      <c r="O72" s="356">
        <f t="shared" si="27"/>
        <v>2</v>
      </c>
      <c r="P72" s="357">
        <f t="shared" si="28"/>
        <v>2</v>
      </c>
      <c r="Q72" s="356">
        <f t="shared" si="29"/>
        <v>4</v>
      </c>
      <c r="R72" s="356">
        <v>0</v>
      </c>
      <c r="S72" s="356">
        <v>0</v>
      </c>
      <c r="T72" s="356">
        <f t="shared" si="30"/>
        <v>0</v>
      </c>
    </row>
    <row r="73" spans="1:20" hidden="1" outlineLevel="1">
      <c r="A73" s="1152"/>
      <c r="B73" s="353" t="s">
        <v>1514</v>
      </c>
      <c r="C73" s="357">
        <v>0</v>
      </c>
      <c r="D73" s="356">
        <v>0</v>
      </c>
      <c r="E73" s="357">
        <v>0</v>
      </c>
      <c r="F73" s="357">
        <v>0</v>
      </c>
      <c r="G73" s="357">
        <v>0</v>
      </c>
      <c r="H73" s="356">
        <v>0</v>
      </c>
      <c r="I73" s="357">
        <v>0</v>
      </c>
      <c r="J73" s="357">
        <v>0</v>
      </c>
      <c r="K73" s="357">
        <v>0</v>
      </c>
      <c r="L73" s="357">
        <v>0</v>
      </c>
      <c r="M73" s="357">
        <v>0</v>
      </c>
      <c r="N73" s="357">
        <v>0</v>
      </c>
      <c r="O73" s="356">
        <f t="shared" si="27"/>
        <v>0</v>
      </c>
      <c r="P73" s="357">
        <f t="shared" si="28"/>
        <v>0</v>
      </c>
      <c r="Q73" s="356">
        <f t="shared" si="29"/>
        <v>0</v>
      </c>
      <c r="R73" s="356">
        <v>0</v>
      </c>
      <c r="S73" s="356">
        <v>0</v>
      </c>
      <c r="T73" s="356">
        <f t="shared" si="30"/>
        <v>0</v>
      </c>
    </row>
    <row r="74" spans="1:20" ht="25.5" hidden="1" outlineLevel="1">
      <c r="A74" s="1152"/>
      <c r="B74" s="353" t="s">
        <v>1515</v>
      </c>
      <c r="C74" s="354">
        <v>10</v>
      </c>
      <c r="D74" s="355">
        <v>0</v>
      </c>
      <c r="E74" s="355">
        <v>1</v>
      </c>
      <c r="F74" s="354">
        <v>0</v>
      </c>
      <c r="G74" s="355">
        <v>0</v>
      </c>
      <c r="H74" s="356">
        <v>3</v>
      </c>
      <c r="I74" s="355">
        <v>0</v>
      </c>
      <c r="J74" s="355">
        <v>0</v>
      </c>
      <c r="K74" s="355">
        <v>0</v>
      </c>
      <c r="L74" s="355">
        <v>0</v>
      </c>
      <c r="M74" s="354">
        <v>0</v>
      </c>
      <c r="N74" s="355">
        <v>0</v>
      </c>
      <c r="O74" s="356">
        <f t="shared" si="27"/>
        <v>14</v>
      </c>
      <c r="P74" s="357">
        <f t="shared" si="28"/>
        <v>0</v>
      </c>
      <c r="Q74" s="356">
        <f t="shared" si="29"/>
        <v>14</v>
      </c>
      <c r="R74" s="356">
        <v>0</v>
      </c>
      <c r="S74" s="356">
        <v>0</v>
      </c>
      <c r="T74" s="356">
        <f t="shared" si="30"/>
        <v>0</v>
      </c>
    </row>
    <row r="75" spans="1:20" ht="25.5" hidden="1" outlineLevel="1">
      <c r="A75" s="1152"/>
      <c r="B75" s="353" t="s">
        <v>1516</v>
      </c>
      <c r="C75" s="357">
        <v>1</v>
      </c>
      <c r="D75" s="357">
        <v>0</v>
      </c>
      <c r="E75" s="357">
        <v>0</v>
      </c>
      <c r="F75" s="357">
        <v>0</v>
      </c>
      <c r="G75" s="357">
        <v>0</v>
      </c>
      <c r="H75" s="357">
        <v>1</v>
      </c>
      <c r="I75" s="357">
        <v>0</v>
      </c>
      <c r="J75" s="357">
        <v>0</v>
      </c>
      <c r="K75" s="357">
        <v>0</v>
      </c>
      <c r="L75" s="357">
        <v>0</v>
      </c>
      <c r="M75" s="357">
        <v>0</v>
      </c>
      <c r="N75" s="357">
        <v>1</v>
      </c>
      <c r="O75" s="356">
        <f t="shared" si="27"/>
        <v>2</v>
      </c>
      <c r="P75" s="357">
        <f t="shared" si="28"/>
        <v>1</v>
      </c>
      <c r="Q75" s="356">
        <f t="shared" si="29"/>
        <v>3</v>
      </c>
      <c r="R75" s="356">
        <v>0</v>
      </c>
      <c r="S75" s="356">
        <v>0</v>
      </c>
      <c r="T75" s="356">
        <f t="shared" si="30"/>
        <v>0</v>
      </c>
    </row>
    <row r="76" spans="1:20" ht="17.100000000000001" customHeight="1" collapsed="1">
      <c r="A76" s="1137" t="s">
        <v>1517</v>
      </c>
      <c r="B76" s="1137"/>
      <c r="C76" s="358">
        <f>SUM(C77:C91)</f>
        <v>499</v>
      </c>
      <c r="D76" s="358">
        <f t="shared" ref="D76:T76" si="31">SUM(D77:D91)</f>
        <v>3</v>
      </c>
      <c r="E76" s="358">
        <f t="shared" si="31"/>
        <v>7</v>
      </c>
      <c r="F76" s="358">
        <f t="shared" si="31"/>
        <v>8</v>
      </c>
      <c r="G76" s="358">
        <f t="shared" si="31"/>
        <v>3</v>
      </c>
      <c r="H76" s="358">
        <f t="shared" si="31"/>
        <v>53</v>
      </c>
      <c r="I76" s="358">
        <f t="shared" si="31"/>
        <v>1650</v>
      </c>
      <c r="J76" s="358">
        <f t="shared" si="31"/>
        <v>1</v>
      </c>
      <c r="K76" s="358">
        <f t="shared" si="31"/>
        <v>16</v>
      </c>
      <c r="L76" s="358">
        <f t="shared" si="31"/>
        <v>12</v>
      </c>
      <c r="M76" s="358">
        <f t="shared" si="31"/>
        <v>4</v>
      </c>
      <c r="N76" s="358">
        <f t="shared" si="31"/>
        <v>86</v>
      </c>
      <c r="O76" s="358">
        <f t="shared" si="31"/>
        <v>573</v>
      </c>
      <c r="P76" s="358">
        <f t="shared" si="31"/>
        <v>1769</v>
      </c>
      <c r="Q76" s="359">
        <f t="shared" si="31"/>
        <v>2342</v>
      </c>
      <c r="R76" s="358">
        <f>SUM(R77:R91)</f>
        <v>3</v>
      </c>
      <c r="S76" s="358">
        <f t="shared" si="31"/>
        <v>0</v>
      </c>
      <c r="T76" s="359">
        <f t="shared" si="31"/>
        <v>3</v>
      </c>
    </row>
    <row r="77" spans="1:20" hidden="1" outlineLevel="1">
      <c r="A77" s="1152" t="s">
        <v>1518</v>
      </c>
      <c r="B77" s="353" t="s">
        <v>1519</v>
      </c>
      <c r="C77" s="354">
        <v>22</v>
      </c>
      <c r="D77" s="355">
        <v>0</v>
      </c>
      <c r="E77" s="355">
        <v>0</v>
      </c>
      <c r="F77" s="354">
        <v>0</v>
      </c>
      <c r="G77" s="355">
        <v>0</v>
      </c>
      <c r="H77" s="356">
        <v>2</v>
      </c>
      <c r="I77" s="354">
        <v>10</v>
      </c>
      <c r="J77" s="355">
        <v>0</v>
      </c>
      <c r="K77" s="355">
        <v>0</v>
      </c>
      <c r="L77" s="355">
        <v>0</v>
      </c>
      <c r="M77" s="355">
        <v>0</v>
      </c>
      <c r="N77" s="356">
        <v>0</v>
      </c>
      <c r="O77" s="356">
        <f t="shared" ref="O77:O91" si="32">SUM(C77:H77)</f>
        <v>24</v>
      </c>
      <c r="P77" s="357">
        <f t="shared" ref="P77:P91" si="33">SUM(I77:N77)</f>
        <v>10</v>
      </c>
      <c r="Q77" s="356">
        <f t="shared" ref="Q77:Q91" si="34">+P77+O77</f>
        <v>34</v>
      </c>
      <c r="R77" s="356">
        <v>0</v>
      </c>
      <c r="S77" s="356">
        <v>0</v>
      </c>
      <c r="T77" s="356">
        <f t="shared" ref="T77:T91" si="35">+S77+R77</f>
        <v>0</v>
      </c>
    </row>
    <row r="78" spans="1:20" hidden="1" outlineLevel="1">
      <c r="A78" s="1152"/>
      <c r="B78" s="353" t="s">
        <v>1520</v>
      </c>
      <c r="C78" s="356">
        <v>44</v>
      </c>
      <c r="D78" s="357">
        <v>0</v>
      </c>
      <c r="E78" s="357">
        <v>0</v>
      </c>
      <c r="F78" s="357">
        <v>1</v>
      </c>
      <c r="G78" s="357">
        <v>0</v>
      </c>
      <c r="H78" s="357">
        <v>0</v>
      </c>
      <c r="I78" s="356">
        <v>21</v>
      </c>
      <c r="J78" s="357">
        <v>0</v>
      </c>
      <c r="K78" s="357">
        <v>0</v>
      </c>
      <c r="L78" s="357">
        <v>0</v>
      </c>
      <c r="M78" s="357">
        <v>0</v>
      </c>
      <c r="N78" s="356">
        <v>3</v>
      </c>
      <c r="O78" s="356">
        <f t="shared" si="32"/>
        <v>45</v>
      </c>
      <c r="P78" s="357">
        <f t="shared" si="33"/>
        <v>24</v>
      </c>
      <c r="Q78" s="356">
        <f t="shared" si="34"/>
        <v>69</v>
      </c>
      <c r="R78" s="356">
        <v>1</v>
      </c>
      <c r="S78" s="356">
        <v>0</v>
      </c>
      <c r="T78" s="356">
        <f t="shared" si="35"/>
        <v>1</v>
      </c>
    </row>
    <row r="79" spans="1:20" ht="25.5" hidden="1" outlineLevel="1">
      <c r="A79" s="1152" t="s">
        <v>1521</v>
      </c>
      <c r="B79" s="353" t="s">
        <v>1522</v>
      </c>
      <c r="C79" s="354">
        <v>284</v>
      </c>
      <c r="D79" s="354">
        <v>0</v>
      </c>
      <c r="E79" s="354">
        <v>3</v>
      </c>
      <c r="F79" s="354">
        <v>2</v>
      </c>
      <c r="G79" s="354">
        <v>1</v>
      </c>
      <c r="H79" s="356">
        <v>10</v>
      </c>
      <c r="I79" s="354">
        <v>1329</v>
      </c>
      <c r="J79" s="355">
        <v>0</v>
      </c>
      <c r="K79" s="354">
        <v>9</v>
      </c>
      <c r="L79" s="354">
        <v>9</v>
      </c>
      <c r="M79" s="354">
        <v>3</v>
      </c>
      <c r="N79" s="356">
        <v>56</v>
      </c>
      <c r="O79" s="356">
        <f t="shared" si="32"/>
        <v>300</v>
      </c>
      <c r="P79" s="357">
        <f t="shared" si="33"/>
        <v>1406</v>
      </c>
      <c r="Q79" s="356">
        <f t="shared" si="34"/>
        <v>1706</v>
      </c>
      <c r="R79" s="356">
        <v>1</v>
      </c>
      <c r="S79" s="356">
        <v>0</v>
      </c>
      <c r="T79" s="356">
        <f t="shared" si="35"/>
        <v>1</v>
      </c>
    </row>
    <row r="80" spans="1:20" ht="25.5" hidden="1" outlineLevel="1">
      <c r="A80" s="1152"/>
      <c r="B80" s="353" t="s">
        <v>1523</v>
      </c>
      <c r="C80" s="357">
        <v>0</v>
      </c>
      <c r="D80" s="357">
        <v>0</v>
      </c>
      <c r="E80" s="357">
        <v>0</v>
      </c>
      <c r="F80" s="357">
        <v>0</v>
      </c>
      <c r="G80" s="357">
        <v>0</v>
      </c>
      <c r="H80" s="357">
        <v>0</v>
      </c>
      <c r="I80" s="356">
        <v>54</v>
      </c>
      <c r="J80" s="357">
        <v>0</v>
      </c>
      <c r="K80" s="356">
        <v>2</v>
      </c>
      <c r="L80" s="357">
        <v>0</v>
      </c>
      <c r="M80" s="357">
        <v>0</v>
      </c>
      <c r="N80" s="356">
        <v>2</v>
      </c>
      <c r="O80" s="356">
        <f t="shared" si="32"/>
        <v>0</v>
      </c>
      <c r="P80" s="357">
        <f t="shared" si="33"/>
        <v>58</v>
      </c>
      <c r="Q80" s="356">
        <f t="shared" si="34"/>
        <v>58</v>
      </c>
      <c r="R80" s="356">
        <v>0</v>
      </c>
      <c r="S80" s="356">
        <v>0</v>
      </c>
      <c r="T80" s="356">
        <f t="shared" si="35"/>
        <v>0</v>
      </c>
    </row>
    <row r="81" spans="1:20" ht="38.25" hidden="1" outlineLevel="1">
      <c r="A81" s="353" t="s">
        <v>1524</v>
      </c>
      <c r="B81" s="353" t="s">
        <v>1525</v>
      </c>
      <c r="C81" s="354">
        <v>10</v>
      </c>
      <c r="D81" s="355">
        <v>2</v>
      </c>
      <c r="E81" s="355">
        <v>0</v>
      </c>
      <c r="F81" s="355">
        <v>1</v>
      </c>
      <c r="G81" s="355">
        <v>0</v>
      </c>
      <c r="H81" s="356">
        <v>1</v>
      </c>
      <c r="I81" s="354">
        <v>11</v>
      </c>
      <c r="J81" s="355">
        <v>0</v>
      </c>
      <c r="K81" s="355">
        <v>0</v>
      </c>
      <c r="L81" s="354">
        <v>0</v>
      </c>
      <c r="M81" s="355">
        <v>0</v>
      </c>
      <c r="N81" s="356">
        <v>6</v>
      </c>
      <c r="O81" s="356">
        <f t="shared" si="32"/>
        <v>14</v>
      </c>
      <c r="P81" s="357">
        <f t="shared" si="33"/>
        <v>17</v>
      </c>
      <c r="Q81" s="356">
        <f t="shared" si="34"/>
        <v>31</v>
      </c>
      <c r="R81" s="356">
        <v>0</v>
      </c>
      <c r="S81" s="356">
        <v>0</v>
      </c>
      <c r="T81" s="356">
        <f t="shared" si="35"/>
        <v>0</v>
      </c>
    </row>
    <row r="82" spans="1:20" hidden="1" outlineLevel="1">
      <c r="A82" s="353" t="s">
        <v>1526</v>
      </c>
      <c r="B82" s="353" t="s">
        <v>1527</v>
      </c>
      <c r="C82" s="357">
        <v>4</v>
      </c>
      <c r="D82" s="357">
        <v>0</v>
      </c>
      <c r="E82" s="357">
        <v>0</v>
      </c>
      <c r="F82" s="357">
        <v>0</v>
      </c>
      <c r="G82" s="357">
        <v>0</v>
      </c>
      <c r="H82" s="357">
        <v>2</v>
      </c>
      <c r="I82" s="357">
        <v>8</v>
      </c>
      <c r="J82" s="357">
        <v>0</v>
      </c>
      <c r="K82" s="357">
        <v>0</v>
      </c>
      <c r="L82" s="357">
        <v>0</v>
      </c>
      <c r="M82" s="357">
        <v>0</v>
      </c>
      <c r="N82" s="357">
        <v>0</v>
      </c>
      <c r="O82" s="356">
        <f t="shared" si="32"/>
        <v>6</v>
      </c>
      <c r="P82" s="357">
        <f t="shared" si="33"/>
        <v>8</v>
      </c>
      <c r="Q82" s="356">
        <f t="shared" si="34"/>
        <v>14</v>
      </c>
      <c r="R82" s="356">
        <v>0</v>
      </c>
      <c r="S82" s="356">
        <v>0</v>
      </c>
      <c r="T82" s="356">
        <f t="shared" si="35"/>
        <v>0</v>
      </c>
    </row>
    <row r="83" spans="1:20" hidden="1" outlineLevel="1">
      <c r="A83" s="353" t="s">
        <v>1528</v>
      </c>
      <c r="B83" s="353" t="s">
        <v>1529</v>
      </c>
      <c r="C83" s="354">
        <v>8</v>
      </c>
      <c r="D83" s="355">
        <v>0</v>
      </c>
      <c r="E83" s="355">
        <v>1</v>
      </c>
      <c r="F83" s="355">
        <v>0</v>
      </c>
      <c r="G83" s="355">
        <v>0</v>
      </c>
      <c r="H83" s="356">
        <v>7</v>
      </c>
      <c r="I83" s="354">
        <v>1</v>
      </c>
      <c r="J83" s="355">
        <v>0</v>
      </c>
      <c r="K83" s="355">
        <v>0</v>
      </c>
      <c r="L83" s="355">
        <v>0</v>
      </c>
      <c r="M83" s="355">
        <v>0</v>
      </c>
      <c r="N83" s="356">
        <v>1</v>
      </c>
      <c r="O83" s="356">
        <f t="shared" si="32"/>
        <v>16</v>
      </c>
      <c r="P83" s="357">
        <f t="shared" si="33"/>
        <v>2</v>
      </c>
      <c r="Q83" s="356">
        <f t="shared" si="34"/>
        <v>18</v>
      </c>
      <c r="R83" s="356">
        <v>0</v>
      </c>
      <c r="S83" s="356">
        <v>0</v>
      </c>
      <c r="T83" s="356">
        <f t="shared" si="35"/>
        <v>0</v>
      </c>
    </row>
    <row r="84" spans="1:20" ht="11.25" hidden="1" customHeight="1" outlineLevel="1">
      <c r="A84" s="1152" t="s">
        <v>1530</v>
      </c>
      <c r="B84" s="353" t="s">
        <v>1531</v>
      </c>
      <c r="C84" s="357">
        <v>0</v>
      </c>
      <c r="D84" s="357">
        <v>0</v>
      </c>
      <c r="E84" s="357">
        <v>0</v>
      </c>
      <c r="F84" s="357">
        <v>0</v>
      </c>
      <c r="G84" s="357">
        <v>0</v>
      </c>
      <c r="H84" s="357">
        <v>0</v>
      </c>
      <c r="I84" s="356">
        <v>4</v>
      </c>
      <c r="J84" s="357">
        <v>0</v>
      </c>
      <c r="K84" s="357">
        <v>1</v>
      </c>
      <c r="L84" s="357">
        <v>0</v>
      </c>
      <c r="M84" s="357">
        <v>0</v>
      </c>
      <c r="N84" s="357">
        <v>1</v>
      </c>
      <c r="O84" s="356">
        <f t="shared" si="32"/>
        <v>0</v>
      </c>
      <c r="P84" s="357">
        <f t="shared" si="33"/>
        <v>6</v>
      </c>
      <c r="Q84" s="356">
        <f t="shared" si="34"/>
        <v>6</v>
      </c>
      <c r="R84" s="356">
        <v>0</v>
      </c>
      <c r="S84" s="356">
        <v>0</v>
      </c>
      <c r="T84" s="356">
        <f t="shared" si="35"/>
        <v>0</v>
      </c>
    </row>
    <row r="85" spans="1:20" hidden="1" outlineLevel="1">
      <c r="A85" s="1152"/>
      <c r="B85" s="353" t="s">
        <v>1532</v>
      </c>
      <c r="C85" s="355">
        <v>2</v>
      </c>
      <c r="D85" s="355">
        <v>0</v>
      </c>
      <c r="E85" s="355">
        <v>0</v>
      </c>
      <c r="F85" s="355">
        <v>0</v>
      </c>
      <c r="G85" s="355">
        <v>0</v>
      </c>
      <c r="H85" s="355">
        <v>0</v>
      </c>
      <c r="I85" s="354">
        <v>8</v>
      </c>
      <c r="J85" s="355">
        <v>0</v>
      </c>
      <c r="K85" s="355">
        <v>0</v>
      </c>
      <c r="L85" s="355">
        <v>0</v>
      </c>
      <c r="M85" s="355">
        <v>0</v>
      </c>
      <c r="N85" s="356">
        <v>0</v>
      </c>
      <c r="O85" s="356">
        <f t="shared" si="32"/>
        <v>2</v>
      </c>
      <c r="P85" s="357">
        <f t="shared" si="33"/>
        <v>8</v>
      </c>
      <c r="Q85" s="356">
        <f t="shared" si="34"/>
        <v>10</v>
      </c>
      <c r="R85" s="356">
        <v>0</v>
      </c>
      <c r="S85" s="356">
        <v>0</v>
      </c>
      <c r="T85" s="356">
        <f t="shared" si="35"/>
        <v>0</v>
      </c>
    </row>
    <row r="86" spans="1:20" ht="25.5" hidden="1" outlineLevel="1">
      <c r="A86" s="1152"/>
      <c r="B86" s="353" t="s">
        <v>1533</v>
      </c>
      <c r="C86" s="356">
        <v>10</v>
      </c>
      <c r="D86" s="357">
        <v>0</v>
      </c>
      <c r="E86" s="357">
        <v>0</v>
      </c>
      <c r="F86" s="357">
        <v>1</v>
      </c>
      <c r="G86" s="356">
        <v>0</v>
      </c>
      <c r="H86" s="356">
        <v>5</v>
      </c>
      <c r="I86" s="356">
        <v>3</v>
      </c>
      <c r="J86" s="357">
        <v>0</v>
      </c>
      <c r="K86" s="357">
        <v>0</v>
      </c>
      <c r="L86" s="357">
        <v>0</v>
      </c>
      <c r="M86" s="357">
        <v>0</v>
      </c>
      <c r="N86" s="357">
        <v>0</v>
      </c>
      <c r="O86" s="356">
        <f t="shared" si="32"/>
        <v>16</v>
      </c>
      <c r="P86" s="357">
        <f t="shared" si="33"/>
        <v>3</v>
      </c>
      <c r="Q86" s="356">
        <f t="shared" si="34"/>
        <v>19</v>
      </c>
      <c r="R86" s="356">
        <v>0</v>
      </c>
      <c r="S86" s="356">
        <v>0</v>
      </c>
      <c r="T86" s="356">
        <f t="shared" si="35"/>
        <v>0</v>
      </c>
    </row>
    <row r="87" spans="1:20" hidden="1" outlineLevel="1">
      <c r="A87" s="1152"/>
      <c r="B87" s="353" t="s">
        <v>1534</v>
      </c>
      <c r="C87" s="355">
        <v>2</v>
      </c>
      <c r="D87" s="355">
        <v>0</v>
      </c>
      <c r="E87" s="355">
        <v>1</v>
      </c>
      <c r="F87" s="355">
        <v>0</v>
      </c>
      <c r="G87" s="355">
        <v>0</v>
      </c>
      <c r="H87" s="355">
        <v>2</v>
      </c>
      <c r="I87" s="355">
        <v>1</v>
      </c>
      <c r="J87" s="355">
        <v>0</v>
      </c>
      <c r="K87" s="355">
        <v>1</v>
      </c>
      <c r="L87" s="355">
        <v>1</v>
      </c>
      <c r="M87" s="355">
        <v>0</v>
      </c>
      <c r="N87" s="355">
        <v>1</v>
      </c>
      <c r="O87" s="356">
        <f t="shared" si="32"/>
        <v>5</v>
      </c>
      <c r="P87" s="357">
        <f t="shared" si="33"/>
        <v>4</v>
      </c>
      <c r="Q87" s="356">
        <f t="shared" si="34"/>
        <v>9</v>
      </c>
      <c r="R87" s="356">
        <v>0</v>
      </c>
      <c r="S87" s="356">
        <v>0</v>
      </c>
      <c r="T87" s="356">
        <f t="shared" si="35"/>
        <v>0</v>
      </c>
    </row>
    <row r="88" spans="1:20" ht="25.5" hidden="1" outlineLevel="1">
      <c r="A88" s="1152"/>
      <c r="B88" s="353" t="s">
        <v>1535</v>
      </c>
      <c r="C88" s="357">
        <v>1</v>
      </c>
      <c r="D88" s="357">
        <v>0</v>
      </c>
      <c r="E88" s="357">
        <v>0</v>
      </c>
      <c r="F88" s="357">
        <v>0</v>
      </c>
      <c r="G88" s="357">
        <v>0</v>
      </c>
      <c r="H88" s="357">
        <v>0</v>
      </c>
      <c r="I88" s="357">
        <v>1</v>
      </c>
      <c r="J88" s="357">
        <v>0</v>
      </c>
      <c r="K88" s="357">
        <v>0</v>
      </c>
      <c r="L88" s="357">
        <v>0</v>
      </c>
      <c r="M88" s="357">
        <v>0</v>
      </c>
      <c r="N88" s="357">
        <v>0</v>
      </c>
      <c r="O88" s="356">
        <f t="shared" si="32"/>
        <v>1</v>
      </c>
      <c r="P88" s="357">
        <f t="shared" si="33"/>
        <v>1</v>
      </c>
      <c r="Q88" s="356">
        <f t="shared" si="34"/>
        <v>2</v>
      </c>
      <c r="R88" s="356">
        <v>0</v>
      </c>
      <c r="S88" s="356">
        <v>0</v>
      </c>
      <c r="T88" s="356">
        <f t="shared" si="35"/>
        <v>0</v>
      </c>
    </row>
    <row r="89" spans="1:20" hidden="1" outlineLevel="1">
      <c r="A89" s="1152"/>
      <c r="B89" s="353" t="s">
        <v>1536</v>
      </c>
      <c r="C89" s="355">
        <v>0</v>
      </c>
      <c r="D89" s="355">
        <v>0</v>
      </c>
      <c r="E89" s="355">
        <v>0</v>
      </c>
      <c r="F89" s="355">
        <v>0</v>
      </c>
      <c r="G89" s="355">
        <v>0</v>
      </c>
      <c r="H89" s="355">
        <v>0</v>
      </c>
      <c r="I89" s="355">
        <v>1</v>
      </c>
      <c r="J89" s="355">
        <v>0</v>
      </c>
      <c r="K89" s="355">
        <v>0</v>
      </c>
      <c r="L89" s="355">
        <v>0</v>
      </c>
      <c r="M89" s="355">
        <v>0</v>
      </c>
      <c r="N89" s="355">
        <v>0</v>
      </c>
      <c r="O89" s="356">
        <f t="shared" si="32"/>
        <v>0</v>
      </c>
      <c r="P89" s="357">
        <f t="shared" si="33"/>
        <v>1</v>
      </c>
      <c r="Q89" s="356">
        <f t="shared" si="34"/>
        <v>1</v>
      </c>
      <c r="R89" s="356">
        <v>0</v>
      </c>
      <c r="S89" s="356">
        <v>0</v>
      </c>
      <c r="T89" s="356">
        <f t="shared" si="35"/>
        <v>0</v>
      </c>
    </row>
    <row r="90" spans="1:20" ht="25.5" hidden="1" outlineLevel="1">
      <c r="A90" s="1152"/>
      <c r="B90" s="353" t="s">
        <v>1537</v>
      </c>
      <c r="C90" s="357">
        <v>1</v>
      </c>
      <c r="D90" s="357">
        <v>0</v>
      </c>
      <c r="E90" s="357">
        <v>0</v>
      </c>
      <c r="F90" s="357">
        <v>0</v>
      </c>
      <c r="G90" s="357">
        <v>0</v>
      </c>
      <c r="H90" s="357">
        <v>0</v>
      </c>
      <c r="I90" s="357">
        <v>0</v>
      </c>
      <c r="J90" s="357">
        <v>0</v>
      </c>
      <c r="K90" s="357">
        <v>0</v>
      </c>
      <c r="L90" s="357">
        <v>0</v>
      </c>
      <c r="M90" s="357">
        <v>0</v>
      </c>
      <c r="N90" s="357">
        <v>0</v>
      </c>
      <c r="O90" s="356">
        <f t="shared" si="32"/>
        <v>1</v>
      </c>
      <c r="P90" s="357">
        <f t="shared" si="33"/>
        <v>0</v>
      </c>
      <c r="Q90" s="356">
        <f t="shared" si="34"/>
        <v>1</v>
      </c>
      <c r="R90" s="356">
        <v>0</v>
      </c>
      <c r="S90" s="356">
        <v>0</v>
      </c>
      <c r="T90" s="356">
        <f t="shared" si="35"/>
        <v>0</v>
      </c>
    </row>
    <row r="91" spans="1:20" ht="38.25" hidden="1" outlineLevel="1">
      <c r="A91" s="1152"/>
      <c r="B91" s="353" t="s">
        <v>1538</v>
      </c>
      <c r="C91" s="354">
        <v>111</v>
      </c>
      <c r="D91" s="355">
        <v>1</v>
      </c>
      <c r="E91" s="355">
        <v>2</v>
      </c>
      <c r="F91" s="355">
        <v>3</v>
      </c>
      <c r="G91" s="354">
        <v>2</v>
      </c>
      <c r="H91" s="356">
        <v>24</v>
      </c>
      <c r="I91" s="354">
        <v>198</v>
      </c>
      <c r="J91" s="355">
        <v>1</v>
      </c>
      <c r="K91" s="354">
        <v>3</v>
      </c>
      <c r="L91" s="354">
        <v>2</v>
      </c>
      <c r="M91" s="355">
        <v>1</v>
      </c>
      <c r="N91" s="356">
        <v>16</v>
      </c>
      <c r="O91" s="356">
        <f t="shared" si="32"/>
        <v>143</v>
      </c>
      <c r="P91" s="357">
        <f t="shared" si="33"/>
        <v>221</v>
      </c>
      <c r="Q91" s="356">
        <f t="shared" si="34"/>
        <v>364</v>
      </c>
      <c r="R91" s="356">
        <v>1</v>
      </c>
      <c r="S91" s="356">
        <v>0</v>
      </c>
      <c r="T91" s="356">
        <f t="shared" si="35"/>
        <v>1</v>
      </c>
    </row>
    <row r="92" spans="1:20" ht="17.100000000000001" customHeight="1" collapsed="1">
      <c r="A92" s="1137" t="s">
        <v>1539</v>
      </c>
      <c r="B92" s="1137"/>
      <c r="C92" s="352">
        <f>SUM(C93:C104)</f>
        <v>116</v>
      </c>
      <c r="D92" s="352">
        <f t="shared" ref="D92:T92" si="36">SUM(D93:D104)</f>
        <v>0</v>
      </c>
      <c r="E92" s="352">
        <f t="shared" si="36"/>
        <v>6</v>
      </c>
      <c r="F92" s="352">
        <f t="shared" si="36"/>
        <v>8</v>
      </c>
      <c r="G92" s="352">
        <f t="shared" si="36"/>
        <v>2</v>
      </c>
      <c r="H92" s="352">
        <f t="shared" si="36"/>
        <v>56</v>
      </c>
      <c r="I92" s="352">
        <f t="shared" si="36"/>
        <v>144</v>
      </c>
      <c r="J92" s="352">
        <f t="shared" si="36"/>
        <v>7</v>
      </c>
      <c r="K92" s="352">
        <f t="shared" si="36"/>
        <v>4</v>
      </c>
      <c r="L92" s="352">
        <f t="shared" si="36"/>
        <v>4</v>
      </c>
      <c r="M92" s="352">
        <f t="shared" si="36"/>
        <v>3</v>
      </c>
      <c r="N92" s="352">
        <f t="shared" si="36"/>
        <v>36</v>
      </c>
      <c r="O92" s="352">
        <f t="shared" si="36"/>
        <v>188</v>
      </c>
      <c r="P92" s="352">
        <f t="shared" si="36"/>
        <v>198</v>
      </c>
      <c r="Q92" s="349">
        <f t="shared" si="36"/>
        <v>386</v>
      </c>
      <c r="R92" s="352">
        <f t="shared" si="36"/>
        <v>5</v>
      </c>
      <c r="S92" s="352">
        <f t="shared" si="36"/>
        <v>0</v>
      </c>
      <c r="T92" s="349">
        <f t="shared" si="36"/>
        <v>5</v>
      </c>
    </row>
    <row r="93" spans="1:20" ht="25.5" hidden="1" outlineLevel="1">
      <c r="A93" s="353" t="s">
        <v>1540</v>
      </c>
      <c r="B93" s="353" t="s">
        <v>1541</v>
      </c>
      <c r="C93" s="357">
        <v>7</v>
      </c>
      <c r="D93" s="357">
        <v>0</v>
      </c>
      <c r="E93" s="357">
        <v>0</v>
      </c>
      <c r="F93" s="356">
        <v>0</v>
      </c>
      <c r="G93" s="356">
        <v>0</v>
      </c>
      <c r="H93" s="356">
        <v>4</v>
      </c>
      <c r="I93" s="356">
        <v>9</v>
      </c>
      <c r="J93" s="357">
        <v>2</v>
      </c>
      <c r="K93" s="357">
        <v>0</v>
      </c>
      <c r="L93" s="357">
        <v>1</v>
      </c>
      <c r="M93" s="357">
        <v>1</v>
      </c>
      <c r="N93" s="357">
        <v>3</v>
      </c>
      <c r="O93" s="356">
        <f t="shared" ref="O93:O104" si="37">SUM(C93:H93)</f>
        <v>11</v>
      </c>
      <c r="P93" s="357">
        <f t="shared" ref="P93:P104" si="38">SUM(I93:N93)</f>
        <v>16</v>
      </c>
      <c r="Q93" s="356">
        <f t="shared" ref="Q93:Q104" si="39">+P93+O93</f>
        <v>27</v>
      </c>
      <c r="R93" s="356">
        <v>0</v>
      </c>
      <c r="S93" s="356">
        <v>0</v>
      </c>
      <c r="T93" s="356">
        <f t="shared" ref="T93:T104" si="40">+S93+R93</f>
        <v>0</v>
      </c>
    </row>
    <row r="94" spans="1:20" hidden="1" outlineLevel="1">
      <c r="A94" s="353" t="s">
        <v>1542</v>
      </c>
      <c r="B94" s="353" t="s">
        <v>1543</v>
      </c>
      <c r="C94" s="354">
        <v>47</v>
      </c>
      <c r="D94" s="355">
        <v>0</v>
      </c>
      <c r="E94" s="354">
        <v>1</v>
      </c>
      <c r="F94" s="355">
        <v>6</v>
      </c>
      <c r="G94" s="355">
        <v>2</v>
      </c>
      <c r="H94" s="356">
        <v>16</v>
      </c>
      <c r="I94" s="354">
        <v>37</v>
      </c>
      <c r="J94" s="355">
        <v>1</v>
      </c>
      <c r="K94" s="355">
        <v>3</v>
      </c>
      <c r="L94" s="355">
        <v>0</v>
      </c>
      <c r="M94" s="355">
        <v>0</v>
      </c>
      <c r="N94" s="356">
        <v>2</v>
      </c>
      <c r="O94" s="356">
        <f t="shared" si="37"/>
        <v>72</v>
      </c>
      <c r="P94" s="357">
        <f t="shared" si="38"/>
        <v>43</v>
      </c>
      <c r="Q94" s="356">
        <f t="shared" si="39"/>
        <v>115</v>
      </c>
      <c r="R94" s="356">
        <v>2</v>
      </c>
      <c r="S94" s="356">
        <v>0</v>
      </c>
      <c r="T94" s="356">
        <f t="shared" si="40"/>
        <v>2</v>
      </c>
    </row>
    <row r="95" spans="1:20" hidden="1" outlineLevel="1">
      <c r="A95" s="353" t="s">
        <v>1544</v>
      </c>
      <c r="B95" s="353" t="s">
        <v>1545</v>
      </c>
      <c r="C95" s="356">
        <v>17</v>
      </c>
      <c r="D95" s="357">
        <v>0</v>
      </c>
      <c r="E95" s="357">
        <v>0</v>
      </c>
      <c r="F95" s="357">
        <v>0</v>
      </c>
      <c r="G95" s="357">
        <v>0</v>
      </c>
      <c r="H95" s="356">
        <v>4</v>
      </c>
      <c r="I95" s="356">
        <v>36</v>
      </c>
      <c r="J95" s="357">
        <v>1</v>
      </c>
      <c r="K95" s="357">
        <v>0</v>
      </c>
      <c r="L95" s="356">
        <v>0</v>
      </c>
      <c r="M95" s="357">
        <v>0</v>
      </c>
      <c r="N95" s="356">
        <v>11</v>
      </c>
      <c r="O95" s="356">
        <f t="shared" si="37"/>
        <v>21</v>
      </c>
      <c r="P95" s="357">
        <f t="shared" si="38"/>
        <v>48</v>
      </c>
      <c r="Q95" s="356">
        <f t="shared" si="39"/>
        <v>69</v>
      </c>
      <c r="R95" s="356">
        <v>1</v>
      </c>
      <c r="S95" s="356">
        <v>0</v>
      </c>
      <c r="T95" s="356">
        <f t="shared" si="40"/>
        <v>1</v>
      </c>
    </row>
    <row r="96" spans="1:20" ht="11.25" hidden="1" customHeight="1" outlineLevel="1">
      <c r="A96" s="1152" t="s">
        <v>1546</v>
      </c>
      <c r="B96" s="353" t="s">
        <v>1547</v>
      </c>
      <c r="C96" s="354">
        <v>2</v>
      </c>
      <c r="D96" s="355">
        <v>0</v>
      </c>
      <c r="E96" s="355">
        <v>2</v>
      </c>
      <c r="F96" s="355">
        <v>0</v>
      </c>
      <c r="G96" s="355">
        <v>0</v>
      </c>
      <c r="H96" s="356">
        <v>1</v>
      </c>
      <c r="I96" s="354">
        <v>8</v>
      </c>
      <c r="J96" s="355">
        <v>1</v>
      </c>
      <c r="K96" s="355">
        <v>1</v>
      </c>
      <c r="L96" s="355">
        <v>0</v>
      </c>
      <c r="M96" s="355">
        <v>1</v>
      </c>
      <c r="N96" s="355">
        <v>3</v>
      </c>
      <c r="O96" s="356">
        <f t="shared" si="37"/>
        <v>5</v>
      </c>
      <c r="P96" s="357">
        <f t="shared" si="38"/>
        <v>14</v>
      </c>
      <c r="Q96" s="356">
        <f t="shared" si="39"/>
        <v>19</v>
      </c>
      <c r="R96" s="356">
        <v>0</v>
      </c>
      <c r="S96" s="356">
        <v>0</v>
      </c>
      <c r="T96" s="356">
        <f t="shared" si="40"/>
        <v>0</v>
      </c>
    </row>
    <row r="97" spans="1:20" hidden="1" outlineLevel="1">
      <c r="A97" s="1152"/>
      <c r="B97" s="353" t="s">
        <v>1548</v>
      </c>
      <c r="C97" s="357">
        <v>0</v>
      </c>
      <c r="D97" s="357">
        <v>0</v>
      </c>
      <c r="E97" s="357">
        <v>1</v>
      </c>
      <c r="F97" s="357">
        <v>0</v>
      </c>
      <c r="G97" s="357">
        <v>0</v>
      </c>
      <c r="H97" s="356">
        <v>0</v>
      </c>
      <c r="I97" s="356">
        <v>15</v>
      </c>
      <c r="J97" s="357">
        <v>0</v>
      </c>
      <c r="K97" s="356">
        <v>0</v>
      </c>
      <c r="L97" s="356">
        <v>1</v>
      </c>
      <c r="M97" s="357">
        <v>0</v>
      </c>
      <c r="N97" s="356">
        <v>4</v>
      </c>
      <c r="O97" s="356">
        <f t="shared" si="37"/>
        <v>1</v>
      </c>
      <c r="P97" s="357">
        <f t="shared" si="38"/>
        <v>20</v>
      </c>
      <c r="Q97" s="356">
        <f t="shared" si="39"/>
        <v>21</v>
      </c>
      <c r="R97" s="356">
        <v>0</v>
      </c>
      <c r="S97" s="356">
        <v>0</v>
      </c>
      <c r="T97" s="356">
        <f t="shared" si="40"/>
        <v>0</v>
      </c>
    </row>
    <row r="98" spans="1:20" ht="11.25" hidden="1" customHeight="1" outlineLevel="1">
      <c r="A98" s="1152" t="s">
        <v>1549</v>
      </c>
      <c r="B98" s="353" t="s">
        <v>1550</v>
      </c>
      <c r="C98" s="354">
        <v>4</v>
      </c>
      <c r="D98" s="355">
        <v>0</v>
      </c>
      <c r="E98" s="355">
        <v>1</v>
      </c>
      <c r="F98" s="355">
        <v>0</v>
      </c>
      <c r="G98" s="355">
        <v>0</v>
      </c>
      <c r="H98" s="356">
        <v>3</v>
      </c>
      <c r="I98" s="354">
        <v>0</v>
      </c>
      <c r="J98" s="355">
        <v>1</v>
      </c>
      <c r="K98" s="355">
        <v>0</v>
      </c>
      <c r="L98" s="355">
        <v>0</v>
      </c>
      <c r="M98" s="355">
        <v>0</v>
      </c>
      <c r="N98" s="356">
        <v>1</v>
      </c>
      <c r="O98" s="356">
        <f t="shared" si="37"/>
        <v>8</v>
      </c>
      <c r="P98" s="357">
        <f t="shared" si="38"/>
        <v>2</v>
      </c>
      <c r="Q98" s="356">
        <f t="shared" si="39"/>
        <v>10</v>
      </c>
      <c r="R98" s="356">
        <v>0</v>
      </c>
      <c r="S98" s="356">
        <v>0</v>
      </c>
      <c r="T98" s="356">
        <f t="shared" si="40"/>
        <v>0</v>
      </c>
    </row>
    <row r="99" spans="1:20" hidden="1" outlineLevel="1">
      <c r="A99" s="1152"/>
      <c r="B99" s="353" t="s">
        <v>1551</v>
      </c>
      <c r="C99" s="357">
        <v>2</v>
      </c>
      <c r="D99" s="357">
        <v>0</v>
      </c>
      <c r="E99" s="357">
        <v>0</v>
      </c>
      <c r="F99" s="356">
        <v>1</v>
      </c>
      <c r="G99" s="357">
        <v>0</v>
      </c>
      <c r="H99" s="356">
        <v>2</v>
      </c>
      <c r="I99" s="356">
        <v>5</v>
      </c>
      <c r="J99" s="357">
        <v>0</v>
      </c>
      <c r="K99" s="357">
        <v>0</v>
      </c>
      <c r="L99" s="357">
        <v>1</v>
      </c>
      <c r="M99" s="357">
        <v>0</v>
      </c>
      <c r="N99" s="356">
        <v>5</v>
      </c>
      <c r="O99" s="356">
        <f t="shared" si="37"/>
        <v>5</v>
      </c>
      <c r="P99" s="357">
        <f t="shared" si="38"/>
        <v>11</v>
      </c>
      <c r="Q99" s="356">
        <f t="shared" si="39"/>
        <v>16</v>
      </c>
      <c r="R99" s="356">
        <v>1</v>
      </c>
      <c r="S99" s="356">
        <v>0</v>
      </c>
      <c r="T99" s="356">
        <f t="shared" si="40"/>
        <v>1</v>
      </c>
    </row>
    <row r="100" spans="1:20" hidden="1" outlineLevel="1">
      <c r="A100" s="1152"/>
      <c r="B100" s="353" t="s">
        <v>1552</v>
      </c>
      <c r="C100" s="354">
        <v>0</v>
      </c>
      <c r="D100" s="355">
        <v>0</v>
      </c>
      <c r="E100" s="355">
        <v>0</v>
      </c>
      <c r="F100" s="355">
        <v>0</v>
      </c>
      <c r="G100" s="355">
        <v>0</v>
      </c>
      <c r="H100" s="355">
        <v>1</v>
      </c>
      <c r="I100" s="354">
        <v>4</v>
      </c>
      <c r="J100" s="355">
        <v>0</v>
      </c>
      <c r="K100" s="355">
        <v>0</v>
      </c>
      <c r="L100" s="354">
        <v>1</v>
      </c>
      <c r="M100" s="355">
        <v>0</v>
      </c>
      <c r="N100" s="356">
        <v>1</v>
      </c>
      <c r="O100" s="356">
        <f t="shared" si="37"/>
        <v>1</v>
      </c>
      <c r="P100" s="357">
        <f t="shared" si="38"/>
        <v>6</v>
      </c>
      <c r="Q100" s="356">
        <f t="shared" si="39"/>
        <v>7</v>
      </c>
      <c r="R100" s="356">
        <v>0</v>
      </c>
      <c r="S100" s="356">
        <v>0</v>
      </c>
      <c r="T100" s="356">
        <f t="shared" si="40"/>
        <v>0</v>
      </c>
    </row>
    <row r="101" spans="1:20" hidden="1" outlineLevel="1">
      <c r="A101" s="1152"/>
      <c r="B101" s="353" t="s">
        <v>1553</v>
      </c>
      <c r="C101" s="357">
        <v>0</v>
      </c>
      <c r="D101" s="357">
        <v>0</v>
      </c>
      <c r="E101" s="357">
        <v>0</v>
      </c>
      <c r="F101" s="357">
        <v>0</v>
      </c>
      <c r="G101" s="357">
        <v>0</v>
      </c>
      <c r="H101" s="357">
        <v>0</v>
      </c>
      <c r="I101" s="357">
        <v>1</v>
      </c>
      <c r="J101" s="357">
        <v>0</v>
      </c>
      <c r="K101" s="357">
        <v>0</v>
      </c>
      <c r="L101" s="357">
        <v>0</v>
      </c>
      <c r="M101" s="357">
        <v>0</v>
      </c>
      <c r="N101" s="357">
        <v>0</v>
      </c>
      <c r="O101" s="356">
        <f t="shared" si="37"/>
        <v>0</v>
      </c>
      <c r="P101" s="357">
        <f t="shared" si="38"/>
        <v>1</v>
      </c>
      <c r="Q101" s="356">
        <f t="shared" si="39"/>
        <v>1</v>
      </c>
      <c r="R101" s="356">
        <v>0</v>
      </c>
      <c r="S101" s="356">
        <v>0</v>
      </c>
      <c r="T101" s="356">
        <f t="shared" si="40"/>
        <v>0</v>
      </c>
    </row>
    <row r="102" spans="1:20" hidden="1" outlineLevel="1">
      <c r="A102" s="1152"/>
      <c r="B102" s="353" t="s">
        <v>1554</v>
      </c>
      <c r="C102" s="354">
        <v>0</v>
      </c>
      <c r="D102" s="355">
        <v>0</v>
      </c>
      <c r="E102" s="355">
        <v>0</v>
      </c>
      <c r="F102" s="355">
        <v>0</v>
      </c>
      <c r="G102" s="355">
        <v>0</v>
      </c>
      <c r="H102" s="355">
        <v>2</v>
      </c>
      <c r="I102" s="355">
        <v>4</v>
      </c>
      <c r="J102" s="355">
        <v>0</v>
      </c>
      <c r="K102" s="355">
        <v>0</v>
      </c>
      <c r="L102" s="355">
        <v>0</v>
      </c>
      <c r="M102" s="355">
        <v>0</v>
      </c>
      <c r="N102" s="355">
        <v>0</v>
      </c>
      <c r="O102" s="356">
        <f t="shared" si="37"/>
        <v>2</v>
      </c>
      <c r="P102" s="357">
        <f t="shared" si="38"/>
        <v>4</v>
      </c>
      <c r="Q102" s="356">
        <f t="shared" si="39"/>
        <v>6</v>
      </c>
      <c r="R102" s="356">
        <v>0</v>
      </c>
      <c r="S102" s="356">
        <v>0</v>
      </c>
      <c r="T102" s="356">
        <f t="shared" si="40"/>
        <v>0</v>
      </c>
    </row>
    <row r="103" spans="1:20" hidden="1" outlineLevel="1">
      <c r="A103" s="1152"/>
      <c r="B103" s="353" t="s">
        <v>1555</v>
      </c>
      <c r="C103" s="357">
        <v>0</v>
      </c>
      <c r="D103" s="357">
        <v>0</v>
      </c>
      <c r="E103" s="357">
        <v>0</v>
      </c>
      <c r="F103" s="357">
        <v>0</v>
      </c>
      <c r="G103" s="357">
        <v>0</v>
      </c>
      <c r="H103" s="357">
        <v>0</v>
      </c>
      <c r="I103" s="357">
        <v>0</v>
      </c>
      <c r="J103" s="357">
        <v>0</v>
      </c>
      <c r="K103" s="357">
        <v>0</v>
      </c>
      <c r="L103" s="357">
        <v>0</v>
      </c>
      <c r="M103" s="357">
        <v>0</v>
      </c>
      <c r="N103" s="357">
        <v>0</v>
      </c>
      <c r="O103" s="356">
        <f t="shared" si="37"/>
        <v>0</v>
      </c>
      <c r="P103" s="357">
        <f t="shared" si="38"/>
        <v>0</v>
      </c>
      <c r="Q103" s="356">
        <f t="shared" si="39"/>
        <v>0</v>
      </c>
      <c r="R103" s="356">
        <v>0</v>
      </c>
      <c r="S103" s="356">
        <v>0</v>
      </c>
      <c r="T103" s="356">
        <f t="shared" si="40"/>
        <v>0</v>
      </c>
    </row>
    <row r="104" spans="1:20" ht="38.25" hidden="1" outlineLevel="1">
      <c r="A104" s="1152"/>
      <c r="B104" s="353" t="s">
        <v>1556</v>
      </c>
      <c r="C104" s="354">
        <v>37</v>
      </c>
      <c r="D104" s="354">
        <v>0</v>
      </c>
      <c r="E104" s="354">
        <v>1</v>
      </c>
      <c r="F104" s="354">
        <v>1</v>
      </c>
      <c r="G104" s="355">
        <v>0</v>
      </c>
      <c r="H104" s="356">
        <v>23</v>
      </c>
      <c r="I104" s="354">
        <v>25</v>
      </c>
      <c r="J104" s="355">
        <v>1</v>
      </c>
      <c r="K104" s="354">
        <v>0</v>
      </c>
      <c r="L104" s="354">
        <v>0</v>
      </c>
      <c r="M104" s="355">
        <v>1</v>
      </c>
      <c r="N104" s="356">
        <v>6</v>
      </c>
      <c r="O104" s="356">
        <f t="shared" si="37"/>
        <v>62</v>
      </c>
      <c r="P104" s="357">
        <f t="shared" si="38"/>
        <v>33</v>
      </c>
      <c r="Q104" s="356">
        <f t="shared" si="39"/>
        <v>95</v>
      </c>
      <c r="R104" s="356">
        <v>1</v>
      </c>
      <c r="S104" s="356">
        <v>0</v>
      </c>
      <c r="T104" s="356">
        <f t="shared" si="40"/>
        <v>1</v>
      </c>
    </row>
    <row r="105" spans="1:20" ht="17.100000000000001" customHeight="1" collapsed="1">
      <c r="A105" s="1137" t="s">
        <v>1557</v>
      </c>
      <c r="B105" s="1137"/>
      <c r="C105" s="352">
        <f>SUM(C106:C116)</f>
        <v>313</v>
      </c>
      <c r="D105" s="352">
        <f t="shared" ref="D105:T105" si="41">SUM(D106:D116)</f>
        <v>11</v>
      </c>
      <c r="E105" s="352">
        <f t="shared" si="41"/>
        <v>8</v>
      </c>
      <c r="F105" s="352">
        <f t="shared" si="41"/>
        <v>24</v>
      </c>
      <c r="G105" s="352">
        <f t="shared" si="41"/>
        <v>6</v>
      </c>
      <c r="H105" s="352">
        <f t="shared" si="41"/>
        <v>150</v>
      </c>
      <c r="I105" s="352">
        <f t="shared" si="41"/>
        <v>132</v>
      </c>
      <c r="J105" s="352">
        <f t="shared" si="41"/>
        <v>2</v>
      </c>
      <c r="K105" s="352">
        <f t="shared" si="41"/>
        <v>3</v>
      </c>
      <c r="L105" s="352">
        <f t="shared" si="41"/>
        <v>4</v>
      </c>
      <c r="M105" s="352">
        <f t="shared" si="41"/>
        <v>1</v>
      </c>
      <c r="N105" s="352">
        <f t="shared" si="41"/>
        <v>28</v>
      </c>
      <c r="O105" s="352">
        <f t="shared" si="41"/>
        <v>512</v>
      </c>
      <c r="P105" s="352">
        <f t="shared" si="41"/>
        <v>170</v>
      </c>
      <c r="Q105" s="349">
        <f t="shared" si="41"/>
        <v>682</v>
      </c>
      <c r="R105" s="352">
        <f>SUM(R106:R116)</f>
        <v>4</v>
      </c>
      <c r="S105" s="352">
        <f t="shared" si="41"/>
        <v>0</v>
      </c>
      <c r="T105" s="349">
        <f t="shared" si="41"/>
        <v>4</v>
      </c>
    </row>
    <row r="106" spans="1:20" ht="11.25" hidden="1" customHeight="1" outlineLevel="1">
      <c r="A106" s="1152" t="s">
        <v>1558</v>
      </c>
      <c r="B106" s="353" t="s">
        <v>1559</v>
      </c>
      <c r="C106" s="356">
        <v>40</v>
      </c>
      <c r="D106" s="357">
        <v>2</v>
      </c>
      <c r="E106" s="356">
        <v>3</v>
      </c>
      <c r="F106" s="356">
        <v>6</v>
      </c>
      <c r="G106" s="356">
        <v>1</v>
      </c>
      <c r="H106" s="356">
        <v>22</v>
      </c>
      <c r="I106" s="356">
        <v>19</v>
      </c>
      <c r="J106" s="357">
        <v>0</v>
      </c>
      <c r="K106" s="357">
        <v>0</v>
      </c>
      <c r="L106" s="356">
        <v>0</v>
      </c>
      <c r="M106" s="357">
        <v>0</v>
      </c>
      <c r="N106" s="356">
        <v>3</v>
      </c>
      <c r="O106" s="356">
        <f t="shared" ref="O106:O116" si="42">SUM(C106:H106)</f>
        <v>74</v>
      </c>
      <c r="P106" s="357">
        <f t="shared" ref="P106:P116" si="43">SUM(I106:N106)</f>
        <v>22</v>
      </c>
      <c r="Q106" s="356">
        <f t="shared" ref="Q106:Q116" si="44">+P106+O106</f>
        <v>96</v>
      </c>
      <c r="R106" s="356">
        <v>1</v>
      </c>
      <c r="S106" s="356">
        <v>0</v>
      </c>
      <c r="T106" s="356">
        <f t="shared" ref="T106:T116" si="45">+S106+R106</f>
        <v>1</v>
      </c>
    </row>
    <row r="107" spans="1:20" hidden="1" outlineLevel="1">
      <c r="A107" s="1152"/>
      <c r="B107" s="353" t="s">
        <v>1560</v>
      </c>
      <c r="C107" s="354">
        <v>6</v>
      </c>
      <c r="D107" s="355">
        <v>0</v>
      </c>
      <c r="E107" s="355">
        <v>0</v>
      </c>
      <c r="F107" s="354">
        <v>0</v>
      </c>
      <c r="G107" s="355">
        <v>0</v>
      </c>
      <c r="H107" s="355">
        <v>2</v>
      </c>
      <c r="I107" s="354">
        <v>4</v>
      </c>
      <c r="J107" s="355">
        <v>0</v>
      </c>
      <c r="K107" s="355">
        <v>0</v>
      </c>
      <c r="L107" s="355">
        <v>0</v>
      </c>
      <c r="M107" s="355">
        <v>0</v>
      </c>
      <c r="N107" s="355">
        <v>0</v>
      </c>
      <c r="O107" s="356">
        <f t="shared" si="42"/>
        <v>8</v>
      </c>
      <c r="P107" s="357">
        <f t="shared" si="43"/>
        <v>4</v>
      </c>
      <c r="Q107" s="356">
        <f t="shared" si="44"/>
        <v>12</v>
      </c>
      <c r="R107" s="356">
        <v>0</v>
      </c>
      <c r="S107" s="356">
        <v>0</v>
      </c>
      <c r="T107" s="356">
        <f t="shared" si="45"/>
        <v>0</v>
      </c>
    </row>
    <row r="108" spans="1:20" hidden="1" outlineLevel="1">
      <c r="A108" s="1152"/>
      <c r="B108" s="353" t="s">
        <v>1561</v>
      </c>
      <c r="C108" s="356">
        <v>6</v>
      </c>
      <c r="D108" s="357">
        <v>0</v>
      </c>
      <c r="E108" s="357">
        <v>1</v>
      </c>
      <c r="F108" s="357">
        <v>0</v>
      </c>
      <c r="G108" s="357">
        <v>0</v>
      </c>
      <c r="H108" s="356">
        <v>2</v>
      </c>
      <c r="I108" s="356">
        <v>14</v>
      </c>
      <c r="J108" s="357">
        <v>0</v>
      </c>
      <c r="K108" s="357">
        <v>0</v>
      </c>
      <c r="L108" s="357">
        <v>1</v>
      </c>
      <c r="M108" s="357">
        <v>0</v>
      </c>
      <c r="N108" s="357">
        <v>1</v>
      </c>
      <c r="O108" s="356">
        <f t="shared" si="42"/>
        <v>9</v>
      </c>
      <c r="P108" s="357">
        <f t="shared" si="43"/>
        <v>16</v>
      </c>
      <c r="Q108" s="356">
        <f t="shared" si="44"/>
        <v>25</v>
      </c>
      <c r="R108" s="356">
        <v>0</v>
      </c>
      <c r="S108" s="356">
        <v>0</v>
      </c>
      <c r="T108" s="356">
        <f t="shared" si="45"/>
        <v>0</v>
      </c>
    </row>
    <row r="109" spans="1:20" ht="11.25" hidden="1" customHeight="1" outlineLevel="1">
      <c r="A109" s="1152" t="s">
        <v>1562</v>
      </c>
      <c r="B109" s="353" t="s">
        <v>1563</v>
      </c>
      <c r="C109" s="354">
        <v>32</v>
      </c>
      <c r="D109" s="354">
        <v>1</v>
      </c>
      <c r="E109" s="354">
        <v>2</v>
      </c>
      <c r="F109" s="355">
        <v>1</v>
      </c>
      <c r="G109" s="354">
        <v>1</v>
      </c>
      <c r="H109" s="356">
        <v>12</v>
      </c>
      <c r="I109" s="354">
        <v>10</v>
      </c>
      <c r="J109" s="355">
        <v>0</v>
      </c>
      <c r="K109" s="355">
        <v>0</v>
      </c>
      <c r="L109" s="354">
        <v>0</v>
      </c>
      <c r="M109" s="355">
        <v>0</v>
      </c>
      <c r="N109" s="356">
        <v>2</v>
      </c>
      <c r="O109" s="356">
        <f t="shared" si="42"/>
        <v>49</v>
      </c>
      <c r="P109" s="357">
        <f t="shared" si="43"/>
        <v>12</v>
      </c>
      <c r="Q109" s="356">
        <f t="shared" si="44"/>
        <v>61</v>
      </c>
      <c r="R109" s="356">
        <v>1</v>
      </c>
      <c r="S109" s="356">
        <v>0</v>
      </c>
      <c r="T109" s="356">
        <f t="shared" si="45"/>
        <v>1</v>
      </c>
    </row>
    <row r="110" spans="1:20" ht="25.5" hidden="1" outlineLevel="1">
      <c r="A110" s="1152"/>
      <c r="B110" s="353" t="s">
        <v>1564</v>
      </c>
      <c r="C110" s="356">
        <v>4</v>
      </c>
      <c r="D110" s="357">
        <v>0</v>
      </c>
      <c r="E110" s="357">
        <v>0</v>
      </c>
      <c r="F110" s="357">
        <v>1</v>
      </c>
      <c r="G110" s="357">
        <v>0</v>
      </c>
      <c r="H110" s="356">
        <v>3</v>
      </c>
      <c r="I110" s="356">
        <v>1</v>
      </c>
      <c r="J110" s="357">
        <v>0</v>
      </c>
      <c r="K110" s="357">
        <v>0</v>
      </c>
      <c r="L110" s="357">
        <v>0</v>
      </c>
      <c r="M110" s="357">
        <v>0</v>
      </c>
      <c r="N110" s="357">
        <v>1</v>
      </c>
      <c r="O110" s="356">
        <f t="shared" si="42"/>
        <v>8</v>
      </c>
      <c r="P110" s="357">
        <f t="shared" si="43"/>
        <v>2</v>
      </c>
      <c r="Q110" s="356">
        <f t="shared" si="44"/>
        <v>10</v>
      </c>
      <c r="R110" s="356">
        <v>0</v>
      </c>
      <c r="S110" s="356">
        <v>0</v>
      </c>
      <c r="T110" s="356">
        <f t="shared" si="45"/>
        <v>0</v>
      </c>
    </row>
    <row r="111" spans="1:20" ht="25.5" hidden="1" outlineLevel="1">
      <c r="A111" s="1152"/>
      <c r="B111" s="353" t="s">
        <v>1565</v>
      </c>
      <c r="C111" s="354">
        <v>138</v>
      </c>
      <c r="D111" s="354">
        <v>2</v>
      </c>
      <c r="E111" s="354">
        <v>0</v>
      </c>
      <c r="F111" s="354">
        <v>10</v>
      </c>
      <c r="G111" s="354">
        <v>2</v>
      </c>
      <c r="H111" s="356">
        <v>60</v>
      </c>
      <c r="I111" s="354">
        <v>36</v>
      </c>
      <c r="J111" s="355">
        <v>0</v>
      </c>
      <c r="K111" s="355">
        <v>2</v>
      </c>
      <c r="L111" s="355">
        <v>1</v>
      </c>
      <c r="M111" s="355">
        <v>1</v>
      </c>
      <c r="N111" s="356">
        <v>8</v>
      </c>
      <c r="O111" s="356">
        <f t="shared" si="42"/>
        <v>212</v>
      </c>
      <c r="P111" s="357">
        <f t="shared" si="43"/>
        <v>48</v>
      </c>
      <c r="Q111" s="356">
        <f t="shared" si="44"/>
        <v>260</v>
      </c>
      <c r="R111" s="356">
        <v>2</v>
      </c>
      <c r="S111" s="356">
        <v>0</v>
      </c>
      <c r="T111" s="356">
        <f t="shared" si="45"/>
        <v>2</v>
      </c>
    </row>
    <row r="112" spans="1:20" ht="38.25" hidden="1" outlineLevel="1">
      <c r="A112" s="1152"/>
      <c r="B112" s="353" t="s">
        <v>1566</v>
      </c>
      <c r="C112" s="356">
        <v>37</v>
      </c>
      <c r="D112" s="356">
        <v>6</v>
      </c>
      <c r="E112" s="357">
        <v>1</v>
      </c>
      <c r="F112" s="356">
        <v>4</v>
      </c>
      <c r="G112" s="356">
        <v>2</v>
      </c>
      <c r="H112" s="356">
        <v>26</v>
      </c>
      <c r="I112" s="356">
        <v>14</v>
      </c>
      <c r="J112" s="357">
        <v>1</v>
      </c>
      <c r="K112" s="357">
        <v>0</v>
      </c>
      <c r="L112" s="357">
        <v>1</v>
      </c>
      <c r="M112" s="356">
        <v>0</v>
      </c>
      <c r="N112" s="356">
        <v>8</v>
      </c>
      <c r="O112" s="356">
        <f t="shared" si="42"/>
        <v>76</v>
      </c>
      <c r="P112" s="357">
        <f t="shared" si="43"/>
        <v>24</v>
      </c>
      <c r="Q112" s="356">
        <f t="shared" si="44"/>
        <v>100</v>
      </c>
      <c r="R112" s="356">
        <v>0</v>
      </c>
      <c r="S112" s="356">
        <v>0</v>
      </c>
      <c r="T112" s="356">
        <f t="shared" si="45"/>
        <v>0</v>
      </c>
    </row>
    <row r="113" spans="1:20" ht="25.5" hidden="1" outlineLevel="1">
      <c r="A113" s="1152" t="s">
        <v>1567</v>
      </c>
      <c r="B113" s="353" t="s">
        <v>1568</v>
      </c>
      <c r="C113" s="354">
        <v>16</v>
      </c>
      <c r="D113" s="355">
        <v>0</v>
      </c>
      <c r="E113" s="354">
        <v>0</v>
      </c>
      <c r="F113" s="355">
        <v>0</v>
      </c>
      <c r="G113" s="355">
        <v>0</v>
      </c>
      <c r="H113" s="356">
        <v>8</v>
      </c>
      <c r="I113" s="354">
        <v>21</v>
      </c>
      <c r="J113" s="355">
        <v>0</v>
      </c>
      <c r="K113" s="355">
        <v>0</v>
      </c>
      <c r="L113" s="354">
        <v>0</v>
      </c>
      <c r="M113" s="355">
        <v>0</v>
      </c>
      <c r="N113" s="355">
        <v>3</v>
      </c>
      <c r="O113" s="356">
        <f t="shared" si="42"/>
        <v>24</v>
      </c>
      <c r="P113" s="357">
        <f t="shared" si="43"/>
        <v>24</v>
      </c>
      <c r="Q113" s="356">
        <f t="shared" si="44"/>
        <v>48</v>
      </c>
      <c r="R113" s="356">
        <v>0</v>
      </c>
      <c r="S113" s="356">
        <v>0</v>
      </c>
      <c r="T113" s="356">
        <f t="shared" si="45"/>
        <v>0</v>
      </c>
    </row>
    <row r="114" spans="1:20" ht="25.5" hidden="1" outlineLevel="1">
      <c r="A114" s="1152"/>
      <c r="B114" s="353" t="s">
        <v>1569</v>
      </c>
      <c r="C114" s="356">
        <v>20</v>
      </c>
      <c r="D114" s="357">
        <v>0</v>
      </c>
      <c r="E114" s="357">
        <v>0</v>
      </c>
      <c r="F114" s="357">
        <v>0</v>
      </c>
      <c r="G114" s="357">
        <v>0</v>
      </c>
      <c r="H114" s="356">
        <v>8</v>
      </c>
      <c r="I114" s="356">
        <v>11</v>
      </c>
      <c r="J114" s="357">
        <v>1</v>
      </c>
      <c r="K114" s="357">
        <v>1</v>
      </c>
      <c r="L114" s="357">
        <v>0</v>
      </c>
      <c r="M114" s="357">
        <v>0</v>
      </c>
      <c r="N114" s="356">
        <v>0</v>
      </c>
      <c r="O114" s="356">
        <f t="shared" si="42"/>
        <v>28</v>
      </c>
      <c r="P114" s="357">
        <f t="shared" si="43"/>
        <v>13</v>
      </c>
      <c r="Q114" s="356">
        <f t="shared" si="44"/>
        <v>41</v>
      </c>
      <c r="R114" s="356">
        <v>0</v>
      </c>
      <c r="S114" s="356">
        <v>0</v>
      </c>
      <c r="T114" s="356">
        <f t="shared" si="45"/>
        <v>0</v>
      </c>
    </row>
    <row r="115" spans="1:20" ht="38.25" hidden="1" outlineLevel="1">
      <c r="A115" s="1152"/>
      <c r="B115" s="353" t="s">
        <v>1570</v>
      </c>
      <c r="C115" s="354">
        <v>10</v>
      </c>
      <c r="D115" s="355">
        <v>0</v>
      </c>
      <c r="E115" s="355">
        <v>1</v>
      </c>
      <c r="F115" s="355">
        <v>1</v>
      </c>
      <c r="G115" s="355">
        <v>0</v>
      </c>
      <c r="H115" s="356">
        <v>4</v>
      </c>
      <c r="I115" s="354">
        <v>0</v>
      </c>
      <c r="J115" s="355">
        <v>0</v>
      </c>
      <c r="K115" s="355">
        <v>0</v>
      </c>
      <c r="L115" s="355">
        <v>0</v>
      </c>
      <c r="M115" s="355">
        <v>0</v>
      </c>
      <c r="N115" s="356">
        <v>0</v>
      </c>
      <c r="O115" s="356">
        <f t="shared" si="42"/>
        <v>16</v>
      </c>
      <c r="P115" s="357">
        <f t="shared" si="43"/>
        <v>0</v>
      </c>
      <c r="Q115" s="356">
        <f t="shared" si="44"/>
        <v>16</v>
      </c>
      <c r="R115" s="356">
        <v>0</v>
      </c>
      <c r="S115" s="356">
        <v>0</v>
      </c>
      <c r="T115" s="356">
        <f t="shared" si="45"/>
        <v>0</v>
      </c>
    </row>
    <row r="116" spans="1:20" ht="38.25" hidden="1" outlineLevel="1">
      <c r="A116" s="1152"/>
      <c r="B116" s="353" t="s">
        <v>1571</v>
      </c>
      <c r="C116" s="356">
        <v>4</v>
      </c>
      <c r="D116" s="357">
        <v>0</v>
      </c>
      <c r="E116" s="357">
        <v>0</v>
      </c>
      <c r="F116" s="357">
        <v>1</v>
      </c>
      <c r="G116" s="357">
        <v>0</v>
      </c>
      <c r="H116" s="356">
        <v>3</v>
      </c>
      <c r="I116" s="356">
        <v>2</v>
      </c>
      <c r="J116" s="357">
        <v>0</v>
      </c>
      <c r="K116" s="357">
        <v>0</v>
      </c>
      <c r="L116" s="356">
        <v>1</v>
      </c>
      <c r="M116" s="357">
        <v>0</v>
      </c>
      <c r="N116" s="356">
        <v>2</v>
      </c>
      <c r="O116" s="356">
        <f t="shared" si="42"/>
        <v>8</v>
      </c>
      <c r="P116" s="357">
        <f t="shared" si="43"/>
        <v>5</v>
      </c>
      <c r="Q116" s="356">
        <f t="shared" si="44"/>
        <v>13</v>
      </c>
      <c r="R116" s="356">
        <v>0</v>
      </c>
      <c r="S116" s="356">
        <v>0</v>
      </c>
      <c r="T116" s="356">
        <f t="shared" si="45"/>
        <v>0</v>
      </c>
    </row>
    <row r="117" spans="1:20" ht="17.100000000000001" customHeight="1" collapsed="1">
      <c r="A117" s="1137" t="s">
        <v>1572</v>
      </c>
      <c r="B117" s="1137"/>
      <c r="C117" s="358">
        <f>SUM(C118:C126)</f>
        <v>38</v>
      </c>
      <c r="D117" s="358">
        <f t="shared" ref="D117:T117" si="46">SUM(D118:D126)</f>
        <v>0</v>
      </c>
      <c r="E117" s="358">
        <f t="shared" si="46"/>
        <v>2</v>
      </c>
      <c r="F117" s="358">
        <f t="shared" si="46"/>
        <v>0</v>
      </c>
      <c r="G117" s="358">
        <f t="shared" si="46"/>
        <v>2</v>
      </c>
      <c r="H117" s="358">
        <f t="shared" si="46"/>
        <v>9</v>
      </c>
      <c r="I117" s="358">
        <f t="shared" si="46"/>
        <v>22</v>
      </c>
      <c r="J117" s="358">
        <f t="shared" si="46"/>
        <v>0</v>
      </c>
      <c r="K117" s="358">
        <f t="shared" si="46"/>
        <v>0</v>
      </c>
      <c r="L117" s="358">
        <f t="shared" si="46"/>
        <v>0</v>
      </c>
      <c r="M117" s="358">
        <f t="shared" si="46"/>
        <v>1</v>
      </c>
      <c r="N117" s="358">
        <f t="shared" si="46"/>
        <v>1</v>
      </c>
      <c r="O117" s="358">
        <f t="shared" si="46"/>
        <v>51</v>
      </c>
      <c r="P117" s="358">
        <f t="shared" si="46"/>
        <v>24</v>
      </c>
      <c r="Q117" s="359">
        <f t="shared" si="46"/>
        <v>75</v>
      </c>
      <c r="R117" s="358">
        <f>SUM(R118:R126)</f>
        <v>0</v>
      </c>
      <c r="S117" s="358">
        <f>SUM(S118:S126)</f>
        <v>0</v>
      </c>
      <c r="T117" s="359">
        <f t="shared" si="46"/>
        <v>0</v>
      </c>
    </row>
    <row r="118" spans="1:20" ht="11.25" hidden="1" customHeight="1" outlineLevel="1">
      <c r="A118" s="1152" t="s">
        <v>1573</v>
      </c>
      <c r="B118" s="353" t="s">
        <v>1574</v>
      </c>
      <c r="C118" s="354">
        <v>3</v>
      </c>
      <c r="D118" s="355">
        <v>0</v>
      </c>
      <c r="E118" s="355">
        <v>0</v>
      </c>
      <c r="F118" s="355">
        <v>0</v>
      </c>
      <c r="G118" s="355">
        <v>0</v>
      </c>
      <c r="H118" s="355">
        <v>0</v>
      </c>
      <c r="I118" s="354">
        <v>3</v>
      </c>
      <c r="J118" s="355">
        <v>0</v>
      </c>
      <c r="K118" s="355">
        <v>0</v>
      </c>
      <c r="L118" s="355">
        <v>0</v>
      </c>
      <c r="M118" s="355">
        <v>0</v>
      </c>
      <c r="N118" s="356">
        <v>0</v>
      </c>
      <c r="O118" s="356">
        <f>SUM(C118:H118)</f>
        <v>3</v>
      </c>
      <c r="P118" s="357">
        <f t="shared" ref="P118:P126" si="47">SUM(I118:N118)</f>
        <v>3</v>
      </c>
      <c r="Q118" s="356">
        <f t="shared" ref="Q118:Q126" si="48">+P118+O118</f>
        <v>6</v>
      </c>
      <c r="R118" s="356">
        <v>0</v>
      </c>
      <c r="S118" s="356">
        <v>0</v>
      </c>
      <c r="T118" s="356">
        <f t="shared" ref="T118:T126" si="49">+S118+R118</f>
        <v>0</v>
      </c>
    </row>
    <row r="119" spans="1:20" hidden="1" outlineLevel="1">
      <c r="A119" s="1152"/>
      <c r="B119" s="353" t="s">
        <v>1575</v>
      </c>
      <c r="C119" s="356">
        <v>9</v>
      </c>
      <c r="D119" s="357">
        <v>0</v>
      </c>
      <c r="E119" s="357">
        <v>0</v>
      </c>
      <c r="F119" s="357">
        <v>0</v>
      </c>
      <c r="G119" s="357">
        <v>0</v>
      </c>
      <c r="H119" s="356">
        <v>3</v>
      </c>
      <c r="I119" s="357">
        <v>6</v>
      </c>
      <c r="J119" s="357">
        <v>0</v>
      </c>
      <c r="K119" s="357">
        <v>0</v>
      </c>
      <c r="L119" s="357">
        <v>0</v>
      </c>
      <c r="M119" s="357">
        <v>1</v>
      </c>
      <c r="N119" s="357">
        <v>1</v>
      </c>
      <c r="O119" s="356">
        <f t="shared" ref="O119:O126" si="50">SUM(C119:H119)</f>
        <v>12</v>
      </c>
      <c r="P119" s="357">
        <f t="shared" si="47"/>
        <v>8</v>
      </c>
      <c r="Q119" s="356">
        <f t="shared" si="48"/>
        <v>20</v>
      </c>
      <c r="R119" s="356">
        <v>0</v>
      </c>
      <c r="S119" s="356">
        <v>0</v>
      </c>
      <c r="T119" s="356">
        <f t="shared" si="49"/>
        <v>0</v>
      </c>
    </row>
    <row r="120" spans="1:20" ht="25.5" hidden="1" outlineLevel="1">
      <c r="A120" s="1152"/>
      <c r="B120" s="353" t="s">
        <v>1576</v>
      </c>
      <c r="C120" s="355">
        <v>0</v>
      </c>
      <c r="D120" s="355">
        <v>0</v>
      </c>
      <c r="E120" s="355">
        <v>0</v>
      </c>
      <c r="F120" s="355">
        <v>0</v>
      </c>
      <c r="G120" s="355">
        <v>0</v>
      </c>
      <c r="H120" s="355">
        <v>0</v>
      </c>
      <c r="I120" s="355">
        <v>0</v>
      </c>
      <c r="J120" s="355">
        <v>0</v>
      </c>
      <c r="K120" s="355">
        <v>0</v>
      </c>
      <c r="L120" s="355">
        <v>0</v>
      </c>
      <c r="M120" s="355">
        <v>0</v>
      </c>
      <c r="N120" s="355">
        <v>0</v>
      </c>
      <c r="O120" s="356">
        <f t="shared" si="50"/>
        <v>0</v>
      </c>
      <c r="P120" s="357">
        <f t="shared" si="47"/>
        <v>0</v>
      </c>
      <c r="Q120" s="356">
        <f t="shared" si="48"/>
        <v>0</v>
      </c>
      <c r="R120" s="356">
        <v>0</v>
      </c>
      <c r="S120" s="356">
        <v>0</v>
      </c>
      <c r="T120" s="356">
        <f t="shared" si="49"/>
        <v>0</v>
      </c>
    </row>
    <row r="121" spans="1:20" hidden="1" outlineLevel="1">
      <c r="A121" s="1152"/>
      <c r="B121" s="353" t="s">
        <v>1577</v>
      </c>
      <c r="C121" s="357">
        <v>2</v>
      </c>
      <c r="D121" s="357">
        <v>0</v>
      </c>
      <c r="E121" s="357">
        <v>0</v>
      </c>
      <c r="F121" s="357">
        <v>0</v>
      </c>
      <c r="G121" s="357">
        <v>0</v>
      </c>
      <c r="H121" s="357">
        <v>0</v>
      </c>
      <c r="I121" s="356">
        <v>2</v>
      </c>
      <c r="J121" s="357">
        <v>0</v>
      </c>
      <c r="K121" s="357">
        <v>0</v>
      </c>
      <c r="L121" s="357">
        <v>0</v>
      </c>
      <c r="M121" s="357">
        <v>0</v>
      </c>
      <c r="N121" s="357">
        <v>0</v>
      </c>
      <c r="O121" s="356">
        <f t="shared" si="50"/>
        <v>2</v>
      </c>
      <c r="P121" s="357">
        <f t="shared" si="47"/>
        <v>2</v>
      </c>
      <c r="Q121" s="356">
        <f t="shared" si="48"/>
        <v>4</v>
      </c>
      <c r="R121" s="356">
        <v>0</v>
      </c>
      <c r="S121" s="356">
        <v>0</v>
      </c>
      <c r="T121" s="356">
        <f t="shared" si="49"/>
        <v>0</v>
      </c>
    </row>
    <row r="122" spans="1:20" ht="38.25" hidden="1" outlineLevel="1">
      <c r="A122" s="1152"/>
      <c r="B122" s="353" t="s">
        <v>1578</v>
      </c>
      <c r="C122" s="354">
        <v>4</v>
      </c>
      <c r="D122" s="355">
        <v>0</v>
      </c>
      <c r="E122" s="355">
        <v>2</v>
      </c>
      <c r="F122" s="355">
        <v>0</v>
      </c>
      <c r="G122" s="355">
        <v>0</v>
      </c>
      <c r="H122" s="356">
        <v>0</v>
      </c>
      <c r="I122" s="355">
        <v>3</v>
      </c>
      <c r="J122" s="355">
        <v>0</v>
      </c>
      <c r="K122" s="355">
        <v>0</v>
      </c>
      <c r="L122" s="355">
        <v>0</v>
      </c>
      <c r="M122" s="355">
        <v>0</v>
      </c>
      <c r="N122" s="355">
        <v>0</v>
      </c>
      <c r="O122" s="356">
        <f t="shared" si="50"/>
        <v>6</v>
      </c>
      <c r="P122" s="357">
        <f t="shared" si="47"/>
        <v>3</v>
      </c>
      <c r="Q122" s="356">
        <f t="shared" si="48"/>
        <v>9</v>
      </c>
      <c r="R122" s="356">
        <v>0</v>
      </c>
      <c r="S122" s="356">
        <v>0</v>
      </c>
      <c r="T122" s="356">
        <f t="shared" si="49"/>
        <v>0</v>
      </c>
    </row>
    <row r="123" spans="1:20" ht="11.25" hidden="1" customHeight="1" outlineLevel="1">
      <c r="A123" s="1152" t="s">
        <v>1579</v>
      </c>
      <c r="B123" s="353" t="s">
        <v>1580</v>
      </c>
      <c r="C123" s="357">
        <v>0</v>
      </c>
      <c r="D123" s="357">
        <v>0</v>
      </c>
      <c r="E123" s="357">
        <v>0</v>
      </c>
      <c r="F123" s="357">
        <v>0</v>
      </c>
      <c r="G123" s="357">
        <v>0</v>
      </c>
      <c r="H123" s="357">
        <v>0</v>
      </c>
      <c r="I123" s="357">
        <v>0</v>
      </c>
      <c r="J123" s="357">
        <v>0</v>
      </c>
      <c r="K123" s="357">
        <v>0</v>
      </c>
      <c r="L123" s="357">
        <v>0</v>
      </c>
      <c r="M123" s="357">
        <v>0</v>
      </c>
      <c r="N123" s="357">
        <v>0</v>
      </c>
      <c r="O123" s="356">
        <f t="shared" si="50"/>
        <v>0</v>
      </c>
      <c r="P123" s="357">
        <f t="shared" si="47"/>
        <v>0</v>
      </c>
      <c r="Q123" s="356">
        <f t="shared" si="48"/>
        <v>0</v>
      </c>
      <c r="R123" s="356">
        <v>0</v>
      </c>
      <c r="S123" s="356">
        <v>0</v>
      </c>
      <c r="T123" s="356">
        <f t="shared" si="49"/>
        <v>0</v>
      </c>
    </row>
    <row r="124" spans="1:20" hidden="1" outlineLevel="1">
      <c r="A124" s="1152"/>
      <c r="B124" s="353" t="s">
        <v>1581</v>
      </c>
      <c r="C124" s="354">
        <v>1</v>
      </c>
      <c r="D124" s="355">
        <v>0</v>
      </c>
      <c r="E124" s="355">
        <v>0</v>
      </c>
      <c r="F124" s="355">
        <v>0</v>
      </c>
      <c r="G124" s="355">
        <v>0</v>
      </c>
      <c r="H124" s="356">
        <v>1</v>
      </c>
      <c r="I124" s="355">
        <v>1</v>
      </c>
      <c r="J124" s="355">
        <v>0</v>
      </c>
      <c r="K124" s="355">
        <v>0</v>
      </c>
      <c r="L124" s="355">
        <v>0</v>
      </c>
      <c r="M124" s="355">
        <v>0</v>
      </c>
      <c r="N124" s="355">
        <v>0</v>
      </c>
      <c r="O124" s="356">
        <f t="shared" si="50"/>
        <v>2</v>
      </c>
      <c r="P124" s="357">
        <f t="shared" si="47"/>
        <v>1</v>
      </c>
      <c r="Q124" s="356">
        <f t="shared" si="48"/>
        <v>3</v>
      </c>
      <c r="R124" s="356">
        <v>0</v>
      </c>
      <c r="S124" s="356">
        <v>0</v>
      </c>
      <c r="T124" s="356">
        <f t="shared" si="49"/>
        <v>0</v>
      </c>
    </row>
    <row r="125" spans="1:20" ht="25.5" hidden="1" outlineLevel="1">
      <c r="A125" s="1152"/>
      <c r="B125" s="353" t="s">
        <v>1582</v>
      </c>
      <c r="C125" s="356">
        <v>13</v>
      </c>
      <c r="D125" s="357">
        <v>0</v>
      </c>
      <c r="E125" s="357">
        <v>0</v>
      </c>
      <c r="F125" s="357">
        <v>0</v>
      </c>
      <c r="G125" s="357">
        <v>1</v>
      </c>
      <c r="H125" s="356">
        <v>2</v>
      </c>
      <c r="I125" s="356">
        <v>0</v>
      </c>
      <c r="J125" s="357">
        <v>0</v>
      </c>
      <c r="K125" s="357">
        <v>0</v>
      </c>
      <c r="L125" s="357">
        <v>0</v>
      </c>
      <c r="M125" s="357">
        <v>0</v>
      </c>
      <c r="N125" s="357">
        <v>0</v>
      </c>
      <c r="O125" s="356">
        <f t="shared" si="50"/>
        <v>16</v>
      </c>
      <c r="P125" s="357">
        <f t="shared" si="47"/>
        <v>0</v>
      </c>
      <c r="Q125" s="356">
        <f t="shared" si="48"/>
        <v>16</v>
      </c>
      <c r="R125" s="356">
        <v>0</v>
      </c>
      <c r="S125" s="356">
        <v>0</v>
      </c>
      <c r="T125" s="356">
        <f t="shared" si="49"/>
        <v>0</v>
      </c>
    </row>
    <row r="126" spans="1:20" ht="38.25" hidden="1" outlineLevel="1">
      <c r="A126" s="1152"/>
      <c r="B126" s="353" t="s">
        <v>1583</v>
      </c>
      <c r="C126" s="354">
        <v>6</v>
      </c>
      <c r="D126" s="354">
        <v>0</v>
      </c>
      <c r="E126" s="355">
        <v>0</v>
      </c>
      <c r="F126" s="355">
        <v>0</v>
      </c>
      <c r="G126" s="355">
        <v>1</v>
      </c>
      <c r="H126" s="356">
        <v>3</v>
      </c>
      <c r="I126" s="354">
        <v>7</v>
      </c>
      <c r="J126" s="355">
        <v>0</v>
      </c>
      <c r="K126" s="355">
        <v>0</v>
      </c>
      <c r="L126" s="355">
        <v>0</v>
      </c>
      <c r="M126" s="355">
        <v>0</v>
      </c>
      <c r="N126" s="355">
        <v>0</v>
      </c>
      <c r="O126" s="356">
        <f t="shared" si="50"/>
        <v>10</v>
      </c>
      <c r="P126" s="357">
        <f t="shared" si="47"/>
        <v>7</v>
      </c>
      <c r="Q126" s="356">
        <f t="shared" si="48"/>
        <v>17</v>
      </c>
      <c r="R126" s="356">
        <v>0</v>
      </c>
      <c r="S126" s="356">
        <v>0</v>
      </c>
      <c r="T126" s="356">
        <f t="shared" si="49"/>
        <v>0</v>
      </c>
    </row>
    <row r="127" spans="1:20" ht="17.100000000000001" customHeight="1" collapsed="1">
      <c r="A127" s="1137" t="s">
        <v>1584</v>
      </c>
      <c r="B127" s="1137"/>
      <c r="C127" s="352">
        <f>SUM(C128:C148)</f>
        <v>16</v>
      </c>
      <c r="D127" s="352">
        <f t="shared" ref="D127:T127" si="51">SUM(D128:D148)</f>
        <v>0</v>
      </c>
      <c r="E127" s="352">
        <f t="shared" si="51"/>
        <v>1</v>
      </c>
      <c r="F127" s="352">
        <f t="shared" si="51"/>
        <v>3</v>
      </c>
      <c r="G127" s="352">
        <f t="shared" si="51"/>
        <v>0</v>
      </c>
      <c r="H127" s="352">
        <f t="shared" si="51"/>
        <v>6</v>
      </c>
      <c r="I127" s="352">
        <f t="shared" si="51"/>
        <v>19</v>
      </c>
      <c r="J127" s="352">
        <f t="shared" si="51"/>
        <v>0</v>
      </c>
      <c r="K127" s="352">
        <f t="shared" si="51"/>
        <v>0</v>
      </c>
      <c r="L127" s="352">
        <f t="shared" si="51"/>
        <v>1</v>
      </c>
      <c r="M127" s="352">
        <f t="shared" si="51"/>
        <v>0</v>
      </c>
      <c r="N127" s="352">
        <f t="shared" si="51"/>
        <v>3</v>
      </c>
      <c r="O127" s="352">
        <f t="shared" si="51"/>
        <v>26</v>
      </c>
      <c r="P127" s="352">
        <f t="shared" si="51"/>
        <v>23</v>
      </c>
      <c r="Q127" s="349">
        <f t="shared" si="51"/>
        <v>49</v>
      </c>
      <c r="R127" s="352">
        <f t="shared" si="51"/>
        <v>0</v>
      </c>
      <c r="S127" s="352">
        <f t="shared" si="51"/>
        <v>0</v>
      </c>
      <c r="T127" s="349">
        <f t="shared" si="51"/>
        <v>0</v>
      </c>
    </row>
    <row r="128" spans="1:20" ht="11.25" hidden="1" customHeight="1" outlineLevel="1">
      <c r="A128" s="1152" t="s">
        <v>1585</v>
      </c>
      <c r="B128" s="353" t="s">
        <v>1586</v>
      </c>
      <c r="C128" s="357">
        <v>0</v>
      </c>
      <c r="D128" s="357">
        <v>0</v>
      </c>
      <c r="E128" s="357">
        <v>0</v>
      </c>
      <c r="F128" s="357">
        <v>0</v>
      </c>
      <c r="G128" s="357">
        <v>0</v>
      </c>
      <c r="H128" s="357">
        <v>2</v>
      </c>
      <c r="I128" s="356">
        <v>7</v>
      </c>
      <c r="J128" s="357">
        <v>0</v>
      </c>
      <c r="K128" s="357">
        <v>0</v>
      </c>
      <c r="L128" s="357">
        <v>0</v>
      </c>
      <c r="M128" s="357">
        <v>0</v>
      </c>
      <c r="N128" s="357">
        <v>0</v>
      </c>
      <c r="O128" s="356">
        <f t="shared" ref="O128:O148" si="52">SUM(C128:H128)</f>
        <v>2</v>
      </c>
      <c r="P128" s="357">
        <f t="shared" ref="P128:P148" si="53">SUM(I128:N128)</f>
        <v>7</v>
      </c>
      <c r="Q128" s="356">
        <f t="shared" ref="Q128:Q148" si="54">+P128+O128</f>
        <v>9</v>
      </c>
      <c r="R128" s="356">
        <v>0</v>
      </c>
      <c r="S128" s="356">
        <v>0</v>
      </c>
      <c r="T128" s="356">
        <f t="shared" ref="T128:T148" si="55">+S128+R128</f>
        <v>0</v>
      </c>
    </row>
    <row r="129" spans="1:20" hidden="1" outlineLevel="1">
      <c r="A129" s="1152"/>
      <c r="B129" s="353" t="s">
        <v>1587</v>
      </c>
      <c r="C129" s="355">
        <v>0</v>
      </c>
      <c r="D129" s="355">
        <v>0</v>
      </c>
      <c r="E129" s="355">
        <v>0</v>
      </c>
      <c r="F129" s="355">
        <v>0</v>
      </c>
      <c r="G129" s="355">
        <v>0</v>
      </c>
      <c r="H129" s="355">
        <v>0</v>
      </c>
      <c r="I129" s="355">
        <v>0</v>
      </c>
      <c r="J129" s="355">
        <v>0</v>
      </c>
      <c r="K129" s="355">
        <v>0</v>
      </c>
      <c r="L129" s="355">
        <v>0</v>
      </c>
      <c r="M129" s="355">
        <v>0</v>
      </c>
      <c r="N129" s="355">
        <v>0</v>
      </c>
      <c r="O129" s="356">
        <f t="shared" si="52"/>
        <v>0</v>
      </c>
      <c r="P129" s="357">
        <f t="shared" si="53"/>
        <v>0</v>
      </c>
      <c r="Q129" s="356">
        <f t="shared" si="54"/>
        <v>0</v>
      </c>
      <c r="R129" s="356">
        <v>0</v>
      </c>
      <c r="S129" s="356">
        <v>0</v>
      </c>
      <c r="T129" s="356">
        <f t="shared" si="55"/>
        <v>0</v>
      </c>
    </row>
    <row r="130" spans="1:20" ht="38.25" hidden="1" outlineLevel="1">
      <c r="A130" s="1152"/>
      <c r="B130" s="353" t="s">
        <v>1588</v>
      </c>
      <c r="C130" s="356">
        <v>0</v>
      </c>
      <c r="D130" s="357">
        <v>0</v>
      </c>
      <c r="E130" s="357">
        <v>0</v>
      </c>
      <c r="F130" s="356">
        <v>1</v>
      </c>
      <c r="G130" s="357">
        <v>0</v>
      </c>
      <c r="H130" s="356">
        <v>0</v>
      </c>
      <c r="I130" s="357">
        <v>1</v>
      </c>
      <c r="J130" s="357">
        <v>0</v>
      </c>
      <c r="K130" s="357">
        <v>0</v>
      </c>
      <c r="L130" s="357">
        <v>0</v>
      </c>
      <c r="M130" s="357">
        <v>0</v>
      </c>
      <c r="N130" s="357">
        <v>2</v>
      </c>
      <c r="O130" s="356">
        <f t="shared" si="52"/>
        <v>1</v>
      </c>
      <c r="P130" s="357">
        <f t="shared" si="53"/>
        <v>3</v>
      </c>
      <c r="Q130" s="356">
        <f t="shared" si="54"/>
        <v>4</v>
      </c>
      <c r="R130" s="356">
        <v>0</v>
      </c>
      <c r="S130" s="356">
        <v>0</v>
      </c>
      <c r="T130" s="356">
        <f t="shared" si="55"/>
        <v>0</v>
      </c>
    </row>
    <row r="131" spans="1:20" hidden="1" outlineLevel="1">
      <c r="A131" s="1152" t="s">
        <v>1589</v>
      </c>
      <c r="B131" s="353" t="s">
        <v>1590</v>
      </c>
      <c r="C131" s="355">
        <v>0</v>
      </c>
      <c r="D131" s="355">
        <v>0</v>
      </c>
      <c r="E131" s="355">
        <v>0</v>
      </c>
      <c r="F131" s="355">
        <v>0</v>
      </c>
      <c r="G131" s="355">
        <v>0</v>
      </c>
      <c r="H131" s="355">
        <v>0</v>
      </c>
      <c r="I131" s="355">
        <v>1</v>
      </c>
      <c r="J131" s="355">
        <v>0</v>
      </c>
      <c r="K131" s="355">
        <v>0</v>
      </c>
      <c r="L131" s="355">
        <v>0</v>
      </c>
      <c r="M131" s="355">
        <v>0</v>
      </c>
      <c r="N131" s="355">
        <v>0</v>
      </c>
      <c r="O131" s="356">
        <f t="shared" si="52"/>
        <v>0</v>
      </c>
      <c r="P131" s="357">
        <f t="shared" si="53"/>
        <v>1</v>
      </c>
      <c r="Q131" s="356">
        <f t="shared" si="54"/>
        <v>1</v>
      </c>
      <c r="R131" s="356">
        <v>0</v>
      </c>
      <c r="S131" s="356">
        <v>0</v>
      </c>
      <c r="T131" s="356">
        <f t="shared" si="55"/>
        <v>0</v>
      </c>
    </row>
    <row r="132" spans="1:20" ht="25.5" hidden="1" outlineLevel="1">
      <c r="A132" s="1152"/>
      <c r="B132" s="353" t="s">
        <v>1591</v>
      </c>
      <c r="C132" s="357">
        <v>0</v>
      </c>
      <c r="D132" s="357">
        <v>0</v>
      </c>
      <c r="E132" s="357">
        <v>0</v>
      </c>
      <c r="F132" s="357">
        <v>0</v>
      </c>
      <c r="G132" s="357">
        <v>0</v>
      </c>
      <c r="H132" s="357">
        <v>0</v>
      </c>
      <c r="I132" s="357">
        <v>1</v>
      </c>
      <c r="J132" s="357">
        <v>0</v>
      </c>
      <c r="K132" s="357">
        <v>0</v>
      </c>
      <c r="L132" s="357">
        <v>0</v>
      </c>
      <c r="M132" s="357">
        <v>0</v>
      </c>
      <c r="N132" s="357">
        <v>0</v>
      </c>
      <c r="O132" s="356">
        <f t="shared" si="52"/>
        <v>0</v>
      </c>
      <c r="P132" s="357">
        <f t="shared" si="53"/>
        <v>1</v>
      </c>
      <c r="Q132" s="356">
        <f t="shared" si="54"/>
        <v>1</v>
      </c>
      <c r="R132" s="356">
        <v>0</v>
      </c>
      <c r="S132" s="356">
        <v>0</v>
      </c>
      <c r="T132" s="356">
        <f t="shared" si="55"/>
        <v>0</v>
      </c>
    </row>
    <row r="133" spans="1:20" ht="11.25" hidden="1" customHeight="1" outlineLevel="1">
      <c r="A133" s="1152" t="s">
        <v>1592</v>
      </c>
      <c r="B133" s="353" t="s">
        <v>1593</v>
      </c>
      <c r="C133" s="355">
        <v>0</v>
      </c>
      <c r="D133" s="355">
        <v>0</v>
      </c>
      <c r="E133" s="355">
        <v>0</v>
      </c>
      <c r="F133" s="355">
        <v>0</v>
      </c>
      <c r="G133" s="355">
        <v>0</v>
      </c>
      <c r="H133" s="355">
        <v>0</v>
      </c>
      <c r="I133" s="355">
        <v>0</v>
      </c>
      <c r="J133" s="355">
        <v>0</v>
      </c>
      <c r="K133" s="355">
        <v>0</v>
      </c>
      <c r="L133" s="355">
        <v>1</v>
      </c>
      <c r="M133" s="355">
        <v>0</v>
      </c>
      <c r="N133" s="355">
        <v>0</v>
      </c>
      <c r="O133" s="356">
        <f t="shared" si="52"/>
        <v>0</v>
      </c>
      <c r="P133" s="357">
        <f t="shared" si="53"/>
        <v>1</v>
      </c>
      <c r="Q133" s="356">
        <f t="shared" si="54"/>
        <v>1</v>
      </c>
      <c r="R133" s="356">
        <v>0</v>
      </c>
      <c r="S133" s="356">
        <v>0</v>
      </c>
      <c r="T133" s="356">
        <f t="shared" si="55"/>
        <v>0</v>
      </c>
    </row>
    <row r="134" spans="1:20" ht="25.5" hidden="1" outlineLevel="1">
      <c r="A134" s="1152"/>
      <c r="B134" s="353" t="s">
        <v>1594</v>
      </c>
      <c r="C134" s="357">
        <v>1</v>
      </c>
      <c r="D134" s="357">
        <v>0</v>
      </c>
      <c r="E134" s="357">
        <v>0</v>
      </c>
      <c r="F134" s="357">
        <v>0</v>
      </c>
      <c r="G134" s="357">
        <v>0</v>
      </c>
      <c r="H134" s="357">
        <v>0</v>
      </c>
      <c r="I134" s="357">
        <v>0</v>
      </c>
      <c r="J134" s="357">
        <v>0</v>
      </c>
      <c r="K134" s="357">
        <v>0</v>
      </c>
      <c r="L134" s="357">
        <v>0</v>
      </c>
      <c r="M134" s="357">
        <v>0</v>
      </c>
      <c r="N134" s="357">
        <v>0</v>
      </c>
      <c r="O134" s="356">
        <f t="shared" si="52"/>
        <v>1</v>
      </c>
      <c r="P134" s="357">
        <f t="shared" si="53"/>
        <v>0</v>
      </c>
      <c r="Q134" s="356">
        <f t="shared" si="54"/>
        <v>1</v>
      </c>
      <c r="R134" s="356">
        <v>0</v>
      </c>
      <c r="S134" s="356">
        <v>0</v>
      </c>
      <c r="T134" s="356">
        <f t="shared" si="55"/>
        <v>0</v>
      </c>
    </row>
    <row r="135" spans="1:20" ht="25.5" hidden="1" outlineLevel="1">
      <c r="A135" s="1152"/>
      <c r="B135" s="353" t="s">
        <v>1595</v>
      </c>
      <c r="C135" s="355">
        <v>0</v>
      </c>
      <c r="D135" s="355">
        <v>0</v>
      </c>
      <c r="E135" s="355">
        <v>0</v>
      </c>
      <c r="F135" s="355">
        <v>0</v>
      </c>
      <c r="G135" s="355">
        <v>0</v>
      </c>
      <c r="H135" s="355">
        <v>0</v>
      </c>
      <c r="I135" s="354">
        <v>0</v>
      </c>
      <c r="J135" s="355">
        <v>0</v>
      </c>
      <c r="K135" s="355">
        <v>0</v>
      </c>
      <c r="L135" s="355">
        <v>0</v>
      </c>
      <c r="M135" s="355">
        <v>0</v>
      </c>
      <c r="N135" s="356">
        <v>0</v>
      </c>
      <c r="O135" s="356">
        <f t="shared" si="52"/>
        <v>0</v>
      </c>
      <c r="P135" s="357">
        <f t="shared" si="53"/>
        <v>0</v>
      </c>
      <c r="Q135" s="356">
        <f t="shared" si="54"/>
        <v>0</v>
      </c>
      <c r="R135" s="356">
        <v>0</v>
      </c>
      <c r="S135" s="356">
        <v>0</v>
      </c>
      <c r="T135" s="356">
        <f t="shared" si="55"/>
        <v>0</v>
      </c>
    </row>
    <row r="136" spans="1:20" hidden="1" outlineLevel="1">
      <c r="A136" s="1152"/>
      <c r="B136" s="353" t="s">
        <v>1596</v>
      </c>
      <c r="C136" s="357">
        <v>0</v>
      </c>
      <c r="D136" s="357">
        <v>0</v>
      </c>
      <c r="E136" s="357">
        <v>0</v>
      </c>
      <c r="F136" s="357">
        <v>0</v>
      </c>
      <c r="G136" s="357">
        <v>0</v>
      </c>
      <c r="H136" s="357">
        <v>0</v>
      </c>
      <c r="I136" s="357">
        <v>0</v>
      </c>
      <c r="J136" s="357">
        <v>0</v>
      </c>
      <c r="K136" s="357">
        <v>0</v>
      </c>
      <c r="L136" s="357">
        <v>0</v>
      </c>
      <c r="M136" s="357">
        <v>0</v>
      </c>
      <c r="N136" s="357">
        <v>0</v>
      </c>
      <c r="O136" s="356">
        <f t="shared" si="52"/>
        <v>0</v>
      </c>
      <c r="P136" s="357">
        <f t="shared" si="53"/>
        <v>0</v>
      </c>
      <c r="Q136" s="356">
        <f t="shared" si="54"/>
        <v>0</v>
      </c>
      <c r="R136" s="356">
        <v>0</v>
      </c>
      <c r="S136" s="356">
        <v>0</v>
      </c>
      <c r="T136" s="356">
        <f t="shared" si="55"/>
        <v>0</v>
      </c>
    </row>
    <row r="137" spans="1:20" ht="38.25" hidden="1" outlineLevel="1">
      <c r="A137" s="1152"/>
      <c r="B137" s="353" t="s">
        <v>1597</v>
      </c>
      <c r="C137" s="355">
        <v>4</v>
      </c>
      <c r="D137" s="355">
        <v>0</v>
      </c>
      <c r="E137" s="355">
        <v>0</v>
      </c>
      <c r="F137" s="355">
        <v>0</v>
      </c>
      <c r="G137" s="355">
        <v>0</v>
      </c>
      <c r="H137" s="355">
        <v>0</v>
      </c>
      <c r="I137" s="355">
        <v>2</v>
      </c>
      <c r="J137" s="355">
        <v>0</v>
      </c>
      <c r="K137" s="355">
        <v>0</v>
      </c>
      <c r="L137" s="355">
        <v>0</v>
      </c>
      <c r="M137" s="355">
        <v>0</v>
      </c>
      <c r="N137" s="355">
        <v>0</v>
      </c>
      <c r="O137" s="356">
        <f t="shared" si="52"/>
        <v>4</v>
      </c>
      <c r="P137" s="357">
        <f t="shared" si="53"/>
        <v>2</v>
      </c>
      <c r="Q137" s="356">
        <f t="shared" si="54"/>
        <v>6</v>
      </c>
      <c r="R137" s="356">
        <v>0</v>
      </c>
      <c r="S137" s="356">
        <v>0</v>
      </c>
      <c r="T137" s="356">
        <f t="shared" si="55"/>
        <v>0</v>
      </c>
    </row>
    <row r="138" spans="1:20" ht="25.5" hidden="1" outlineLevel="1">
      <c r="A138" s="1152"/>
      <c r="B138" s="353" t="s">
        <v>1598</v>
      </c>
      <c r="C138" s="356">
        <v>1</v>
      </c>
      <c r="D138" s="357">
        <v>0</v>
      </c>
      <c r="E138" s="357">
        <v>0</v>
      </c>
      <c r="F138" s="357">
        <v>1</v>
      </c>
      <c r="G138" s="357">
        <v>0</v>
      </c>
      <c r="H138" s="356">
        <v>1</v>
      </c>
      <c r="I138" s="357">
        <v>0</v>
      </c>
      <c r="J138" s="357">
        <v>0</v>
      </c>
      <c r="K138" s="357">
        <v>0</v>
      </c>
      <c r="L138" s="357">
        <v>0</v>
      </c>
      <c r="M138" s="357">
        <v>0</v>
      </c>
      <c r="N138" s="357">
        <v>0</v>
      </c>
      <c r="O138" s="356">
        <f t="shared" si="52"/>
        <v>3</v>
      </c>
      <c r="P138" s="357">
        <f t="shared" si="53"/>
        <v>0</v>
      </c>
      <c r="Q138" s="356">
        <f t="shared" si="54"/>
        <v>3</v>
      </c>
      <c r="R138" s="356">
        <v>0</v>
      </c>
      <c r="S138" s="356">
        <v>0</v>
      </c>
      <c r="T138" s="356">
        <f t="shared" si="55"/>
        <v>0</v>
      </c>
    </row>
    <row r="139" spans="1:20" hidden="1" outlineLevel="1">
      <c r="A139" s="1152" t="s">
        <v>1599</v>
      </c>
      <c r="B139" s="353" t="s">
        <v>1600</v>
      </c>
      <c r="C139" s="355">
        <v>0</v>
      </c>
      <c r="D139" s="355">
        <v>0</v>
      </c>
      <c r="E139" s="355">
        <v>0</v>
      </c>
      <c r="F139" s="355">
        <v>0</v>
      </c>
      <c r="G139" s="355">
        <v>0</v>
      </c>
      <c r="H139" s="355">
        <v>0</v>
      </c>
      <c r="I139" s="355">
        <v>0</v>
      </c>
      <c r="J139" s="355">
        <v>0</v>
      </c>
      <c r="K139" s="355">
        <v>0</v>
      </c>
      <c r="L139" s="355">
        <v>0</v>
      </c>
      <c r="M139" s="355">
        <v>0</v>
      </c>
      <c r="N139" s="355">
        <v>0</v>
      </c>
      <c r="O139" s="356">
        <f t="shared" si="52"/>
        <v>0</v>
      </c>
      <c r="P139" s="357">
        <f t="shared" si="53"/>
        <v>0</v>
      </c>
      <c r="Q139" s="356">
        <f t="shared" si="54"/>
        <v>0</v>
      </c>
      <c r="R139" s="356">
        <v>0</v>
      </c>
      <c r="S139" s="356">
        <v>0</v>
      </c>
      <c r="T139" s="356">
        <f t="shared" si="55"/>
        <v>0</v>
      </c>
    </row>
    <row r="140" spans="1:20" hidden="1" outlineLevel="1">
      <c r="A140" s="1152"/>
      <c r="B140" s="353" t="s">
        <v>1601</v>
      </c>
      <c r="C140" s="356">
        <v>5</v>
      </c>
      <c r="D140" s="357">
        <v>0</v>
      </c>
      <c r="E140" s="357">
        <v>0</v>
      </c>
      <c r="F140" s="357">
        <v>0</v>
      </c>
      <c r="G140" s="357">
        <v>0</v>
      </c>
      <c r="H140" s="356">
        <v>0</v>
      </c>
      <c r="I140" s="356">
        <v>5</v>
      </c>
      <c r="J140" s="357">
        <v>0</v>
      </c>
      <c r="K140" s="357">
        <v>0</v>
      </c>
      <c r="L140" s="357">
        <v>0</v>
      </c>
      <c r="M140" s="357">
        <v>0</v>
      </c>
      <c r="N140" s="356">
        <v>0</v>
      </c>
      <c r="O140" s="356">
        <f t="shared" si="52"/>
        <v>5</v>
      </c>
      <c r="P140" s="357">
        <f t="shared" si="53"/>
        <v>5</v>
      </c>
      <c r="Q140" s="356">
        <f t="shared" si="54"/>
        <v>10</v>
      </c>
      <c r="R140" s="356">
        <v>0</v>
      </c>
      <c r="S140" s="356">
        <v>0</v>
      </c>
      <c r="T140" s="356">
        <f t="shared" si="55"/>
        <v>0</v>
      </c>
    </row>
    <row r="141" spans="1:20" ht="25.5" hidden="1" outlineLevel="1">
      <c r="A141" s="1152"/>
      <c r="B141" s="353" t="s">
        <v>1602</v>
      </c>
      <c r="C141" s="355">
        <v>0</v>
      </c>
      <c r="D141" s="355">
        <v>0</v>
      </c>
      <c r="E141" s="355">
        <v>0</v>
      </c>
      <c r="F141" s="355">
        <v>0</v>
      </c>
      <c r="G141" s="355">
        <v>0</v>
      </c>
      <c r="H141" s="355">
        <v>0</v>
      </c>
      <c r="I141" s="354">
        <v>1</v>
      </c>
      <c r="J141" s="355">
        <v>0</v>
      </c>
      <c r="K141" s="355">
        <v>0</v>
      </c>
      <c r="L141" s="355">
        <v>0</v>
      </c>
      <c r="M141" s="355">
        <v>0</v>
      </c>
      <c r="N141" s="355">
        <v>0</v>
      </c>
      <c r="O141" s="356">
        <f t="shared" si="52"/>
        <v>0</v>
      </c>
      <c r="P141" s="357">
        <f t="shared" si="53"/>
        <v>1</v>
      </c>
      <c r="Q141" s="356">
        <f t="shared" si="54"/>
        <v>1</v>
      </c>
      <c r="R141" s="356">
        <v>0</v>
      </c>
      <c r="S141" s="356">
        <v>0</v>
      </c>
      <c r="T141" s="356">
        <f t="shared" si="55"/>
        <v>0</v>
      </c>
    </row>
    <row r="142" spans="1:20" hidden="1" outlineLevel="1">
      <c r="A142" s="1152" t="s">
        <v>1603</v>
      </c>
      <c r="B142" s="353" t="s">
        <v>1604</v>
      </c>
      <c r="C142" s="357">
        <v>1</v>
      </c>
      <c r="D142" s="357">
        <v>0</v>
      </c>
      <c r="E142" s="357">
        <v>0</v>
      </c>
      <c r="F142" s="357">
        <v>0</v>
      </c>
      <c r="G142" s="357">
        <v>0</v>
      </c>
      <c r="H142" s="357">
        <v>0</v>
      </c>
      <c r="I142" s="357">
        <v>0</v>
      </c>
      <c r="J142" s="357">
        <v>0</v>
      </c>
      <c r="K142" s="357">
        <v>0</v>
      </c>
      <c r="L142" s="357">
        <v>0</v>
      </c>
      <c r="M142" s="357">
        <v>0</v>
      </c>
      <c r="N142" s="357">
        <v>1</v>
      </c>
      <c r="O142" s="356">
        <f t="shared" si="52"/>
        <v>1</v>
      </c>
      <c r="P142" s="357">
        <f t="shared" si="53"/>
        <v>1</v>
      </c>
      <c r="Q142" s="356">
        <f t="shared" si="54"/>
        <v>2</v>
      </c>
      <c r="R142" s="356">
        <v>0</v>
      </c>
      <c r="S142" s="356">
        <v>0</v>
      </c>
      <c r="T142" s="356">
        <f t="shared" si="55"/>
        <v>0</v>
      </c>
    </row>
    <row r="143" spans="1:20" ht="25.5" hidden="1" outlineLevel="1">
      <c r="A143" s="1152"/>
      <c r="B143" s="353" t="s">
        <v>1605</v>
      </c>
      <c r="C143" s="355">
        <v>0</v>
      </c>
      <c r="D143" s="355">
        <v>0</v>
      </c>
      <c r="E143" s="355">
        <v>0</v>
      </c>
      <c r="F143" s="355">
        <v>0</v>
      </c>
      <c r="G143" s="355">
        <v>0</v>
      </c>
      <c r="H143" s="355">
        <v>1</v>
      </c>
      <c r="I143" s="355">
        <v>0</v>
      </c>
      <c r="J143" s="355">
        <v>0</v>
      </c>
      <c r="K143" s="355">
        <v>0</v>
      </c>
      <c r="L143" s="355">
        <v>0</v>
      </c>
      <c r="M143" s="355">
        <v>0</v>
      </c>
      <c r="N143" s="355">
        <v>0</v>
      </c>
      <c r="O143" s="356">
        <f t="shared" si="52"/>
        <v>1</v>
      </c>
      <c r="P143" s="357">
        <f t="shared" si="53"/>
        <v>0</v>
      </c>
      <c r="Q143" s="356">
        <f t="shared" si="54"/>
        <v>1</v>
      </c>
      <c r="R143" s="356">
        <v>0</v>
      </c>
      <c r="S143" s="356">
        <v>0</v>
      </c>
      <c r="T143" s="356">
        <f t="shared" si="55"/>
        <v>0</v>
      </c>
    </row>
    <row r="144" spans="1:20" hidden="1" outlineLevel="1">
      <c r="A144" s="1152"/>
      <c r="B144" s="353" t="s">
        <v>1606</v>
      </c>
      <c r="C144" s="356">
        <v>0</v>
      </c>
      <c r="D144" s="357">
        <v>0</v>
      </c>
      <c r="E144" s="357">
        <v>0</v>
      </c>
      <c r="F144" s="357">
        <v>0</v>
      </c>
      <c r="G144" s="357">
        <v>0</v>
      </c>
      <c r="H144" s="356">
        <v>1</v>
      </c>
      <c r="I144" s="356">
        <v>0</v>
      </c>
      <c r="J144" s="357">
        <v>0</v>
      </c>
      <c r="K144" s="357">
        <v>0</v>
      </c>
      <c r="L144" s="357">
        <v>0</v>
      </c>
      <c r="M144" s="357">
        <v>0</v>
      </c>
      <c r="N144" s="357">
        <v>0</v>
      </c>
      <c r="O144" s="356">
        <f t="shared" si="52"/>
        <v>1</v>
      </c>
      <c r="P144" s="357">
        <f t="shared" si="53"/>
        <v>0</v>
      </c>
      <c r="Q144" s="356">
        <f t="shared" si="54"/>
        <v>1</v>
      </c>
      <c r="R144" s="356">
        <v>0</v>
      </c>
      <c r="S144" s="356">
        <v>0</v>
      </c>
      <c r="T144" s="356">
        <f t="shared" si="55"/>
        <v>0</v>
      </c>
    </row>
    <row r="145" spans="1:20" ht="25.5" hidden="1" outlineLevel="1">
      <c r="A145" s="1152"/>
      <c r="B145" s="353" t="s">
        <v>1607</v>
      </c>
      <c r="C145" s="355">
        <v>1</v>
      </c>
      <c r="D145" s="355">
        <v>0</v>
      </c>
      <c r="E145" s="355">
        <v>0</v>
      </c>
      <c r="F145" s="355">
        <v>0</v>
      </c>
      <c r="G145" s="355">
        <v>0</v>
      </c>
      <c r="H145" s="355">
        <v>0</v>
      </c>
      <c r="I145" s="354">
        <v>0</v>
      </c>
      <c r="J145" s="355">
        <v>0</v>
      </c>
      <c r="K145" s="355">
        <v>0</v>
      </c>
      <c r="L145" s="355">
        <v>0</v>
      </c>
      <c r="M145" s="355">
        <v>0</v>
      </c>
      <c r="N145" s="355">
        <v>0</v>
      </c>
      <c r="O145" s="356">
        <f t="shared" si="52"/>
        <v>1</v>
      </c>
      <c r="P145" s="357">
        <f t="shared" si="53"/>
        <v>0</v>
      </c>
      <c r="Q145" s="356">
        <f t="shared" si="54"/>
        <v>1</v>
      </c>
      <c r="R145" s="356">
        <v>0</v>
      </c>
      <c r="S145" s="356">
        <v>0</v>
      </c>
      <c r="T145" s="356">
        <f t="shared" si="55"/>
        <v>0</v>
      </c>
    </row>
    <row r="146" spans="1:20" hidden="1" outlineLevel="1">
      <c r="A146" s="1152"/>
      <c r="B146" s="353" t="s">
        <v>1608</v>
      </c>
      <c r="C146" s="356">
        <v>0</v>
      </c>
      <c r="D146" s="357">
        <v>0</v>
      </c>
      <c r="E146" s="357">
        <v>0</v>
      </c>
      <c r="F146" s="357">
        <v>0</v>
      </c>
      <c r="G146" s="357">
        <v>0</v>
      </c>
      <c r="H146" s="357">
        <v>0</v>
      </c>
      <c r="I146" s="357">
        <v>0</v>
      </c>
      <c r="J146" s="357">
        <v>0</v>
      </c>
      <c r="K146" s="357">
        <v>0</v>
      </c>
      <c r="L146" s="357">
        <v>0</v>
      </c>
      <c r="M146" s="357">
        <v>0</v>
      </c>
      <c r="N146" s="357">
        <v>0</v>
      </c>
      <c r="O146" s="356">
        <f t="shared" si="52"/>
        <v>0</v>
      </c>
      <c r="P146" s="357">
        <f t="shared" si="53"/>
        <v>0</v>
      </c>
      <c r="Q146" s="356">
        <f t="shared" si="54"/>
        <v>0</v>
      </c>
      <c r="R146" s="356">
        <v>0</v>
      </c>
      <c r="S146" s="356">
        <v>0</v>
      </c>
      <c r="T146" s="356">
        <f t="shared" si="55"/>
        <v>0</v>
      </c>
    </row>
    <row r="147" spans="1:20" ht="25.5" hidden="1" outlineLevel="1">
      <c r="A147" s="1152"/>
      <c r="B147" s="353" t="s">
        <v>1609</v>
      </c>
      <c r="C147" s="354">
        <v>0</v>
      </c>
      <c r="D147" s="355">
        <v>0</v>
      </c>
      <c r="E147" s="355">
        <v>0</v>
      </c>
      <c r="F147" s="355">
        <v>0</v>
      </c>
      <c r="G147" s="355">
        <v>0</v>
      </c>
      <c r="H147" s="355">
        <v>0</v>
      </c>
      <c r="I147" s="355">
        <v>0</v>
      </c>
      <c r="J147" s="355">
        <v>0</v>
      </c>
      <c r="K147" s="355">
        <v>0</v>
      </c>
      <c r="L147" s="355">
        <v>0</v>
      </c>
      <c r="M147" s="355">
        <v>0</v>
      </c>
      <c r="N147" s="355">
        <v>0</v>
      </c>
      <c r="O147" s="356">
        <f t="shared" si="52"/>
        <v>0</v>
      </c>
      <c r="P147" s="357">
        <f t="shared" si="53"/>
        <v>0</v>
      </c>
      <c r="Q147" s="356">
        <f t="shared" si="54"/>
        <v>0</v>
      </c>
      <c r="R147" s="356">
        <v>0</v>
      </c>
      <c r="S147" s="356">
        <v>0</v>
      </c>
      <c r="T147" s="356">
        <f t="shared" si="55"/>
        <v>0</v>
      </c>
    </row>
    <row r="148" spans="1:20" ht="25.5" hidden="1" outlineLevel="1">
      <c r="A148" s="1152"/>
      <c r="B148" s="353" t="s">
        <v>1610</v>
      </c>
      <c r="C148" s="356">
        <v>3</v>
      </c>
      <c r="D148" s="357">
        <v>0</v>
      </c>
      <c r="E148" s="357">
        <v>1</v>
      </c>
      <c r="F148" s="357">
        <v>1</v>
      </c>
      <c r="G148" s="357">
        <v>0</v>
      </c>
      <c r="H148" s="356">
        <v>1</v>
      </c>
      <c r="I148" s="356">
        <v>1</v>
      </c>
      <c r="J148" s="357">
        <v>0</v>
      </c>
      <c r="K148" s="357">
        <v>0</v>
      </c>
      <c r="L148" s="357">
        <v>0</v>
      </c>
      <c r="M148" s="357">
        <v>0</v>
      </c>
      <c r="N148" s="357">
        <v>0</v>
      </c>
      <c r="O148" s="356">
        <f t="shared" si="52"/>
        <v>6</v>
      </c>
      <c r="P148" s="357">
        <f t="shared" si="53"/>
        <v>1</v>
      </c>
      <c r="Q148" s="356">
        <f t="shared" si="54"/>
        <v>7</v>
      </c>
      <c r="R148" s="356">
        <v>0</v>
      </c>
      <c r="S148" s="356">
        <v>0</v>
      </c>
      <c r="T148" s="356">
        <f t="shared" si="55"/>
        <v>0</v>
      </c>
    </row>
    <row r="149" spans="1:20" ht="17.100000000000001" customHeight="1" collapsed="1">
      <c r="A149" s="1135" t="s">
        <v>1611</v>
      </c>
      <c r="B149" s="1135"/>
      <c r="C149" s="359">
        <f>C150+C177+C195+C220+C236</f>
        <v>4581</v>
      </c>
      <c r="D149" s="359">
        <f t="shared" ref="D149:T149" si="56">D150+D177+D195+D220+D236</f>
        <v>192</v>
      </c>
      <c r="E149" s="359">
        <f t="shared" si="56"/>
        <v>352</v>
      </c>
      <c r="F149" s="359">
        <f t="shared" si="56"/>
        <v>387</v>
      </c>
      <c r="G149" s="359">
        <f t="shared" si="56"/>
        <v>119</v>
      </c>
      <c r="H149" s="359">
        <f t="shared" si="56"/>
        <v>2460</v>
      </c>
      <c r="I149" s="359">
        <f t="shared" si="56"/>
        <v>1846</v>
      </c>
      <c r="J149" s="359">
        <f t="shared" si="56"/>
        <v>15</v>
      </c>
      <c r="K149" s="359">
        <f t="shared" si="56"/>
        <v>21</v>
      </c>
      <c r="L149" s="359">
        <f t="shared" si="56"/>
        <v>28</v>
      </c>
      <c r="M149" s="359">
        <f t="shared" si="56"/>
        <v>7</v>
      </c>
      <c r="N149" s="359">
        <f t="shared" si="56"/>
        <v>108</v>
      </c>
      <c r="O149" s="359">
        <f t="shared" si="56"/>
        <v>8091</v>
      </c>
      <c r="P149" s="359">
        <f t="shared" si="56"/>
        <v>2025</v>
      </c>
      <c r="Q149" s="359">
        <f t="shared" si="56"/>
        <v>10116</v>
      </c>
      <c r="R149" s="359">
        <f t="shared" si="56"/>
        <v>41</v>
      </c>
      <c r="S149" s="359">
        <f t="shared" si="56"/>
        <v>1</v>
      </c>
      <c r="T149" s="359">
        <f t="shared" si="56"/>
        <v>42</v>
      </c>
    </row>
    <row r="150" spans="1:20" ht="17.100000000000001" customHeight="1">
      <c r="A150" s="1153" t="s">
        <v>1612</v>
      </c>
      <c r="B150" s="1153"/>
      <c r="C150" s="358">
        <f>SUM(C151:C176)</f>
        <v>2878</v>
      </c>
      <c r="D150" s="358">
        <f t="shared" ref="D150:T150" si="57">SUM(D151:D176)</f>
        <v>155</v>
      </c>
      <c r="E150" s="358">
        <f t="shared" si="57"/>
        <v>275</v>
      </c>
      <c r="F150" s="358">
        <f t="shared" si="57"/>
        <v>301</v>
      </c>
      <c r="G150" s="358">
        <f t="shared" si="57"/>
        <v>92</v>
      </c>
      <c r="H150" s="358">
        <f t="shared" si="57"/>
        <v>1828</v>
      </c>
      <c r="I150" s="358">
        <f t="shared" si="57"/>
        <v>131</v>
      </c>
      <c r="J150" s="358">
        <f t="shared" si="57"/>
        <v>6</v>
      </c>
      <c r="K150" s="358">
        <f t="shared" si="57"/>
        <v>10</v>
      </c>
      <c r="L150" s="358">
        <f t="shared" si="57"/>
        <v>11</v>
      </c>
      <c r="M150" s="358">
        <f t="shared" si="57"/>
        <v>5</v>
      </c>
      <c r="N150" s="358">
        <f t="shared" si="57"/>
        <v>32</v>
      </c>
      <c r="O150" s="358">
        <f t="shared" si="57"/>
        <v>5529</v>
      </c>
      <c r="P150" s="358">
        <f t="shared" si="57"/>
        <v>195</v>
      </c>
      <c r="Q150" s="359">
        <f t="shared" si="57"/>
        <v>5724</v>
      </c>
      <c r="R150" s="358">
        <f>SUM(R151:R176)</f>
        <v>25</v>
      </c>
      <c r="S150" s="358">
        <f t="shared" si="57"/>
        <v>0</v>
      </c>
      <c r="T150" s="359">
        <f t="shared" si="57"/>
        <v>25</v>
      </c>
    </row>
    <row r="151" spans="1:20" ht="11.25" hidden="1" customHeight="1" outlineLevel="1">
      <c r="A151" s="1152" t="s">
        <v>1613</v>
      </c>
      <c r="B151" s="353" t="s">
        <v>1614</v>
      </c>
      <c r="C151" s="354">
        <v>95</v>
      </c>
      <c r="D151" s="354">
        <v>9</v>
      </c>
      <c r="E151" s="354">
        <v>9</v>
      </c>
      <c r="F151" s="354">
        <v>9</v>
      </c>
      <c r="G151" s="354">
        <v>2</v>
      </c>
      <c r="H151" s="356">
        <v>57</v>
      </c>
      <c r="I151" s="354">
        <v>21</v>
      </c>
      <c r="J151" s="354">
        <v>1</v>
      </c>
      <c r="K151" s="354">
        <v>4</v>
      </c>
      <c r="L151" s="354">
        <v>2</v>
      </c>
      <c r="M151" s="354">
        <v>0</v>
      </c>
      <c r="N151" s="356">
        <v>8</v>
      </c>
      <c r="O151" s="356">
        <f t="shared" ref="O151:O176" si="58">SUM(C151:H151)</f>
        <v>181</v>
      </c>
      <c r="P151" s="357">
        <f t="shared" ref="P151:P176" si="59">SUM(I151:N151)</f>
        <v>36</v>
      </c>
      <c r="Q151" s="356">
        <f t="shared" ref="Q151:Q176" si="60">+P151+O151</f>
        <v>217</v>
      </c>
      <c r="R151" s="356">
        <v>0</v>
      </c>
      <c r="S151" s="356">
        <v>0</v>
      </c>
      <c r="T151" s="356">
        <f t="shared" ref="T151:T176" si="61">+S151+R151</f>
        <v>0</v>
      </c>
    </row>
    <row r="152" spans="1:20" ht="25.5" hidden="1" outlineLevel="1">
      <c r="A152" s="1152"/>
      <c r="B152" s="353" t="s">
        <v>1615</v>
      </c>
      <c r="C152" s="356">
        <v>55</v>
      </c>
      <c r="D152" s="357">
        <v>1</v>
      </c>
      <c r="E152" s="356">
        <v>3</v>
      </c>
      <c r="F152" s="356">
        <v>2</v>
      </c>
      <c r="G152" s="357">
        <v>2</v>
      </c>
      <c r="H152" s="356">
        <v>30</v>
      </c>
      <c r="I152" s="356">
        <v>2</v>
      </c>
      <c r="J152" s="357">
        <v>0</v>
      </c>
      <c r="K152" s="357">
        <v>0</v>
      </c>
      <c r="L152" s="357">
        <v>0</v>
      </c>
      <c r="M152" s="357">
        <v>0</v>
      </c>
      <c r="N152" s="357">
        <v>0</v>
      </c>
      <c r="O152" s="356">
        <f t="shared" si="58"/>
        <v>93</v>
      </c>
      <c r="P152" s="357">
        <f t="shared" si="59"/>
        <v>2</v>
      </c>
      <c r="Q152" s="356">
        <f t="shared" si="60"/>
        <v>95</v>
      </c>
      <c r="R152" s="356">
        <v>0</v>
      </c>
      <c r="S152" s="356">
        <v>0</v>
      </c>
      <c r="T152" s="356">
        <f t="shared" si="61"/>
        <v>0</v>
      </c>
    </row>
    <row r="153" spans="1:20" ht="25.5" hidden="1" outlineLevel="1">
      <c r="A153" s="1152"/>
      <c r="B153" s="353" t="s">
        <v>1616</v>
      </c>
      <c r="C153" s="354">
        <v>742</v>
      </c>
      <c r="D153" s="354">
        <v>34</v>
      </c>
      <c r="E153" s="354">
        <v>58</v>
      </c>
      <c r="F153" s="354">
        <v>68</v>
      </c>
      <c r="G153" s="354">
        <v>17</v>
      </c>
      <c r="H153" s="356">
        <v>372</v>
      </c>
      <c r="I153" s="354">
        <v>4</v>
      </c>
      <c r="J153" s="355">
        <v>0</v>
      </c>
      <c r="K153" s="355">
        <v>0</v>
      </c>
      <c r="L153" s="355">
        <v>0</v>
      </c>
      <c r="M153" s="355">
        <v>0</v>
      </c>
      <c r="N153" s="356">
        <v>0</v>
      </c>
      <c r="O153" s="356">
        <f t="shared" si="58"/>
        <v>1291</v>
      </c>
      <c r="P153" s="357">
        <f t="shared" si="59"/>
        <v>4</v>
      </c>
      <c r="Q153" s="356">
        <f t="shared" si="60"/>
        <v>1295</v>
      </c>
      <c r="R153" s="356">
        <v>5</v>
      </c>
      <c r="S153" s="356">
        <v>0</v>
      </c>
      <c r="T153" s="356">
        <f t="shared" si="61"/>
        <v>5</v>
      </c>
    </row>
    <row r="154" spans="1:20" ht="25.5" hidden="1" outlineLevel="1">
      <c r="A154" s="1152"/>
      <c r="B154" s="353" t="s">
        <v>1617</v>
      </c>
      <c r="C154" s="356">
        <v>101</v>
      </c>
      <c r="D154" s="356">
        <v>5</v>
      </c>
      <c r="E154" s="356">
        <v>6</v>
      </c>
      <c r="F154" s="356">
        <v>11</v>
      </c>
      <c r="G154" s="356">
        <v>3</v>
      </c>
      <c r="H154" s="356">
        <v>52</v>
      </c>
      <c r="I154" s="356">
        <v>5</v>
      </c>
      <c r="J154" s="357">
        <v>0</v>
      </c>
      <c r="K154" s="357">
        <v>0</v>
      </c>
      <c r="L154" s="357">
        <v>0</v>
      </c>
      <c r="M154" s="357">
        <v>0</v>
      </c>
      <c r="N154" s="356">
        <v>1</v>
      </c>
      <c r="O154" s="356">
        <f t="shared" si="58"/>
        <v>178</v>
      </c>
      <c r="P154" s="357">
        <f t="shared" si="59"/>
        <v>6</v>
      </c>
      <c r="Q154" s="356">
        <f t="shared" si="60"/>
        <v>184</v>
      </c>
      <c r="R154" s="356">
        <v>4</v>
      </c>
      <c r="S154" s="356">
        <v>0</v>
      </c>
      <c r="T154" s="356">
        <f t="shared" si="61"/>
        <v>4</v>
      </c>
    </row>
    <row r="155" spans="1:20" ht="25.5" hidden="1" outlineLevel="1">
      <c r="A155" s="1152"/>
      <c r="B155" s="353" t="s">
        <v>1618</v>
      </c>
      <c r="C155" s="354">
        <v>367</v>
      </c>
      <c r="D155" s="354">
        <v>24</v>
      </c>
      <c r="E155" s="354">
        <v>39</v>
      </c>
      <c r="F155" s="354">
        <v>42</v>
      </c>
      <c r="G155" s="354">
        <v>16</v>
      </c>
      <c r="H155" s="356">
        <v>314</v>
      </c>
      <c r="I155" s="354">
        <v>4</v>
      </c>
      <c r="J155" s="355">
        <v>0</v>
      </c>
      <c r="K155" s="355">
        <v>0</v>
      </c>
      <c r="L155" s="355">
        <v>0</v>
      </c>
      <c r="M155" s="355">
        <v>0</v>
      </c>
      <c r="N155" s="355">
        <v>0</v>
      </c>
      <c r="O155" s="356">
        <f t="shared" si="58"/>
        <v>802</v>
      </c>
      <c r="P155" s="357">
        <f t="shared" si="59"/>
        <v>4</v>
      </c>
      <c r="Q155" s="356">
        <f t="shared" si="60"/>
        <v>806</v>
      </c>
      <c r="R155" s="356">
        <v>2</v>
      </c>
      <c r="S155" s="356">
        <v>0</v>
      </c>
      <c r="T155" s="356">
        <f t="shared" si="61"/>
        <v>2</v>
      </c>
    </row>
    <row r="156" spans="1:20" ht="25.5" hidden="1" outlineLevel="1">
      <c r="A156" s="1152"/>
      <c r="B156" s="353" t="s">
        <v>1619</v>
      </c>
      <c r="C156" s="356">
        <v>19</v>
      </c>
      <c r="D156" s="357">
        <v>1</v>
      </c>
      <c r="E156" s="357">
        <v>0</v>
      </c>
      <c r="F156" s="356">
        <v>2</v>
      </c>
      <c r="G156" s="356">
        <v>0</v>
      </c>
      <c r="H156" s="356">
        <v>12</v>
      </c>
      <c r="I156" s="356">
        <v>10</v>
      </c>
      <c r="J156" s="357">
        <v>2</v>
      </c>
      <c r="K156" s="357">
        <v>0</v>
      </c>
      <c r="L156" s="356">
        <v>2</v>
      </c>
      <c r="M156" s="357">
        <v>0</v>
      </c>
      <c r="N156" s="356">
        <v>3</v>
      </c>
      <c r="O156" s="356">
        <f t="shared" si="58"/>
        <v>34</v>
      </c>
      <c r="P156" s="357">
        <f t="shared" si="59"/>
        <v>17</v>
      </c>
      <c r="Q156" s="356">
        <f t="shared" si="60"/>
        <v>51</v>
      </c>
      <c r="R156" s="356">
        <v>0</v>
      </c>
      <c r="S156" s="356">
        <v>0</v>
      </c>
      <c r="T156" s="356">
        <f t="shared" si="61"/>
        <v>0</v>
      </c>
    </row>
    <row r="157" spans="1:20" ht="25.5" hidden="1" outlineLevel="1">
      <c r="A157" s="1152"/>
      <c r="B157" s="353" t="s">
        <v>1620</v>
      </c>
      <c r="C157" s="354">
        <v>28</v>
      </c>
      <c r="D157" s="354">
        <v>5</v>
      </c>
      <c r="E157" s="354">
        <v>4</v>
      </c>
      <c r="F157" s="354">
        <v>4</v>
      </c>
      <c r="G157" s="355">
        <v>1</v>
      </c>
      <c r="H157" s="356">
        <v>33</v>
      </c>
      <c r="I157" s="355">
        <v>0</v>
      </c>
      <c r="J157" s="355">
        <v>0</v>
      </c>
      <c r="K157" s="355">
        <v>0</v>
      </c>
      <c r="L157" s="355">
        <v>0</v>
      </c>
      <c r="M157" s="355">
        <v>0</v>
      </c>
      <c r="N157" s="356">
        <v>0</v>
      </c>
      <c r="O157" s="356">
        <f t="shared" si="58"/>
        <v>75</v>
      </c>
      <c r="P157" s="357">
        <f t="shared" si="59"/>
        <v>0</v>
      </c>
      <c r="Q157" s="356">
        <f t="shared" si="60"/>
        <v>75</v>
      </c>
      <c r="R157" s="356">
        <v>0</v>
      </c>
      <c r="S157" s="356">
        <v>0</v>
      </c>
      <c r="T157" s="356">
        <f t="shared" si="61"/>
        <v>0</v>
      </c>
    </row>
    <row r="158" spans="1:20" hidden="1" outlineLevel="1">
      <c r="A158" s="1152"/>
      <c r="B158" s="353" t="s">
        <v>1621</v>
      </c>
      <c r="C158" s="356">
        <v>13</v>
      </c>
      <c r="D158" s="357">
        <v>0</v>
      </c>
      <c r="E158" s="356">
        <v>3</v>
      </c>
      <c r="F158" s="356">
        <v>1</v>
      </c>
      <c r="G158" s="357">
        <v>0</v>
      </c>
      <c r="H158" s="356">
        <v>9</v>
      </c>
      <c r="I158" s="357">
        <v>0</v>
      </c>
      <c r="J158" s="357">
        <v>0</v>
      </c>
      <c r="K158" s="357">
        <v>0</v>
      </c>
      <c r="L158" s="357">
        <v>0</v>
      </c>
      <c r="M158" s="357">
        <v>0</v>
      </c>
      <c r="N158" s="356">
        <v>2</v>
      </c>
      <c r="O158" s="356">
        <f t="shared" si="58"/>
        <v>26</v>
      </c>
      <c r="P158" s="357">
        <f t="shared" si="59"/>
        <v>2</v>
      </c>
      <c r="Q158" s="356">
        <f t="shared" si="60"/>
        <v>28</v>
      </c>
      <c r="R158" s="356">
        <v>0</v>
      </c>
      <c r="S158" s="356">
        <v>0</v>
      </c>
      <c r="T158" s="356">
        <f t="shared" si="61"/>
        <v>0</v>
      </c>
    </row>
    <row r="159" spans="1:20" ht="38.25" hidden="1" outlineLevel="1">
      <c r="A159" s="1152"/>
      <c r="B159" s="353" t="s">
        <v>1622</v>
      </c>
      <c r="C159" s="354">
        <v>325</v>
      </c>
      <c r="D159" s="354">
        <v>14</v>
      </c>
      <c r="E159" s="354">
        <v>22</v>
      </c>
      <c r="F159" s="354">
        <v>35</v>
      </c>
      <c r="G159" s="354">
        <v>7</v>
      </c>
      <c r="H159" s="356">
        <v>147</v>
      </c>
      <c r="I159" s="354">
        <v>19</v>
      </c>
      <c r="J159" s="354">
        <v>1</v>
      </c>
      <c r="K159" s="354">
        <v>0</v>
      </c>
      <c r="L159" s="355">
        <v>1</v>
      </c>
      <c r="M159" s="355">
        <v>0</v>
      </c>
      <c r="N159" s="356">
        <v>5</v>
      </c>
      <c r="O159" s="356">
        <f t="shared" si="58"/>
        <v>550</v>
      </c>
      <c r="P159" s="357">
        <f t="shared" si="59"/>
        <v>26</v>
      </c>
      <c r="Q159" s="356">
        <f t="shared" si="60"/>
        <v>576</v>
      </c>
      <c r="R159" s="356">
        <v>1</v>
      </c>
      <c r="S159" s="356">
        <v>0</v>
      </c>
      <c r="T159" s="356">
        <f t="shared" si="61"/>
        <v>1</v>
      </c>
    </row>
    <row r="160" spans="1:20" hidden="1" outlineLevel="1">
      <c r="A160" s="1152" t="s">
        <v>1623</v>
      </c>
      <c r="B160" s="353" t="s">
        <v>1624</v>
      </c>
      <c r="C160" s="356">
        <v>29</v>
      </c>
      <c r="D160" s="356">
        <v>3</v>
      </c>
      <c r="E160" s="356">
        <v>1</v>
      </c>
      <c r="F160" s="356">
        <v>2</v>
      </c>
      <c r="G160" s="356">
        <v>0</v>
      </c>
      <c r="H160" s="356">
        <v>21</v>
      </c>
      <c r="I160" s="357">
        <v>0</v>
      </c>
      <c r="J160" s="357">
        <v>0</v>
      </c>
      <c r="K160" s="357">
        <v>0</v>
      </c>
      <c r="L160" s="357">
        <v>0</v>
      </c>
      <c r="M160" s="357">
        <v>0</v>
      </c>
      <c r="N160" s="357">
        <v>0</v>
      </c>
      <c r="O160" s="356">
        <f t="shared" si="58"/>
        <v>56</v>
      </c>
      <c r="P160" s="357">
        <f t="shared" si="59"/>
        <v>0</v>
      </c>
      <c r="Q160" s="356">
        <f t="shared" si="60"/>
        <v>56</v>
      </c>
      <c r="R160" s="356">
        <v>0</v>
      </c>
      <c r="S160" s="356">
        <v>0</v>
      </c>
      <c r="T160" s="356">
        <f t="shared" si="61"/>
        <v>0</v>
      </c>
    </row>
    <row r="161" spans="1:20" hidden="1" outlineLevel="1">
      <c r="A161" s="1152"/>
      <c r="B161" s="353" t="s">
        <v>1625</v>
      </c>
      <c r="C161" s="354">
        <v>174</v>
      </c>
      <c r="D161" s="354">
        <v>14</v>
      </c>
      <c r="E161" s="354">
        <v>33</v>
      </c>
      <c r="F161" s="354">
        <v>36</v>
      </c>
      <c r="G161" s="354">
        <v>15</v>
      </c>
      <c r="H161" s="356">
        <v>187</v>
      </c>
      <c r="I161" s="354">
        <v>8</v>
      </c>
      <c r="J161" s="355">
        <v>0</v>
      </c>
      <c r="K161" s="354">
        <v>1</v>
      </c>
      <c r="L161" s="354">
        <v>1</v>
      </c>
      <c r="M161" s="355">
        <v>0</v>
      </c>
      <c r="N161" s="355">
        <v>3</v>
      </c>
      <c r="O161" s="356">
        <f t="shared" si="58"/>
        <v>459</v>
      </c>
      <c r="P161" s="357">
        <f t="shared" si="59"/>
        <v>13</v>
      </c>
      <c r="Q161" s="356">
        <f t="shared" si="60"/>
        <v>472</v>
      </c>
      <c r="R161" s="356">
        <v>2</v>
      </c>
      <c r="S161" s="356">
        <v>0</v>
      </c>
      <c r="T161" s="356">
        <f t="shared" si="61"/>
        <v>2</v>
      </c>
    </row>
    <row r="162" spans="1:20" hidden="1" outlineLevel="1">
      <c r="A162" s="1152"/>
      <c r="B162" s="353" t="s">
        <v>1626</v>
      </c>
      <c r="C162" s="356">
        <v>136</v>
      </c>
      <c r="D162" s="357">
        <v>2</v>
      </c>
      <c r="E162" s="356">
        <v>11</v>
      </c>
      <c r="F162" s="356">
        <v>10</v>
      </c>
      <c r="G162" s="356">
        <v>2</v>
      </c>
      <c r="H162" s="356">
        <v>105</v>
      </c>
      <c r="I162" s="356">
        <v>6</v>
      </c>
      <c r="J162" s="357">
        <v>0</v>
      </c>
      <c r="K162" s="357">
        <v>0</v>
      </c>
      <c r="L162" s="357">
        <v>0</v>
      </c>
      <c r="M162" s="357">
        <v>0</v>
      </c>
      <c r="N162" s="356">
        <v>0</v>
      </c>
      <c r="O162" s="356">
        <f t="shared" si="58"/>
        <v>266</v>
      </c>
      <c r="P162" s="357">
        <f t="shared" si="59"/>
        <v>6</v>
      </c>
      <c r="Q162" s="356">
        <f t="shared" si="60"/>
        <v>272</v>
      </c>
      <c r="R162" s="356">
        <v>5</v>
      </c>
      <c r="S162" s="356">
        <v>0</v>
      </c>
      <c r="T162" s="356">
        <f t="shared" si="61"/>
        <v>5</v>
      </c>
    </row>
    <row r="163" spans="1:20" hidden="1" outlineLevel="1">
      <c r="A163" s="1152" t="s">
        <v>1627</v>
      </c>
      <c r="B163" s="353" t="s">
        <v>1628</v>
      </c>
      <c r="C163" s="354">
        <v>46</v>
      </c>
      <c r="D163" s="354">
        <v>3</v>
      </c>
      <c r="E163" s="354">
        <v>5</v>
      </c>
      <c r="F163" s="354">
        <v>4</v>
      </c>
      <c r="G163" s="355">
        <v>2</v>
      </c>
      <c r="H163" s="356">
        <v>36</v>
      </c>
      <c r="I163" s="355">
        <v>1</v>
      </c>
      <c r="J163" s="355">
        <v>0</v>
      </c>
      <c r="K163" s="355">
        <v>0</v>
      </c>
      <c r="L163" s="355">
        <v>0</v>
      </c>
      <c r="M163" s="355">
        <v>0</v>
      </c>
      <c r="N163" s="355">
        <v>0</v>
      </c>
      <c r="O163" s="356">
        <f t="shared" si="58"/>
        <v>96</v>
      </c>
      <c r="P163" s="357">
        <f t="shared" si="59"/>
        <v>1</v>
      </c>
      <c r="Q163" s="356">
        <f t="shared" si="60"/>
        <v>97</v>
      </c>
      <c r="R163" s="356">
        <v>0</v>
      </c>
      <c r="S163" s="356">
        <v>0</v>
      </c>
      <c r="T163" s="356">
        <f t="shared" si="61"/>
        <v>0</v>
      </c>
    </row>
    <row r="164" spans="1:20" ht="25.5" hidden="1" outlineLevel="1">
      <c r="A164" s="1152"/>
      <c r="B164" s="353" t="s">
        <v>1629</v>
      </c>
      <c r="C164" s="356">
        <v>2</v>
      </c>
      <c r="D164" s="357">
        <v>1</v>
      </c>
      <c r="E164" s="356">
        <v>1</v>
      </c>
      <c r="F164" s="357">
        <v>0</v>
      </c>
      <c r="G164" s="357">
        <v>0</v>
      </c>
      <c r="H164" s="356">
        <v>1</v>
      </c>
      <c r="I164" s="357">
        <v>0</v>
      </c>
      <c r="J164" s="357">
        <v>0</v>
      </c>
      <c r="K164" s="357">
        <v>0</v>
      </c>
      <c r="L164" s="357">
        <v>0</v>
      </c>
      <c r="M164" s="357">
        <v>0</v>
      </c>
      <c r="N164" s="357">
        <v>0</v>
      </c>
      <c r="O164" s="356">
        <f t="shared" si="58"/>
        <v>5</v>
      </c>
      <c r="P164" s="357">
        <f t="shared" si="59"/>
        <v>0</v>
      </c>
      <c r="Q164" s="356">
        <f t="shared" si="60"/>
        <v>5</v>
      </c>
      <c r="R164" s="356">
        <v>0</v>
      </c>
      <c r="S164" s="356">
        <v>0</v>
      </c>
      <c r="T164" s="356">
        <f t="shared" si="61"/>
        <v>0</v>
      </c>
    </row>
    <row r="165" spans="1:20" ht="25.5" hidden="1" outlineLevel="1">
      <c r="A165" s="1152"/>
      <c r="B165" s="353" t="s">
        <v>1630</v>
      </c>
      <c r="C165" s="354">
        <v>12</v>
      </c>
      <c r="D165" s="355">
        <v>0</v>
      </c>
      <c r="E165" s="355">
        <v>0</v>
      </c>
      <c r="F165" s="355">
        <v>0</v>
      </c>
      <c r="G165" s="355">
        <v>0</v>
      </c>
      <c r="H165" s="356">
        <v>9</v>
      </c>
      <c r="I165" s="354">
        <v>3</v>
      </c>
      <c r="J165" s="355">
        <v>0</v>
      </c>
      <c r="K165" s="354">
        <v>1</v>
      </c>
      <c r="L165" s="355">
        <v>2</v>
      </c>
      <c r="M165" s="355">
        <v>0</v>
      </c>
      <c r="N165" s="355">
        <v>1</v>
      </c>
      <c r="O165" s="356">
        <f t="shared" si="58"/>
        <v>21</v>
      </c>
      <c r="P165" s="357">
        <f t="shared" si="59"/>
        <v>7</v>
      </c>
      <c r="Q165" s="356">
        <f t="shared" si="60"/>
        <v>28</v>
      </c>
      <c r="R165" s="356">
        <v>0</v>
      </c>
      <c r="S165" s="356">
        <v>0</v>
      </c>
      <c r="T165" s="356">
        <f t="shared" si="61"/>
        <v>0</v>
      </c>
    </row>
    <row r="166" spans="1:20" ht="25.5" hidden="1" outlineLevel="1">
      <c r="A166" s="1152"/>
      <c r="B166" s="353" t="s">
        <v>1631</v>
      </c>
      <c r="C166" s="356">
        <v>20</v>
      </c>
      <c r="D166" s="356">
        <v>2</v>
      </c>
      <c r="E166" s="356">
        <v>3</v>
      </c>
      <c r="F166" s="357">
        <v>5</v>
      </c>
      <c r="G166" s="357">
        <v>1</v>
      </c>
      <c r="H166" s="356">
        <v>22</v>
      </c>
      <c r="I166" s="357">
        <v>0</v>
      </c>
      <c r="J166" s="357">
        <v>0</v>
      </c>
      <c r="K166" s="357">
        <v>0</v>
      </c>
      <c r="L166" s="357">
        <v>0</v>
      </c>
      <c r="M166" s="357">
        <v>0</v>
      </c>
      <c r="N166" s="357">
        <v>0</v>
      </c>
      <c r="O166" s="356">
        <f t="shared" si="58"/>
        <v>53</v>
      </c>
      <c r="P166" s="357">
        <f t="shared" si="59"/>
        <v>0</v>
      </c>
      <c r="Q166" s="356">
        <f t="shared" si="60"/>
        <v>53</v>
      </c>
      <c r="R166" s="356">
        <v>0</v>
      </c>
      <c r="S166" s="356">
        <v>0</v>
      </c>
      <c r="T166" s="356">
        <f t="shared" si="61"/>
        <v>0</v>
      </c>
    </row>
    <row r="167" spans="1:20" hidden="1" outlineLevel="1">
      <c r="A167" s="1152"/>
      <c r="B167" s="353" t="s">
        <v>1632</v>
      </c>
      <c r="C167" s="354">
        <v>114</v>
      </c>
      <c r="D167" s="354">
        <v>9</v>
      </c>
      <c r="E167" s="354">
        <v>16</v>
      </c>
      <c r="F167" s="354">
        <v>14</v>
      </c>
      <c r="G167" s="354">
        <v>3</v>
      </c>
      <c r="H167" s="356">
        <v>93</v>
      </c>
      <c r="I167" s="354">
        <v>7</v>
      </c>
      <c r="J167" s="354">
        <v>0</v>
      </c>
      <c r="K167" s="354">
        <v>1</v>
      </c>
      <c r="L167" s="355">
        <v>0</v>
      </c>
      <c r="M167" s="355">
        <v>0</v>
      </c>
      <c r="N167" s="356">
        <v>2</v>
      </c>
      <c r="O167" s="356">
        <f t="shared" si="58"/>
        <v>249</v>
      </c>
      <c r="P167" s="357">
        <f t="shared" si="59"/>
        <v>10</v>
      </c>
      <c r="Q167" s="356">
        <f t="shared" si="60"/>
        <v>259</v>
      </c>
      <c r="R167" s="356">
        <v>0</v>
      </c>
      <c r="S167" s="356">
        <v>0</v>
      </c>
      <c r="T167" s="356">
        <f t="shared" si="61"/>
        <v>0</v>
      </c>
    </row>
    <row r="168" spans="1:20" ht="25.5" hidden="1" outlineLevel="1">
      <c r="A168" s="1152"/>
      <c r="B168" s="353" t="s">
        <v>1633</v>
      </c>
      <c r="C168" s="356">
        <v>427</v>
      </c>
      <c r="D168" s="356">
        <v>15</v>
      </c>
      <c r="E168" s="356">
        <v>39</v>
      </c>
      <c r="F168" s="356">
        <v>40</v>
      </c>
      <c r="G168" s="356">
        <v>13</v>
      </c>
      <c r="H168" s="356">
        <v>259</v>
      </c>
      <c r="I168" s="356">
        <v>35</v>
      </c>
      <c r="J168" s="356">
        <v>1</v>
      </c>
      <c r="K168" s="356">
        <v>3</v>
      </c>
      <c r="L168" s="356">
        <v>1</v>
      </c>
      <c r="M168" s="356">
        <v>2</v>
      </c>
      <c r="N168" s="356">
        <v>6</v>
      </c>
      <c r="O168" s="356">
        <f t="shared" si="58"/>
        <v>793</v>
      </c>
      <c r="P168" s="357">
        <f t="shared" si="59"/>
        <v>48</v>
      </c>
      <c r="Q168" s="356">
        <f t="shared" si="60"/>
        <v>841</v>
      </c>
      <c r="R168" s="356">
        <v>5</v>
      </c>
      <c r="S168" s="356">
        <v>0</v>
      </c>
      <c r="T168" s="356">
        <f t="shared" si="61"/>
        <v>5</v>
      </c>
    </row>
    <row r="169" spans="1:20" ht="25.5" hidden="1" outlineLevel="1">
      <c r="A169" s="1152" t="s">
        <v>1634</v>
      </c>
      <c r="B169" s="353" t="s">
        <v>1635</v>
      </c>
      <c r="C169" s="354">
        <v>15</v>
      </c>
      <c r="D169" s="354">
        <v>0</v>
      </c>
      <c r="E169" s="355">
        <v>1</v>
      </c>
      <c r="F169" s="354">
        <v>2</v>
      </c>
      <c r="G169" s="354">
        <v>0</v>
      </c>
      <c r="H169" s="356">
        <v>9</v>
      </c>
      <c r="I169" s="354">
        <v>3</v>
      </c>
      <c r="J169" s="355">
        <v>0</v>
      </c>
      <c r="K169" s="355">
        <v>0</v>
      </c>
      <c r="L169" s="355">
        <v>2</v>
      </c>
      <c r="M169" s="355">
        <v>1</v>
      </c>
      <c r="N169" s="355">
        <v>1</v>
      </c>
      <c r="O169" s="356">
        <f t="shared" si="58"/>
        <v>27</v>
      </c>
      <c r="P169" s="357">
        <f t="shared" si="59"/>
        <v>7</v>
      </c>
      <c r="Q169" s="356">
        <f t="shared" si="60"/>
        <v>34</v>
      </c>
      <c r="R169" s="356">
        <v>0</v>
      </c>
      <c r="S169" s="356">
        <v>0</v>
      </c>
      <c r="T169" s="356">
        <f t="shared" si="61"/>
        <v>0</v>
      </c>
    </row>
    <row r="170" spans="1:20" hidden="1" outlineLevel="1">
      <c r="A170" s="1152"/>
      <c r="B170" s="353" t="s">
        <v>1636</v>
      </c>
      <c r="C170" s="356">
        <v>5</v>
      </c>
      <c r="D170" s="357">
        <v>0</v>
      </c>
      <c r="E170" s="357">
        <v>0</v>
      </c>
      <c r="F170" s="357">
        <v>0</v>
      </c>
      <c r="G170" s="357">
        <v>0</v>
      </c>
      <c r="H170" s="356">
        <v>0</v>
      </c>
      <c r="I170" s="357">
        <v>0</v>
      </c>
      <c r="J170" s="357">
        <v>0</v>
      </c>
      <c r="K170" s="357">
        <v>0</v>
      </c>
      <c r="L170" s="357">
        <v>0</v>
      </c>
      <c r="M170" s="357">
        <v>0</v>
      </c>
      <c r="N170" s="357">
        <v>0</v>
      </c>
      <c r="O170" s="356">
        <f t="shared" si="58"/>
        <v>5</v>
      </c>
      <c r="P170" s="357">
        <f t="shared" si="59"/>
        <v>0</v>
      </c>
      <c r="Q170" s="356">
        <f t="shared" si="60"/>
        <v>5</v>
      </c>
      <c r="R170" s="356">
        <v>0</v>
      </c>
      <c r="S170" s="356">
        <v>0</v>
      </c>
      <c r="T170" s="356">
        <f t="shared" si="61"/>
        <v>0</v>
      </c>
    </row>
    <row r="171" spans="1:20" hidden="1" outlineLevel="1">
      <c r="A171" s="1152"/>
      <c r="B171" s="353" t="s">
        <v>1637</v>
      </c>
      <c r="C171" s="354">
        <v>0</v>
      </c>
      <c r="D171" s="355">
        <v>0</v>
      </c>
      <c r="E171" s="355">
        <v>0</v>
      </c>
      <c r="F171" s="355">
        <v>0</v>
      </c>
      <c r="G171" s="355">
        <v>0</v>
      </c>
      <c r="H171" s="355">
        <v>2</v>
      </c>
      <c r="I171" s="355">
        <v>0</v>
      </c>
      <c r="J171" s="355">
        <v>0</v>
      </c>
      <c r="K171" s="355">
        <v>0</v>
      </c>
      <c r="L171" s="355">
        <v>0</v>
      </c>
      <c r="M171" s="355">
        <v>0</v>
      </c>
      <c r="N171" s="355">
        <v>0</v>
      </c>
      <c r="O171" s="356">
        <f t="shared" si="58"/>
        <v>2</v>
      </c>
      <c r="P171" s="357">
        <f t="shared" si="59"/>
        <v>0</v>
      </c>
      <c r="Q171" s="356">
        <f t="shared" si="60"/>
        <v>2</v>
      </c>
      <c r="R171" s="356">
        <v>0</v>
      </c>
      <c r="S171" s="356">
        <v>0</v>
      </c>
      <c r="T171" s="356">
        <f t="shared" si="61"/>
        <v>0</v>
      </c>
    </row>
    <row r="172" spans="1:20" ht="11.25" hidden="1" customHeight="1" outlineLevel="1">
      <c r="A172" s="1152" t="s">
        <v>1638</v>
      </c>
      <c r="B172" s="353" t="s">
        <v>1639</v>
      </c>
      <c r="C172" s="356">
        <v>28</v>
      </c>
      <c r="D172" s="357">
        <v>0</v>
      </c>
      <c r="E172" s="357">
        <v>0</v>
      </c>
      <c r="F172" s="357">
        <v>0</v>
      </c>
      <c r="G172" s="357">
        <v>0</v>
      </c>
      <c r="H172" s="356">
        <v>9</v>
      </c>
      <c r="I172" s="357">
        <v>1</v>
      </c>
      <c r="J172" s="357">
        <v>0</v>
      </c>
      <c r="K172" s="357">
        <v>0</v>
      </c>
      <c r="L172" s="357">
        <v>0</v>
      </c>
      <c r="M172" s="357">
        <v>0</v>
      </c>
      <c r="N172" s="357">
        <v>0</v>
      </c>
      <c r="O172" s="356">
        <f t="shared" si="58"/>
        <v>37</v>
      </c>
      <c r="P172" s="357">
        <f t="shared" si="59"/>
        <v>1</v>
      </c>
      <c r="Q172" s="356">
        <f t="shared" si="60"/>
        <v>38</v>
      </c>
      <c r="R172" s="356">
        <v>0</v>
      </c>
      <c r="S172" s="356">
        <v>0</v>
      </c>
      <c r="T172" s="356">
        <f t="shared" si="61"/>
        <v>0</v>
      </c>
    </row>
    <row r="173" spans="1:20" ht="25.5" hidden="1" outlineLevel="1">
      <c r="A173" s="1152"/>
      <c r="B173" s="353" t="s">
        <v>1640</v>
      </c>
      <c r="C173" s="354">
        <v>18</v>
      </c>
      <c r="D173" s="355">
        <v>0</v>
      </c>
      <c r="E173" s="354">
        <v>0</v>
      </c>
      <c r="F173" s="355">
        <v>2</v>
      </c>
      <c r="G173" s="355">
        <v>1</v>
      </c>
      <c r="H173" s="356">
        <v>9</v>
      </c>
      <c r="I173" s="355">
        <v>0</v>
      </c>
      <c r="J173" s="355">
        <v>0</v>
      </c>
      <c r="K173" s="355">
        <v>0</v>
      </c>
      <c r="L173" s="355">
        <v>0</v>
      </c>
      <c r="M173" s="355">
        <v>0</v>
      </c>
      <c r="N173" s="355">
        <v>0</v>
      </c>
      <c r="O173" s="356">
        <f t="shared" si="58"/>
        <v>30</v>
      </c>
      <c r="P173" s="357">
        <f t="shared" si="59"/>
        <v>0</v>
      </c>
      <c r="Q173" s="356">
        <f t="shared" si="60"/>
        <v>30</v>
      </c>
      <c r="R173" s="356">
        <v>0</v>
      </c>
      <c r="S173" s="356">
        <v>0</v>
      </c>
      <c r="T173" s="356">
        <f t="shared" si="61"/>
        <v>0</v>
      </c>
    </row>
    <row r="174" spans="1:20" ht="38.25" hidden="1" outlineLevel="1">
      <c r="A174" s="1152"/>
      <c r="B174" s="353" t="s">
        <v>1641</v>
      </c>
      <c r="C174" s="356">
        <v>90</v>
      </c>
      <c r="D174" s="356">
        <v>12</v>
      </c>
      <c r="E174" s="356">
        <v>20</v>
      </c>
      <c r="F174" s="356">
        <v>12</v>
      </c>
      <c r="G174" s="356">
        <v>7</v>
      </c>
      <c r="H174" s="356">
        <v>37</v>
      </c>
      <c r="I174" s="357">
        <v>1</v>
      </c>
      <c r="J174" s="357">
        <v>1</v>
      </c>
      <c r="K174" s="357">
        <v>0</v>
      </c>
      <c r="L174" s="357">
        <v>0</v>
      </c>
      <c r="M174" s="357">
        <v>2</v>
      </c>
      <c r="N174" s="356">
        <v>0</v>
      </c>
      <c r="O174" s="356">
        <f t="shared" si="58"/>
        <v>178</v>
      </c>
      <c r="P174" s="357">
        <f t="shared" si="59"/>
        <v>4</v>
      </c>
      <c r="Q174" s="356">
        <f t="shared" si="60"/>
        <v>182</v>
      </c>
      <c r="R174" s="356">
        <v>1</v>
      </c>
      <c r="S174" s="356">
        <v>0</v>
      </c>
      <c r="T174" s="356">
        <f t="shared" si="61"/>
        <v>1</v>
      </c>
    </row>
    <row r="175" spans="1:20" hidden="1" outlineLevel="1">
      <c r="A175" s="1152"/>
      <c r="B175" s="353" t="s">
        <v>1642</v>
      </c>
      <c r="C175" s="354">
        <v>1</v>
      </c>
      <c r="D175" s="355">
        <v>0</v>
      </c>
      <c r="E175" s="355">
        <v>0</v>
      </c>
      <c r="F175" s="355">
        <v>0</v>
      </c>
      <c r="G175" s="355">
        <v>0</v>
      </c>
      <c r="H175" s="356">
        <v>1</v>
      </c>
      <c r="I175" s="355">
        <v>0</v>
      </c>
      <c r="J175" s="355">
        <v>0</v>
      </c>
      <c r="K175" s="355">
        <v>0</v>
      </c>
      <c r="L175" s="355">
        <v>0</v>
      </c>
      <c r="M175" s="355">
        <v>0</v>
      </c>
      <c r="N175" s="355">
        <v>0</v>
      </c>
      <c r="O175" s="356">
        <f t="shared" si="58"/>
        <v>2</v>
      </c>
      <c r="P175" s="357">
        <f t="shared" si="59"/>
        <v>0</v>
      </c>
      <c r="Q175" s="356">
        <f t="shared" si="60"/>
        <v>2</v>
      </c>
      <c r="R175" s="356">
        <v>0</v>
      </c>
      <c r="S175" s="356">
        <v>0</v>
      </c>
      <c r="T175" s="356">
        <f t="shared" si="61"/>
        <v>0</v>
      </c>
    </row>
    <row r="176" spans="1:20" ht="25.5" hidden="1" outlineLevel="1">
      <c r="A176" s="1152"/>
      <c r="B176" s="353" t="s">
        <v>1643</v>
      </c>
      <c r="C176" s="356">
        <v>16</v>
      </c>
      <c r="D176" s="356">
        <v>1</v>
      </c>
      <c r="E176" s="356">
        <v>1</v>
      </c>
      <c r="F176" s="356">
        <v>0</v>
      </c>
      <c r="G176" s="357">
        <v>0</v>
      </c>
      <c r="H176" s="356">
        <v>2</v>
      </c>
      <c r="I176" s="356">
        <v>1</v>
      </c>
      <c r="J176" s="357">
        <v>0</v>
      </c>
      <c r="K176" s="357">
        <v>0</v>
      </c>
      <c r="L176" s="357">
        <v>0</v>
      </c>
      <c r="M176" s="357">
        <v>0</v>
      </c>
      <c r="N176" s="357">
        <v>0</v>
      </c>
      <c r="O176" s="356">
        <f t="shared" si="58"/>
        <v>20</v>
      </c>
      <c r="P176" s="357">
        <f t="shared" si="59"/>
        <v>1</v>
      </c>
      <c r="Q176" s="356">
        <f t="shared" si="60"/>
        <v>21</v>
      </c>
      <c r="R176" s="356">
        <v>0</v>
      </c>
      <c r="S176" s="356">
        <v>0</v>
      </c>
      <c r="T176" s="356">
        <f t="shared" si="61"/>
        <v>0</v>
      </c>
    </row>
    <row r="177" spans="1:20" ht="17.100000000000001" customHeight="1" collapsed="1">
      <c r="A177" s="1137" t="s">
        <v>1644</v>
      </c>
      <c r="B177" s="1137"/>
      <c r="C177" s="358">
        <f>SUM(C178:C194)</f>
        <v>699</v>
      </c>
      <c r="D177" s="358">
        <f t="shared" ref="D177:T177" si="62">SUM(D178:D194)</f>
        <v>7</v>
      </c>
      <c r="E177" s="358">
        <f t="shared" si="62"/>
        <v>13</v>
      </c>
      <c r="F177" s="358">
        <f t="shared" si="62"/>
        <v>12</v>
      </c>
      <c r="G177" s="358">
        <f t="shared" si="62"/>
        <v>7</v>
      </c>
      <c r="H177" s="358">
        <f t="shared" si="62"/>
        <v>74</v>
      </c>
      <c r="I177" s="358">
        <f t="shared" si="62"/>
        <v>1641</v>
      </c>
      <c r="J177" s="358">
        <f t="shared" si="62"/>
        <v>5</v>
      </c>
      <c r="K177" s="358">
        <f t="shared" si="62"/>
        <v>8</v>
      </c>
      <c r="L177" s="358">
        <f t="shared" si="62"/>
        <v>13</v>
      </c>
      <c r="M177" s="358">
        <f t="shared" si="62"/>
        <v>2</v>
      </c>
      <c r="N177" s="358">
        <f t="shared" si="62"/>
        <v>51</v>
      </c>
      <c r="O177" s="358">
        <f t="shared" si="62"/>
        <v>812</v>
      </c>
      <c r="P177" s="358">
        <f t="shared" si="62"/>
        <v>1720</v>
      </c>
      <c r="Q177" s="359">
        <f t="shared" si="62"/>
        <v>2532</v>
      </c>
      <c r="R177" s="358">
        <f t="shared" si="62"/>
        <v>1</v>
      </c>
      <c r="S177" s="358">
        <f t="shared" si="62"/>
        <v>1</v>
      </c>
      <c r="T177" s="359">
        <f t="shared" si="62"/>
        <v>2</v>
      </c>
    </row>
    <row r="178" spans="1:20" ht="25.5" hidden="1" outlineLevel="1">
      <c r="A178" s="1152" t="s">
        <v>1645</v>
      </c>
      <c r="B178" s="353" t="s">
        <v>1646</v>
      </c>
      <c r="C178" s="354">
        <v>12</v>
      </c>
      <c r="D178" s="355">
        <v>0</v>
      </c>
      <c r="E178" s="355">
        <v>0</v>
      </c>
      <c r="F178" s="355">
        <v>2</v>
      </c>
      <c r="G178" s="355">
        <v>0</v>
      </c>
      <c r="H178" s="356">
        <v>2</v>
      </c>
      <c r="I178" s="354">
        <v>27</v>
      </c>
      <c r="J178" s="355">
        <v>0</v>
      </c>
      <c r="K178" s="355">
        <v>0</v>
      </c>
      <c r="L178" s="355">
        <v>1</v>
      </c>
      <c r="M178" s="355">
        <v>0</v>
      </c>
      <c r="N178" s="356">
        <v>2</v>
      </c>
      <c r="O178" s="356">
        <f t="shared" ref="O178:O194" si="63">SUM(C178:H178)</f>
        <v>16</v>
      </c>
      <c r="P178" s="357">
        <f t="shared" ref="P178:P194" si="64">SUM(I178:N178)</f>
        <v>30</v>
      </c>
      <c r="Q178" s="356">
        <f t="shared" ref="Q178:Q194" si="65">+P178+O178</f>
        <v>46</v>
      </c>
      <c r="R178" s="356">
        <v>0</v>
      </c>
      <c r="S178" s="356">
        <v>0</v>
      </c>
      <c r="T178" s="356">
        <f t="shared" ref="T178:T194" si="66">+S178+R178</f>
        <v>0</v>
      </c>
    </row>
    <row r="179" spans="1:20" ht="25.5" hidden="1" outlineLevel="1">
      <c r="A179" s="1152"/>
      <c r="B179" s="353" t="s">
        <v>1647</v>
      </c>
      <c r="C179" s="356">
        <v>27</v>
      </c>
      <c r="D179" s="356">
        <v>1</v>
      </c>
      <c r="E179" s="357">
        <v>0</v>
      </c>
      <c r="F179" s="357">
        <v>0</v>
      </c>
      <c r="G179" s="357">
        <v>0</v>
      </c>
      <c r="H179" s="356">
        <v>1</v>
      </c>
      <c r="I179" s="356">
        <v>52</v>
      </c>
      <c r="J179" s="357">
        <v>0</v>
      </c>
      <c r="K179" s="357">
        <v>0</v>
      </c>
      <c r="L179" s="357">
        <v>0</v>
      </c>
      <c r="M179" s="357">
        <v>0</v>
      </c>
      <c r="N179" s="357">
        <v>0</v>
      </c>
      <c r="O179" s="356">
        <f t="shared" si="63"/>
        <v>29</v>
      </c>
      <c r="P179" s="357">
        <f t="shared" si="64"/>
        <v>52</v>
      </c>
      <c r="Q179" s="356">
        <f t="shared" si="65"/>
        <v>81</v>
      </c>
      <c r="R179" s="356">
        <v>0</v>
      </c>
      <c r="S179" s="356">
        <v>0</v>
      </c>
      <c r="T179" s="356">
        <f t="shared" si="66"/>
        <v>0</v>
      </c>
    </row>
    <row r="180" spans="1:20" ht="25.5" hidden="1" outlineLevel="1">
      <c r="A180" s="1152"/>
      <c r="B180" s="353" t="s">
        <v>1648</v>
      </c>
      <c r="C180" s="354">
        <v>5</v>
      </c>
      <c r="D180" s="355">
        <v>0</v>
      </c>
      <c r="E180" s="355">
        <v>0</v>
      </c>
      <c r="F180" s="355">
        <v>1</v>
      </c>
      <c r="G180" s="355">
        <v>0</v>
      </c>
      <c r="H180" s="356">
        <v>2</v>
      </c>
      <c r="I180" s="355">
        <v>6</v>
      </c>
      <c r="J180" s="355">
        <v>0</v>
      </c>
      <c r="K180" s="355">
        <v>0</v>
      </c>
      <c r="L180" s="355">
        <v>0</v>
      </c>
      <c r="M180" s="355">
        <v>0</v>
      </c>
      <c r="N180" s="355">
        <v>0</v>
      </c>
      <c r="O180" s="356">
        <f t="shared" si="63"/>
        <v>8</v>
      </c>
      <c r="P180" s="357">
        <f t="shared" si="64"/>
        <v>6</v>
      </c>
      <c r="Q180" s="356">
        <f t="shared" si="65"/>
        <v>14</v>
      </c>
      <c r="R180" s="356">
        <v>0</v>
      </c>
      <c r="S180" s="356">
        <v>0</v>
      </c>
      <c r="T180" s="356">
        <f t="shared" si="66"/>
        <v>0</v>
      </c>
    </row>
    <row r="181" spans="1:20" ht="25.5" hidden="1" outlineLevel="1">
      <c r="A181" s="1152"/>
      <c r="B181" s="353" t="s">
        <v>1649</v>
      </c>
      <c r="C181" s="357">
        <v>2</v>
      </c>
      <c r="D181" s="357">
        <v>0</v>
      </c>
      <c r="E181" s="357">
        <v>0</v>
      </c>
      <c r="F181" s="357">
        <v>0</v>
      </c>
      <c r="G181" s="357">
        <v>0</v>
      </c>
      <c r="H181" s="357">
        <v>1</v>
      </c>
      <c r="I181" s="356">
        <v>0</v>
      </c>
      <c r="J181" s="357">
        <v>0</v>
      </c>
      <c r="K181" s="357">
        <v>0</v>
      </c>
      <c r="L181" s="357">
        <v>0</v>
      </c>
      <c r="M181" s="357">
        <v>0</v>
      </c>
      <c r="N181" s="357">
        <v>1</v>
      </c>
      <c r="O181" s="356">
        <f t="shared" si="63"/>
        <v>3</v>
      </c>
      <c r="P181" s="357">
        <f t="shared" si="64"/>
        <v>1</v>
      </c>
      <c r="Q181" s="356">
        <f t="shared" si="65"/>
        <v>4</v>
      </c>
      <c r="R181" s="356">
        <v>0</v>
      </c>
      <c r="S181" s="356">
        <v>0</v>
      </c>
      <c r="T181" s="356">
        <f t="shared" si="66"/>
        <v>0</v>
      </c>
    </row>
    <row r="182" spans="1:20" ht="25.5" hidden="1" outlineLevel="1">
      <c r="A182" s="1152" t="s">
        <v>1650</v>
      </c>
      <c r="B182" s="353" t="s">
        <v>1651</v>
      </c>
      <c r="C182" s="354">
        <v>240</v>
      </c>
      <c r="D182" s="355">
        <v>0</v>
      </c>
      <c r="E182" s="355">
        <v>0</v>
      </c>
      <c r="F182" s="354">
        <v>0</v>
      </c>
      <c r="G182" s="354">
        <v>0</v>
      </c>
      <c r="H182" s="356">
        <v>8</v>
      </c>
      <c r="I182" s="354">
        <v>1017</v>
      </c>
      <c r="J182" s="354">
        <v>1</v>
      </c>
      <c r="K182" s="355">
        <v>0</v>
      </c>
      <c r="L182" s="355">
        <v>3</v>
      </c>
      <c r="M182" s="355">
        <v>0</v>
      </c>
      <c r="N182" s="356">
        <v>15</v>
      </c>
      <c r="O182" s="356">
        <f t="shared" si="63"/>
        <v>248</v>
      </c>
      <c r="P182" s="357">
        <f t="shared" si="64"/>
        <v>1036</v>
      </c>
      <c r="Q182" s="356">
        <f t="shared" si="65"/>
        <v>1284</v>
      </c>
      <c r="R182" s="356">
        <v>0</v>
      </c>
      <c r="S182" s="356">
        <v>0</v>
      </c>
      <c r="T182" s="356">
        <f t="shared" si="66"/>
        <v>0</v>
      </c>
    </row>
    <row r="183" spans="1:20" ht="25.5" hidden="1" outlineLevel="1">
      <c r="A183" s="1152"/>
      <c r="B183" s="353" t="s">
        <v>1652</v>
      </c>
      <c r="C183" s="357">
        <v>4</v>
      </c>
      <c r="D183" s="357">
        <v>0</v>
      </c>
      <c r="E183" s="357">
        <v>0</v>
      </c>
      <c r="F183" s="357">
        <v>0</v>
      </c>
      <c r="G183" s="357">
        <v>1</v>
      </c>
      <c r="H183" s="357">
        <v>0</v>
      </c>
      <c r="I183" s="356">
        <v>18</v>
      </c>
      <c r="J183" s="357">
        <v>0</v>
      </c>
      <c r="K183" s="357">
        <v>0</v>
      </c>
      <c r="L183" s="357">
        <v>0</v>
      </c>
      <c r="M183" s="357">
        <v>0</v>
      </c>
      <c r="N183" s="356">
        <v>0</v>
      </c>
      <c r="O183" s="356">
        <f t="shared" si="63"/>
        <v>5</v>
      </c>
      <c r="P183" s="357">
        <f t="shared" si="64"/>
        <v>18</v>
      </c>
      <c r="Q183" s="356">
        <f t="shared" si="65"/>
        <v>23</v>
      </c>
      <c r="R183" s="356">
        <v>0</v>
      </c>
      <c r="S183" s="356">
        <v>0</v>
      </c>
      <c r="T183" s="356">
        <f t="shared" si="66"/>
        <v>0</v>
      </c>
    </row>
    <row r="184" spans="1:20" ht="38.25" hidden="1" outlineLevel="1">
      <c r="A184" s="353" t="s">
        <v>1653</v>
      </c>
      <c r="B184" s="353" t="s">
        <v>1654</v>
      </c>
      <c r="C184" s="355">
        <v>5</v>
      </c>
      <c r="D184" s="355">
        <v>0</v>
      </c>
      <c r="E184" s="355">
        <v>1</v>
      </c>
      <c r="F184" s="354">
        <v>0</v>
      </c>
      <c r="G184" s="355">
        <v>2</v>
      </c>
      <c r="H184" s="356">
        <v>1</v>
      </c>
      <c r="I184" s="354">
        <v>16</v>
      </c>
      <c r="J184" s="355">
        <v>0</v>
      </c>
      <c r="K184" s="355">
        <v>1</v>
      </c>
      <c r="L184" s="355">
        <v>1</v>
      </c>
      <c r="M184" s="355">
        <v>1</v>
      </c>
      <c r="N184" s="356">
        <v>3</v>
      </c>
      <c r="O184" s="356">
        <f t="shared" si="63"/>
        <v>9</v>
      </c>
      <c r="P184" s="357">
        <f t="shared" si="64"/>
        <v>22</v>
      </c>
      <c r="Q184" s="356">
        <f t="shared" si="65"/>
        <v>31</v>
      </c>
      <c r="R184" s="356">
        <v>0</v>
      </c>
      <c r="S184" s="356">
        <v>0</v>
      </c>
      <c r="T184" s="356">
        <f t="shared" si="66"/>
        <v>0</v>
      </c>
    </row>
    <row r="185" spans="1:20" ht="25.5" hidden="1" outlineLevel="1">
      <c r="A185" s="353" t="s">
        <v>1655</v>
      </c>
      <c r="B185" s="353" t="s">
        <v>1656</v>
      </c>
      <c r="C185" s="356">
        <v>6</v>
      </c>
      <c r="D185" s="356">
        <v>0</v>
      </c>
      <c r="E185" s="357">
        <v>0</v>
      </c>
      <c r="F185" s="356">
        <v>1</v>
      </c>
      <c r="G185" s="357">
        <v>0</v>
      </c>
      <c r="H185" s="356">
        <v>4</v>
      </c>
      <c r="I185" s="357">
        <v>5</v>
      </c>
      <c r="J185" s="357">
        <v>1</v>
      </c>
      <c r="K185" s="357">
        <v>0</v>
      </c>
      <c r="L185" s="357">
        <v>1</v>
      </c>
      <c r="M185" s="357">
        <v>0</v>
      </c>
      <c r="N185" s="356">
        <v>0</v>
      </c>
      <c r="O185" s="356">
        <f t="shared" si="63"/>
        <v>11</v>
      </c>
      <c r="P185" s="357">
        <f t="shared" si="64"/>
        <v>7</v>
      </c>
      <c r="Q185" s="356">
        <f t="shared" si="65"/>
        <v>18</v>
      </c>
      <c r="R185" s="356">
        <v>0</v>
      </c>
      <c r="S185" s="356">
        <v>0</v>
      </c>
      <c r="T185" s="356">
        <f t="shared" si="66"/>
        <v>0</v>
      </c>
    </row>
    <row r="186" spans="1:20" ht="11.25" hidden="1" customHeight="1" outlineLevel="1">
      <c r="A186" s="1152" t="s">
        <v>1657</v>
      </c>
      <c r="B186" s="353" t="s">
        <v>1658</v>
      </c>
      <c r="C186" s="355">
        <v>14</v>
      </c>
      <c r="D186" s="355">
        <v>0</v>
      </c>
      <c r="E186" s="355">
        <v>0</v>
      </c>
      <c r="F186" s="355">
        <v>0</v>
      </c>
      <c r="G186" s="355">
        <v>0</v>
      </c>
      <c r="H186" s="356">
        <v>0</v>
      </c>
      <c r="I186" s="354">
        <v>13</v>
      </c>
      <c r="J186" s="355">
        <v>0</v>
      </c>
      <c r="K186" s="355">
        <v>0</v>
      </c>
      <c r="L186" s="355">
        <v>2</v>
      </c>
      <c r="M186" s="355">
        <v>0</v>
      </c>
      <c r="N186" s="355">
        <v>3</v>
      </c>
      <c r="O186" s="356">
        <f t="shared" si="63"/>
        <v>14</v>
      </c>
      <c r="P186" s="357">
        <f t="shared" si="64"/>
        <v>18</v>
      </c>
      <c r="Q186" s="356">
        <f t="shared" si="65"/>
        <v>32</v>
      </c>
      <c r="R186" s="356">
        <v>0</v>
      </c>
      <c r="S186" s="356">
        <v>0</v>
      </c>
      <c r="T186" s="356">
        <f t="shared" si="66"/>
        <v>0</v>
      </c>
    </row>
    <row r="187" spans="1:20" ht="25.5" hidden="1" outlineLevel="1">
      <c r="A187" s="1152"/>
      <c r="B187" s="353" t="s">
        <v>1659</v>
      </c>
      <c r="C187" s="357">
        <v>12</v>
      </c>
      <c r="D187" s="357">
        <v>0</v>
      </c>
      <c r="E187" s="357">
        <v>0</v>
      </c>
      <c r="F187" s="356">
        <v>0</v>
      </c>
      <c r="G187" s="357">
        <v>0</v>
      </c>
      <c r="H187" s="356">
        <v>0</v>
      </c>
      <c r="I187" s="356">
        <v>21</v>
      </c>
      <c r="J187" s="357">
        <v>0</v>
      </c>
      <c r="K187" s="357">
        <v>0</v>
      </c>
      <c r="L187" s="357">
        <v>1</v>
      </c>
      <c r="M187" s="357">
        <v>1</v>
      </c>
      <c r="N187" s="356">
        <v>1</v>
      </c>
      <c r="O187" s="356">
        <f t="shared" si="63"/>
        <v>12</v>
      </c>
      <c r="P187" s="357">
        <f t="shared" si="64"/>
        <v>24</v>
      </c>
      <c r="Q187" s="356">
        <f t="shared" si="65"/>
        <v>36</v>
      </c>
      <c r="R187" s="356">
        <v>0</v>
      </c>
      <c r="S187" s="356">
        <v>0</v>
      </c>
      <c r="T187" s="356">
        <f t="shared" si="66"/>
        <v>0</v>
      </c>
    </row>
    <row r="188" spans="1:20" hidden="1" outlineLevel="1">
      <c r="A188" s="1152"/>
      <c r="B188" s="353" t="s">
        <v>1660</v>
      </c>
      <c r="C188" s="355">
        <v>2</v>
      </c>
      <c r="D188" s="355">
        <v>0</v>
      </c>
      <c r="E188" s="355">
        <v>0</v>
      </c>
      <c r="F188" s="355">
        <v>0</v>
      </c>
      <c r="G188" s="355">
        <v>0</v>
      </c>
      <c r="H188" s="356">
        <v>4</v>
      </c>
      <c r="I188" s="354">
        <v>4</v>
      </c>
      <c r="J188" s="355">
        <v>0</v>
      </c>
      <c r="K188" s="355">
        <v>0</v>
      </c>
      <c r="L188" s="355">
        <v>0</v>
      </c>
      <c r="M188" s="355">
        <v>0</v>
      </c>
      <c r="N188" s="355">
        <v>0</v>
      </c>
      <c r="O188" s="356">
        <f t="shared" si="63"/>
        <v>6</v>
      </c>
      <c r="P188" s="357">
        <f t="shared" si="64"/>
        <v>4</v>
      </c>
      <c r="Q188" s="356">
        <f t="shared" si="65"/>
        <v>10</v>
      </c>
      <c r="R188" s="356">
        <v>0</v>
      </c>
      <c r="S188" s="356">
        <v>0</v>
      </c>
      <c r="T188" s="356">
        <f t="shared" si="66"/>
        <v>0</v>
      </c>
    </row>
    <row r="189" spans="1:20" hidden="1" outlineLevel="1">
      <c r="A189" s="1152"/>
      <c r="B189" s="353" t="s">
        <v>1661</v>
      </c>
      <c r="C189" s="357">
        <v>0</v>
      </c>
      <c r="D189" s="357">
        <v>0</v>
      </c>
      <c r="E189" s="357">
        <v>0</v>
      </c>
      <c r="F189" s="357">
        <v>0</v>
      </c>
      <c r="G189" s="357">
        <v>0</v>
      </c>
      <c r="H189" s="357">
        <v>0</v>
      </c>
      <c r="I189" s="357">
        <v>0</v>
      </c>
      <c r="J189" s="357">
        <v>0</v>
      </c>
      <c r="K189" s="357">
        <v>0</v>
      </c>
      <c r="L189" s="357">
        <v>0</v>
      </c>
      <c r="M189" s="357">
        <v>0</v>
      </c>
      <c r="N189" s="357">
        <v>0</v>
      </c>
      <c r="O189" s="356">
        <f t="shared" si="63"/>
        <v>0</v>
      </c>
      <c r="P189" s="357">
        <f t="shared" si="64"/>
        <v>0</v>
      </c>
      <c r="Q189" s="356">
        <f t="shared" si="65"/>
        <v>0</v>
      </c>
      <c r="R189" s="356">
        <v>0</v>
      </c>
      <c r="S189" s="356">
        <v>0</v>
      </c>
      <c r="T189" s="356">
        <f t="shared" si="66"/>
        <v>0</v>
      </c>
    </row>
    <row r="190" spans="1:20" ht="25.5" hidden="1" outlineLevel="1">
      <c r="A190" s="1152"/>
      <c r="B190" s="353" t="s">
        <v>1662</v>
      </c>
      <c r="C190" s="355">
        <v>1</v>
      </c>
      <c r="D190" s="355">
        <v>0</v>
      </c>
      <c r="E190" s="355">
        <v>0</v>
      </c>
      <c r="F190" s="355">
        <v>0</v>
      </c>
      <c r="G190" s="355">
        <v>0</v>
      </c>
      <c r="H190" s="355">
        <v>0</v>
      </c>
      <c r="I190" s="355">
        <v>1</v>
      </c>
      <c r="J190" s="355">
        <v>0</v>
      </c>
      <c r="K190" s="355">
        <v>0</v>
      </c>
      <c r="L190" s="355">
        <v>0</v>
      </c>
      <c r="M190" s="355">
        <v>0</v>
      </c>
      <c r="N190" s="355">
        <v>2</v>
      </c>
      <c r="O190" s="356">
        <f t="shared" si="63"/>
        <v>1</v>
      </c>
      <c r="P190" s="357">
        <f t="shared" si="64"/>
        <v>3</v>
      </c>
      <c r="Q190" s="356">
        <f t="shared" si="65"/>
        <v>4</v>
      </c>
      <c r="R190" s="356">
        <v>0</v>
      </c>
      <c r="S190" s="356">
        <v>0</v>
      </c>
      <c r="T190" s="356">
        <f t="shared" si="66"/>
        <v>0</v>
      </c>
    </row>
    <row r="191" spans="1:20" hidden="1" outlineLevel="1">
      <c r="A191" s="1152"/>
      <c r="B191" s="353" t="s">
        <v>1663</v>
      </c>
      <c r="C191" s="356">
        <v>32</v>
      </c>
      <c r="D191" s="357">
        <v>0</v>
      </c>
      <c r="E191" s="357">
        <v>0</v>
      </c>
      <c r="F191" s="357">
        <v>0</v>
      </c>
      <c r="G191" s="357">
        <v>0</v>
      </c>
      <c r="H191" s="356">
        <v>2</v>
      </c>
      <c r="I191" s="356">
        <v>55</v>
      </c>
      <c r="J191" s="357">
        <v>0</v>
      </c>
      <c r="K191" s="357">
        <v>1</v>
      </c>
      <c r="L191" s="357">
        <v>0</v>
      </c>
      <c r="M191" s="357">
        <v>0</v>
      </c>
      <c r="N191" s="356">
        <v>0</v>
      </c>
      <c r="O191" s="356">
        <f t="shared" si="63"/>
        <v>34</v>
      </c>
      <c r="P191" s="357">
        <f t="shared" si="64"/>
        <v>56</v>
      </c>
      <c r="Q191" s="356">
        <f t="shared" si="65"/>
        <v>90</v>
      </c>
      <c r="R191" s="356">
        <v>1</v>
      </c>
      <c r="S191" s="356">
        <v>0</v>
      </c>
      <c r="T191" s="356">
        <f t="shared" si="66"/>
        <v>1</v>
      </c>
    </row>
    <row r="192" spans="1:20" ht="38.25" hidden="1" outlineLevel="1">
      <c r="A192" s="1152"/>
      <c r="B192" s="353" t="s">
        <v>1664</v>
      </c>
      <c r="C192" s="354">
        <v>16</v>
      </c>
      <c r="D192" s="354">
        <v>0</v>
      </c>
      <c r="E192" s="355">
        <v>0</v>
      </c>
      <c r="F192" s="355">
        <v>1</v>
      </c>
      <c r="G192" s="355">
        <v>0</v>
      </c>
      <c r="H192" s="356">
        <v>3</v>
      </c>
      <c r="I192" s="354">
        <v>7</v>
      </c>
      <c r="J192" s="355">
        <v>0</v>
      </c>
      <c r="K192" s="355">
        <v>1</v>
      </c>
      <c r="L192" s="355">
        <v>0</v>
      </c>
      <c r="M192" s="355">
        <v>0</v>
      </c>
      <c r="N192" s="355">
        <v>0</v>
      </c>
      <c r="O192" s="356">
        <f t="shared" si="63"/>
        <v>20</v>
      </c>
      <c r="P192" s="357">
        <f t="shared" si="64"/>
        <v>8</v>
      </c>
      <c r="Q192" s="356">
        <f t="shared" si="65"/>
        <v>28</v>
      </c>
      <c r="R192" s="356">
        <v>0</v>
      </c>
      <c r="S192" s="356">
        <v>0</v>
      </c>
      <c r="T192" s="356">
        <f t="shared" si="66"/>
        <v>0</v>
      </c>
    </row>
    <row r="193" spans="1:20" hidden="1" outlineLevel="1">
      <c r="A193" s="1152"/>
      <c r="B193" s="353" t="s">
        <v>1665</v>
      </c>
      <c r="C193" s="356">
        <v>69</v>
      </c>
      <c r="D193" s="357">
        <v>2</v>
      </c>
      <c r="E193" s="357">
        <v>2</v>
      </c>
      <c r="F193" s="357">
        <v>3</v>
      </c>
      <c r="G193" s="357">
        <v>2</v>
      </c>
      <c r="H193" s="356">
        <v>21</v>
      </c>
      <c r="I193" s="356">
        <v>48</v>
      </c>
      <c r="J193" s="357">
        <v>0</v>
      </c>
      <c r="K193" s="357">
        <v>0</v>
      </c>
      <c r="L193" s="356">
        <v>0</v>
      </c>
      <c r="M193" s="357">
        <v>0</v>
      </c>
      <c r="N193" s="357">
        <v>2</v>
      </c>
      <c r="O193" s="356">
        <f t="shared" si="63"/>
        <v>99</v>
      </c>
      <c r="P193" s="357">
        <f t="shared" si="64"/>
        <v>50</v>
      </c>
      <c r="Q193" s="356">
        <f t="shared" si="65"/>
        <v>149</v>
      </c>
      <c r="R193" s="356">
        <v>0</v>
      </c>
      <c r="S193" s="356">
        <v>0</v>
      </c>
      <c r="T193" s="356">
        <f t="shared" si="66"/>
        <v>0</v>
      </c>
    </row>
    <row r="194" spans="1:20" ht="38.25" hidden="1" outlineLevel="1">
      <c r="A194" s="1152"/>
      <c r="B194" s="353" t="s">
        <v>1666</v>
      </c>
      <c r="C194" s="354">
        <v>252</v>
      </c>
      <c r="D194" s="354">
        <v>4</v>
      </c>
      <c r="E194" s="354">
        <v>10</v>
      </c>
      <c r="F194" s="354">
        <v>4</v>
      </c>
      <c r="G194" s="354">
        <v>2</v>
      </c>
      <c r="H194" s="356">
        <v>25</v>
      </c>
      <c r="I194" s="354">
        <v>351</v>
      </c>
      <c r="J194" s="354">
        <v>3</v>
      </c>
      <c r="K194" s="354">
        <v>5</v>
      </c>
      <c r="L194" s="355">
        <v>4</v>
      </c>
      <c r="M194" s="355">
        <v>0</v>
      </c>
      <c r="N194" s="356">
        <v>22</v>
      </c>
      <c r="O194" s="356">
        <f t="shared" si="63"/>
        <v>297</v>
      </c>
      <c r="P194" s="357">
        <f t="shared" si="64"/>
        <v>385</v>
      </c>
      <c r="Q194" s="356">
        <f t="shared" si="65"/>
        <v>682</v>
      </c>
      <c r="R194" s="356">
        <v>0</v>
      </c>
      <c r="S194" s="356">
        <v>1</v>
      </c>
      <c r="T194" s="356">
        <f t="shared" si="66"/>
        <v>1</v>
      </c>
    </row>
    <row r="195" spans="1:20" ht="17.100000000000001" customHeight="1" collapsed="1">
      <c r="A195" s="1137" t="s">
        <v>1667</v>
      </c>
      <c r="B195" s="1137"/>
      <c r="C195" s="352">
        <f>SUM(C196:C219)</f>
        <v>635</v>
      </c>
      <c r="D195" s="352">
        <f t="shared" ref="D195:T195" si="67">SUM(D196:D219)</f>
        <v>23</v>
      </c>
      <c r="E195" s="352">
        <f t="shared" si="67"/>
        <v>43</v>
      </c>
      <c r="F195" s="352">
        <f t="shared" si="67"/>
        <v>42</v>
      </c>
      <c r="G195" s="352">
        <f t="shared" si="67"/>
        <v>16</v>
      </c>
      <c r="H195" s="352">
        <f t="shared" si="67"/>
        <v>379</v>
      </c>
      <c r="I195" s="352">
        <f t="shared" si="67"/>
        <v>56</v>
      </c>
      <c r="J195" s="352">
        <f t="shared" si="67"/>
        <v>3</v>
      </c>
      <c r="K195" s="352">
        <f t="shared" si="67"/>
        <v>3</v>
      </c>
      <c r="L195" s="352">
        <f t="shared" si="67"/>
        <v>4</v>
      </c>
      <c r="M195" s="352">
        <f t="shared" si="67"/>
        <v>0</v>
      </c>
      <c r="N195" s="352">
        <f t="shared" si="67"/>
        <v>22</v>
      </c>
      <c r="O195" s="352">
        <f t="shared" si="67"/>
        <v>1138</v>
      </c>
      <c r="P195" s="352">
        <f t="shared" si="67"/>
        <v>88</v>
      </c>
      <c r="Q195" s="349">
        <f t="shared" si="67"/>
        <v>1226</v>
      </c>
      <c r="R195" s="352">
        <f t="shared" si="67"/>
        <v>7</v>
      </c>
      <c r="S195" s="352">
        <f t="shared" si="67"/>
        <v>0</v>
      </c>
      <c r="T195" s="349">
        <f t="shared" si="67"/>
        <v>7</v>
      </c>
    </row>
    <row r="196" spans="1:20" ht="25.5" hidden="1" outlineLevel="1">
      <c r="A196" s="1152" t="s">
        <v>1668</v>
      </c>
      <c r="B196" s="353" t="s">
        <v>1669</v>
      </c>
      <c r="C196" s="356">
        <v>0</v>
      </c>
      <c r="D196" s="357">
        <v>0</v>
      </c>
      <c r="E196" s="357">
        <v>0</v>
      </c>
      <c r="F196" s="357">
        <v>0</v>
      </c>
      <c r="G196" s="357">
        <v>0</v>
      </c>
      <c r="H196" s="357">
        <v>0</v>
      </c>
      <c r="I196" s="357">
        <v>1</v>
      </c>
      <c r="J196" s="357">
        <v>0</v>
      </c>
      <c r="K196" s="357">
        <v>0</v>
      </c>
      <c r="L196" s="357">
        <v>0</v>
      </c>
      <c r="M196" s="357">
        <v>0</v>
      </c>
      <c r="N196" s="357">
        <v>0</v>
      </c>
      <c r="O196" s="356">
        <f t="shared" ref="O196:O219" si="68">SUM(C196:H196)</f>
        <v>0</v>
      </c>
      <c r="P196" s="357">
        <f t="shared" ref="P196:P197" si="69">SUM(I196:N196)</f>
        <v>1</v>
      </c>
      <c r="Q196" s="356">
        <f t="shared" ref="Q196:Q219" si="70">+P196+O196</f>
        <v>1</v>
      </c>
      <c r="R196" s="356">
        <v>0</v>
      </c>
      <c r="S196" s="356">
        <v>0</v>
      </c>
      <c r="T196" s="356">
        <f t="shared" ref="T196:T219" si="71">+S196+R196</f>
        <v>0</v>
      </c>
    </row>
    <row r="197" spans="1:20" hidden="1" outlineLevel="1">
      <c r="A197" s="1152"/>
      <c r="B197" s="353" t="s">
        <v>1670</v>
      </c>
      <c r="C197" s="355">
        <v>0</v>
      </c>
      <c r="D197" s="355">
        <v>0</v>
      </c>
      <c r="E197" s="355">
        <v>0</v>
      </c>
      <c r="F197" s="355">
        <v>0</v>
      </c>
      <c r="G197" s="355">
        <v>0</v>
      </c>
      <c r="H197" s="355">
        <v>0</v>
      </c>
      <c r="I197" s="355">
        <v>0</v>
      </c>
      <c r="J197" s="355">
        <v>0</v>
      </c>
      <c r="K197" s="355">
        <v>0</v>
      </c>
      <c r="L197" s="355">
        <v>0</v>
      </c>
      <c r="M197" s="355">
        <v>0</v>
      </c>
      <c r="N197" s="355">
        <v>0</v>
      </c>
      <c r="O197" s="356">
        <f t="shared" si="68"/>
        <v>0</v>
      </c>
      <c r="P197" s="357">
        <f t="shared" si="69"/>
        <v>0</v>
      </c>
      <c r="Q197" s="356">
        <f t="shared" si="70"/>
        <v>0</v>
      </c>
      <c r="R197" s="356">
        <v>0</v>
      </c>
      <c r="S197" s="356">
        <v>0</v>
      </c>
      <c r="T197" s="356">
        <f t="shared" si="71"/>
        <v>0</v>
      </c>
    </row>
    <row r="198" spans="1:20" ht="25.5" hidden="1" outlineLevel="1">
      <c r="A198" s="1152"/>
      <c r="B198" s="353" t="s">
        <v>1671</v>
      </c>
      <c r="C198" s="356">
        <v>3</v>
      </c>
      <c r="D198" s="357">
        <v>1</v>
      </c>
      <c r="E198" s="357">
        <v>0</v>
      </c>
      <c r="F198" s="356">
        <v>0</v>
      </c>
      <c r="G198" s="356">
        <v>0</v>
      </c>
      <c r="H198" s="356">
        <v>2</v>
      </c>
      <c r="I198" s="357">
        <v>2</v>
      </c>
      <c r="J198" s="357">
        <v>0</v>
      </c>
      <c r="K198" s="357">
        <v>0</v>
      </c>
      <c r="L198" s="357">
        <v>0</v>
      </c>
      <c r="M198" s="357">
        <v>0</v>
      </c>
      <c r="N198" s="357">
        <v>1</v>
      </c>
      <c r="O198" s="356">
        <f t="shared" si="68"/>
        <v>6</v>
      </c>
      <c r="P198" s="357">
        <f>SUM(I198:N198)</f>
        <v>3</v>
      </c>
      <c r="Q198" s="356">
        <f t="shared" si="70"/>
        <v>9</v>
      </c>
      <c r="R198" s="356">
        <v>0</v>
      </c>
      <c r="S198" s="356">
        <v>0</v>
      </c>
      <c r="T198" s="356">
        <f t="shared" si="71"/>
        <v>0</v>
      </c>
    </row>
    <row r="199" spans="1:20" ht="38.25" hidden="1" outlineLevel="1">
      <c r="A199" s="1152"/>
      <c r="B199" s="353" t="s">
        <v>1672</v>
      </c>
      <c r="C199" s="355">
        <v>7</v>
      </c>
      <c r="D199" s="355">
        <v>1</v>
      </c>
      <c r="E199" s="355">
        <v>0</v>
      </c>
      <c r="F199" s="355">
        <v>0</v>
      </c>
      <c r="G199" s="355">
        <v>0</v>
      </c>
      <c r="H199" s="356">
        <v>1</v>
      </c>
      <c r="I199" s="355">
        <v>1</v>
      </c>
      <c r="J199" s="355">
        <v>0</v>
      </c>
      <c r="K199" s="355">
        <v>0</v>
      </c>
      <c r="L199" s="355">
        <v>0</v>
      </c>
      <c r="M199" s="355">
        <v>0</v>
      </c>
      <c r="N199" s="355">
        <v>0</v>
      </c>
      <c r="O199" s="356">
        <f t="shared" si="68"/>
        <v>9</v>
      </c>
      <c r="P199" s="357">
        <f t="shared" ref="P199:P219" si="72">SUM(I199:N199)</f>
        <v>1</v>
      </c>
      <c r="Q199" s="356">
        <f t="shared" si="70"/>
        <v>10</v>
      </c>
      <c r="R199" s="356">
        <v>0</v>
      </c>
      <c r="S199" s="356">
        <v>0</v>
      </c>
      <c r="T199" s="356">
        <f t="shared" si="71"/>
        <v>0</v>
      </c>
    </row>
    <row r="200" spans="1:20" hidden="1" outlineLevel="1">
      <c r="A200" s="1152"/>
      <c r="B200" s="353" t="s">
        <v>1673</v>
      </c>
      <c r="C200" s="356">
        <v>3</v>
      </c>
      <c r="D200" s="357">
        <v>0</v>
      </c>
      <c r="E200" s="357">
        <v>0</v>
      </c>
      <c r="F200" s="357">
        <v>0</v>
      </c>
      <c r="G200" s="357">
        <v>0</v>
      </c>
      <c r="H200" s="356">
        <v>1</v>
      </c>
      <c r="I200" s="357">
        <v>0</v>
      </c>
      <c r="J200" s="357">
        <v>0</v>
      </c>
      <c r="K200" s="357">
        <v>0</v>
      </c>
      <c r="L200" s="357">
        <v>0</v>
      </c>
      <c r="M200" s="357">
        <v>0</v>
      </c>
      <c r="N200" s="357">
        <v>0</v>
      </c>
      <c r="O200" s="356">
        <f t="shared" si="68"/>
        <v>4</v>
      </c>
      <c r="P200" s="357">
        <f t="shared" si="72"/>
        <v>0</v>
      </c>
      <c r="Q200" s="356">
        <f t="shared" si="70"/>
        <v>4</v>
      </c>
      <c r="R200" s="356">
        <v>0</v>
      </c>
      <c r="S200" s="356">
        <v>0</v>
      </c>
      <c r="T200" s="356">
        <f t="shared" si="71"/>
        <v>0</v>
      </c>
    </row>
    <row r="201" spans="1:20" ht="11.25" hidden="1" customHeight="1" outlineLevel="1">
      <c r="A201" s="1152" t="s">
        <v>1674</v>
      </c>
      <c r="B201" s="353" t="s">
        <v>1675</v>
      </c>
      <c r="C201" s="354">
        <v>2</v>
      </c>
      <c r="D201" s="355">
        <v>0</v>
      </c>
      <c r="E201" s="355">
        <v>0</v>
      </c>
      <c r="F201" s="355">
        <v>0</v>
      </c>
      <c r="G201" s="355">
        <v>0</v>
      </c>
      <c r="H201" s="355">
        <v>1</v>
      </c>
      <c r="I201" s="355">
        <v>0</v>
      </c>
      <c r="J201" s="355">
        <v>0</v>
      </c>
      <c r="K201" s="355">
        <v>0</v>
      </c>
      <c r="L201" s="355">
        <v>0</v>
      </c>
      <c r="M201" s="355">
        <v>0</v>
      </c>
      <c r="N201" s="355">
        <v>0</v>
      </c>
      <c r="O201" s="356">
        <f t="shared" si="68"/>
        <v>3</v>
      </c>
      <c r="P201" s="357">
        <f t="shared" si="72"/>
        <v>0</v>
      </c>
      <c r="Q201" s="356">
        <f t="shared" si="70"/>
        <v>3</v>
      </c>
      <c r="R201" s="356">
        <v>0</v>
      </c>
      <c r="S201" s="356">
        <v>0</v>
      </c>
      <c r="T201" s="356">
        <f t="shared" si="71"/>
        <v>0</v>
      </c>
    </row>
    <row r="202" spans="1:20" hidden="1" outlineLevel="1">
      <c r="A202" s="1152"/>
      <c r="B202" s="353" t="s">
        <v>1676</v>
      </c>
      <c r="C202" s="356">
        <v>10</v>
      </c>
      <c r="D202" s="357">
        <v>1</v>
      </c>
      <c r="E202" s="356">
        <v>1</v>
      </c>
      <c r="F202" s="357">
        <v>0</v>
      </c>
      <c r="G202" s="357">
        <v>0</v>
      </c>
      <c r="H202" s="356">
        <v>5</v>
      </c>
      <c r="I202" s="357">
        <v>0</v>
      </c>
      <c r="J202" s="357">
        <v>0</v>
      </c>
      <c r="K202" s="357">
        <v>0</v>
      </c>
      <c r="L202" s="357">
        <v>0</v>
      </c>
      <c r="M202" s="357">
        <v>0</v>
      </c>
      <c r="N202" s="357">
        <v>0</v>
      </c>
      <c r="O202" s="356">
        <f t="shared" si="68"/>
        <v>17</v>
      </c>
      <c r="P202" s="357">
        <f t="shared" si="72"/>
        <v>0</v>
      </c>
      <c r="Q202" s="356">
        <f t="shared" si="70"/>
        <v>17</v>
      </c>
      <c r="R202" s="356">
        <v>0</v>
      </c>
      <c r="S202" s="356">
        <v>0</v>
      </c>
      <c r="T202" s="356">
        <f t="shared" si="71"/>
        <v>0</v>
      </c>
    </row>
    <row r="203" spans="1:20" hidden="1" outlineLevel="1">
      <c r="A203" s="1152"/>
      <c r="B203" s="353" t="s">
        <v>1677</v>
      </c>
      <c r="C203" s="354">
        <v>9</v>
      </c>
      <c r="D203" s="355">
        <v>1</v>
      </c>
      <c r="E203" s="355">
        <v>1</v>
      </c>
      <c r="F203" s="355">
        <v>1</v>
      </c>
      <c r="G203" s="355">
        <v>0</v>
      </c>
      <c r="H203" s="356">
        <v>3</v>
      </c>
      <c r="I203" s="354">
        <v>4</v>
      </c>
      <c r="J203" s="355">
        <v>0</v>
      </c>
      <c r="K203" s="355">
        <v>0</v>
      </c>
      <c r="L203" s="355">
        <v>0</v>
      </c>
      <c r="M203" s="355">
        <v>0</v>
      </c>
      <c r="N203" s="355">
        <v>0</v>
      </c>
      <c r="O203" s="356">
        <f t="shared" si="68"/>
        <v>15</v>
      </c>
      <c r="P203" s="357">
        <f t="shared" si="72"/>
        <v>4</v>
      </c>
      <c r="Q203" s="356">
        <f t="shared" si="70"/>
        <v>19</v>
      </c>
      <c r="R203" s="356">
        <v>1</v>
      </c>
      <c r="S203" s="356">
        <v>0</v>
      </c>
      <c r="T203" s="356">
        <f t="shared" si="71"/>
        <v>1</v>
      </c>
    </row>
    <row r="204" spans="1:20" hidden="1" outlineLevel="1">
      <c r="A204" s="1152"/>
      <c r="B204" s="353" t="s">
        <v>1678</v>
      </c>
      <c r="C204" s="357">
        <v>1</v>
      </c>
      <c r="D204" s="357">
        <v>0</v>
      </c>
      <c r="E204" s="357">
        <v>0</v>
      </c>
      <c r="F204" s="357">
        <v>0</v>
      </c>
      <c r="G204" s="357">
        <v>0</v>
      </c>
      <c r="H204" s="356">
        <v>0</v>
      </c>
      <c r="I204" s="357">
        <v>0</v>
      </c>
      <c r="J204" s="357">
        <v>0</v>
      </c>
      <c r="K204" s="357">
        <v>0</v>
      </c>
      <c r="L204" s="357">
        <v>0</v>
      </c>
      <c r="M204" s="357">
        <v>0</v>
      </c>
      <c r="N204" s="357">
        <v>0</v>
      </c>
      <c r="O204" s="356">
        <f t="shared" si="68"/>
        <v>1</v>
      </c>
      <c r="P204" s="357">
        <f t="shared" si="72"/>
        <v>0</v>
      </c>
      <c r="Q204" s="356">
        <f t="shared" si="70"/>
        <v>1</v>
      </c>
      <c r="R204" s="356">
        <v>0</v>
      </c>
      <c r="S204" s="356">
        <v>0</v>
      </c>
      <c r="T204" s="356">
        <f t="shared" si="71"/>
        <v>0</v>
      </c>
    </row>
    <row r="205" spans="1:20" ht="25.5" hidden="1" outlineLevel="1">
      <c r="A205" s="1152" t="s">
        <v>1679</v>
      </c>
      <c r="B205" s="353" t="s">
        <v>1680</v>
      </c>
      <c r="C205" s="354">
        <v>7</v>
      </c>
      <c r="D205" s="355">
        <v>0</v>
      </c>
      <c r="E205" s="355">
        <v>0</v>
      </c>
      <c r="F205" s="355">
        <v>0</v>
      </c>
      <c r="G205" s="355">
        <v>1</v>
      </c>
      <c r="H205" s="356">
        <v>7</v>
      </c>
      <c r="I205" s="355">
        <v>0</v>
      </c>
      <c r="J205" s="355">
        <v>0</v>
      </c>
      <c r="K205" s="355">
        <v>0</v>
      </c>
      <c r="L205" s="355">
        <v>0</v>
      </c>
      <c r="M205" s="355">
        <v>0</v>
      </c>
      <c r="N205" s="355">
        <v>0</v>
      </c>
      <c r="O205" s="356">
        <f t="shared" si="68"/>
        <v>15</v>
      </c>
      <c r="P205" s="357">
        <f t="shared" si="72"/>
        <v>0</v>
      </c>
      <c r="Q205" s="356">
        <f t="shared" si="70"/>
        <v>15</v>
      </c>
      <c r="R205" s="356">
        <v>0</v>
      </c>
      <c r="S205" s="356">
        <v>0</v>
      </c>
      <c r="T205" s="356">
        <f t="shared" si="71"/>
        <v>0</v>
      </c>
    </row>
    <row r="206" spans="1:20" ht="25.5" hidden="1" outlineLevel="1">
      <c r="A206" s="1152"/>
      <c r="B206" s="353" t="s">
        <v>1681</v>
      </c>
      <c r="C206" s="356">
        <v>0</v>
      </c>
      <c r="D206" s="357">
        <v>0</v>
      </c>
      <c r="E206" s="356">
        <v>0</v>
      </c>
      <c r="F206" s="357">
        <v>0</v>
      </c>
      <c r="G206" s="357">
        <v>0</v>
      </c>
      <c r="H206" s="356">
        <v>1</v>
      </c>
      <c r="I206" s="357">
        <v>0</v>
      </c>
      <c r="J206" s="357">
        <v>0</v>
      </c>
      <c r="K206" s="357">
        <v>0</v>
      </c>
      <c r="L206" s="357">
        <v>0</v>
      </c>
      <c r="M206" s="357">
        <v>0</v>
      </c>
      <c r="N206" s="357">
        <v>0</v>
      </c>
      <c r="O206" s="356">
        <f t="shared" si="68"/>
        <v>1</v>
      </c>
      <c r="P206" s="357">
        <f t="shared" si="72"/>
        <v>0</v>
      </c>
      <c r="Q206" s="356">
        <f t="shared" si="70"/>
        <v>1</v>
      </c>
      <c r="R206" s="356">
        <v>0</v>
      </c>
      <c r="S206" s="356">
        <v>0</v>
      </c>
      <c r="T206" s="356">
        <f t="shared" si="71"/>
        <v>0</v>
      </c>
    </row>
    <row r="207" spans="1:20" hidden="1" outlineLevel="1">
      <c r="A207" s="1152"/>
      <c r="B207" s="353" t="s">
        <v>1682</v>
      </c>
      <c r="C207" s="354">
        <v>167</v>
      </c>
      <c r="D207" s="355">
        <v>6</v>
      </c>
      <c r="E207" s="354">
        <v>9</v>
      </c>
      <c r="F207" s="354">
        <v>9</v>
      </c>
      <c r="G207" s="354">
        <v>4</v>
      </c>
      <c r="H207" s="356">
        <v>50</v>
      </c>
      <c r="I207" s="354">
        <v>2</v>
      </c>
      <c r="J207" s="355">
        <v>0</v>
      </c>
      <c r="K207" s="354">
        <v>0</v>
      </c>
      <c r="L207" s="355">
        <v>0</v>
      </c>
      <c r="M207" s="355">
        <v>0</v>
      </c>
      <c r="N207" s="355">
        <v>1</v>
      </c>
      <c r="O207" s="356">
        <f t="shared" si="68"/>
        <v>245</v>
      </c>
      <c r="P207" s="357">
        <f t="shared" si="72"/>
        <v>3</v>
      </c>
      <c r="Q207" s="356">
        <f t="shared" si="70"/>
        <v>248</v>
      </c>
      <c r="R207" s="356">
        <v>0</v>
      </c>
      <c r="S207" s="356">
        <v>0</v>
      </c>
      <c r="T207" s="356">
        <f t="shared" si="71"/>
        <v>0</v>
      </c>
    </row>
    <row r="208" spans="1:20" ht="25.5" hidden="1" outlineLevel="1">
      <c r="A208" s="1152"/>
      <c r="B208" s="353" t="s">
        <v>1683</v>
      </c>
      <c r="C208" s="356">
        <v>0</v>
      </c>
      <c r="D208" s="357">
        <v>0</v>
      </c>
      <c r="E208" s="357">
        <v>0</v>
      </c>
      <c r="F208" s="356">
        <v>0</v>
      </c>
      <c r="G208" s="357">
        <v>0</v>
      </c>
      <c r="H208" s="357">
        <v>1</v>
      </c>
      <c r="I208" s="356">
        <v>0</v>
      </c>
      <c r="J208" s="357">
        <v>0</v>
      </c>
      <c r="K208" s="357">
        <v>0</v>
      </c>
      <c r="L208" s="357">
        <v>0</v>
      </c>
      <c r="M208" s="357">
        <v>0</v>
      </c>
      <c r="N208" s="357">
        <v>0</v>
      </c>
      <c r="O208" s="356">
        <f t="shared" si="68"/>
        <v>1</v>
      </c>
      <c r="P208" s="357">
        <f t="shared" si="72"/>
        <v>0</v>
      </c>
      <c r="Q208" s="356">
        <f t="shared" si="70"/>
        <v>1</v>
      </c>
      <c r="R208" s="356">
        <v>0</v>
      </c>
      <c r="S208" s="356">
        <v>0</v>
      </c>
      <c r="T208" s="356">
        <f t="shared" si="71"/>
        <v>0</v>
      </c>
    </row>
    <row r="209" spans="1:20" ht="25.5" hidden="1" outlineLevel="1">
      <c r="A209" s="1152"/>
      <c r="B209" s="353" t="s">
        <v>1684</v>
      </c>
      <c r="C209" s="354">
        <v>352</v>
      </c>
      <c r="D209" s="354">
        <v>12</v>
      </c>
      <c r="E209" s="354">
        <v>29</v>
      </c>
      <c r="F209" s="354">
        <v>25</v>
      </c>
      <c r="G209" s="354">
        <v>10</v>
      </c>
      <c r="H209" s="356">
        <v>248</v>
      </c>
      <c r="I209" s="354">
        <v>31</v>
      </c>
      <c r="J209" s="355">
        <v>3</v>
      </c>
      <c r="K209" s="354">
        <v>3</v>
      </c>
      <c r="L209" s="354">
        <v>2</v>
      </c>
      <c r="M209" s="354">
        <v>0</v>
      </c>
      <c r="N209" s="356">
        <v>14</v>
      </c>
      <c r="O209" s="356">
        <f t="shared" si="68"/>
        <v>676</v>
      </c>
      <c r="P209" s="357">
        <f t="shared" si="72"/>
        <v>53</v>
      </c>
      <c r="Q209" s="356">
        <f t="shared" si="70"/>
        <v>729</v>
      </c>
      <c r="R209" s="356">
        <v>3</v>
      </c>
      <c r="S209" s="356">
        <v>0</v>
      </c>
      <c r="T209" s="356">
        <f t="shared" si="71"/>
        <v>3</v>
      </c>
    </row>
    <row r="210" spans="1:20" hidden="1" outlineLevel="1">
      <c r="A210" s="1152" t="s">
        <v>1685</v>
      </c>
      <c r="B210" s="353" t="s">
        <v>1686</v>
      </c>
      <c r="C210" s="356">
        <v>4</v>
      </c>
      <c r="D210" s="357">
        <v>0</v>
      </c>
      <c r="E210" s="357">
        <v>0</v>
      </c>
      <c r="F210" s="357">
        <v>0</v>
      </c>
      <c r="G210" s="356">
        <v>1</v>
      </c>
      <c r="H210" s="356">
        <v>1</v>
      </c>
      <c r="I210" s="356">
        <v>2</v>
      </c>
      <c r="J210" s="357">
        <v>0</v>
      </c>
      <c r="K210" s="357">
        <v>0</v>
      </c>
      <c r="L210" s="357">
        <v>0</v>
      </c>
      <c r="M210" s="357">
        <v>0</v>
      </c>
      <c r="N210" s="356">
        <v>0</v>
      </c>
      <c r="O210" s="356">
        <f t="shared" si="68"/>
        <v>6</v>
      </c>
      <c r="P210" s="357">
        <f t="shared" si="72"/>
        <v>2</v>
      </c>
      <c r="Q210" s="356">
        <f t="shared" si="70"/>
        <v>8</v>
      </c>
      <c r="R210" s="356">
        <v>1</v>
      </c>
      <c r="S210" s="356">
        <v>0</v>
      </c>
      <c r="T210" s="356">
        <f t="shared" si="71"/>
        <v>1</v>
      </c>
    </row>
    <row r="211" spans="1:20" hidden="1" outlineLevel="1">
      <c r="A211" s="1152"/>
      <c r="B211" s="353" t="s">
        <v>1687</v>
      </c>
      <c r="C211" s="354">
        <v>0</v>
      </c>
      <c r="D211" s="355">
        <v>0</v>
      </c>
      <c r="E211" s="355">
        <v>0</v>
      </c>
      <c r="F211" s="355">
        <v>0</v>
      </c>
      <c r="G211" s="355">
        <v>0</v>
      </c>
      <c r="H211" s="355">
        <v>0</v>
      </c>
      <c r="I211" s="355">
        <v>0</v>
      </c>
      <c r="J211" s="355">
        <v>0</v>
      </c>
      <c r="K211" s="355">
        <v>0</v>
      </c>
      <c r="L211" s="355">
        <v>0</v>
      </c>
      <c r="M211" s="355">
        <v>0</v>
      </c>
      <c r="N211" s="355">
        <v>0</v>
      </c>
      <c r="O211" s="356">
        <f t="shared" si="68"/>
        <v>0</v>
      </c>
      <c r="P211" s="357">
        <f t="shared" si="72"/>
        <v>0</v>
      </c>
      <c r="Q211" s="356">
        <f t="shared" si="70"/>
        <v>0</v>
      </c>
      <c r="R211" s="356">
        <v>0</v>
      </c>
      <c r="S211" s="356">
        <v>0</v>
      </c>
      <c r="T211" s="356">
        <f t="shared" si="71"/>
        <v>0</v>
      </c>
    </row>
    <row r="212" spans="1:20" ht="25.5" hidden="1" outlineLevel="1">
      <c r="A212" s="1152"/>
      <c r="B212" s="353" t="s">
        <v>1688</v>
      </c>
      <c r="C212" s="356">
        <v>24</v>
      </c>
      <c r="D212" s="357">
        <v>0</v>
      </c>
      <c r="E212" s="357">
        <v>0</v>
      </c>
      <c r="F212" s="356">
        <v>1</v>
      </c>
      <c r="G212" s="357">
        <v>0</v>
      </c>
      <c r="H212" s="356">
        <v>22</v>
      </c>
      <c r="I212" s="356">
        <v>4</v>
      </c>
      <c r="J212" s="357">
        <v>0</v>
      </c>
      <c r="K212" s="357">
        <v>0</v>
      </c>
      <c r="L212" s="357">
        <v>1</v>
      </c>
      <c r="M212" s="357">
        <v>0</v>
      </c>
      <c r="N212" s="357">
        <v>2</v>
      </c>
      <c r="O212" s="356">
        <f t="shared" si="68"/>
        <v>47</v>
      </c>
      <c r="P212" s="357">
        <f t="shared" si="72"/>
        <v>7</v>
      </c>
      <c r="Q212" s="356">
        <f t="shared" si="70"/>
        <v>54</v>
      </c>
      <c r="R212" s="356">
        <v>1</v>
      </c>
      <c r="S212" s="356">
        <v>0</v>
      </c>
      <c r="T212" s="356">
        <f t="shared" si="71"/>
        <v>1</v>
      </c>
    </row>
    <row r="213" spans="1:20" hidden="1" outlineLevel="1">
      <c r="A213" s="1152"/>
      <c r="B213" s="353" t="s">
        <v>1689</v>
      </c>
      <c r="C213" s="354">
        <v>0</v>
      </c>
      <c r="D213" s="355">
        <v>0</v>
      </c>
      <c r="E213" s="355">
        <v>0</v>
      </c>
      <c r="F213" s="355">
        <v>0</v>
      </c>
      <c r="G213" s="355">
        <v>0</v>
      </c>
      <c r="H213" s="355">
        <v>0</v>
      </c>
      <c r="I213" s="355">
        <v>4</v>
      </c>
      <c r="J213" s="355">
        <v>0</v>
      </c>
      <c r="K213" s="355">
        <v>0</v>
      </c>
      <c r="L213" s="355">
        <v>1</v>
      </c>
      <c r="M213" s="355">
        <v>0</v>
      </c>
      <c r="N213" s="355">
        <v>3</v>
      </c>
      <c r="O213" s="356">
        <f t="shared" si="68"/>
        <v>0</v>
      </c>
      <c r="P213" s="357">
        <f t="shared" si="72"/>
        <v>8</v>
      </c>
      <c r="Q213" s="356">
        <f t="shared" si="70"/>
        <v>8</v>
      </c>
      <c r="R213" s="356">
        <v>0</v>
      </c>
      <c r="S213" s="356">
        <v>0</v>
      </c>
      <c r="T213" s="356">
        <f t="shared" si="71"/>
        <v>0</v>
      </c>
    </row>
    <row r="214" spans="1:20" ht="11.25" hidden="1" customHeight="1" outlineLevel="1">
      <c r="A214" s="1152" t="s">
        <v>1690</v>
      </c>
      <c r="B214" s="353" t="s">
        <v>1691</v>
      </c>
      <c r="C214" s="356">
        <v>0</v>
      </c>
      <c r="D214" s="357">
        <v>0</v>
      </c>
      <c r="E214" s="357">
        <v>0</v>
      </c>
      <c r="F214" s="357">
        <v>0</v>
      </c>
      <c r="G214" s="357">
        <v>0</v>
      </c>
      <c r="H214" s="357">
        <v>0</v>
      </c>
      <c r="I214" s="357">
        <v>0</v>
      </c>
      <c r="J214" s="357">
        <v>0</v>
      </c>
      <c r="K214" s="357">
        <v>0</v>
      </c>
      <c r="L214" s="357">
        <v>0</v>
      </c>
      <c r="M214" s="357">
        <v>0</v>
      </c>
      <c r="N214" s="357">
        <v>0</v>
      </c>
      <c r="O214" s="356">
        <f t="shared" si="68"/>
        <v>0</v>
      </c>
      <c r="P214" s="357">
        <f t="shared" si="72"/>
        <v>0</v>
      </c>
      <c r="Q214" s="356">
        <f t="shared" si="70"/>
        <v>0</v>
      </c>
      <c r="R214" s="356">
        <v>0</v>
      </c>
      <c r="S214" s="356">
        <v>0</v>
      </c>
      <c r="T214" s="356">
        <f t="shared" si="71"/>
        <v>0</v>
      </c>
    </row>
    <row r="215" spans="1:20" hidden="1" outlineLevel="1">
      <c r="A215" s="1152"/>
      <c r="B215" s="353" t="s">
        <v>1692</v>
      </c>
      <c r="C215" s="354">
        <v>0</v>
      </c>
      <c r="D215" s="355">
        <v>0</v>
      </c>
      <c r="E215" s="355">
        <v>0</v>
      </c>
      <c r="F215" s="355">
        <v>0</v>
      </c>
      <c r="G215" s="355">
        <v>0</v>
      </c>
      <c r="H215" s="355">
        <v>0</v>
      </c>
      <c r="I215" s="355">
        <v>0</v>
      </c>
      <c r="J215" s="355">
        <v>0</v>
      </c>
      <c r="K215" s="355">
        <v>0</v>
      </c>
      <c r="L215" s="355">
        <v>0</v>
      </c>
      <c r="M215" s="355">
        <v>0</v>
      </c>
      <c r="N215" s="355">
        <v>0</v>
      </c>
      <c r="O215" s="356">
        <f t="shared" si="68"/>
        <v>0</v>
      </c>
      <c r="P215" s="357">
        <f t="shared" si="72"/>
        <v>0</v>
      </c>
      <c r="Q215" s="356">
        <f t="shared" si="70"/>
        <v>0</v>
      </c>
      <c r="R215" s="356">
        <v>0</v>
      </c>
      <c r="S215" s="356">
        <v>0</v>
      </c>
      <c r="T215" s="356">
        <f t="shared" si="71"/>
        <v>0</v>
      </c>
    </row>
    <row r="216" spans="1:20" hidden="1" outlineLevel="1">
      <c r="A216" s="1152"/>
      <c r="B216" s="353" t="s">
        <v>1693</v>
      </c>
      <c r="C216" s="357">
        <v>0</v>
      </c>
      <c r="D216" s="357">
        <v>0</v>
      </c>
      <c r="E216" s="357">
        <v>0</v>
      </c>
      <c r="F216" s="357">
        <v>0</v>
      </c>
      <c r="G216" s="357">
        <v>0</v>
      </c>
      <c r="H216" s="357">
        <v>0</v>
      </c>
      <c r="I216" s="357">
        <v>0</v>
      </c>
      <c r="J216" s="357">
        <v>0</v>
      </c>
      <c r="K216" s="357">
        <v>0</v>
      </c>
      <c r="L216" s="357">
        <v>0</v>
      </c>
      <c r="M216" s="357">
        <v>0</v>
      </c>
      <c r="N216" s="357">
        <v>0</v>
      </c>
      <c r="O216" s="356">
        <f t="shared" si="68"/>
        <v>0</v>
      </c>
      <c r="P216" s="357">
        <f t="shared" si="72"/>
        <v>0</v>
      </c>
      <c r="Q216" s="356">
        <f t="shared" si="70"/>
        <v>0</v>
      </c>
      <c r="R216" s="356">
        <v>0</v>
      </c>
      <c r="S216" s="356">
        <v>0</v>
      </c>
      <c r="T216" s="356">
        <f t="shared" si="71"/>
        <v>0</v>
      </c>
    </row>
    <row r="217" spans="1:20" hidden="1" outlineLevel="1">
      <c r="A217" s="1152"/>
      <c r="B217" s="353" t="s">
        <v>1694</v>
      </c>
      <c r="C217" s="355">
        <v>0</v>
      </c>
      <c r="D217" s="355">
        <v>0</v>
      </c>
      <c r="E217" s="355">
        <v>0</v>
      </c>
      <c r="F217" s="355">
        <v>0</v>
      </c>
      <c r="G217" s="355">
        <v>0</v>
      </c>
      <c r="H217" s="355">
        <v>0</v>
      </c>
      <c r="I217" s="355">
        <v>0</v>
      </c>
      <c r="J217" s="355">
        <v>0</v>
      </c>
      <c r="K217" s="355">
        <v>0</v>
      </c>
      <c r="L217" s="355">
        <v>0</v>
      </c>
      <c r="M217" s="355">
        <v>0</v>
      </c>
      <c r="N217" s="355">
        <v>0</v>
      </c>
      <c r="O217" s="356">
        <f t="shared" si="68"/>
        <v>0</v>
      </c>
      <c r="P217" s="357">
        <f t="shared" si="72"/>
        <v>0</v>
      </c>
      <c r="Q217" s="356">
        <f t="shared" si="70"/>
        <v>0</v>
      </c>
      <c r="R217" s="356">
        <v>0</v>
      </c>
      <c r="S217" s="356">
        <v>0</v>
      </c>
      <c r="T217" s="356">
        <f t="shared" si="71"/>
        <v>0</v>
      </c>
    </row>
    <row r="218" spans="1:20" hidden="1" outlineLevel="1">
      <c r="A218" s="1152"/>
      <c r="B218" s="353" t="s">
        <v>1695</v>
      </c>
      <c r="C218" s="357">
        <v>0</v>
      </c>
      <c r="D218" s="357">
        <v>0</v>
      </c>
      <c r="E218" s="357">
        <v>0</v>
      </c>
      <c r="F218" s="357">
        <v>0</v>
      </c>
      <c r="G218" s="357">
        <v>0</v>
      </c>
      <c r="H218" s="357">
        <v>0</v>
      </c>
      <c r="I218" s="357">
        <v>0</v>
      </c>
      <c r="J218" s="357">
        <v>0</v>
      </c>
      <c r="K218" s="357">
        <v>0</v>
      </c>
      <c r="L218" s="357">
        <v>0</v>
      </c>
      <c r="M218" s="357">
        <v>0</v>
      </c>
      <c r="N218" s="357">
        <v>0</v>
      </c>
      <c r="O218" s="356">
        <f t="shared" si="68"/>
        <v>0</v>
      </c>
      <c r="P218" s="357">
        <f t="shared" si="72"/>
        <v>0</v>
      </c>
      <c r="Q218" s="356">
        <f t="shared" si="70"/>
        <v>0</v>
      </c>
      <c r="R218" s="356">
        <v>0</v>
      </c>
      <c r="S218" s="356">
        <v>0</v>
      </c>
      <c r="T218" s="356">
        <f t="shared" si="71"/>
        <v>0</v>
      </c>
    </row>
    <row r="219" spans="1:20" ht="51" hidden="1" outlineLevel="1">
      <c r="A219" s="1152"/>
      <c r="B219" s="353" t="s">
        <v>1696</v>
      </c>
      <c r="C219" s="354">
        <v>46</v>
      </c>
      <c r="D219" s="355">
        <v>1</v>
      </c>
      <c r="E219" s="354">
        <v>3</v>
      </c>
      <c r="F219" s="354">
        <v>6</v>
      </c>
      <c r="G219" s="354">
        <v>0</v>
      </c>
      <c r="H219" s="356">
        <v>36</v>
      </c>
      <c r="I219" s="354">
        <v>5</v>
      </c>
      <c r="J219" s="355">
        <v>0</v>
      </c>
      <c r="K219" s="355">
        <v>0</v>
      </c>
      <c r="L219" s="355">
        <v>0</v>
      </c>
      <c r="M219" s="355">
        <v>0</v>
      </c>
      <c r="N219" s="355">
        <v>1</v>
      </c>
      <c r="O219" s="356">
        <f t="shared" si="68"/>
        <v>92</v>
      </c>
      <c r="P219" s="357">
        <f t="shared" si="72"/>
        <v>6</v>
      </c>
      <c r="Q219" s="356">
        <f t="shared" si="70"/>
        <v>98</v>
      </c>
      <c r="R219" s="356">
        <v>1</v>
      </c>
      <c r="S219" s="356">
        <v>0</v>
      </c>
      <c r="T219" s="356">
        <f t="shared" si="71"/>
        <v>1</v>
      </c>
    </row>
    <row r="220" spans="1:20" ht="24.75" customHeight="1" collapsed="1">
      <c r="A220" s="1137" t="s">
        <v>1697</v>
      </c>
      <c r="B220" s="1137"/>
      <c r="C220" s="352">
        <f>SUM(C221:C235)</f>
        <v>30</v>
      </c>
      <c r="D220" s="352">
        <f t="shared" ref="D220:T220" si="73">SUM(D221:D235)</f>
        <v>0</v>
      </c>
      <c r="E220" s="352">
        <f t="shared" si="73"/>
        <v>1</v>
      </c>
      <c r="F220" s="352">
        <f t="shared" si="73"/>
        <v>2</v>
      </c>
      <c r="G220" s="352">
        <f t="shared" si="73"/>
        <v>1</v>
      </c>
      <c r="H220" s="352">
        <f t="shared" si="73"/>
        <v>17</v>
      </c>
      <c r="I220" s="352">
        <f t="shared" si="73"/>
        <v>11</v>
      </c>
      <c r="J220" s="352">
        <f t="shared" si="73"/>
        <v>0</v>
      </c>
      <c r="K220" s="352">
        <f t="shared" si="73"/>
        <v>0</v>
      </c>
      <c r="L220" s="352">
        <f t="shared" si="73"/>
        <v>0</v>
      </c>
      <c r="M220" s="352">
        <f t="shared" si="73"/>
        <v>0</v>
      </c>
      <c r="N220" s="352">
        <f t="shared" si="73"/>
        <v>1</v>
      </c>
      <c r="O220" s="352">
        <f t="shared" si="73"/>
        <v>51</v>
      </c>
      <c r="P220" s="352">
        <f t="shared" si="73"/>
        <v>12</v>
      </c>
      <c r="Q220" s="349">
        <f t="shared" si="73"/>
        <v>63</v>
      </c>
      <c r="R220" s="352">
        <f>SUM(R221:R235)</f>
        <v>1</v>
      </c>
      <c r="S220" s="352">
        <f t="shared" si="73"/>
        <v>0</v>
      </c>
      <c r="T220" s="349">
        <f t="shared" si="73"/>
        <v>1</v>
      </c>
    </row>
    <row r="221" spans="1:20" ht="38.25" hidden="1" outlineLevel="1">
      <c r="A221" s="1152" t="s">
        <v>1698</v>
      </c>
      <c r="B221" s="353" t="s">
        <v>1699</v>
      </c>
      <c r="C221" s="356">
        <v>4</v>
      </c>
      <c r="D221" s="357">
        <v>0</v>
      </c>
      <c r="E221" s="357">
        <v>0</v>
      </c>
      <c r="F221" s="357">
        <v>1</v>
      </c>
      <c r="G221" s="357">
        <v>0</v>
      </c>
      <c r="H221" s="356">
        <v>0</v>
      </c>
      <c r="I221" s="357">
        <v>1</v>
      </c>
      <c r="J221" s="356">
        <v>0</v>
      </c>
      <c r="K221" s="357">
        <v>0</v>
      </c>
      <c r="L221" s="357">
        <v>0</v>
      </c>
      <c r="M221" s="357">
        <v>0</v>
      </c>
      <c r="N221" s="357">
        <v>0</v>
      </c>
      <c r="O221" s="356">
        <f>SUM(C221:H221)</f>
        <v>5</v>
      </c>
      <c r="P221" s="356">
        <f>SUM(I221:N221)</f>
        <v>1</v>
      </c>
      <c r="Q221" s="356">
        <f t="shared" ref="Q221:Q235" si="74">+P221+O221</f>
        <v>6</v>
      </c>
      <c r="R221" s="356">
        <v>0</v>
      </c>
      <c r="S221" s="356">
        <v>0</v>
      </c>
      <c r="T221" s="356">
        <f t="shared" ref="T221:T235" si="75">+S221+R221</f>
        <v>0</v>
      </c>
    </row>
    <row r="222" spans="1:20" ht="38.25" hidden="1" outlineLevel="1">
      <c r="A222" s="1152"/>
      <c r="B222" s="353" t="s">
        <v>1700</v>
      </c>
      <c r="C222" s="354">
        <v>1</v>
      </c>
      <c r="D222" s="355">
        <v>0</v>
      </c>
      <c r="E222" s="355">
        <v>0</v>
      </c>
      <c r="F222" s="355">
        <v>1</v>
      </c>
      <c r="G222" s="355">
        <v>1</v>
      </c>
      <c r="H222" s="356">
        <v>3</v>
      </c>
      <c r="I222" s="354">
        <v>3</v>
      </c>
      <c r="J222" s="354">
        <v>0</v>
      </c>
      <c r="K222" s="355">
        <v>0</v>
      </c>
      <c r="L222" s="355">
        <v>0</v>
      </c>
      <c r="M222" s="355">
        <v>0</v>
      </c>
      <c r="N222" s="356">
        <v>0</v>
      </c>
      <c r="O222" s="356">
        <f t="shared" ref="O222:O235" si="76">SUM(C222:H222)</f>
        <v>6</v>
      </c>
      <c r="P222" s="356">
        <f>SUM(I222:N222)</f>
        <v>3</v>
      </c>
      <c r="Q222" s="356">
        <f t="shared" si="74"/>
        <v>9</v>
      </c>
      <c r="R222" s="356">
        <v>0</v>
      </c>
      <c r="S222" s="356">
        <v>0</v>
      </c>
      <c r="T222" s="356">
        <f t="shared" si="75"/>
        <v>0</v>
      </c>
    </row>
    <row r="223" spans="1:20" ht="25.5" hidden="1" outlineLevel="1">
      <c r="A223" s="1152"/>
      <c r="B223" s="353" t="s">
        <v>1701</v>
      </c>
      <c r="C223" s="356">
        <v>1</v>
      </c>
      <c r="D223" s="357">
        <v>0</v>
      </c>
      <c r="E223" s="357">
        <v>0</v>
      </c>
      <c r="F223" s="357">
        <v>0</v>
      </c>
      <c r="G223" s="357">
        <v>0</v>
      </c>
      <c r="H223" s="357">
        <v>1</v>
      </c>
      <c r="I223" s="357">
        <v>0</v>
      </c>
      <c r="J223" s="357">
        <v>0</v>
      </c>
      <c r="K223" s="357">
        <v>0</v>
      </c>
      <c r="L223" s="357">
        <v>0</v>
      </c>
      <c r="M223" s="357">
        <v>0</v>
      </c>
      <c r="N223" s="357">
        <v>0</v>
      </c>
      <c r="O223" s="356">
        <f t="shared" si="76"/>
        <v>2</v>
      </c>
      <c r="P223" s="356">
        <f t="shared" ref="P223:P235" si="77">SUM(I223:N223)</f>
        <v>0</v>
      </c>
      <c r="Q223" s="356">
        <f t="shared" si="74"/>
        <v>2</v>
      </c>
      <c r="R223" s="356">
        <v>0</v>
      </c>
      <c r="S223" s="356">
        <v>0</v>
      </c>
      <c r="T223" s="356">
        <f t="shared" si="75"/>
        <v>0</v>
      </c>
    </row>
    <row r="224" spans="1:20" hidden="1" outlineLevel="1">
      <c r="A224" s="1152" t="s">
        <v>1702</v>
      </c>
      <c r="B224" s="353" t="s">
        <v>1703</v>
      </c>
      <c r="C224" s="355">
        <v>3</v>
      </c>
      <c r="D224" s="354">
        <v>0</v>
      </c>
      <c r="E224" s="355">
        <v>0</v>
      </c>
      <c r="F224" s="355">
        <v>0</v>
      </c>
      <c r="G224" s="355">
        <v>0</v>
      </c>
      <c r="H224" s="356">
        <v>0</v>
      </c>
      <c r="I224" s="355">
        <v>1</v>
      </c>
      <c r="J224" s="355">
        <v>0</v>
      </c>
      <c r="K224" s="355">
        <v>0</v>
      </c>
      <c r="L224" s="355">
        <v>0</v>
      </c>
      <c r="M224" s="355">
        <v>0</v>
      </c>
      <c r="N224" s="355">
        <v>0</v>
      </c>
      <c r="O224" s="356">
        <f t="shared" si="76"/>
        <v>3</v>
      </c>
      <c r="P224" s="356">
        <f t="shared" si="77"/>
        <v>1</v>
      </c>
      <c r="Q224" s="356">
        <f t="shared" si="74"/>
        <v>4</v>
      </c>
      <c r="R224" s="356">
        <v>0</v>
      </c>
      <c r="S224" s="356">
        <v>0</v>
      </c>
      <c r="T224" s="356">
        <f t="shared" si="75"/>
        <v>0</v>
      </c>
    </row>
    <row r="225" spans="1:20" ht="25.5" hidden="1" outlineLevel="1">
      <c r="A225" s="1152"/>
      <c r="B225" s="353" t="s">
        <v>1704</v>
      </c>
      <c r="C225" s="356">
        <v>1</v>
      </c>
      <c r="D225" s="357">
        <v>0</v>
      </c>
      <c r="E225" s="357">
        <v>0</v>
      </c>
      <c r="F225" s="357">
        <v>0</v>
      </c>
      <c r="G225" s="357">
        <v>0</v>
      </c>
      <c r="H225" s="357">
        <v>0</v>
      </c>
      <c r="I225" s="357">
        <v>0</v>
      </c>
      <c r="J225" s="357">
        <v>0</v>
      </c>
      <c r="K225" s="357">
        <v>0</v>
      </c>
      <c r="L225" s="357">
        <v>0</v>
      </c>
      <c r="M225" s="357">
        <v>0</v>
      </c>
      <c r="N225" s="357">
        <v>0</v>
      </c>
      <c r="O225" s="356">
        <f t="shared" si="76"/>
        <v>1</v>
      </c>
      <c r="P225" s="356">
        <f t="shared" si="77"/>
        <v>0</v>
      </c>
      <c r="Q225" s="356">
        <f t="shared" si="74"/>
        <v>1</v>
      </c>
      <c r="R225" s="356">
        <v>0</v>
      </c>
      <c r="S225" s="356">
        <v>0</v>
      </c>
      <c r="T225" s="356">
        <f t="shared" si="75"/>
        <v>0</v>
      </c>
    </row>
    <row r="226" spans="1:20" ht="25.5" hidden="1" outlineLevel="1">
      <c r="A226" s="1152"/>
      <c r="B226" s="353" t="s">
        <v>1705</v>
      </c>
      <c r="C226" s="354">
        <v>1</v>
      </c>
      <c r="D226" s="355">
        <v>0</v>
      </c>
      <c r="E226" s="355">
        <v>0</v>
      </c>
      <c r="F226" s="355">
        <v>0</v>
      </c>
      <c r="G226" s="355">
        <v>0</v>
      </c>
      <c r="H226" s="355">
        <v>1</v>
      </c>
      <c r="I226" s="355">
        <v>0</v>
      </c>
      <c r="J226" s="355">
        <v>0</v>
      </c>
      <c r="K226" s="355">
        <v>0</v>
      </c>
      <c r="L226" s="355">
        <v>0</v>
      </c>
      <c r="M226" s="355">
        <v>0</v>
      </c>
      <c r="N226" s="355">
        <v>1</v>
      </c>
      <c r="O226" s="356">
        <f t="shared" si="76"/>
        <v>2</v>
      </c>
      <c r="P226" s="356">
        <f t="shared" si="77"/>
        <v>1</v>
      </c>
      <c r="Q226" s="356">
        <f t="shared" si="74"/>
        <v>3</v>
      </c>
      <c r="R226" s="356">
        <v>0</v>
      </c>
      <c r="S226" s="356">
        <v>0</v>
      </c>
      <c r="T226" s="356">
        <f t="shared" si="75"/>
        <v>0</v>
      </c>
    </row>
    <row r="227" spans="1:20" ht="11.25" hidden="1" customHeight="1" outlineLevel="1">
      <c r="A227" s="1152" t="s">
        <v>1706</v>
      </c>
      <c r="B227" s="353" t="s">
        <v>1707</v>
      </c>
      <c r="C227" s="357">
        <v>0</v>
      </c>
      <c r="D227" s="357">
        <v>0</v>
      </c>
      <c r="E227" s="357">
        <v>0</v>
      </c>
      <c r="F227" s="357">
        <v>0</v>
      </c>
      <c r="G227" s="357">
        <v>0</v>
      </c>
      <c r="H227" s="357">
        <v>0</v>
      </c>
      <c r="I227" s="357">
        <v>1</v>
      </c>
      <c r="J227" s="357">
        <v>0</v>
      </c>
      <c r="K227" s="357">
        <v>0</v>
      </c>
      <c r="L227" s="357">
        <v>0</v>
      </c>
      <c r="M227" s="357">
        <v>0</v>
      </c>
      <c r="N227" s="357">
        <v>0</v>
      </c>
      <c r="O227" s="356">
        <f t="shared" si="76"/>
        <v>0</v>
      </c>
      <c r="P227" s="356">
        <f t="shared" si="77"/>
        <v>1</v>
      </c>
      <c r="Q227" s="356">
        <f t="shared" si="74"/>
        <v>1</v>
      </c>
      <c r="R227" s="356">
        <v>0</v>
      </c>
      <c r="S227" s="356">
        <v>0</v>
      </c>
      <c r="T227" s="356">
        <f t="shared" si="75"/>
        <v>0</v>
      </c>
    </row>
    <row r="228" spans="1:20" hidden="1" outlineLevel="1">
      <c r="A228" s="1152"/>
      <c r="B228" s="353" t="s">
        <v>1708</v>
      </c>
      <c r="C228" s="354">
        <v>1</v>
      </c>
      <c r="D228" s="355">
        <v>0</v>
      </c>
      <c r="E228" s="355">
        <v>0</v>
      </c>
      <c r="F228" s="355">
        <v>0</v>
      </c>
      <c r="G228" s="355">
        <v>0</v>
      </c>
      <c r="H228" s="356">
        <v>0</v>
      </c>
      <c r="I228" s="355">
        <v>0</v>
      </c>
      <c r="J228" s="355">
        <v>0</v>
      </c>
      <c r="K228" s="355">
        <v>0</v>
      </c>
      <c r="L228" s="355">
        <v>0</v>
      </c>
      <c r="M228" s="355">
        <v>0</v>
      </c>
      <c r="N228" s="356">
        <v>0</v>
      </c>
      <c r="O228" s="356">
        <f t="shared" si="76"/>
        <v>1</v>
      </c>
      <c r="P228" s="356">
        <f t="shared" si="77"/>
        <v>0</v>
      </c>
      <c r="Q228" s="356">
        <f t="shared" si="74"/>
        <v>1</v>
      </c>
      <c r="R228" s="356">
        <v>0</v>
      </c>
      <c r="S228" s="356">
        <v>0</v>
      </c>
      <c r="T228" s="356">
        <f t="shared" si="75"/>
        <v>0</v>
      </c>
    </row>
    <row r="229" spans="1:20" ht="25.5" hidden="1" outlineLevel="1">
      <c r="A229" s="1152"/>
      <c r="B229" s="353" t="s">
        <v>1709</v>
      </c>
      <c r="C229" s="357">
        <v>0</v>
      </c>
      <c r="D229" s="357">
        <v>0</v>
      </c>
      <c r="E229" s="357">
        <v>0</v>
      </c>
      <c r="F229" s="357">
        <v>0</v>
      </c>
      <c r="G229" s="357">
        <v>0</v>
      </c>
      <c r="H229" s="357">
        <v>1</v>
      </c>
      <c r="I229" s="357">
        <v>0</v>
      </c>
      <c r="J229" s="357">
        <v>0</v>
      </c>
      <c r="K229" s="357">
        <v>0</v>
      </c>
      <c r="L229" s="357">
        <v>0</v>
      </c>
      <c r="M229" s="357">
        <v>0</v>
      </c>
      <c r="N229" s="357">
        <v>0</v>
      </c>
      <c r="O229" s="356">
        <f t="shared" si="76"/>
        <v>1</v>
      </c>
      <c r="P229" s="356">
        <f t="shared" si="77"/>
        <v>0</v>
      </c>
      <c r="Q229" s="356">
        <f t="shared" si="74"/>
        <v>1</v>
      </c>
      <c r="R229" s="356">
        <v>0</v>
      </c>
      <c r="S229" s="356">
        <v>0</v>
      </c>
      <c r="T229" s="356">
        <f t="shared" si="75"/>
        <v>0</v>
      </c>
    </row>
    <row r="230" spans="1:20" ht="25.5" hidden="1" outlineLevel="1">
      <c r="A230" s="1152"/>
      <c r="B230" s="353" t="s">
        <v>1710</v>
      </c>
      <c r="C230" s="354">
        <v>8</v>
      </c>
      <c r="D230" s="355">
        <v>0</v>
      </c>
      <c r="E230" s="355">
        <v>0</v>
      </c>
      <c r="F230" s="355">
        <v>0</v>
      </c>
      <c r="G230" s="355">
        <v>0</v>
      </c>
      <c r="H230" s="356">
        <v>1</v>
      </c>
      <c r="I230" s="355">
        <v>4</v>
      </c>
      <c r="J230" s="355">
        <v>0</v>
      </c>
      <c r="K230" s="355">
        <v>0</v>
      </c>
      <c r="L230" s="355">
        <v>0</v>
      </c>
      <c r="M230" s="355">
        <v>0</v>
      </c>
      <c r="N230" s="355">
        <v>0</v>
      </c>
      <c r="O230" s="356">
        <f t="shared" si="76"/>
        <v>9</v>
      </c>
      <c r="P230" s="356">
        <f t="shared" si="77"/>
        <v>4</v>
      </c>
      <c r="Q230" s="356">
        <f t="shared" si="74"/>
        <v>13</v>
      </c>
      <c r="R230" s="356">
        <v>0</v>
      </c>
      <c r="S230" s="356">
        <v>0</v>
      </c>
      <c r="T230" s="356">
        <f t="shared" si="75"/>
        <v>0</v>
      </c>
    </row>
    <row r="231" spans="1:20" ht="38.25" hidden="1" outlineLevel="1">
      <c r="A231" s="1152"/>
      <c r="B231" s="353" t="s">
        <v>1711</v>
      </c>
      <c r="C231" s="356">
        <v>5</v>
      </c>
      <c r="D231" s="356">
        <v>0</v>
      </c>
      <c r="E231" s="357">
        <v>0</v>
      </c>
      <c r="F231" s="357">
        <v>0</v>
      </c>
      <c r="G231" s="356">
        <v>0</v>
      </c>
      <c r="H231" s="357">
        <v>3</v>
      </c>
      <c r="I231" s="356">
        <v>0</v>
      </c>
      <c r="J231" s="357">
        <v>0</v>
      </c>
      <c r="K231" s="357">
        <v>0</v>
      </c>
      <c r="L231" s="357">
        <v>0</v>
      </c>
      <c r="M231" s="356">
        <v>0</v>
      </c>
      <c r="N231" s="356">
        <v>0</v>
      </c>
      <c r="O231" s="356">
        <f t="shared" si="76"/>
        <v>8</v>
      </c>
      <c r="P231" s="356">
        <f t="shared" si="77"/>
        <v>0</v>
      </c>
      <c r="Q231" s="356">
        <f t="shared" si="74"/>
        <v>8</v>
      </c>
      <c r="R231" s="356">
        <v>1</v>
      </c>
      <c r="S231" s="356">
        <v>0</v>
      </c>
      <c r="T231" s="356">
        <f t="shared" si="75"/>
        <v>1</v>
      </c>
    </row>
    <row r="232" spans="1:20" ht="25.5" hidden="1" outlineLevel="1">
      <c r="A232" s="1152" t="s">
        <v>1712</v>
      </c>
      <c r="B232" s="353" t="s">
        <v>1713</v>
      </c>
      <c r="C232" s="354">
        <v>0</v>
      </c>
      <c r="D232" s="354">
        <v>0</v>
      </c>
      <c r="E232" s="355">
        <v>0</v>
      </c>
      <c r="F232" s="355">
        <v>0</v>
      </c>
      <c r="G232" s="355">
        <v>0</v>
      </c>
      <c r="H232" s="356">
        <v>5</v>
      </c>
      <c r="I232" s="355">
        <v>0</v>
      </c>
      <c r="J232" s="355">
        <v>0</v>
      </c>
      <c r="K232" s="355">
        <v>0</v>
      </c>
      <c r="L232" s="355">
        <v>0</v>
      </c>
      <c r="M232" s="355">
        <v>0</v>
      </c>
      <c r="N232" s="355">
        <v>0</v>
      </c>
      <c r="O232" s="356">
        <f t="shared" si="76"/>
        <v>5</v>
      </c>
      <c r="P232" s="356">
        <f t="shared" si="77"/>
        <v>0</v>
      </c>
      <c r="Q232" s="356">
        <f t="shared" si="74"/>
        <v>5</v>
      </c>
      <c r="R232" s="356">
        <v>0</v>
      </c>
      <c r="S232" s="356">
        <v>0</v>
      </c>
      <c r="T232" s="356">
        <f t="shared" si="75"/>
        <v>0</v>
      </c>
    </row>
    <row r="233" spans="1:20" ht="25.5" hidden="1" outlineLevel="1">
      <c r="A233" s="1152"/>
      <c r="B233" s="353" t="s">
        <v>1714</v>
      </c>
      <c r="C233" s="356">
        <v>0</v>
      </c>
      <c r="D233" s="357">
        <v>0</v>
      </c>
      <c r="E233" s="357">
        <v>0</v>
      </c>
      <c r="F233" s="357">
        <v>0</v>
      </c>
      <c r="G233" s="357">
        <v>0</v>
      </c>
      <c r="H233" s="356">
        <v>0</v>
      </c>
      <c r="I233" s="357">
        <v>0</v>
      </c>
      <c r="J233" s="357">
        <v>0</v>
      </c>
      <c r="K233" s="357">
        <v>0</v>
      </c>
      <c r="L233" s="357">
        <v>0</v>
      </c>
      <c r="M233" s="357">
        <v>0</v>
      </c>
      <c r="N233" s="357">
        <v>0</v>
      </c>
      <c r="O233" s="356">
        <f t="shared" si="76"/>
        <v>0</v>
      </c>
      <c r="P233" s="356">
        <f t="shared" si="77"/>
        <v>0</v>
      </c>
      <c r="Q233" s="356">
        <f t="shared" si="74"/>
        <v>0</v>
      </c>
      <c r="R233" s="356">
        <v>0</v>
      </c>
      <c r="S233" s="356">
        <v>0</v>
      </c>
      <c r="T233" s="356">
        <f t="shared" si="75"/>
        <v>0</v>
      </c>
    </row>
    <row r="234" spans="1:20" ht="25.5" hidden="1" outlineLevel="1">
      <c r="A234" s="1152"/>
      <c r="B234" s="353" t="s">
        <v>1715</v>
      </c>
      <c r="C234" s="354">
        <v>5</v>
      </c>
      <c r="D234" s="354">
        <v>0</v>
      </c>
      <c r="E234" s="355">
        <v>1</v>
      </c>
      <c r="F234" s="355">
        <v>0</v>
      </c>
      <c r="G234" s="355">
        <v>0</v>
      </c>
      <c r="H234" s="355">
        <v>1</v>
      </c>
      <c r="I234" s="354">
        <v>0</v>
      </c>
      <c r="J234" s="355">
        <v>0</v>
      </c>
      <c r="K234" s="355">
        <v>0</v>
      </c>
      <c r="L234" s="355">
        <v>0</v>
      </c>
      <c r="M234" s="355">
        <v>0</v>
      </c>
      <c r="N234" s="355">
        <v>0</v>
      </c>
      <c r="O234" s="356">
        <f t="shared" si="76"/>
        <v>7</v>
      </c>
      <c r="P234" s="356">
        <f t="shared" si="77"/>
        <v>0</v>
      </c>
      <c r="Q234" s="356">
        <f t="shared" si="74"/>
        <v>7</v>
      </c>
      <c r="R234" s="356">
        <v>0</v>
      </c>
      <c r="S234" s="356">
        <v>0</v>
      </c>
      <c r="T234" s="356">
        <f t="shared" si="75"/>
        <v>0</v>
      </c>
    </row>
    <row r="235" spans="1:20" hidden="1" outlineLevel="1">
      <c r="A235" s="1152"/>
      <c r="B235" s="353" t="s">
        <v>1716</v>
      </c>
      <c r="C235" s="357">
        <v>0</v>
      </c>
      <c r="D235" s="357">
        <v>0</v>
      </c>
      <c r="E235" s="357">
        <v>0</v>
      </c>
      <c r="F235" s="357">
        <v>0</v>
      </c>
      <c r="G235" s="357">
        <v>0</v>
      </c>
      <c r="H235" s="356">
        <v>1</v>
      </c>
      <c r="I235" s="357">
        <v>1</v>
      </c>
      <c r="J235" s="357">
        <v>0</v>
      </c>
      <c r="K235" s="357">
        <v>0</v>
      </c>
      <c r="L235" s="357">
        <v>0</v>
      </c>
      <c r="M235" s="357">
        <v>0</v>
      </c>
      <c r="N235" s="357">
        <v>0</v>
      </c>
      <c r="O235" s="356">
        <f t="shared" si="76"/>
        <v>1</v>
      </c>
      <c r="P235" s="356">
        <f t="shared" si="77"/>
        <v>1</v>
      </c>
      <c r="Q235" s="356">
        <f t="shared" si="74"/>
        <v>2</v>
      </c>
      <c r="R235" s="356">
        <v>0</v>
      </c>
      <c r="S235" s="356">
        <v>0</v>
      </c>
      <c r="T235" s="356">
        <f t="shared" si="75"/>
        <v>0</v>
      </c>
    </row>
    <row r="236" spans="1:20" ht="17.100000000000001" customHeight="1" collapsed="1">
      <c r="A236" s="1137" t="s">
        <v>1717</v>
      </c>
      <c r="B236" s="1137"/>
      <c r="C236" s="358">
        <f t="shared" ref="C236:T236" si="78">SUM(C237:C238)</f>
        <v>339</v>
      </c>
      <c r="D236" s="358">
        <f t="shared" si="78"/>
        <v>7</v>
      </c>
      <c r="E236" s="358">
        <f t="shared" si="78"/>
        <v>20</v>
      </c>
      <c r="F236" s="358">
        <f t="shared" si="78"/>
        <v>30</v>
      </c>
      <c r="G236" s="358">
        <f t="shared" si="78"/>
        <v>3</v>
      </c>
      <c r="H236" s="358">
        <f t="shared" si="78"/>
        <v>162</v>
      </c>
      <c r="I236" s="358">
        <f t="shared" si="78"/>
        <v>7</v>
      </c>
      <c r="J236" s="358">
        <f t="shared" si="78"/>
        <v>1</v>
      </c>
      <c r="K236" s="358">
        <f t="shared" si="78"/>
        <v>0</v>
      </c>
      <c r="L236" s="358">
        <f t="shared" si="78"/>
        <v>0</v>
      </c>
      <c r="M236" s="358">
        <f t="shared" si="78"/>
        <v>0</v>
      </c>
      <c r="N236" s="358">
        <f t="shared" si="78"/>
        <v>2</v>
      </c>
      <c r="O236" s="358">
        <f t="shared" si="78"/>
        <v>561</v>
      </c>
      <c r="P236" s="358">
        <f t="shared" si="78"/>
        <v>10</v>
      </c>
      <c r="Q236" s="359">
        <f t="shared" si="78"/>
        <v>571</v>
      </c>
      <c r="R236" s="358">
        <f t="shared" si="78"/>
        <v>7</v>
      </c>
      <c r="S236" s="358">
        <f t="shared" si="78"/>
        <v>0</v>
      </c>
      <c r="T236" s="359">
        <f t="shared" si="78"/>
        <v>7</v>
      </c>
    </row>
    <row r="237" spans="1:20" ht="11.25" hidden="1" customHeight="1" outlineLevel="1">
      <c r="A237" s="1152" t="s">
        <v>1718</v>
      </c>
      <c r="B237" s="353" t="s">
        <v>1719</v>
      </c>
      <c r="C237" s="354">
        <v>72</v>
      </c>
      <c r="D237" s="354">
        <v>1</v>
      </c>
      <c r="E237" s="354">
        <v>6</v>
      </c>
      <c r="F237" s="354">
        <v>8</v>
      </c>
      <c r="G237" s="354">
        <v>0</v>
      </c>
      <c r="H237" s="356">
        <v>47</v>
      </c>
      <c r="I237" s="354">
        <v>1</v>
      </c>
      <c r="J237" s="355">
        <v>0</v>
      </c>
      <c r="K237" s="355">
        <v>0</v>
      </c>
      <c r="L237" s="355">
        <v>0</v>
      </c>
      <c r="M237" s="355">
        <v>0</v>
      </c>
      <c r="N237" s="355">
        <v>0</v>
      </c>
      <c r="O237" s="356">
        <f>SUM(C237:H237)</f>
        <v>134</v>
      </c>
      <c r="P237" s="357">
        <f t="shared" ref="P237:P238" si="79">SUM(I237:N237)</f>
        <v>1</v>
      </c>
      <c r="Q237" s="356">
        <f t="shared" ref="Q237:Q238" si="80">+P237+O237</f>
        <v>135</v>
      </c>
      <c r="R237" s="356">
        <v>1</v>
      </c>
      <c r="S237" s="356">
        <v>0</v>
      </c>
      <c r="T237" s="356">
        <f t="shared" ref="T237:T238" si="81">+S237+R237</f>
        <v>1</v>
      </c>
    </row>
    <row r="238" spans="1:20" ht="25.5" hidden="1" outlineLevel="1">
      <c r="A238" s="1152"/>
      <c r="B238" s="353" t="s">
        <v>1720</v>
      </c>
      <c r="C238" s="356">
        <v>267</v>
      </c>
      <c r="D238" s="356">
        <v>6</v>
      </c>
      <c r="E238" s="356">
        <v>14</v>
      </c>
      <c r="F238" s="356">
        <v>22</v>
      </c>
      <c r="G238" s="356">
        <v>3</v>
      </c>
      <c r="H238" s="356">
        <v>115</v>
      </c>
      <c r="I238" s="356">
        <v>6</v>
      </c>
      <c r="J238" s="357">
        <v>1</v>
      </c>
      <c r="K238" s="356">
        <v>0</v>
      </c>
      <c r="L238" s="356">
        <v>0</v>
      </c>
      <c r="M238" s="357">
        <v>0</v>
      </c>
      <c r="N238" s="356">
        <v>2</v>
      </c>
      <c r="O238" s="356">
        <f>SUM(C238:H238)</f>
        <v>427</v>
      </c>
      <c r="P238" s="357">
        <f t="shared" si="79"/>
        <v>9</v>
      </c>
      <c r="Q238" s="356">
        <f t="shared" si="80"/>
        <v>436</v>
      </c>
      <c r="R238" s="356">
        <v>6</v>
      </c>
      <c r="S238" s="356">
        <v>0</v>
      </c>
      <c r="T238" s="356">
        <f t="shared" si="81"/>
        <v>6</v>
      </c>
    </row>
    <row r="239" spans="1:20" ht="17.100000000000001" customHeight="1" collapsed="1">
      <c r="A239" s="1135" t="s">
        <v>1721</v>
      </c>
      <c r="B239" s="1135"/>
      <c r="C239" s="359">
        <f>C240+C245+C258+C265</f>
        <v>2390</v>
      </c>
      <c r="D239" s="359">
        <f t="shared" ref="D239:T239" si="82">D240+D245+D258+D265</f>
        <v>85</v>
      </c>
      <c r="E239" s="359">
        <f t="shared" si="82"/>
        <v>166</v>
      </c>
      <c r="F239" s="359">
        <f t="shared" si="82"/>
        <v>236</v>
      </c>
      <c r="G239" s="359">
        <f t="shared" si="82"/>
        <v>73</v>
      </c>
      <c r="H239" s="359">
        <f t="shared" si="82"/>
        <v>1426</v>
      </c>
      <c r="I239" s="359">
        <f t="shared" si="82"/>
        <v>1676</v>
      </c>
      <c r="J239" s="359">
        <f t="shared" si="82"/>
        <v>46</v>
      </c>
      <c r="K239" s="359">
        <f t="shared" si="82"/>
        <v>69</v>
      </c>
      <c r="L239" s="359">
        <f t="shared" si="82"/>
        <v>89</v>
      </c>
      <c r="M239" s="359">
        <f t="shared" si="82"/>
        <v>29</v>
      </c>
      <c r="N239" s="359">
        <f t="shared" si="82"/>
        <v>375</v>
      </c>
      <c r="O239" s="359">
        <f t="shared" si="82"/>
        <v>4376</v>
      </c>
      <c r="P239" s="359">
        <f t="shared" si="82"/>
        <v>2284</v>
      </c>
      <c r="Q239" s="359">
        <f t="shared" si="82"/>
        <v>6660</v>
      </c>
      <c r="R239" s="359">
        <f t="shared" si="82"/>
        <v>28</v>
      </c>
      <c r="S239" s="359">
        <f t="shared" si="82"/>
        <v>5</v>
      </c>
      <c r="T239" s="359">
        <f t="shared" si="82"/>
        <v>33</v>
      </c>
    </row>
    <row r="240" spans="1:20" ht="17.100000000000001" customHeight="1">
      <c r="A240" s="1137" t="s">
        <v>1722</v>
      </c>
      <c r="B240" s="1137"/>
      <c r="C240" s="358">
        <f>SUM(C241:C244)</f>
        <v>1004</v>
      </c>
      <c r="D240" s="358">
        <f t="shared" ref="D240:T240" si="83">SUM(D241:D244)</f>
        <v>39</v>
      </c>
      <c r="E240" s="358">
        <f t="shared" si="83"/>
        <v>76</v>
      </c>
      <c r="F240" s="358">
        <f t="shared" si="83"/>
        <v>114</v>
      </c>
      <c r="G240" s="358">
        <f t="shared" si="83"/>
        <v>40</v>
      </c>
      <c r="H240" s="358">
        <f t="shared" si="83"/>
        <v>745</v>
      </c>
      <c r="I240" s="358">
        <f t="shared" si="83"/>
        <v>713</v>
      </c>
      <c r="J240" s="358">
        <f t="shared" si="83"/>
        <v>18</v>
      </c>
      <c r="K240" s="358">
        <f t="shared" si="83"/>
        <v>34</v>
      </c>
      <c r="L240" s="358">
        <f t="shared" si="83"/>
        <v>46</v>
      </c>
      <c r="M240" s="358">
        <f t="shared" si="83"/>
        <v>14</v>
      </c>
      <c r="N240" s="358">
        <f t="shared" si="83"/>
        <v>183</v>
      </c>
      <c r="O240" s="358">
        <f t="shared" si="83"/>
        <v>2018</v>
      </c>
      <c r="P240" s="358">
        <f t="shared" si="83"/>
        <v>1008</v>
      </c>
      <c r="Q240" s="359">
        <f t="shared" si="83"/>
        <v>3026</v>
      </c>
      <c r="R240" s="358">
        <f t="shared" si="83"/>
        <v>12</v>
      </c>
      <c r="S240" s="358">
        <f t="shared" si="83"/>
        <v>1</v>
      </c>
      <c r="T240" s="359">
        <f t="shared" si="83"/>
        <v>13</v>
      </c>
    </row>
    <row r="241" spans="1:20" hidden="1" outlineLevel="1">
      <c r="A241" s="353" t="s">
        <v>1723</v>
      </c>
      <c r="B241" s="353" t="s">
        <v>1724</v>
      </c>
      <c r="C241" s="354">
        <v>946</v>
      </c>
      <c r="D241" s="354">
        <v>38</v>
      </c>
      <c r="E241" s="354">
        <v>72</v>
      </c>
      <c r="F241" s="354">
        <v>106</v>
      </c>
      <c r="G241" s="354">
        <v>39</v>
      </c>
      <c r="H241" s="356">
        <v>687</v>
      </c>
      <c r="I241" s="354">
        <v>576</v>
      </c>
      <c r="J241" s="354">
        <v>14</v>
      </c>
      <c r="K241" s="354">
        <v>27</v>
      </c>
      <c r="L241" s="354">
        <v>31</v>
      </c>
      <c r="M241" s="354">
        <v>12</v>
      </c>
      <c r="N241" s="356">
        <v>140</v>
      </c>
      <c r="O241" s="356">
        <f>SUM(C241:H241)</f>
        <v>1888</v>
      </c>
      <c r="P241" s="357">
        <f t="shared" ref="P241:P244" si="84">SUM(I241:N241)</f>
        <v>800</v>
      </c>
      <c r="Q241" s="356">
        <f t="shared" ref="Q241:Q244" si="85">+P241+O241</f>
        <v>2688</v>
      </c>
      <c r="R241" s="356">
        <v>12</v>
      </c>
      <c r="S241" s="356">
        <v>1</v>
      </c>
      <c r="T241" s="356">
        <f t="shared" ref="T241:T244" si="86">+S241+R241</f>
        <v>13</v>
      </c>
    </row>
    <row r="242" spans="1:20" hidden="1" outlineLevel="1">
      <c r="A242" s="353" t="s">
        <v>1725</v>
      </c>
      <c r="B242" s="353" t="s">
        <v>1726</v>
      </c>
      <c r="C242" s="356">
        <v>28</v>
      </c>
      <c r="D242" s="356">
        <v>1</v>
      </c>
      <c r="E242" s="356">
        <v>1</v>
      </c>
      <c r="F242" s="356">
        <v>5</v>
      </c>
      <c r="G242" s="357">
        <v>0</v>
      </c>
      <c r="H242" s="356">
        <v>36</v>
      </c>
      <c r="I242" s="356">
        <v>97</v>
      </c>
      <c r="J242" s="357">
        <v>3</v>
      </c>
      <c r="K242" s="356">
        <v>4</v>
      </c>
      <c r="L242" s="356">
        <v>11</v>
      </c>
      <c r="M242" s="357">
        <v>1</v>
      </c>
      <c r="N242" s="356">
        <v>34</v>
      </c>
      <c r="O242" s="356">
        <f t="shared" ref="O242:O244" si="87">SUM(C242:H242)</f>
        <v>71</v>
      </c>
      <c r="P242" s="357">
        <f t="shared" si="84"/>
        <v>150</v>
      </c>
      <c r="Q242" s="356">
        <f t="shared" si="85"/>
        <v>221</v>
      </c>
      <c r="R242" s="356">
        <v>0</v>
      </c>
      <c r="S242" s="356">
        <v>0</v>
      </c>
      <c r="T242" s="356">
        <f t="shared" si="86"/>
        <v>0</v>
      </c>
    </row>
    <row r="243" spans="1:20" ht="25.5" hidden="1" outlineLevel="1">
      <c r="A243" s="1152" t="s">
        <v>1727</v>
      </c>
      <c r="B243" s="353" t="s">
        <v>1728</v>
      </c>
      <c r="C243" s="354">
        <v>0</v>
      </c>
      <c r="D243" s="355">
        <v>0</v>
      </c>
      <c r="E243" s="355">
        <v>0</v>
      </c>
      <c r="F243" s="354">
        <v>0</v>
      </c>
      <c r="G243" s="355">
        <v>1</v>
      </c>
      <c r="H243" s="355">
        <v>2</v>
      </c>
      <c r="I243" s="354">
        <v>1</v>
      </c>
      <c r="J243" s="355">
        <v>0</v>
      </c>
      <c r="K243" s="355">
        <v>0</v>
      </c>
      <c r="L243" s="355">
        <v>0</v>
      </c>
      <c r="M243" s="355">
        <v>0</v>
      </c>
      <c r="N243" s="355">
        <v>1</v>
      </c>
      <c r="O243" s="356">
        <f t="shared" si="87"/>
        <v>3</v>
      </c>
      <c r="P243" s="357">
        <f t="shared" si="84"/>
        <v>2</v>
      </c>
      <c r="Q243" s="356">
        <f t="shared" si="85"/>
        <v>5</v>
      </c>
      <c r="R243" s="356">
        <v>0</v>
      </c>
      <c r="S243" s="356">
        <v>0</v>
      </c>
      <c r="T243" s="356">
        <f t="shared" si="86"/>
        <v>0</v>
      </c>
    </row>
    <row r="244" spans="1:20" hidden="1" outlineLevel="1">
      <c r="A244" s="1152"/>
      <c r="B244" s="353" t="s">
        <v>1729</v>
      </c>
      <c r="C244" s="356">
        <v>30</v>
      </c>
      <c r="D244" s="357">
        <v>0</v>
      </c>
      <c r="E244" s="356">
        <v>3</v>
      </c>
      <c r="F244" s="357">
        <v>3</v>
      </c>
      <c r="G244" s="356">
        <v>0</v>
      </c>
      <c r="H244" s="356">
        <v>20</v>
      </c>
      <c r="I244" s="356">
        <v>39</v>
      </c>
      <c r="J244" s="356">
        <v>1</v>
      </c>
      <c r="K244" s="356">
        <v>3</v>
      </c>
      <c r="L244" s="356">
        <v>4</v>
      </c>
      <c r="M244" s="356">
        <v>1</v>
      </c>
      <c r="N244" s="356">
        <v>8</v>
      </c>
      <c r="O244" s="356">
        <f t="shared" si="87"/>
        <v>56</v>
      </c>
      <c r="P244" s="357">
        <f t="shared" si="84"/>
        <v>56</v>
      </c>
      <c r="Q244" s="356">
        <f t="shared" si="85"/>
        <v>112</v>
      </c>
      <c r="R244" s="356">
        <v>0</v>
      </c>
      <c r="S244" s="356">
        <v>0</v>
      </c>
      <c r="T244" s="356">
        <f t="shared" si="86"/>
        <v>0</v>
      </c>
    </row>
    <row r="245" spans="1:20" ht="17.100000000000001" customHeight="1" collapsed="1">
      <c r="A245" s="1137" t="s">
        <v>1730</v>
      </c>
      <c r="B245" s="1137"/>
      <c r="C245" s="358">
        <f>SUM(C246:C257)</f>
        <v>198</v>
      </c>
      <c r="D245" s="358">
        <f t="shared" ref="D245:T245" si="88">SUM(D246:D257)</f>
        <v>1</v>
      </c>
      <c r="E245" s="358">
        <f t="shared" si="88"/>
        <v>3</v>
      </c>
      <c r="F245" s="358">
        <f t="shared" si="88"/>
        <v>13</v>
      </c>
      <c r="G245" s="358">
        <f t="shared" si="88"/>
        <v>0</v>
      </c>
      <c r="H245" s="358">
        <f t="shared" si="88"/>
        <v>45</v>
      </c>
      <c r="I245" s="358">
        <f t="shared" si="88"/>
        <v>368</v>
      </c>
      <c r="J245" s="358">
        <f t="shared" si="88"/>
        <v>9</v>
      </c>
      <c r="K245" s="358">
        <f t="shared" si="88"/>
        <v>16</v>
      </c>
      <c r="L245" s="358">
        <f t="shared" si="88"/>
        <v>11</v>
      </c>
      <c r="M245" s="358">
        <f t="shared" si="88"/>
        <v>3</v>
      </c>
      <c r="N245" s="358">
        <f t="shared" si="88"/>
        <v>41</v>
      </c>
      <c r="O245" s="358">
        <f t="shared" si="88"/>
        <v>260</v>
      </c>
      <c r="P245" s="358">
        <f t="shared" si="88"/>
        <v>448</v>
      </c>
      <c r="Q245" s="359">
        <f t="shared" si="88"/>
        <v>708</v>
      </c>
      <c r="R245" s="358">
        <f>SUM(R246:R257)</f>
        <v>1</v>
      </c>
      <c r="S245" s="358">
        <f t="shared" si="88"/>
        <v>2</v>
      </c>
      <c r="T245" s="359">
        <f t="shared" si="88"/>
        <v>3</v>
      </c>
    </row>
    <row r="246" spans="1:20" ht="25.5" hidden="1" outlineLevel="1">
      <c r="A246" s="1152" t="s">
        <v>1731</v>
      </c>
      <c r="B246" s="353" t="s">
        <v>1732</v>
      </c>
      <c r="C246" s="355">
        <v>15</v>
      </c>
      <c r="D246" s="355">
        <v>0</v>
      </c>
      <c r="E246" s="355">
        <v>0</v>
      </c>
      <c r="F246" s="355">
        <v>0</v>
      </c>
      <c r="G246" s="355">
        <v>0</v>
      </c>
      <c r="H246" s="356">
        <v>1</v>
      </c>
      <c r="I246" s="354">
        <v>27</v>
      </c>
      <c r="J246" s="355">
        <v>0</v>
      </c>
      <c r="K246" s="355">
        <v>0</v>
      </c>
      <c r="L246" s="355">
        <v>1</v>
      </c>
      <c r="M246" s="355">
        <v>0</v>
      </c>
      <c r="N246" s="356">
        <v>2</v>
      </c>
      <c r="O246" s="356">
        <f t="shared" ref="O246:O257" si="89">SUM(C246:H246)</f>
        <v>16</v>
      </c>
      <c r="P246" s="357">
        <f t="shared" ref="P246:P257" si="90">SUM(I246:N246)</f>
        <v>30</v>
      </c>
      <c r="Q246" s="356">
        <f t="shared" ref="Q246:Q257" si="91">+P246+O246</f>
        <v>46</v>
      </c>
      <c r="R246" s="356">
        <v>0</v>
      </c>
      <c r="S246" s="356">
        <v>1</v>
      </c>
      <c r="T246" s="356">
        <f t="shared" ref="T246:T257" si="92">+S246+R246</f>
        <v>1</v>
      </c>
    </row>
    <row r="247" spans="1:20" ht="25.5" hidden="1" outlineLevel="1">
      <c r="A247" s="1152"/>
      <c r="B247" s="353" t="s">
        <v>1733</v>
      </c>
      <c r="C247" s="357">
        <v>1</v>
      </c>
      <c r="D247" s="357">
        <v>0</v>
      </c>
      <c r="E247" s="357">
        <v>0</v>
      </c>
      <c r="F247" s="357">
        <v>1</v>
      </c>
      <c r="G247" s="357">
        <v>0</v>
      </c>
      <c r="H247" s="356">
        <v>0</v>
      </c>
      <c r="I247" s="357">
        <v>0</v>
      </c>
      <c r="J247" s="357">
        <v>0</v>
      </c>
      <c r="K247" s="357">
        <v>0</v>
      </c>
      <c r="L247" s="357">
        <v>0</v>
      </c>
      <c r="M247" s="357">
        <v>0</v>
      </c>
      <c r="N247" s="357">
        <v>0</v>
      </c>
      <c r="O247" s="356">
        <f t="shared" si="89"/>
        <v>2</v>
      </c>
      <c r="P247" s="357">
        <f t="shared" si="90"/>
        <v>0</v>
      </c>
      <c r="Q247" s="356">
        <f t="shared" si="91"/>
        <v>2</v>
      </c>
      <c r="R247" s="356">
        <v>0</v>
      </c>
      <c r="S247" s="356">
        <v>0</v>
      </c>
      <c r="T247" s="356">
        <f t="shared" si="92"/>
        <v>0</v>
      </c>
    </row>
    <row r="248" spans="1:20" hidden="1" outlineLevel="1">
      <c r="A248" s="1152"/>
      <c r="B248" s="353" t="s">
        <v>1734</v>
      </c>
      <c r="C248" s="355">
        <v>0</v>
      </c>
      <c r="D248" s="355">
        <v>0</v>
      </c>
      <c r="E248" s="355">
        <v>0</v>
      </c>
      <c r="F248" s="355">
        <v>0</v>
      </c>
      <c r="G248" s="355">
        <v>0</v>
      </c>
      <c r="H248" s="355">
        <v>0</v>
      </c>
      <c r="I248" s="355">
        <v>0</v>
      </c>
      <c r="J248" s="355">
        <v>0</v>
      </c>
      <c r="K248" s="355">
        <v>0</v>
      </c>
      <c r="L248" s="355">
        <v>0</v>
      </c>
      <c r="M248" s="355">
        <v>0</v>
      </c>
      <c r="N248" s="355">
        <v>0</v>
      </c>
      <c r="O248" s="356">
        <f t="shared" si="89"/>
        <v>0</v>
      </c>
      <c r="P248" s="357">
        <f t="shared" si="90"/>
        <v>0</v>
      </c>
      <c r="Q248" s="356">
        <f t="shared" si="91"/>
        <v>0</v>
      </c>
      <c r="R248" s="356">
        <v>0</v>
      </c>
      <c r="S248" s="356">
        <v>0</v>
      </c>
      <c r="T248" s="356">
        <f t="shared" si="92"/>
        <v>0</v>
      </c>
    </row>
    <row r="249" spans="1:20" ht="25.5" hidden="1" outlineLevel="1">
      <c r="A249" s="1152"/>
      <c r="B249" s="353" t="s">
        <v>1735</v>
      </c>
      <c r="C249" s="356">
        <v>16</v>
      </c>
      <c r="D249" s="357">
        <v>0</v>
      </c>
      <c r="E249" s="357">
        <v>0</v>
      </c>
      <c r="F249" s="357">
        <v>0</v>
      </c>
      <c r="G249" s="357">
        <v>0</v>
      </c>
      <c r="H249" s="356">
        <v>3</v>
      </c>
      <c r="I249" s="356">
        <v>3</v>
      </c>
      <c r="J249" s="357">
        <v>0</v>
      </c>
      <c r="K249" s="357">
        <v>0</v>
      </c>
      <c r="L249" s="357">
        <v>0</v>
      </c>
      <c r="M249" s="357">
        <v>0</v>
      </c>
      <c r="N249" s="357">
        <v>2</v>
      </c>
      <c r="O249" s="356">
        <f t="shared" si="89"/>
        <v>19</v>
      </c>
      <c r="P249" s="357">
        <f t="shared" si="90"/>
        <v>5</v>
      </c>
      <c r="Q249" s="356">
        <f t="shared" si="91"/>
        <v>24</v>
      </c>
      <c r="R249" s="356">
        <v>0</v>
      </c>
      <c r="S249" s="356">
        <v>0</v>
      </c>
      <c r="T249" s="356">
        <f t="shared" si="92"/>
        <v>0</v>
      </c>
    </row>
    <row r="250" spans="1:20" ht="25.5" hidden="1" outlineLevel="1" collapsed="1">
      <c r="A250" s="1152" t="s">
        <v>1736</v>
      </c>
      <c r="B250" s="353" t="s">
        <v>1737</v>
      </c>
      <c r="C250" s="354">
        <v>9</v>
      </c>
      <c r="D250" s="355">
        <v>0</v>
      </c>
      <c r="E250" s="354">
        <v>1</v>
      </c>
      <c r="F250" s="355">
        <v>1</v>
      </c>
      <c r="G250" s="355">
        <v>0</v>
      </c>
      <c r="H250" s="356">
        <v>3</v>
      </c>
      <c r="I250" s="354">
        <v>7</v>
      </c>
      <c r="J250" s="355">
        <v>0</v>
      </c>
      <c r="K250" s="355">
        <v>3</v>
      </c>
      <c r="L250" s="355">
        <v>1</v>
      </c>
      <c r="M250" s="355">
        <v>0</v>
      </c>
      <c r="N250" s="356">
        <v>4</v>
      </c>
      <c r="O250" s="356">
        <f t="shared" si="89"/>
        <v>14</v>
      </c>
      <c r="P250" s="357">
        <f t="shared" si="90"/>
        <v>15</v>
      </c>
      <c r="Q250" s="356">
        <f t="shared" si="91"/>
        <v>29</v>
      </c>
      <c r="R250" s="356">
        <v>0</v>
      </c>
      <c r="S250" s="356">
        <v>0</v>
      </c>
      <c r="T250" s="356">
        <f t="shared" si="92"/>
        <v>0</v>
      </c>
    </row>
    <row r="251" spans="1:20" ht="25.5" hidden="1" outlineLevel="1">
      <c r="A251" s="1152"/>
      <c r="B251" s="353" t="s">
        <v>1738</v>
      </c>
      <c r="C251" s="356">
        <v>43</v>
      </c>
      <c r="D251" s="357">
        <v>0</v>
      </c>
      <c r="E251" s="357">
        <v>1</v>
      </c>
      <c r="F251" s="357">
        <v>1</v>
      </c>
      <c r="G251" s="357">
        <v>0</v>
      </c>
      <c r="H251" s="356">
        <v>7</v>
      </c>
      <c r="I251" s="356">
        <v>139</v>
      </c>
      <c r="J251" s="357">
        <v>3</v>
      </c>
      <c r="K251" s="357">
        <v>4</v>
      </c>
      <c r="L251" s="356">
        <v>3</v>
      </c>
      <c r="M251" s="357">
        <v>1</v>
      </c>
      <c r="N251" s="356">
        <v>13</v>
      </c>
      <c r="O251" s="356">
        <f t="shared" si="89"/>
        <v>52</v>
      </c>
      <c r="P251" s="357">
        <f t="shared" si="90"/>
        <v>163</v>
      </c>
      <c r="Q251" s="356">
        <f t="shared" si="91"/>
        <v>215</v>
      </c>
      <c r="R251" s="356">
        <v>0</v>
      </c>
      <c r="S251" s="356">
        <v>0</v>
      </c>
      <c r="T251" s="356">
        <f t="shared" si="92"/>
        <v>0</v>
      </c>
    </row>
    <row r="252" spans="1:20" hidden="1" outlineLevel="1">
      <c r="A252" s="1152"/>
      <c r="B252" s="353" t="s">
        <v>1739</v>
      </c>
      <c r="C252" s="354">
        <v>31</v>
      </c>
      <c r="D252" s="355">
        <v>0</v>
      </c>
      <c r="E252" s="355">
        <v>0</v>
      </c>
      <c r="F252" s="354">
        <v>0</v>
      </c>
      <c r="G252" s="355">
        <v>0</v>
      </c>
      <c r="H252" s="356">
        <v>5</v>
      </c>
      <c r="I252" s="354">
        <v>73</v>
      </c>
      <c r="J252" s="355">
        <v>3</v>
      </c>
      <c r="K252" s="355">
        <v>4</v>
      </c>
      <c r="L252" s="355">
        <v>2</v>
      </c>
      <c r="M252" s="355">
        <v>1</v>
      </c>
      <c r="N252" s="356">
        <v>3</v>
      </c>
      <c r="O252" s="356">
        <f t="shared" si="89"/>
        <v>36</v>
      </c>
      <c r="P252" s="357">
        <f t="shared" si="90"/>
        <v>86</v>
      </c>
      <c r="Q252" s="356">
        <f t="shared" si="91"/>
        <v>122</v>
      </c>
      <c r="R252" s="356">
        <v>0</v>
      </c>
      <c r="S252" s="356">
        <v>0</v>
      </c>
      <c r="T252" s="356">
        <f t="shared" si="92"/>
        <v>0</v>
      </c>
    </row>
    <row r="253" spans="1:20" hidden="1" outlineLevel="1">
      <c r="A253" s="1152"/>
      <c r="B253" s="353" t="s">
        <v>1740</v>
      </c>
      <c r="C253" s="356">
        <v>5</v>
      </c>
      <c r="D253" s="357">
        <v>0</v>
      </c>
      <c r="E253" s="356">
        <v>0</v>
      </c>
      <c r="F253" s="357">
        <v>1</v>
      </c>
      <c r="G253" s="357">
        <v>0</v>
      </c>
      <c r="H253" s="356">
        <v>1</v>
      </c>
      <c r="I253" s="356">
        <v>9</v>
      </c>
      <c r="J253" s="357">
        <v>0</v>
      </c>
      <c r="K253" s="357">
        <v>0</v>
      </c>
      <c r="L253" s="357">
        <v>1</v>
      </c>
      <c r="M253" s="357">
        <v>0</v>
      </c>
      <c r="N253" s="356">
        <v>1</v>
      </c>
      <c r="O253" s="356">
        <f t="shared" si="89"/>
        <v>7</v>
      </c>
      <c r="P253" s="357">
        <f t="shared" si="90"/>
        <v>11</v>
      </c>
      <c r="Q253" s="356">
        <f t="shared" si="91"/>
        <v>18</v>
      </c>
      <c r="R253" s="356">
        <v>0</v>
      </c>
      <c r="S253" s="356">
        <v>0</v>
      </c>
      <c r="T253" s="356">
        <f t="shared" si="92"/>
        <v>0</v>
      </c>
    </row>
    <row r="254" spans="1:20" hidden="1" outlineLevel="1">
      <c r="A254" s="1152"/>
      <c r="B254" s="353" t="s">
        <v>1741</v>
      </c>
      <c r="C254" s="354">
        <v>31</v>
      </c>
      <c r="D254" s="355">
        <v>0</v>
      </c>
      <c r="E254" s="355">
        <v>0</v>
      </c>
      <c r="F254" s="354">
        <v>1</v>
      </c>
      <c r="G254" s="355">
        <v>0</v>
      </c>
      <c r="H254" s="356">
        <v>11</v>
      </c>
      <c r="I254" s="354">
        <v>62</v>
      </c>
      <c r="J254" s="355">
        <v>1</v>
      </c>
      <c r="K254" s="355">
        <v>1</v>
      </c>
      <c r="L254" s="354">
        <v>2</v>
      </c>
      <c r="M254" s="355">
        <v>0</v>
      </c>
      <c r="N254" s="356">
        <v>8</v>
      </c>
      <c r="O254" s="356">
        <f t="shared" si="89"/>
        <v>43</v>
      </c>
      <c r="P254" s="357">
        <f t="shared" si="90"/>
        <v>74</v>
      </c>
      <c r="Q254" s="356">
        <f t="shared" si="91"/>
        <v>117</v>
      </c>
      <c r="R254" s="356">
        <v>1</v>
      </c>
      <c r="S254" s="356">
        <v>1</v>
      </c>
      <c r="T254" s="356">
        <f t="shared" si="92"/>
        <v>2</v>
      </c>
    </row>
    <row r="255" spans="1:20" hidden="1" outlineLevel="1">
      <c r="A255" s="1152"/>
      <c r="B255" s="353" t="s">
        <v>1742</v>
      </c>
      <c r="C255" s="356">
        <v>2</v>
      </c>
      <c r="D255" s="357">
        <v>0</v>
      </c>
      <c r="E255" s="357">
        <v>0</v>
      </c>
      <c r="F255" s="357">
        <v>0</v>
      </c>
      <c r="G255" s="357">
        <v>0</v>
      </c>
      <c r="H255" s="357">
        <v>1</v>
      </c>
      <c r="I255" s="356">
        <v>3</v>
      </c>
      <c r="J255" s="357">
        <v>0</v>
      </c>
      <c r="K255" s="357">
        <v>1</v>
      </c>
      <c r="L255" s="357">
        <v>0</v>
      </c>
      <c r="M255" s="357">
        <v>0</v>
      </c>
      <c r="N255" s="357">
        <v>0</v>
      </c>
      <c r="O255" s="356">
        <f t="shared" si="89"/>
        <v>3</v>
      </c>
      <c r="P255" s="357">
        <f t="shared" si="90"/>
        <v>4</v>
      </c>
      <c r="Q255" s="356">
        <f t="shared" si="91"/>
        <v>7</v>
      </c>
      <c r="R255" s="356">
        <v>0</v>
      </c>
      <c r="S255" s="356">
        <v>0</v>
      </c>
      <c r="T255" s="356">
        <f t="shared" si="92"/>
        <v>0</v>
      </c>
    </row>
    <row r="256" spans="1:20" ht="25.5" hidden="1" outlineLevel="1">
      <c r="A256" s="1152"/>
      <c r="B256" s="353" t="s">
        <v>1743</v>
      </c>
      <c r="C256" s="355">
        <v>2</v>
      </c>
      <c r="D256" s="355">
        <v>0</v>
      </c>
      <c r="E256" s="355">
        <v>0</v>
      </c>
      <c r="F256" s="355">
        <v>0</v>
      </c>
      <c r="G256" s="355">
        <v>0</v>
      </c>
      <c r="H256" s="355">
        <v>1</v>
      </c>
      <c r="I256" s="354">
        <v>0</v>
      </c>
      <c r="J256" s="355">
        <v>0</v>
      </c>
      <c r="K256" s="355">
        <v>0</v>
      </c>
      <c r="L256" s="355">
        <v>0</v>
      </c>
      <c r="M256" s="355">
        <v>0</v>
      </c>
      <c r="N256" s="355">
        <v>0</v>
      </c>
      <c r="O256" s="356">
        <f t="shared" si="89"/>
        <v>3</v>
      </c>
      <c r="P256" s="357">
        <f t="shared" si="90"/>
        <v>0</v>
      </c>
      <c r="Q256" s="356">
        <f t="shared" si="91"/>
        <v>3</v>
      </c>
      <c r="R256" s="356">
        <v>0</v>
      </c>
      <c r="S256" s="356">
        <v>0</v>
      </c>
      <c r="T256" s="356">
        <f t="shared" si="92"/>
        <v>0</v>
      </c>
    </row>
    <row r="257" spans="1:20" ht="25.5" hidden="1" outlineLevel="1">
      <c r="A257" s="1154"/>
      <c r="B257" s="360" t="s">
        <v>1744</v>
      </c>
      <c r="C257" s="361">
        <v>43</v>
      </c>
      <c r="D257" s="361">
        <v>1</v>
      </c>
      <c r="E257" s="361">
        <v>1</v>
      </c>
      <c r="F257" s="361">
        <v>8</v>
      </c>
      <c r="G257" s="361">
        <v>0</v>
      </c>
      <c r="H257" s="361">
        <v>12</v>
      </c>
      <c r="I257" s="361">
        <v>45</v>
      </c>
      <c r="J257" s="362">
        <v>2</v>
      </c>
      <c r="K257" s="361">
        <v>3</v>
      </c>
      <c r="L257" s="361">
        <v>1</v>
      </c>
      <c r="M257" s="361">
        <v>1</v>
      </c>
      <c r="N257" s="361">
        <v>8</v>
      </c>
      <c r="O257" s="356">
        <f t="shared" si="89"/>
        <v>65</v>
      </c>
      <c r="P257" s="362">
        <f t="shared" si="90"/>
        <v>60</v>
      </c>
      <c r="Q257" s="361">
        <f t="shared" si="91"/>
        <v>125</v>
      </c>
      <c r="R257" s="361">
        <v>0</v>
      </c>
      <c r="S257" s="361">
        <v>0</v>
      </c>
      <c r="T257" s="361">
        <f t="shared" si="92"/>
        <v>0</v>
      </c>
    </row>
    <row r="258" spans="1:20" ht="17.100000000000001" customHeight="1" collapsed="1">
      <c r="A258" s="1137" t="s">
        <v>1745</v>
      </c>
      <c r="B258" s="1137"/>
      <c r="C258" s="358">
        <f>SUM(C259:C264)</f>
        <v>210</v>
      </c>
      <c r="D258" s="358">
        <f t="shared" ref="D258:T258" si="93">SUM(D259:D264)</f>
        <v>15</v>
      </c>
      <c r="E258" s="358">
        <f t="shared" si="93"/>
        <v>21</v>
      </c>
      <c r="F258" s="358">
        <f t="shared" si="93"/>
        <v>41</v>
      </c>
      <c r="G258" s="358">
        <f t="shared" si="93"/>
        <v>11</v>
      </c>
      <c r="H258" s="358">
        <f t="shared" si="93"/>
        <v>142</v>
      </c>
      <c r="I258" s="358">
        <f t="shared" si="93"/>
        <v>42</v>
      </c>
      <c r="J258" s="358">
        <f t="shared" si="93"/>
        <v>1</v>
      </c>
      <c r="K258" s="358">
        <f t="shared" si="93"/>
        <v>2</v>
      </c>
      <c r="L258" s="358">
        <f t="shared" si="93"/>
        <v>3</v>
      </c>
      <c r="M258" s="358">
        <f t="shared" si="93"/>
        <v>1</v>
      </c>
      <c r="N258" s="358">
        <f t="shared" si="93"/>
        <v>14</v>
      </c>
      <c r="O258" s="358">
        <f t="shared" si="93"/>
        <v>440</v>
      </c>
      <c r="P258" s="358">
        <f t="shared" si="93"/>
        <v>63</v>
      </c>
      <c r="Q258" s="359">
        <f t="shared" si="93"/>
        <v>503</v>
      </c>
      <c r="R258" s="358">
        <f>SUM(R259:R264)</f>
        <v>2</v>
      </c>
      <c r="S258" s="358">
        <f t="shared" si="93"/>
        <v>0</v>
      </c>
      <c r="T258" s="359">
        <f t="shared" si="93"/>
        <v>2</v>
      </c>
    </row>
    <row r="259" spans="1:20" ht="25.5" hidden="1" outlineLevel="1">
      <c r="A259" s="1155" t="s">
        <v>1746</v>
      </c>
      <c r="B259" s="363" t="s">
        <v>1747</v>
      </c>
      <c r="C259" s="364">
        <v>73</v>
      </c>
      <c r="D259" s="364">
        <v>12</v>
      </c>
      <c r="E259" s="364">
        <v>12</v>
      </c>
      <c r="F259" s="364">
        <v>19</v>
      </c>
      <c r="G259" s="364">
        <v>7</v>
      </c>
      <c r="H259" s="365">
        <v>83</v>
      </c>
      <c r="I259" s="364">
        <v>24</v>
      </c>
      <c r="J259" s="364">
        <v>0</v>
      </c>
      <c r="K259" s="366">
        <v>1</v>
      </c>
      <c r="L259" s="364">
        <v>2</v>
      </c>
      <c r="M259" s="366">
        <v>1</v>
      </c>
      <c r="N259" s="365">
        <v>11</v>
      </c>
      <c r="O259" s="365">
        <f t="shared" ref="O259:O264" si="94">SUM(C259:H259)</f>
        <v>206</v>
      </c>
      <c r="P259" s="367">
        <f t="shared" ref="P259:P264" si="95">SUM(I259:N259)</f>
        <v>39</v>
      </c>
      <c r="Q259" s="365">
        <f t="shared" ref="Q259:Q264" si="96">+P259+O259</f>
        <v>245</v>
      </c>
      <c r="R259" s="365">
        <v>1</v>
      </c>
      <c r="S259" s="365">
        <v>0</v>
      </c>
      <c r="T259" s="365">
        <f t="shared" ref="T259:T264" si="97">+S259+R259</f>
        <v>1</v>
      </c>
    </row>
    <row r="260" spans="1:20" ht="25.5" hidden="1" outlineLevel="1">
      <c r="A260" s="1152"/>
      <c r="B260" s="353" t="s">
        <v>1748</v>
      </c>
      <c r="C260" s="356">
        <v>11</v>
      </c>
      <c r="D260" s="357">
        <v>0</v>
      </c>
      <c r="E260" s="357">
        <v>0</v>
      </c>
      <c r="F260" s="356">
        <v>0</v>
      </c>
      <c r="G260" s="357">
        <v>0</v>
      </c>
      <c r="H260" s="356">
        <v>0</v>
      </c>
      <c r="I260" s="356">
        <v>8</v>
      </c>
      <c r="J260" s="357">
        <v>0</v>
      </c>
      <c r="K260" s="357">
        <v>0</v>
      </c>
      <c r="L260" s="357">
        <v>0</v>
      </c>
      <c r="M260" s="357">
        <v>0</v>
      </c>
      <c r="N260" s="356">
        <v>1</v>
      </c>
      <c r="O260" s="365">
        <f t="shared" si="94"/>
        <v>11</v>
      </c>
      <c r="P260" s="357">
        <f t="shared" si="95"/>
        <v>9</v>
      </c>
      <c r="Q260" s="356">
        <f t="shared" si="96"/>
        <v>20</v>
      </c>
      <c r="R260" s="356">
        <v>0</v>
      </c>
      <c r="S260" s="356">
        <v>0</v>
      </c>
      <c r="T260" s="356">
        <f t="shared" si="97"/>
        <v>0</v>
      </c>
    </row>
    <row r="261" spans="1:20" ht="25.5" hidden="1" outlineLevel="1">
      <c r="A261" s="1152"/>
      <c r="B261" s="353" t="s">
        <v>1749</v>
      </c>
      <c r="C261" s="354">
        <v>20</v>
      </c>
      <c r="D261" s="355">
        <v>0</v>
      </c>
      <c r="E261" s="355">
        <v>2</v>
      </c>
      <c r="F261" s="355">
        <v>6</v>
      </c>
      <c r="G261" s="355">
        <v>0</v>
      </c>
      <c r="H261" s="356">
        <v>7</v>
      </c>
      <c r="I261" s="354">
        <v>0</v>
      </c>
      <c r="J261" s="354">
        <v>0</v>
      </c>
      <c r="K261" s="355">
        <v>0</v>
      </c>
      <c r="L261" s="355">
        <v>0</v>
      </c>
      <c r="M261" s="355">
        <v>0</v>
      </c>
      <c r="N261" s="356">
        <v>0</v>
      </c>
      <c r="O261" s="365">
        <f t="shared" si="94"/>
        <v>35</v>
      </c>
      <c r="P261" s="357">
        <f t="shared" si="95"/>
        <v>0</v>
      </c>
      <c r="Q261" s="356">
        <f t="shared" si="96"/>
        <v>35</v>
      </c>
      <c r="R261" s="356">
        <v>0</v>
      </c>
      <c r="S261" s="356">
        <v>0</v>
      </c>
      <c r="T261" s="356">
        <f t="shared" si="97"/>
        <v>0</v>
      </c>
    </row>
    <row r="262" spans="1:20" ht="11.25" hidden="1" customHeight="1" outlineLevel="1">
      <c r="A262" s="1152" t="s">
        <v>1750</v>
      </c>
      <c r="B262" s="353" t="s">
        <v>1751</v>
      </c>
      <c r="C262" s="356">
        <v>58</v>
      </c>
      <c r="D262" s="356">
        <v>3</v>
      </c>
      <c r="E262" s="356">
        <v>6</v>
      </c>
      <c r="F262" s="356">
        <v>11</v>
      </c>
      <c r="G262" s="356">
        <v>3</v>
      </c>
      <c r="H262" s="356">
        <v>32</v>
      </c>
      <c r="I262" s="356">
        <v>4</v>
      </c>
      <c r="J262" s="357">
        <v>1</v>
      </c>
      <c r="K262" s="356">
        <v>0</v>
      </c>
      <c r="L262" s="357">
        <v>0</v>
      </c>
      <c r="M262" s="357">
        <v>0</v>
      </c>
      <c r="N262" s="356">
        <v>0</v>
      </c>
      <c r="O262" s="365">
        <f t="shared" si="94"/>
        <v>113</v>
      </c>
      <c r="P262" s="357">
        <f t="shared" si="95"/>
        <v>5</v>
      </c>
      <c r="Q262" s="356">
        <f t="shared" si="96"/>
        <v>118</v>
      </c>
      <c r="R262" s="356">
        <v>1</v>
      </c>
      <c r="S262" s="356">
        <v>0</v>
      </c>
      <c r="T262" s="356">
        <f t="shared" si="97"/>
        <v>1</v>
      </c>
    </row>
    <row r="263" spans="1:20" hidden="1" outlineLevel="1">
      <c r="A263" s="1152"/>
      <c r="B263" s="353" t="s">
        <v>1752</v>
      </c>
      <c r="C263" s="354">
        <v>15</v>
      </c>
      <c r="D263" s="354">
        <v>0</v>
      </c>
      <c r="E263" s="355">
        <v>0</v>
      </c>
      <c r="F263" s="355">
        <v>1</v>
      </c>
      <c r="G263" s="355">
        <v>0</v>
      </c>
      <c r="H263" s="356">
        <v>7</v>
      </c>
      <c r="I263" s="354">
        <v>2</v>
      </c>
      <c r="J263" s="355">
        <v>0</v>
      </c>
      <c r="K263" s="355">
        <v>1</v>
      </c>
      <c r="L263" s="355">
        <v>1</v>
      </c>
      <c r="M263" s="355">
        <v>0</v>
      </c>
      <c r="N263" s="356">
        <v>1</v>
      </c>
      <c r="O263" s="365">
        <f t="shared" si="94"/>
        <v>23</v>
      </c>
      <c r="P263" s="357">
        <f t="shared" si="95"/>
        <v>5</v>
      </c>
      <c r="Q263" s="356">
        <f t="shared" si="96"/>
        <v>28</v>
      </c>
      <c r="R263" s="356">
        <v>0</v>
      </c>
      <c r="S263" s="356">
        <v>0</v>
      </c>
      <c r="T263" s="356">
        <f t="shared" si="97"/>
        <v>0</v>
      </c>
    </row>
    <row r="264" spans="1:20" ht="25.5" hidden="1" outlineLevel="1">
      <c r="A264" s="1154"/>
      <c r="B264" s="360" t="s">
        <v>1753</v>
      </c>
      <c r="C264" s="361">
        <v>33</v>
      </c>
      <c r="D264" s="361">
        <v>0</v>
      </c>
      <c r="E264" s="361">
        <v>1</v>
      </c>
      <c r="F264" s="361">
        <v>4</v>
      </c>
      <c r="G264" s="362">
        <v>1</v>
      </c>
      <c r="H264" s="361">
        <v>13</v>
      </c>
      <c r="I264" s="361">
        <v>4</v>
      </c>
      <c r="J264" s="362">
        <v>0</v>
      </c>
      <c r="K264" s="362">
        <v>0</v>
      </c>
      <c r="L264" s="361">
        <v>0</v>
      </c>
      <c r="M264" s="362">
        <v>0</v>
      </c>
      <c r="N264" s="361">
        <v>1</v>
      </c>
      <c r="O264" s="365">
        <f t="shared" si="94"/>
        <v>52</v>
      </c>
      <c r="P264" s="362">
        <f t="shared" si="95"/>
        <v>5</v>
      </c>
      <c r="Q264" s="361">
        <f t="shared" si="96"/>
        <v>57</v>
      </c>
      <c r="R264" s="361">
        <v>0</v>
      </c>
      <c r="S264" s="361">
        <v>0</v>
      </c>
      <c r="T264" s="361">
        <f t="shared" si="97"/>
        <v>0</v>
      </c>
    </row>
    <row r="265" spans="1:20" ht="17.100000000000001" customHeight="1" collapsed="1">
      <c r="A265" s="1156" t="s">
        <v>1754</v>
      </c>
      <c r="B265" s="1156"/>
      <c r="C265" s="368">
        <f>SUM(C266:C272)</f>
        <v>978</v>
      </c>
      <c r="D265" s="368">
        <f t="shared" ref="D265:T265" si="98">SUM(D266:D272)</f>
        <v>30</v>
      </c>
      <c r="E265" s="368">
        <f t="shared" si="98"/>
        <v>66</v>
      </c>
      <c r="F265" s="368">
        <f t="shared" si="98"/>
        <v>68</v>
      </c>
      <c r="G265" s="368">
        <f t="shared" si="98"/>
        <v>22</v>
      </c>
      <c r="H265" s="368">
        <f t="shared" si="98"/>
        <v>494</v>
      </c>
      <c r="I265" s="368">
        <f t="shared" si="98"/>
        <v>553</v>
      </c>
      <c r="J265" s="368">
        <f t="shared" si="98"/>
        <v>18</v>
      </c>
      <c r="K265" s="368">
        <f t="shared" si="98"/>
        <v>17</v>
      </c>
      <c r="L265" s="368">
        <f t="shared" si="98"/>
        <v>29</v>
      </c>
      <c r="M265" s="368">
        <f t="shared" si="98"/>
        <v>11</v>
      </c>
      <c r="N265" s="368">
        <f t="shared" si="98"/>
        <v>137</v>
      </c>
      <c r="O265" s="368">
        <f t="shared" si="98"/>
        <v>1658</v>
      </c>
      <c r="P265" s="368">
        <f t="shared" si="98"/>
        <v>765</v>
      </c>
      <c r="Q265" s="369">
        <f t="shared" si="98"/>
        <v>2423</v>
      </c>
      <c r="R265" s="368">
        <f>SUM(R266:R272)</f>
        <v>13</v>
      </c>
      <c r="S265" s="368">
        <f t="shared" si="98"/>
        <v>2</v>
      </c>
      <c r="T265" s="369">
        <f t="shared" si="98"/>
        <v>15</v>
      </c>
    </row>
    <row r="266" spans="1:20" ht="11.25" hidden="1" customHeight="1" outlineLevel="1">
      <c r="A266" s="1155" t="s">
        <v>1755</v>
      </c>
      <c r="B266" s="363" t="s">
        <v>1756</v>
      </c>
      <c r="C266" s="364">
        <v>6</v>
      </c>
      <c r="D266" s="366">
        <v>0</v>
      </c>
      <c r="E266" s="364">
        <v>0</v>
      </c>
      <c r="F266" s="364">
        <v>2</v>
      </c>
      <c r="G266" s="366">
        <v>0</v>
      </c>
      <c r="H266" s="365">
        <v>4</v>
      </c>
      <c r="I266" s="364">
        <v>4</v>
      </c>
      <c r="J266" s="366">
        <v>0</v>
      </c>
      <c r="K266" s="366">
        <v>0</v>
      </c>
      <c r="L266" s="366">
        <v>0</v>
      </c>
      <c r="M266" s="366">
        <v>0</v>
      </c>
      <c r="N266" s="366">
        <v>2</v>
      </c>
      <c r="O266" s="365">
        <f t="shared" ref="O266:O272" si="99">SUM(C266:H266)</f>
        <v>12</v>
      </c>
      <c r="P266" s="367">
        <f t="shared" ref="P266:P272" si="100">SUM(I266:N266)</f>
        <v>6</v>
      </c>
      <c r="Q266" s="365">
        <f t="shared" ref="Q266:Q272" si="101">+P266+O266</f>
        <v>18</v>
      </c>
      <c r="R266" s="365">
        <v>0</v>
      </c>
      <c r="S266" s="365">
        <v>0</v>
      </c>
      <c r="T266" s="365">
        <f t="shared" ref="T266:T272" si="102">+S266+R266</f>
        <v>0</v>
      </c>
    </row>
    <row r="267" spans="1:20" ht="25.5" hidden="1" outlineLevel="1">
      <c r="A267" s="1152"/>
      <c r="B267" s="353" t="s">
        <v>1757</v>
      </c>
      <c r="C267" s="356">
        <v>23</v>
      </c>
      <c r="D267" s="357">
        <v>0</v>
      </c>
      <c r="E267" s="357">
        <v>5</v>
      </c>
      <c r="F267" s="356">
        <v>3</v>
      </c>
      <c r="G267" s="357">
        <v>0</v>
      </c>
      <c r="H267" s="356">
        <v>15</v>
      </c>
      <c r="I267" s="356">
        <v>5</v>
      </c>
      <c r="J267" s="357">
        <v>0</v>
      </c>
      <c r="K267" s="357">
        <v>1</v>
      </c>
      <c r="L267" s="357">
        <v>0</v>
      </c>
      <c r="M267" s="357">
        <v>0</v>
      </c>
      <c r="N267" s="357">
        <v>1</v>
      </c>
      <c r="O267" s="365">
        <f t="shared" si="99"/>
        <v>46</v>
      </c>
      <c r="P267" s="357">
        <f t="shared" si="100"/>
        <v>7</v>
      </c>
      <c r="Q267" s="356">
        <f t="shared" si="101"/>
        <v>53</v>
      </c>
      <c r="R267" s="356">
        <v>0</v>
      </c>
      <c r="S267" s="356">
        <v>0</v>
      </c>
      <c r="T267" s="356">
        <f t="shared" si="102"/>
        <v>0</v>
      </c>
    </row>
    <row r="268" spans="1:20" ht="25.5" hidden="1" outlineLevel="1">
      <c r="A268" s="1152"/>
      <c r="B268" s="353" t="s">
        <v>1758</v>
      </c>
      <c r="C268" s="355">
        <v>1</v>
      </c>
      <c r="D268" s="355">
        <v>1</v>
      </c>
      <c r="E268" s="355">
        <v>1</v>
      </c>
      <c r="F268" s="354">
        <v>1</v>
      </c>
      <c r="G268" s="355">
        <v>0</v>
      </c>
      <c r="H268" s="356">
        <v>2</v>
      </c>
      <c r="I268" s="355">
        <v>1</v>
      </c>
      <c r="J268" s="355">
        <v>0</v>
      </c>
      <c r="K268" s="355">
        <v>0</v>
      </c>
      <c r="L268" s="355">
        <v>0</v>
      </c>
      <c r="M268" s="355">
        <v>0</v>
      </c>
      <c r="N268" s="356">
        <v>1</v>
      </c>
      <c r="O268" s="365">
        <f t="shared" si="99"/>
        <v>6</v>
      </c>
      <c r="P268" s="357">
        <f t="shared" si="100"/>
        <v>2</v>
      </c>
      <c r="Q268" s="356">
        <f t="shared" si="101"/>
        <v>8</v>
      </c>
      <c r="R268" s="356">
        <v>0</v>
      </c>
      <c r="S268" s="356">
        <v>0</v>
      </c>
      <c r="T268" s="356">
        <f t="shared" si="102"/>
        <v>0</v>
      </c>
    </row>
    <row r="269" spans="1:20" ht="25.5" hidden="1" outlineLevel="1">
      <c r="A269" s="1152"/>
      <c r="B269" s="353" t="s">
        <v>1759</v>
      </c>
      <c r="C269" s="356">
        <v>0</v>
      </c>
      <c r="D269" s="357">
        <v>0</v>
      </c>
      <c r="E269" s="357">
        <v>0</v>
      </c>
      <c r="F269" s="357">
        <v>0</v>
      </c>
      <c r="G269" s="357">
        <v>0</v>
      </c>
      <c r="H269" s="357">
        <v>0</v>
      </c>
      <c r="I269" s="357">
        <v>0</v>
      </c>
      <c r="J269" s="357">
        <v>0</v>
      </c>
      <c r="K269" s="357">
        <v>0</v>
      </c>
      <c r="L269" s="357">
        <v>0</v>
      </c>
      <c r="M269" s="357">
        <v>0</v>
      </c>
      <c r="N269" s="357">
        <v>0</v>
      </c>
      <c r="O269" s="365">
        <f t="shared" si="99"/>
        <v>0</v>
      </c>
      <c r="P269" s="357">
        <f t="shared" si="100"/>
        <v>0</v>
      </c>
      <c r="Q269" s="356">
        <f t="shared" si="101"/>
        <v>0</v>
      </c>
      <c r="R269" s="356">
        <v>0</v>
      </c>
      <c r="S269" s="356">
        <v>0</v>
      </c>
      <c r="T269" s="356">
        <f t="shared" si="102"/>
        <v>0</v>
      </c>
    </row>
    <row r="270" spans="1:20" ht="25.5" hidden="1" outlineLevel="1">
      <c r="A270" s="1152"/>
      <c r="B270" s="353" t="s">
        <v>1760</v>
      </c>
      <c r="C270" s="354">
        <v>22</v>
      </c>
      <c r="D270" s="355">
        <v>1</v>
      </c>
      <c r="E270" s="355">
        <v>1</v>
      </c>
      <c r="F270" s="354">
        <v>0</v>
      </c>
      <c r="G270" s="355">
        <v>0</v>
      </c>
      <c r="H270" s="356">
        <v>11</v>
      </c>
      <c r="I270" s="354">
        <v>11</v>
      </c>
      <c r="J270" s="355">
        <v>0</v>
      </c>
      <c r="K270" s="354">
        <v>0</v>
      </c>
      <c r="L270" s="355">
        <v>0</v>
      </c>
      <c r="M270" s="355">
        <v>0</v>
      </c>
      <c r="N270" s="356">
        <v>3</v>
      </c>
      <c r="O270" s="365">
        <f t="shared" si="99"/>
        <v>35</v>
      </c>
      <c r="P270" s="357">
        <f t="shared" si="100"/>
        <v>14</v>
      </c>
      <c r="Q270" s="356">
        <f t="shared" si="101"/>
        <v>49</v>
      </c>
      <c r="R270" s="356">
        <v>0</v>
      </c>
      <c r="S270" s="356">
        <v>1</v>
      </c>
      <c r="T270" s="356">
        <f t="shared" si="102"/>
        <v>1</v>
      </c>
    </row>
    <row r="271" spans="1:20" ht="25.5" hidden="1" outlineLevel="1">
      <c r="A271" s="1152"/>
      <c r="B271" s="353" t="s">
        <v>1761</v>
      </c>
      <c r="C271" s="356">
        <v>309</v>
      </c>
      <c r="D271" s="356">
        <v>7</v>
      </c>
      <c r="E271" s="356">
        <v>16</v>
      </c>
      <c r="F271" s="356">
        <v>17</v>
      </c>
      <c r="G271" s="356">
        <v>12</v>
      </c>
      <c r="H271" s="356">
        <v>158</v>
      </c>
      <c r="I271" s="356">
        <v>137</v>
      </c>
      <c r="J271" s="356">
        <v>6</v>
      </c>
      <c r="K271" s="356">
        <v>5</v>
      </c>
      <c r="L271" s="356">
        <v>8</v>
      </c>
      <c r="M271" s="356">
        <v>4</v>
      </c>
      <c r="N271" s="356">
        <v>37</v>
      </c>
      <c r="O271" s="365">
        <f t="shared" si="99"/>
        <v>519</v>
      </c>
      <c r="P271" s="357">
        <f t="shared" si="100"/>
        <v>197</v>
      </c>
      <c r="Q271" s="356">
        <f t="shared" si="101"/>
        <v>716</v>
      </c>
      <c r="R271" s="356">
        <v>4</v>
      </c>
      <c r="S271" s="356">
        <v>0</v>
      </c>
      <c r="T271" s="356">
        <f t="shared" si="102"/>
        <v>4</v>
      </c>
    </row>
    <row r="272" spans="1:20" ht="25.5" hidden="1" outlineLevel="1">
      <c r="A272" s="1152"/>
      <c r="B272" s="353" t="s">
        <v>1762</v>
      </c>
      <c r="C272" s="354">
        <v>617</v>
      </c>
      <c r="D272" s="354">
        <v>21</v>
      </c>
      <c r="E272" s="354">
        <v>43</v>
      </c>
      <c r="F272" s="354">
        <v>45</v>
      </c>
      <c r="G272" s="354">
        <v>10</v>
      </c>
      <c r="H272" s="356">
        <v>304</v>
      </c>
      <c r="I272" s="354">
        <v>395</v>
      </c>
      <c r="J272" s="355">
        <v>12</v>
      </c>
      <c r="K272" s="354">
        <v>11</v>
      </c>
      <c r="L272" s="354">
        <v>21</v>
      </c>
      <c r="M272" s="354">
        <v>7</v>
      </c>
      <c r="N272" s="356">
        <v>93</v>
      </c>
      <c r="O272" s="365">
        <f t="shared" si="99"/>
        <v>1040</v>
      </c>
      <c r="P272" s="357">
        <f t="shared" si="100"/>
        <v>539</v>
      </c>
      <c r="Q272" s="356">
        <f t="shared" si="101"/>
        <v>1579</v>
      </c>
      <c r="R272" s="356">
        <v>9</v>
      </c>
      <c r="S272" s="361">
        <v>1</v>
      </c>
      <c r="T272" s="361">
        <f t="shared" si="102"/>
        <v>10</v>
      </c>
    </row>
    <row r="273" spans="1:20" ht="24.75" customHeight="1" collapsed="1">
      <c r="A273" s="1135"/>
      <c r="B273" s="1135"/>
      <c r="C273" s="349"/>
      <c r="D273" s="349"/>
      <c r="E273" s="349"/>
      <c r="F273" s="349"/>
      <c r="G273" s="349"/>
      <c r="H273" s="349"/>
      <c r="I273" s="349"/>
      <c r="J273" s="349"/>
      <c r="K273" s="349"/>
      <c r="L273" s="349"/>
      <c r="M273" s="349"/>
      <c r="N273" s="349"/>
      <c r="O273" s="349"/>
      <c r="P273" s="349"/>
      <c r="Q273" s="349"/>
      <c r="R273" s="349"/>
      <c r="S273" s="1157" t="s">
        <v>1763</v>
      </c>
      <c r="T273" s="1157"/>
    </row>
    <row r="274" spans="1:20" ht="39.75" customHeight="1">
      <c r="A274" s="1141" t="s">
        <v>1416</v>
      </c>
      <c r="B274" s="1141"/>
      <c r="C274" s="1144" t="s">
        <v>1131</v>
      </c>
      <c r="D274" s="1145"/>
      <c r="E274" s="1145"/>
      <c r="F274" s="1145"/>
      <c r="G274" s="1145"/>
      <c r="H274" s="1145"/>
      <c r="I274" s="1145"/>
      <c r="J274" s="1145"/>
      <c r="K274" s="1145"/>
      <c r="L274" s="1145"/>
      <c r="M274" s="1145"/>
      <c r="N274" s="1145"/>
      <c r="O274" s="1145"/>
      <c r="P274" s="1145"/>
      <c r="Q274" s="1146"/>
      <c r="R274" s="1147" t="s">
        <v>1417</v>
      </c>
      <c r="S274" s="1148"/>
      <c r="T274" s="1148"/>
    </row>
    <row r="275" spans="1:20" ht="17.25" customHeight="1">
      <c r="A275" s="1142"/>
      <c r="B275" s="1142"/>
      <c r="C275" s="1151" t="s">
        <v>1418</v>
      </c>
      <c r="D275" s="1151"/>
      <c r="E275" s="1151"/>
      <c r="F275" s="1151"/>
      <c r="G275" s="1151"/>
      <c r="H275" s="1151"/>
      <c r="I275" s="1151" t="s">
        <v>1419</v>
      </c>
      <c r="J275" s="1151"/>
      <c r="K275" s="1151"/>
      <c r="L275" s="1151"/>
      <c r="M275" s="1151"/>
      <c r="N275" s="1151"/>
      <c r="O275" s="1144" t="s">
        <v>1420</v>
      </c>
      <c r="P275" s="1145"/>
      <c r="Q275" s="1146"/>
      <c r="R275" s="1149"/>
      <c r="S275" s="1150"/>
      <c r="T275" s="1150"/>
    </row>
    <row r="276" spans="1:20" ht="76.5" customHeight="1">
      <c r="A276" s="1143"/>
      <c r="B276" s="1143"/>
      <c r="C276" s="345" t="s">
        <v>1421</v>
      </c>
      <c r="D276" s="345" t="s">
        <v>1422</v>
      </c>
      <c r="E276" s="345" t="s">
        <v>11</v>
      </c>
      <c r="F276" s="345" t="s">
        <v>12</v>
      </c>
      <c r="G276" s="345" t="s">
        <v>13</v>
      </c>
      <c r="H276" s="345" t="s">
        <v>1147</v>
      </c>
      <c r="I276" s="345" t="s">
        <v>1421</v>
      </c>
      <c r="J276" s="345" t="s">
        <v>1422</v>
      </c>
      <c r="K276" s="345" t="s">
        <v>11</v>
      </c>
      <c r="L276" s="345" t="s">
        <v>12</v>
      </c>
      <c r="M276" s="345" t="s">
        <v>13</v>
      </c>
      <c r="N276" s="345" t="s">
        <v>1147</v>
      </c>
      <c r="O276" s="346" t="s">
        <v>1423</v>
      </c>
      <c r="P276" s="346" t="s">
        <v>1424</v>
      </c>
      <c r="Q276" s="346" t="s">
        <v>1136</v>
      </c>
      <c r="R276" s="347" t="s">
        <v>1425</v>
      </c>
      <c r="S276" s="347" t="s">
        <v>1426</v>
      </c>
      <c r="T276" s="348" t="s">
        <v>1427</v>
      </c>
    </row>
    <row r="277" spans="1:20" ht="18" customHeight="1">
      <c r="A277" s="1135" t="s">
        <v>1764</v>
      </c>
      <c r="B277" s="1135"/>
      <c r="C277" s="349">
        <f>C278+C296+C310+C316</f>
        <v>8636</v>
      </c>
      <c r="D277" s="349">
        <f t="shared" ref="D277:T277" si="103">D278+D296+D310+D316</f>
        <v>193</v>
      </c>
      <c r="E277" s="349">
        <f t="shared" si="103"/>
        <v>440</v>
      </c>
      <c r="F277" s="349">
        <f t="shared" si="103"/>
        <v>668</v>
      </c>
      <c r="G277" s="349">
        <f t="shared" si="103"/>
        <v>165</v>
      </c>
      <c r="H277" s="349">
        <f t="shared" si="103"/>
        <v>3691</v>
      </c>
      <c r="I277" s="349">
        <f t="shared" si="103"/>
        <v>4153</v>
      </c>
      <c r="J277" s="349">
        <f t="shared" si="103"/>
        <v>143</v>
      </c>
      <c r="K277" s="349">
        <f t="shared" si="103"/>
        <v>234</v>
      </c>
      <c r="L277" s="349">
        <f t="shared" si="103"/>
        <v>302</v>
      </c>
      <c r="M277" s="349">
        <f t="shared" si="103"/>
        <v>88</v>
      </c>
      <c r="N277" s="349">
        <f t="shared" si="103"/>
        <v>1239</v>
      </c>
      <c r="O277" s="349">
        <f t="shared" si="103"/>
        <v>13793</v>
      </c>
      <c r="P277" s="349">
        <f t="shared" si="103"/>
        <v>6159</v>
      </c>
      <c r="Q277" s="349">
        <f t="shared" si="103"/>
        <v>19952</v>
      </c>
      <c r="R277" s="349">
        <f t="shared" si="103"/>
        <v>106</v>
      </c>
      <c r="S277" s="349">
        <f t="shared" si="103"/>
        <v>8</v>
      </c>
      <c r="T277" s="349">
        <f t="shared" si="103"/>
        <v>114</v>
      </c>
    </row>
    <row r="278" spans="1:20" ht="18" customHeight="1">
      <c r="A278" s="1137" t="s">
        <v>1765</v>
      </c>
      <c r="B278" s="1137"/>
      <c r="C278" s="352">
        <f>SUM(C279:C295)</f>
        <v>2600</v>
      </c>
      <c r="D278" s="352">
        <f t="shared" ref="D278:T278" si="104">SUM(D279:D295)</f>
        <v>58</v>
      </c>
      <c r="E278" s="352">
        <f t="shared" si="104"/>
        <v>156</v>
      </c>
      <c r="F278" s="352">
        <f t="shared" si="104"/>
        <v>230</v>
      </c>
      <c r="G278" s="352">
        <f t="shared" si="104"/>
        <v>53</v>
      </c>
      <c r="H278" s="352">
        <f t="shared" si="104"/>
        <v>1215</v>
      </c>
      <c r="I278" s="352">
        <f t="shared" si="104"/>
        <v>1499</v>
      </c>
      <c r="J278" s="352">
        <f t="shared" si="104"/>
        <v>82</v>
      </c>
      <c r="K278" s="352">
        <f t="shared" si="104"/>
        <v>105</v>
      </c>
      <c r="L278" s="352">
        <f t="shared" si="104"/>
        <v>113</v>
      </c>
      <c r="M278" s="352">
        <f t="shared" si="104"/>
        <v>35</v>
      </c>
      <c r="N278" s="352">
        <f t="shared" si="104"/>
        <v>497</v>
      </c>
      <c r="O278" s="352">
        <f t="shared" si="104"/>
        <v>4312</v>
      </c>
      <c r="P278" s="352">
        <f t="shared" si="104"/>
        <v>2331</v>
      </c>
      <c r="Q278" s="349">
        <f t="shared" si="104"/>
        <v>6643</v>
      </c>
      <c r="R278" s="352">
        <f t="shared" si="104"/>
        <v>38</v>
      </c>
      <c r="S278" s="352">
        <f t="shared" si="104"/>
        <v>4</v>
      </c>
      <c r="T278" s="349">
        <f t="shared" si="104"/>
        <v>42</v>
      </c>
    </row>
    <row r="279" spans="1:20" ht="11.25" hidden="1" customHeight="1" outlineLevel="1">
      <c r="A279" s="1152" t="s">
        <v>1766</v>
      </c>
      <c r="B279" s="353" t="s">
        <v>1767</v>
      </c>
      <c r="C279" s="356">
        <v>375</v>
      </c>
      <c r="D279" s="356">
        <v>16</v>
      </c>
      <c r="E279" s="356">
        <v>17</v>
      </c>
      <c r="F279" s="356">
        <v>16</v>
      </c>
      <c r="G279" s="356">
        <v>8</v>
      </c>
      <c r="H279" s="356">
        <v>96</v>
      </c>
      <c r="I279" s="356">
        <v>581</v>
      </c>
      <c r="J279" s="356">
        <v>51</v>
      </c>
      <c r="K279" s="356">
        <v>59</v>
      </c>
      <c r="L279" s="356">
        <v>32</v>
      </c>
      <c r="M279" s="356">
        <v>22</v>
      </c>
      <c r="N279" s="356">
        <v>157</v>
      </c>
      <c r="O279" s="356">
        <f t="shared" ref="O279:O295" si="105">SUM(C279:H279)</f>
        <v>528</v>
      </c>
      <c r="P279" s="357">
        <f t="shared" ref="P279:P295" si="106">SUM(I279:N279)</f>
        <v>902</v>
      </c>
      <c r="Q279" s="356">
        <f t="shared" ref="Q279:Q295" si="107">+P279+O279</f>
        <v>1430</v>
      </c>
      <c r="R279" s="356">
        <v>12</v>
      </c>
      <c r="S279" s="356">
        <v>2</v>
      </c>
      <c r="T279" s="356">
        <f t="shared" ref="T279:T295" si="108">+S279+R279</f>
        <v>14</v>
      </c>
    </row>
    <row r="280" spans="1:20" ht="25.5" hidden="1" outlineLevel="1">
      <c r="A280" s="1152"/>
      <c r="B280" s="353" t="s">
        <v>1768</v>
      </c>
      <c r="C280" s="354">
        <v>99</v>
      </c>
      <c r="D280" s="354">
        <v>2</v>
      </c>
      <c r="E280" s="355">
        <v>3</v>
      </c>
      <c r="F280" s="354">
        <v>5</v>
      </c>
      <c r="G280" s="355">
        <v>1</v>
      </c>
      <c r="H280" s="356">
        <v>30</v>
      </c>
      <c r="I280" s="354">
        <v>10</v>
      </c>
      <c r="J280" s="355">
        <v>0</v>
      </c>
      <c r="K280" s="355">
        <v>0</v>
      </c>
      <c r="L280" s="355">
        <v>0</v>
      </c>
      <c r="M280" s="355">
        <v>0</v>
      </c>
      <c r="N280" s="356">
        <v>2</v>
      </c>
      <c r="O280" s="356">
        <f t="shared" si="105"/>
        <v>140</v>
      </c>
      <c r="P280" s="357">
        <f t="shared" si="106"/>
        <v>12</v>
      </c>
      <c r="Q280" s="356">
        <f t="shared" si="107"/>
        <v>152</v>
      </c>
      <c r="R280" s="356">
        <v>1</v>
      </c>
      <c r="S280" s="356">
        <v>0</v>
      </c>
      <c r="T280" s="356">
        <f t="shared" si="108"/>
        <v>1</v>
      </c>
    </row>
    <row r="281" spans="1:20" hidden="1" outlineLevel="1">
      <c r="A281" s="1152"/>
      <c r="B281" s="353" t="s">
        <v>1769</v>
      </c>
      <c r="C281" s="357">
        <v>2</v>
      </c>
      <c r="D281" s="357">
        <v>0</v>
      </c>
      <c r="E281" s="357">
        <v>0</v>
      </c>
      <c r="F281" s="357">
        <v>0</v>
      </c>
      <c r="G281" s="357">
        <v>0</v>
      </c>
      <c r="H281" s="356">
        <v>1</v>
      </c>
      <c r="I281" s="356">
        <v>2</v>
      </c>
      <c r="J281" s="357">
        <v>0</v>
      </c>
      <c r="K281" s="357">
        <v>1</v>
      </c>
      <c r="L281" s="357">
        <v>0</v>
      </c>
      <c r="M281" s="357">
        <v>0</v>
      </c>
      <c r="N281" s="357">
        <v>1</v>
      </c>
      <c r="O281" s="356">
        <f t="shared" si="105"/>
        <v>3</v>
      </c>
      <c r="P281" s="357">
        <f t="shared" si="106"/>
        <v>4</v>
      </c>
      <c r="Q281" s="356">
        <f t="shared" si="107"/>
        <v>7</v>
      </c>
      <c r="R281" s="356">
        <v>0</v>
      </c>
      <c r="S281" s="356">
        <v>0</v>
      </c>
      <c r="T281" s="356">
        <f t="shared" si="108"/>
        <v>0</v>
      </c>
    </row>
    <row r="282" spans="1:20" hidden="1" outlineLevel="1">
      <c r="A282" s="353" t="s">
        <v>1770</v>
      </c>
      <c r="B282" s="353" t="s">
        <v>1771</v>
      </c>
      <c r="C282" s="354">
        <v>660</v>
      </c>
      <c r="D282" s="354">
        <v>8</v>
      </c>
      <c r="E282" s="354">
        <v>36</v>
      </c>
      <c r="F282" s="354">
        <v>70</v>
      </c>
      <c r="G282" s="354">
        <v>11</v>
      </c>
      <c r="H282" s="356">
        <v>291</v>
      </c>
      <c r="I282" s="354">
        <v>246</v>
      </c>
      <c r="J282" s="354">
        <v>3</v>
      </c>
      <c r="K282" s="354">
        <v>9</v>
      </c>
      <c r="L282" s="354">
        <v>23</v>
      </c>
      <c r="M282" s="354">
        <v>2</v>
      </c>
      <c r="N282" s="356">
        <v>95</v>
      </c>
      <c r="O282" s="356">
        <f t="shared" si="105"/>
        <v>1076</v>
      </c>
      <c r="P282" s="357">
        <f t="shared" si="106"/>
        <v>378</v>
      </c>
      <c r="Q282" s="356">
        <f t="shared" si="107"/>
        <v>1454</v>
      </c>
      <c r="R282" s="356">
        <v>3</v>
      </c>
      <c r="S282" s="356">
        <v>0</v>
      </c>
      <c r="T282" s="356">
        <f t="shared" si="108"/>
        <v>3</v>
      </c>
    </row>
    <row r="283" spans="1:20" hidden="1" outlineLevel="1">
      <c r="A283" s="1152" t="s">
        <v>1772</v>
      </c>
      <c r="B283" s="353" t="s">
        <v>1773</v>
      </c>
      <c r="C283" s="356">
        <v>604</v>
      </c>
      <c r="D283" s="356">
        <v>15</v>
      </c>
      <c r="E283" s="356">
        <v>39</v>
      </c>
      <c r="F283" s="356">
        <v>58</v>
      </c>
      <c r="G283" s="356">
        <v>9</v>
      </c>
      <c r="H283" s="356">
        <v>240</v>
      </c>
      <c r="I283" s="356">
        <v>249</v>
      </c>
      <c r="J283" s="356">
        <v>12</v>
      </c>
      <c r="K283" s="356">
        <v>13</v>
      </c>
      <c r="L283" s="356">
        <v>20</v>
      </c>
      <c r="M283" s="356">
        <v>6</v>
      </c>
      <c r="N283" s="356">
        <v>94</v>
      </c>
      <c r="O283" s="356">
        <f t="shared" si="105"/>
        <v>965</v>
      </c>
      <c r="P283" s="357">
        <f t="shared" si="106"/>
        <v>394</v>
      </c>
      <c r="Q283" s="356">
        <f t="shared" si="107"/>
        <v>1359</v>
      </c>
      <c r="R283" s="356">
        <v>1</v>
      </c>
      <c r="S283" s="356">
        <v>0</v>
      </c>
      <c r="T283" s="356">
        <f t="shared" si="108"/>
        <v>1</v>
      </c>
    </row>
    <row r="284" spans="1:20" hidden="1" outlineLevel="1">
      <c r="A284" s="1152"/>
      <c r="B284" s="353" t="s">
        <v>1774</v>
      </c>
      <c r="C284" s="354">
        <v>83</v>
      </c>
      <c r="D284" s="354">
        <v>2</v>
      </c>
      <c r="E284" s="355">
        <v>14</v>
      </c>
      <c r="F284" s="354">
        <v>13</v>
      </c>
      <c r="G284" s="354">
        <v>0</v>
      </c>
      <c r="H284" s="356">
        <v>23</v>
      </c>
      <c r="I284" s="354">
        <v>28</v>
      </c>
      <c r="J284" s="355">
        <v>2</v>
      </c>
      <c r="K284" s="354">
        <v>4</v>
      </c>
      <c r="L284" s="355">
        <v>1</v>
      </c>
      <c r="M284" s="355">
        <v>0</v>
      </c>
      <c r="N284" s="356">
        <v>8</v>
      </c>
      <c r="O284" s="356">
        <f t="shared" si="105"/>
        <v>135</v>
      </c>
      <c r="P284" s="357">
        <f t="shared" si="106"/>
        <v>43</v>
      </c>
      <c r="Q284" s="356">
        <f t="shared" si="107"/>
        <v>178</v>
      </c>
      <c r="R284" s="356">
        <v>0</v>
      </c>
      <c r="S284" s="356">
        <v>0</v>
      </c>
      <c r="T284" s="356">
        <f t="shared" si="108"/>
        <v>0</v>
      </c>
    </row>
    <row r="285" spans="1:20" ht="11.25" hidden="1" customHeight="1" outlineLevel="1">
      <c r="A285" s="1152" t="s">
        <v>1775</v>
      </c>
      <c r="B285" s="353" t="s">
        <v>1776</v>
      </c>
      <c r="C285" s="356">
        <v>8</v>
      </c>
      <c r="D285" s="357">
        <v>0</v>
      </c>
      <c r="E285" s="357">
        <v>0</v>
      </c>
      <c r="F285" s="357">
        <v>1</v>
      </c>
      <c r="G285" s="357">
        <v>0</v>
      </c>
      <c r="H285" s="356">
        <v>4</v>
      </c>
      <c r="I285" s="356">
        <v>6</v>
      </c>
      <c r="J285" s="357">
        <v>0</v>
      </c>
      <c r="K285" s="357">
        <v>0</v>
      </c>
      <c r="L285" s="357">
        <v>0</v>
      </c>
      <c r="M285" s="357">
        <v>0</v>
      </c>
      <c r="N285" s="356">
        <v>2</v>
      </c>
      <c r="O285" s="356">
        <f t="shared" si="105"/>
        <v>13</v>
      </c>
      <c r="P285" s="357">
        <f t="shared" si="106"/>
        <v>8</v>
      </c>
      <c r="Q285" s="356">
        <f t="shared" si="107"/>
        <v>21</v>
      </c>
      <c r="R285" s="356">
        <v>0</v>
      </c>
      <c r="S285" s="356">
        <v>0</v>
      </c>
      <c r="T285" s="356">
        <f t="shared" si="108"/>
        <v>0</v>
      </c>
    </row>
    <row r="286" spans="1:20" ht="25.5" hidden="1" outlineLevel="1">
      <c r="A286" s="1152"/>
      <c r="B286" s="353" t="s">
        <v>1777</v>
      </c>
      <c r="C286" s="354">
        <v>1</v>
      </c>
      <c r="D286" s="355">
        <v>0</v>
      </c>
      <c r="E286" s="355">
        <v>0</v>
      </c>
      <c r="F286" s="355">
        <v>0</v>
      </c>
      <c r="G286" s="355">
        <v>0</v>
      </c>
      <c r="H286" s="355">
        <v>0</v>
      </c>
      <c r="I286" s="354">
        <v>7</v>
      </c>
      <c r="J286" s="355">
        <v>2</v>
      </c>
      <c r="K286" s="354">
        <v>0</v>
      </c>
      <c r="L286" s="355">
        <v>0</v>
      </c>
      <c r="M286" s="355">
        <v>1</v>
      </c>
      <c r="N286" s="356">
        <v>1</v>
      </c>
      <c r="O286" s="356">
        <f t="shared" si="105"/>
        <v>1</v>
      </c>
      <c r="P286" s="357">
        <f t="shared" si="106"/>
        <v>11</v>
      </c>
      <c r="Q286" s="356">
        <f t="shared" si="107"/>
        <v>12</v>
      </c>
      <c r="R286" s="356">
        <v>0</v>
      </c>
      <c r="S286" s="356">
        <v>0</v>
      </c>
      <c r="T286" s="356">
        <f t="shared" si="108"/>
        <v>0</v>
      </c>
    </row>
    <row r="287" spans="1:20" ht="38.25" hidden="1" outlineLevel="1">
      <c r="A287" s="1152" t="s">
        <v>1778</v>
      </c>
      <c r="B287" s="353" t="s">
        <v>1779</v>
      </c>
      <c r="C287" s="356">
        <v>109</v>
      </c>
      <c r="D287" s="356">
        <v>0</v>
      </c>
      <c r="E287" s="356">
        <v>7</v>
      </c>
      <c r="F287" s="356">
        <v>7</v>
      </c>
      <c r="G287" s="357">
        <v>3</v>
      </c>
      <c r="H287" s="356">
        <v>54</v>
      </c>
      <c r="I287" s="356">
        <v>137</v>
      </c>
      <c r="J287" s="356">
        <v>4</v>
      </c>
      <c r="K287" s="356">
        <v>7</v>
      </c>
      <c r="L287" s="356">
        <v>14</v>
      </c>
      <c r="M287" s="356">
        <v>1</v>
      </c>
      <c r="N287" s="356">
        <v>53</v>
      </c>
      <c r="O287" s="356">
        <f t="shared" si="105"/>
        <v>180</v>
      </c>
      <c r="P287" s="357">
        <f t="shared" si="106"/>
        <v>216</v>
      </c>
      <c r="Q287" s="356">
        <f t="shared" si="107"/>
        <v>396</v>
      </c>
      <c r="R287" s="356">
        <v>0</v>
      </c>
      <c r="S287" s="356">
        <v>0</v>
      </c>
      <c r="T287" s="356">
        <f t="shared" si="108"/>
        <v>0</v>
      </c>
    </row>
    <row r="288" spans="1:20" ht="25.5" hidden="1" outlineLevel="1">
      <c r="A288" s="1152"/>
      <c r="B288" s="353" t="s">
        <v>1780</v>
      </c>
      <c r="C288" s="355">
        <v>2</v>
      </c>
      <c r="D288" s="355">
        <v>0</v>
      </c>
      <c r="E288" s="355">
        <v>0</v>
      </c>
      <c r="F288" s="355">
        <v>0</v>
      </c>
      <c r="G288" s="355">
        <v>0</v>
      </c>
      <c r="H288" s="355">
        <v>2</v>
      </c>
      <c r="I288" s="354">
        <v>1</v>
      </c>
      <c r="J288" s="355">
        <v>0</v>
      </c>
      <c r="K288" s="355">
        <v>0</v>
      </c>
      <c r="L288" s="355">
        <v>1</v>
      </c>
      <c r="M288" s="355">
        <v>0</v>
      </c>
      <c r="N288" s="355">
        <v>0</v>
      </c>
      <c r="O288" s="356">
        <f t="shared" si="105"/>
        <v>4</v>
      </c>
      <c r="P288" s="357">
        <f t="shared" si="106"/>
        <v>2</v>
      </c>
      <c r="Q288" s="356">
        <f t="shared" si="107"/>
        <v>6</v>
      </c>
      <c r="R288" s="356">
        <v>0</v>
      </c>
      <c r="S288" s="356">
        <v>0</v>
      </c>
      <c r="T288" s="356">
        <f t="shared" si="108"/>
        <v>0</v>
      </c>
    </row>
    <row r="289" spans="1:20" ht="25.5" hidden="1" outlineLevel="1">
      <c r="A289" s="1152"/>
      <c r="B289" s="353" t="s">
        <v>1781</v>
      </c>
      <c r="C289" s="356">
        <v>78</v>
      </c>
      <c r="D289" s="356">
        <v>1</v>
      </c>
      <c r="E289" s="356">
        <v>5</v>
      </c>
      <c r="F289" s="356">
        <v>8</v>
      </c>
      <c r="G289" s="356">
        <v>2</v>
      </c>
      <c r="H289" s="356">
        <v>57</v>
      </c>
      <c r="I289" s="356">
        <v>65</v>
      </c>
      <c r="J289" s="356">
        <v>0</v>
      </c>
      <c r="K289" s="356">
        <v>4</v>
      </c>
      <c r="L289" s="356">
        <v>5</v>
      </c>
      <c r="M289" s="356">
        <v>0</v>
      </c>
      <c r="N289" s="356">
        <v>22</v>
      </c>
      <c r="O289" s="356">
        <f t="shared" si="105"/>
        <v>151</v>
      </c>
      <c r="P289" s="357">
        <f t="shared" si="106"/>
        <v>96</v>
      </c>
      <c r="Q289" s="356">
        <f t="shared" si="107"/>
        <v>247</v>
      </c>
      <c r="R289" s="356">
        <v>0</v>
      </c>
      <c r="S289" s="356">
        <v>0</v>
      </c>
      <c r="T289" s="356">
        <f t="shared" si="108"/>
        <v>0</v>
      </c>
    </row>
    <row r="290" spans="1:20" ht="25.5" hidden="1" outlineLevel="1">
      <c r="A290" s="1152" t="s">
        <v>1782</v>
      </c>
      <c r="B290" s="353" t="s">
        <v>1783</v>
      </c>
      <c r="C290" s="355">
        <v>0</v>
      </c>
      <c r="D290" s="355">
        <v>0</v>
      </c>
      <c r="E290" s="355">
        <v>0</v>
      </c>
      <c r="F290" s="355">
        <v>0</v>
      </c>
      <c r="G290" s="355">
        <v>0</v>
      </c>
      <c r="H290" s="356">
        <v>0</v>
      </c>
      <c r="I290" s="355">
        <v>0</v>
      </c>
      <c r="J290" s="355">
        <v>0</v>
      </c>
      <c r="K290" s="355">
        <v>0</v>
      </c>
      <c r="L290" s="355">
        <v>0</v>
      </c>
      <c r="M290" s="355">
        <v>0</v>
      </c>
      <c r="N290" s="355">
        <v>0</v>
      </c>
      <c r="O290" s="356">
        <f t="shared" si="105"/>
        <v>0</v>
      </c>
      <c r="P290" s="357">
        <f t="shared" si="106"/>
        <v>0</v>
      </c>
      <c r="Q290" s="356">
        <f t="shared" si="107"/>
        <v>0</v>
      </c>
      <c r="R290" s="356">
        <v>0</v>
      </c>
      <c r="S290" s="356">
        <v>0</v>
      </c>
      <c r="T290" s="356">
        <f t="shared" si="108"/>
        <v>0</v>
      </c>
    </row>
    <row r="291" spans="1:20" ht="25.5" hidden="1" outlineLevel="1">
      <c r="A291" s="1152"/>
      <c r="B291" s="353" t="s">
        <v>1784</v>
      </c>
      <c r="C291" s="357">
        <v>8</v>
      </c>
      <c r="D291" s="357">
        <v>0</v>
      </c>
      <c r="E291" s="357">
        <v>0</v>
      </c>
      <c r="F291" s="357">
        <v>0</v>
      </c>
      <c r="G291" s="357">
        <v>0</v>
      </c>
      <c r="H291" s="356">
        <v>2</v>
      </c>
      <c r="I291" s="356">
        <v>1</v>
      </c>
      <c r="J291" s="357">
        <v>0</v>
      </c>
      <c r="K291" s="356">
        <v>0</v>
      </c>
      <c r="L291" s="357">
        <v>1</v>
      </c>
      <c r="M291" s="357">
        <v>0</v>
      </c>
      <c r="N291" s="356">
        <v>4</v>
      </c>
      <c r="O291" s="356">
        <f t="shared" si="105"/>
        <v>10</v>
      </c>
      <c r="P291" s="357">
        <f t="shared" si="106"/>
        <v>6</v>
      </c>
      <c r="Q291" s="356">
        <f t="shared" si="107"/>
        <v>16</v>
      </c>
      <c r="R291" s="356">
        <v>0</v>
      </c>
      <c r="S291" s="356">
        <v>0</v>
      </c>
      <c r="T291" s="356">
        <f t="shared" si="108"/>
        <v>0</v>
      </c>
    </row>
    <row r="292" spans="1:20" ht="25.5" hidden="1" outlineLevel="1">
      <c r="A292" s="1152"/>
      <c r="B292" s="353" t="s">
        <v>1785</v>
      </c>
      <c r="C292" s="355">
        <v>0</v>
      </c>
      <c r="D292" s="355">
        <v>0</v>
      </c>
      <c r="E292" s="355">
        <v>0</v>
      </c>
      <c r="F292" s="355">
        <v>0</v>
      </c>
      <c r="G292" s="355">
        <v>0</v>
      </c>
      <c r="H292" s="355">
        <v>0</v>
      </c>
      <c r="I292" s="355">
        <v>0</v>
      </c>
      <c r="J292" s="355">
        <v>0</v>
      </c>
      <c r="K292" s="355">
        <v>0</v>
      </c>
      <c r="L292" s="355">
        <v>0</v>
      </c>
      <c r="M292" s="355">
        <v>0</v>
      </c>
      <c r="N292" s="355">
        <v>0</v>
      </c>
      <c r="O292" s="356">
        <f t="shared" si="105"/>
        <v>0</v>
      </c>
      <c r="P292" s="357">
        <f t="shared" si="106"/>
        <v>0</v>
      </c>
      <c r="Q292" s="356">
        <f t="shared" si="107"/>
        <v>0</v>
      </c>
      <c r="R292" s="356">
        <v>0</v>
      </c>
      <c r="S292" s="356">
        <v>0</v>
      </c>
      <c r="T292" s="356">
        <f t="shared" si="108"/>
        <v>0</v>
      </c>
    </row>
    <row r="293" spans="1:20" ht="25.5" hidden="1" outlineLevel="1">
      <c r="A293" s="1152"/>
      <c r="B293" s="353" t="s">
        <v>1786</v>
      </c>
      <c r="C293" s="356">
        <v>1</v>
      </c>
      <c r="D293" s="357">
        <v>0</v>
      </c>
      <c r="E293" s="357">
        <v>0</v>
      </c>
      <c r="F293" s="357">
        <v>0</v>
      </c>
      <c r="G293" s="357">
        <v>0</v>
      </c>
      <c r="H293" s="356">
        <v>2</v>
      </c>
      <c r="I293" s="357">
        <v>0</v>
      </c>
      <c r="J293" s="357">
        <v>0</v>
      </c>
      <c r="K293" s="357">
        <v>0</v>
      </c>
      <c r="L293" s="357">
        <v>0</v>
      </c>
      <c r="M293" s="357">
        <v>0</v>
      </c>
      <c r="N293" s="357">
        <v>0</v>
      </c>
      <c r="O293" s="356">
        <f t="shared" si="105"/>
        <v>3</v>
      </c>
      <c r="P293" s="357">
        <f t="shared" si="106"/>
        <v>0</v>
      </c>
      <c r="Q293" s="356">
        <f t="shared" si="107"/>
        <v>3</v>
      </c>
      <c r="R293" s="356">
        <v>0</v>
      </c>
      <c r="S293" s="356">
        <v>0</v>
      </c>
      <c r="T293" s="356">
        <f t="shared" si="108"/>
        <v>0</v>
      </c>
    </row>
    <row r="294" spans="1:20" hidden="1" outlineLevel="1">
      <c r="A294" s="1152"/>
      <c r="B294" s="353" t="s">
        <v>1787</v>
      </c>
      <c r="C294" s="355">
        <v>2</v>
      </c>
      <c r="D294" s="355">
        <v>0</v>
      </c>
      <c r="E294" s="355">
        <v>0</v>
      </c>
      <c r="F294" s="354">
        <v>0</v>
      </c>
      <c r="G294" s="355">
        <v>0</v>
      </c>
      <c r="H294" s="355">
        <v>2</v>
      </c>
      <c r="I294" s="355">
        <v>1</v>
      </c>
      <c r="J294" s="355">
        <v>0</v>
      </c>
      <c r="K294" s="355">
        <v>0</v>
      </c>
      <c r="L294" s="355">
        <v>0</v>
      </c>
      <c r="M294" s="355">
        <v>0</v>
      </c>
      <c r="N294" s="355">
        <v>0</v>
      </c>
      <c r="O294" s="356">
        <f t="shared" si="105"/>
        <v>4</v>
      </c>
      <c r="P294" s="357">
        <f t="shared" si="106"/>
        <v>1</v>
      </c>
      <c r="Q294" s="356">
        <f t="shared" si="107"/>
        <v>5</v>
      </c>
      <c r="R294" s="356">
        <v>0</v>
      </c>
      <c r="S294" s="356">
        <v>0</v>
      </c>
      <c r="T294" s="356">
        <f t="shared" si="108"/>
        <v>0</v>
      </c>
    </row>
    <row r="295" spans="1:20" ht="25.5" hidden="1" outlineLevel="1">
      <c r="A295" s="1152"/>
      <c r="B295" s="353" t="s">
        <v>1788</v>
      </c>
      <c r="C295" s="356">
        <v>568</v>
      </c>
      <c r="D295" s="356">
        <v>14</v>
      </c>
      <c r="E295" s="356">
        <v>35</v>
      </c>
      <c r="F295" s="356">
        <v>52</v>
      </c>
      <c r="G295" s="356">
        <v>19</v>
      </c>
      <c r="H295" s="356">
        <v>411</v>
      </c>
      <c r="I295" s="356">
        <v>165</v>
      </c>
      <c r="J295" s="356">
        <v>8</v>
      </c>
      <c r="K295" s="356">
        <v>8</v>
      </c>
      <c r="L295" s="356">
        <v>16</v>
      </c>
      <c r="M295" s="356">
        <v>3</v>
      </c>
      <c r="N295" s="356">
        <v>58</v>
      </c>
      <c r="O295" s="356">
        <f t="shared" si="105"/>
        <v>1099</v>
      </c>
      <c r="P295" s="357">
        <f t="shared" si="106"/>
        <v>258</v>
      </c>
      <c r="Q295" s="356">
        <f t="shared" si="107"/>
        <v>1357</v>
      </c>
      <c r="R295" s="356">
        <v>21</v>
      </c>
      <c r="S295" s="356">
        <v>2</v>
      </c>
      <c r="T295" s="356">
        <f t="shared" si="108"/>
        <v>23</v>
      </c>
    </row>
    <row r="296" spans="1:20" ht="18" customHeight="1" collapsed="1">
      <c r="A296" s="1137" t="s">
        <v>1789</v>
      </c>
      <c r="B296" s="1137"/>
      <c r="C296" s="358">
        <f>SUM(C297:C309)</f>
        <v>4742</v>
      </c>
      <c r="D296" s="358">
        <f t="shared" ref="D296:T296" si="109">SUM(D297:D309)</f>
        <v>115</v>
      </c>
      <c r="E296" s="358">
        <f t="shared" si="109"/>
        <v>247</v>
      </c>
      <c r="F296" s="358">
        <f t="shared" si="109"/>
        <v>384</v>
      </c>
      <c r="G296" s="358">
        <f t="shared" si="109"/>
        <v>94</v>
      </c>
      <c r="H296" s="358">
        <f t="shared" si="109"/>
        <v>1996</v>
      </c>
      <c r="I296" s="358">
        <f t="shared" si="109"/>
        <v>2248</v>
      </c>
      <c r="J296" s="358">
        <f t="shared" si="109"/>
        <v>52</v>
      </c>
      <c r="K296" s="358">
        <f t="shared" si="109"/>
        <v>113</v>
      </c>
      <c r="L296" s="358">
        <f t="shared" si="109"/>
        <v>176</v>
      </c>
      <c r="M296" s="358">
        <f t="shared" si="109"/>
        <v>49</v>
      </c>
      <c r="N296" s="358">
        <f t="shared" si="109"/>
        <v>660</v>
      </c>
      <c r="O296" s="358">
        <f t="shared" si="109"/>
        <v>7578</v>
      </c>
      <c r="P296" s="358">
        <f t="shared" si="109"/>
        <v>3298</v>
      </c>
      <c r="Q296" s="359">
        <f t="shared" si="109"/>
        <v>10876</v>
      </c>
      <c r="R296" s="358">
        <f>SUM(R297:R309)</f>
        <v>44</v>
      </c>
      <c r="S296" s="358">
        <f t="shared" si="109"/>
        <v>3</v>
      </c>
      <c r="T296" s="359">
        <f t="shared" si="109"/>
        <v>47</v>
      </c>
    </row>
    <row r="297" spans="1:20" ht="38.25" hidden="1" outlineLevel="1">
      <c r="A297" s="1152" t="s">
        <v>1790</v>
      </c>
      <c r="B297" s="353" t="s">
        <v>1791</v>
      </c>
      <c r="C297" s="354">
        <v>26</v>
      </c>
      <c r="D297" s="355">
        <v>1</v>
      </c>
      <c r="E297" s="354">
        <v>0</v>
      </c>
      <c r="F297" s="354">
        <v>2</v>
      </c>
      <c r="G297" s="355">
        <v>2</v>
      </c>
      <c r="H297" s="356">
        <v>27</v>
      </c>
      <c r="I297" s="354">
        <v>4</v>
      </c>
      <c r="J297" s="354">
        <v>0</v>
      </c>
      <c r="K297" s="355">
        <v>2</v>
      </c>
      <c r="L297" s="355">
        <v>1</v>
      </c>
      <c r="M297" s="355">
        <v>0</v>
      </c>
      <c r="N297" s="356">
        <v>4</v>
      </c>
      <c r="O297" s="356">
        <f t="shared" ref="O297:O309" si="110">SUM(C297:H297)</f>
        <v>58</v>
      </c>
      <c r="P297" s="357">
        <f t="shared" ref="P297:P309" si="111">SUM(I297:N297)</f>
        <v>11</v>
      </c>
      <c r="Q297" s="356">
        <f t="shared" ref="Q297:Q309" si="112">+P297+O297</f>
        <v>69</v>
      </c>
      <c r="R297" s="356">
        <v>1</v>
      </c>
      <c r="S297" s="356">
        <v>0</v>
      </c>
      <c r="T297" s="356">
        <f t="shared" ref="T297:T309" si="113">+S297+R297</f>
        <v>1</v>
      </c>
    </row>
    <row r="298" spans="1:20" ht="25.5" hidden="1" outlineLevel="1">
      <c r="A298" s="1152"/>
      <c r="B298" s="353" t="s">
        <v>1792</v>
      </c>
      <c r="C298" s="356">
        <v>23</v>
      </c>
      <c r="D298" s="357">
        <v>0</v>
      </c>
      <c r="E298" s="356">
        <v>0</v>
      </c>
      <c r="F298" s="357">
        <v>0</v>
      </c>
      <c r="G298" s="357">
        <v>1</v>
      </c>
      <c r="H298" s="356">
        <v>11</v>
      </c>
      <c r="I298" s="357">
        <v>0</v>
      </c>
      <c r="J298" s="357">
        <v>0</v>
      </c>
      <c r="K298" s="356">
        <v>0</v>
      </c>
      <c r="L298" s="357">
        <v>0</v>
      </c>
      <c r="M298" s="357">
        <v>0</v>
      </c>
      <c r="N298" s="357">
        <v>0</v>
      </c>
      <c r="O298" s="356">
        <f t="shared" si="110"/>
        <v>35</v>
      </c>
      <c r="P298" s="357">
        <f t="shared" si="111"/>
        <v>0</v>
      </c>
      <c r="Q298" s="356">
        <f t="shared" si="112"/>
        <v>35</v>
      </c>
      <c r="R298" s="356">
        <v>0</v>
      </c>
      <c r="S298" s="356">
        <v>0</v>
      </c>
      <c r="T298" s="356">
        <f t="shared" si="113"/>
        <v>0</v>
      </c>
    </row>
    <row r="299" spans="1:20" ht="25.5" hidden="1" outlineLevel="1">
      <c r="A299" s="1152" t="s">
        <v>1793</v>
      </c>
      <c r="B299" s="353" t="s">
        <v>1794</v>
      </c>
      <c r="C299" s="354">
        <v>190</v>
      </c>
      <c r="D299" s="354">
        <v>5</v>
      </c>
      <c r="E299" s="354">
        <v>14</v>
      </c>
      <c r="F299" s="354">
        <v>15</v>
      </c>
      <c r="G299" s="355">
        <v>1</v>
      </c>
      <c r="H299" s="356">
        <v>139</v>
      </c>
      <c r="I299" s="354">
        <v>90</v>
      </c>
      <c r="J299" s="354">
        <v>5</v>
      </c>
      <c r="K299" s="354">
        <v>6</v>
      </c>
      <c r="L299" s="354">
        <v>8</v>
      </c>
      <c r="M299" s="354">
        <v>2</v>
      </c>
      <c r="N299" s="356">
        <v>39</v>
      </c>
      <c r="O299" s="356">
        <f t="shared" si="110"/>
        <v>364</v>
      </c>
      <c r="P299" s="357">
        <f t="shared" si="111"/>
        <v>150</v>
      </c>
      <c r="Q299" s="356">
        <f t="shared" si="112"/>
        <v>514</v>
      </c>
      <c r="R299" s="356">
        <v>1</v>
      </c>
      <c r="S299" s="356">
        <v>0</v>
      </c>
      <c r="T299" s="356">
        <f t="shared" si="113"/>
        <v>1</v>
      </c>
    </row>
    <row r="300" spans="1:20" ht="25.5" hidden="1" outlineLevel="1">
      <c r="A300" s="1152"/>
      <c r="B300" s="353" t="s">
        <v>1795</v>
      </c>
      <c r="C300" s="356">
        <v>132</v>
      </c>
      <c r="D300" s="357">
        <v>2</v>
      </c>
      <c r="E300" s="356">
        <v>10</v>
      </c>
      <c r="F300" s="356">
        <v>9</v>
      </c>
      <c r="G300" s="357">
        <v>3</v>
      </c>
      <c r="H300" s="356">
        <v>40</v>
      </c>
      <c r="I300" s="356">
        <v>80</v>
      </c>
      <c r="J300" s="357">
        <v>1</v>
      </c>
      <c r="K300" s="356">
        <v>2</v>
      </c>
      <c r="L300" s="356">
        <v>9</v>
      </c>
      <c r="M300" s="357">
        <v>1</v>
      </c>
      <c r="N300" s="356">
        <v>15</v>
      </c>
      <c r="O300" s="356">
        <f t="shared" si="110"/>
        <v>196</v>
      </c>
      <c r="P300" s="357">
        <f t="shared" si="111"/>
        <v>108</v>
      </c>
      <c r="Q300" s="356">
        <f t="shared" si="112"/>
        <v>304</v>
      </c>
      <c r="R300" s="356">
        <v>0</v>
      </c>
      <c r="S300" s="356">
        <v>0</v>
      </c>
      <c r="T300" s="356">
        <f t="shared" si="113"/>
        <v>0</v>
      </c>
    </row>
    <row r="301" spans="1:20" ht="25.5" hidden="1" outlineLevel="1">
      <c r="A301" s="1152"/>
      <c r="B301" s="353" t="s">
        <v>1796</v>
      </c>
      <c r="C301" s="354">
        <v>3066</v>
      </c>
      <c r="D301" s="354">
        <v>85</v>
      </c>
      <c r="E301" s="354">
        <v>165</v>
      </c>
      <c r="F301" s="354">
        <v>240</v>
      </c>
      <c r="G301" s="354">
        <v>57</v>
      </c>
      <c r="H301" s="356">
        <v>1047</v>
      </c>
      <c r="I301" s="354">
        <v>1608</v>
      </c>
      <c r="J301" s="354">
        <v>40</v>
      </c>
      <c r="K301" s="354">
        <v>89</v>
      </c>
      <c r="L301" s="354">
        <v>122</v>
      </c>
      <c r="M301" s="354">
        <v>35</v>
      </c>
      <c r="N301" s="356">
        <v>462</v>
      </c>
      <c r="O301" s="356">
        <f t="shared" si="110"/>
        <v>4660</v>
      </c>
      <c r="P301" s="357">
        <f t="shared" si="111"/>
        <v>2356</v>
      </c>
      <c r="Q301" s="356">
        <f t="shared" si="112"/>
        <v>7016</v>
      </c>
      <c r="R301" s="356">
        <v>15</v>
      </c>
      <c r="S301" s="356">
        <v>2</v>
      </c>
      <c r="T301" s="356">
        <f t="shared" si="113"/>
        <v>17</v>
      </c>
    </row>
    <row r="302" spans="1:20" hidden="1" outlineLevel="1">
      <c r="A302" s="353" t="s">
        <v>1797</v>
      </c>
      <c r="B302" s="353" t="s">
        <v>1798</v>
      </c>
      <c r="C302" s="356">
        <v>82</v>
      </c>
      <c r="D302" s="357">
        <v>3</v>
      </c>
      <c r="E302" s="357">
        <v>5</v>
      </c>
      <c r="F302" s="356">
        <v>6</v>
      </c>
      <c r="G302" s="357">
        <v>1</v>
      </c>
      <c r="H302" s="356">
        <v>36</v>
      </c>
      <c r="I302" s="356">
        <v>161</v>
      </c>
      <c r="J302" s="356">
        <v>2</v>
      </c>
      <c r="K302" s="356">
        <v>3</v>
      </c>
      <c r="L302" s="356">
        <v>14</v>
      </c>
      <c r="M302" s="356">
        <v>7</v>
      </c>
      <c r="N302" s="356">
        <v>43</v>
      </c>
      <c r="O302" s="356">
        <f t="shared" si="110"/>
        <v>133</v>
      </c>
      <c r="P302" s="357">
        <f t="shared" si="111"/>
        <v>230</v>
      </c>
      <c r="Q302" s="356">
        <f t="shared" si="112"/>
        <v>363</v>
      </c>
      <c r="R302" s="356">
        <v>1</v>
      </c>
      <c r="S302" s="356">
        <v>0</v>
      </c>
      <c r="T302" s="356">
        <f t="shared" si="113"/>
        <v>1</v>
      </c>
    </row>
    <row r="303" spans="1:20" hidden="1" outlineLevel="1">
      <c r="A303" s="1152" t="s">
        <v>1799</v>
      </c>
      <c r="B303" s="353" t="s">
        <v>1800</v>
      </c>
      <c r="C303" s="355">
        <v>0</v>
      </c>
      <c r="D303" s="355">
        <v>0</v>
      </c>
      <c r="E303" s="355">
        <v>0</v>
      </c>
      <c r="F303" s="355">
        <v>0</v>
      </c>
      <c r="G303" s="355">
        <v>0</v>
      </c>
      <c r="H303" s="356">
        <v>0</v>
      </c>
      <c r="I303" s="355">
        <v>0</v>
      </c>
      <c r="J303" s="355">
        <v>0</v>
      </c>
      <c r="K303" s="355">
        <v>0</v>
      </c>
      <c r="L303" s="355">
        <v>0</v>
      </c>
      <c r="M303" s="355">
        <v>0</v>
      </c>
      <c r="N303" s="355">
        <v>0</v>
      </c>
      <c r="O303" s="356">
        <f t="shared" si="110"/>
        <v>0</v>
      </c>
      <c r="P303" s="357">
        <f t="shared" si="111"/>
        <v>0</v>
      </c>
      <c r="Q303" s="356">
        <f t="shared" si="112"/>
        <v>0</v>
      </c>
      <c r="R303" s="356">
        <v>0</v>
      </c>
      <c r="S303" s="356">
        <v>0</v>
      </c>
      <c r="T303" s="356">
        <f t="shared" si="113"/>
        <v>0</v>
      </c>
    </row>
    <row r="304" spans="1:20" hidden="1" outlineLevel="1">
      <c r="A304" s="1152"/>
      <c r="B304" s="353" t="s">
        <v>1801</v>
      </c>
      <c r="C304" s="356">
        <v>138</v>
      </c>
      <c r="D304" s="356">
        <v>1</v>
      </c>
      <c r="E304" s="356">
        <v>4</v>
      </c>
      <c r="F304" s="356">
        <v>6</v>
      </c>
      <c r="G304" s="357">
        <v>0</v>
      </c>
      <c r="H304" s="356">
        <v>57</v>
      </c>
      <c r="I304" s="356">
        <v>62</v>
      </c>
      <c r="J304" s="357">
        <v>0</v>
      </c>
      <c r="K304" s="357">
        <v>1</v>
      </c>
      <c r="L304" s="356">
        <v>4</v>
      </c>
      <c r="M304" s="356">
        <v>1</v>
      </c>
      <c r="N304" s="356">
        <v>18</v>
      </c>
      <c r="O304" s="356">
        <f t="shared" si="110"/>
        <v>206</v>
      </c>
      <c r="P304" s="357">
        <f t="shared" si="111"/>
        <v>86</v>
      </c>
      <c r="Q304" s="356">
        <f t="shared" si="112"/>
        <v>292</v>
      </c>
      <c r="R304" s="356">
        <v>4</v>
      </c>
      <c r="S304" s="356">
        <v>0</v>
      </c>
      <c r="T304" s="356">
        <f t="shared" si="113"/>
        <v>4</v>
      </c>
    </row>
    <row r="305" spans="1:20" ht="25.5" hidden="1" outlineLevel="1">
      <c r="A305" s="1152"/>
      <c r="B305" s="353" t="s">
        <v>1802</v>
      </c>
      <c r="C305" s="354">
        <v>59</v>
      </c>
      <c r="D305" s="355">
        <v>2</v>
      </c>
      <c r="E305" s="354">
        <v>3</v>
      </c>
      <c r="F305" s="354">
        <v>3</v>
      </c>
      <c r="G305" s="355">
        <v>0</v>
      </c>
      <c r="H305" s="356">
        <v>34</v>
      </c>
      <c r="I305" s="354">
        <v>1</v>
      </c>
      <c r="J305" s="355">
        <v>0</v>
      </c>
      <c r="K305" s="355">
        <v>0</v>
      </c>
      <c r="L305" s="355">
        <v>0</v>
      </c>
      <c r="M305" s="355">
        <v>0</v>
      </c>
      <c r="N305" s="355">
        <v>0</v>
      </c>
      <c r="O305" s="356">
        <f t="shared" si="110"/>
        <v>101</v>
      </c>
      <c r="P305" s="357">
        <f t="shared" si="111"/>
        <v>1</v>
      </c>
      <c r="Q305" s="356">
        <f t="shared" si="112"/>
        <v>102</v>
      </c>
      <c r="R305" s="356">
        <v>1</v>
      </c>
      <c r="S305" s="356">
        <v>0</v>
      </c>
      <c r="T305" s="356">
        <f t="shared" si="113"/>
        <v>1</v>
      </c>
    </row>
    <row r="306" spans="1:20" hidden="1" outlineLevel="1">
      <c r="A306" s="1152"/>
      <c r="B306" s="353" t="s">
        <v>1803</v>
      </c>
      <c r="C306" s="356">
        <v>10</v>
      </c>
      <c r="D306" s="357">
        <v>0</v>
      </c>
      <c r="E306" s="357">
        <v>0</v>
      </c>
      <c r="F306" s="356">
        <v>0</v>
      </c>
      <c r="G306" s="357">
        <v>0</v>
      </c>
      <c r="H306" s="356">
        <v>3</v>
      </c>
      <c r="I306" s="356">
        <v>32</v>
      </c>
      <c r="J306" s="357">
        <v>0</v>
      </c>
      <c r="K306" s="357">
        <v>1</v>
      </c>
      <c r="L306" s="357">
        <v>1</v>
      </c>
      <c r="M306" s="357">
        <v>0</v>
      </c>
      <c r="N306" s="356">
        <v>1</v>
      </c>
      <c r="O306" s="356">
        <f t="shared" si="110"/>
        <v>13</v>
      </c>
      <c r="P306" s="357">
        <f t="shared" si="111"/>
        <v>35</v>
      </c>
      <c r="Q306" s="356">
        <f t="shared" si="112"/>
        <v>48</v>
      </c>
      <c r="R306" s="356">
        <v>0</v>
      </c>
      <c r="S306" s="356">
        <v>1</v>
      </c>
      <c r="T306" s="356">
        <f t="shared" si="113"/>
        <v>1</v>
      </c>
    </row>
    <row r="307" spans="1:20" ht="25.5" hidden="1" outlineLevel="1">
      <c r="A307" s="1152"/>
      <c r="B307" s="353" t="s">
        <v>1804</v>
      </c>
      <c r="C307" s="354">
        <v>45</v>
      </c>
      <c r="D307" s="355">
        <v>1</v>
      </c>
      <c r="E307" s="354">
        <v>3</v>
      </c>
      <c r="F307" s="354">
        <v>4</v>
      </c>
      <c r="G307" s="354">
        <v>4</v>
      </c>
      <c r="H307" s="356">
        <v>46</v>
      </c>
      <c r="I307" s="354">
        <v>1</v>
      </c>
      <c r="J307" s="355">
        <v>0</v>
      </c>
      <c r="K307" s="355">
        <v>0</v>
      </c>
      <c r="L307" s="354">
        <v>1</v>
      </c>
      <c r="M307" s="355">
        <v>0</v>
      </c>
      <c r="N307" s="355">
        <v>3</v>
      </c>
      <c r="O307" s="356">
        <f t="shared" si="110"/>
        <v>103</v>
      </c>
      <c r="P307" s="357">
        <f t="shared" si="111"/>
        <v>5</v>
      </c>
      <c r="Q307" s="356">
        <f t="shared" si="112"/>
        <v>108</v>
      </c>
      <c r="R307" s="356">
        <v>0</v>
      </c>
      <c r="S307" s="356">
        <v>0</v>
      </c>
      <c r="T307" s="356">
        <f t="shared" si="113"/>
        <v>0</v>
      </c>
    </row>
    <row r="308" spans="1:20" ht="25.5" hidden="1" outlineLevel="1">
      <c r="A308" s="1152"/>
      <c r="B308" s="353" t="s">
        <v>1805</v>
      </c>
      <c r="C308" s="356">
        <v>227</v>
      </c>
      <c r="D308" s="356">
        <v>5</v>
      </c>
      <c r="E308" s="356">
        <v>10</v>
      </c>
      <c r="F308" s="356">
        <v>28</v>
      </c>
      <c r="G308" s="356">
        <v>4</v>
      </c>
      <c r="H308" s="356">
        <v>102</v>
      </c>
      <c r="I308" s="356">
        <v>63</v>
      </c>
      <c r="J308" s="357">
        <v>4</v>
      </c>
      <c r="K308" s="356">
        <v>4</v>
      </c>
      <c r="L308" s="356">
        <v>8</v>
      </c>
      <c r="M308" s="357">
        <v>2</v>
      </c>
      <c r="N308" s="356">
        <v>30</v>
      </c>
      <c r="O308" s="356">
        <f t="shared" si="110"/>
        <v>376</v>
      </c>
      <c r="P308" s="357">
        <f t="shared" si="111"/>
        <v>111</v>
      </c>
      <c r="Q308" s="356">
        <f t="shared" si="112"/>
        <v>487</v>
      </c>
      <c r="R308" s="356">
        <v>0</v>
      </c>
      <c r="S308" s="356">
        <v>0</v>
      </c>
      <c r="T308" s="356">
        <f t="shared" si="113"/>
        <v>0</v>
      </c>
    </row>
    <row r="309" spans="1:20" ht="25.5" hidden="1" outlineLevel="1">
      <c r="A309" s="1152"/>
      <c r="B309" s="353" t="s">
        <v>1806</v>
      </c>
      <c r="C309" s="354">
        <v>744</v>
      </c>
      <c r="D309" s="354">
        <v>10</v>
      </c>
      <c r="E309" s="354">
        <v>33</v>
      </c>
      <c r="F309" s="354">
        <v>71</v>
      </c>
      <c r="G309" s="354">
        <v>21</v>
      </c>
      <c r="H309" s="356">
        <v>454</v>
      </c>
      <c r="I309" s="354">
        <v>146</v>
      </c>
      <c r="J309" s="354">
        <v>0</v>
      </c>
      <c r="K309" s="354">
        <v>5</v>
      </c>
      <c r="L309" s="354">
        <v>8</v>
      </c>
      <c r="M309" s="355">
        <v>1</v>
      </c>
      <c r="N309" s="356">
        <v>45</v>
      </c>
      <c r="O309" s="356">
        <f t="shared" si="110"/>
        <v>1333</v>
      </c>
      <c r="P309" s="357">
        <f t="shared" si="111"/>
        <v>205</v>
      </c>
      <c r="Q309" s="356">
        <f t="shared" si="112"/>
        <v>1538</v>
      </c>
      <c r="R309" s="356">
        <v>21</v>
      </c>
      <c r="S309" s="356">
        <v>0</v>
      </c>
      <c r="T309" s="356">
        <f t="shared" si="113"/>
        <v>21</v>
      </c>
    </row>
    <row r="310" spans="1:20" ht="18" customHeight="1" collapsed="1">
      <c r="A310" s="1137" t="s">
        <v>1807</v>
      </c>
      <c r="B310" s="1137"/>
      <c r="C310" s="352">
        <f>SUM(C311:C315)</f>
        <v>50</v>
      </c>
      <c r="D310" s="352">
        <f t="shared" ref="D310:T310" si="114">SUM(D311:D315)</f>
        <v>1</v>
      </c>
      <c r="E310" s="352">
        <f t="shared" si="114"/>
        <v>0</v>
      </c>
      <c r="F310" s="352">
        <f t="shared" si="114"/>
        <v>2</v>
      </c>
      <c r="G310" s="352">
        <f t="shared" si="114"/>
        <v>0</v>
      </c>
      <c r="H310" s="352">
        <f t="shared" si="114"/>
        <v>15</v>
      </c>
      <c r="I310" s="352">
        <f t="shared" si="114"/>
        <v>112</v>
      </c>
      <c r="J310" s="352">
        <f t="shared" si="114"/>
        <v>2</v>
      </c>
      <c r="K310" s="352">
        <f t="shared" si="114"/>
        <v>1</v>
      </c>
      <c r="L310" s="352">
        <f t="shared" si="114"/>
        <v>5</v>
      </c>
      <c r="M310" s="352">
        <f t="shared" si="114"/>
        <v>0</v>
      </c>
      <c r="N310" s="352">
        <f t="shared" si="114"/>
        <v>27</v>
      </c>
      <c r="O310" s="352">
        <f t="shared" si="114"/>
        <v>68</v>
      </c>
      <c r="P310" s="352">
        <f t="shared" si="114"/>
        <v>147</v>
      </c>
      <c r="Q310" s="349">
        <f t="shared" si="114"/>
        <v>215</v>
      </c>
      <c r="R310" s="352">
        <f>SUM(R311:R315)</f>
        <v>0</v>
      </c>
      <c r="S310" s="352">
        <f t="shared" si="114"/>
        <v>1</v>
      </c>
      <c r="T310" s="349">
        <f t="shared" si="114"/>
        <v>1</v>
      </c>
    </row>
    <row r="311" spans="1:20" ht="11.25" hidden="1" customHeight="1" outlineLevel="1">
      <c r="A311" s="1152" t="s">
        <v>1808</v>
      </c>
      <c r="B311" s="353" t="s">
        <v>1809</v>
      </c>
      <c r="C311" s="356">
        <v>0</v>
      </c>
      <c r="D311" s="357">
        <v>1</v>
      </c>
      <c r="E311" s="357">
        <v>0</v>
      </c>
      <c r="F311" s="357">
        <v>0</v>
      </c>
      <c r="G311" s="357">
        <v>0</v>
      </c>
      <c r="H311" s="356">
        <v>4</v>
      </c>
      <c r="I311" s="356">
        <v>9</v>
      </c>
      <c r="J311" s="357">
        <v>0</v>
      </c>
      <c r="K311" s="357">
        <v>0</v>
      </c>
      <c r="L311" s="357">
        <v>1</v>
      </c>
      <c r="M311" s="357">
        <v>0</v>
      </c>
      <c r="N311" s="356">
        <v>9</v>
      </c>
      <c r="O311" s="356">
        <f t="shared" ref="O311:O315" si="115">SUM(C311:H311)</f>
        <v>5</v>
      </c>
      <c r="P311" s="357">
        <f t="shared" ref="P311:P315" si="116">SUM(I311:N311)</f>
        <v>19</v>
      </c>
      <c r="Q311" s="356">
        <f t="shared" ref="Q311:Q315" si="117">+P311+O311</f>
        <v>24</v>
      </c>
      <c r="R311" s="356">
        <v>0</v>
      </c>
      <c r="S311" s="356">
        <v>0</v>
      </c>
      <c r="T311" s="356">
        <f t="shared" ref="T311:T315" si="118">+S311+R311</f>
        <v>0</v>
      </c>
    </row>
    <row r="312" spans="1:20" hidden="1" outlineLevel="1">
      <c r="A312" s="1152"/>
      <c r="B312" s="353" t="s">
        <v>1810</v>
      </c>
      <c r="C312" s="355">
        <v>1</v>
      </c>
      <c r="D312" s="355">
        <v>0</v>
      </c>
      <c r="E312" s="355">
        <v>0</v>
      </c>
      <c r="F312" s="355">
        <v>0</v>
      </c>
      <c r="G312" s="355">
        <v>0</v>
      </c>
      <c r="H312" s="355">
        <v>0</v>
      </c>
      <c r="I312" s="354">
        <v>2</v>
      </c>
      <c r="J312" s="355">
        <v>0</v>
      </c>
      <c r="K312" s="355">
        <v>0</v>
      </c>
      <c r="L312" s="355">
        <v>0</v>
      </c>
      <c r="M312" s="355">
        <v>0</v>
      </c>
      <c r="N312" s="355">
        <v>0</v>
      </c>
      <c r="O312" s="356">
        <f t="shared" si="115"/>
        <v>1</v>
      </c>
      <c r="P312" s="357">
        <f t="shared" si="116"/>
        <v>2</v>
      </c>
      <c r="Q312" s="356">
        <f t="shared" si="117"/>
        <v>3</v>
      </c>
      <c r="R312" s="356">
        <v>0</v>
      </c>
      <c r="S312" s="356">
        <v>0</v>
      </c>
      <c r="T312" s="356">
        <f t="shared" si="118"/>
        <v>0</v>
      </c>
    </row>
    <row r="313" spans="1:20" ht="11.25" hidden="1" customHeight="1" outlineLevel="1">
      <c r="A313" s="1152" t="s">
        <v>1811</v>
      </c>
      <c r="B313" s="353" t="s">
        <v>1812</v>
      </c>
      <c r="C313" s="356">
        <v>38</v>
      </c>
      <c r="D313" s="357">
        <v>0</v>
      </c>
      <c r="E313" s="356">
        <v>0</v>
      </c>
      <c r="F313" s="357">
        <v>1</v>
      </c>
      <c r="G313" s="356">
        <v>0</v>
      </c>
      <c r="H313" s="356">
        <v>4</v>
      </c>
      <c r="I313" s="356">
        <v>79</v>
      </c>
      <c r="J313" s="357">
        <v>2</v>
      </c>
      <c r="K313" s="356">
        <v>1</v>
      </c>
      <c r="L313" s="356">
        <v>4</v>
      </c>
      <c r="M313" s="357">
        <v>0</v>
      </c>
      <c r="N313" s="356">
        <v>12</v>
      </c>
      <c r="O313" s="356">
        <f t="shared" si="115"/>
        <v>43</v>
      </c>
      <c r="P313" s="357">
        <f t="shared" si="116"/>
        <v>98</v>
      </c>
      <c r="Q313" s="356">
        <f t="shared" si="117"/>
        <v>141</v>
      </c>
      <c r="R313" s="356">
        <v>0</v>
      </c>
      <c r="S313" s="356">
        <v>0</v>
      </c>
      <c r="T313" s="356">
        <f t="shared" si="118"/>
        <v>0</v>
      </c>
    </row>
    <row r="314" spans="1:20" ht="25.5" hidden="1" outlineLevel="1">
      <c r="A314" s="1152"/>
      <c r="B314" s="353" t="s">
        <v>1813</v>
      </c>
      <c r="C314" s="355">
        <v>2</v>
      </c>
      <c r="D314" s="355">
        <v>0</v>
      </c>
      <c r="E314" s="355">
        <v>0</v>
      </c>
      <c r="F314" s="355">
        <v>0</v>
      </c>
      <c r="G314" s="355">
        <v>0</v>
      </c>
      <c r="H314" s="355">
        <v>0</v>
      </c>
      <c r="I314" s="355">
        <v>2</v>
      </c>
      <c r="J314" s="355">
        <v>0</v>
      </c>
      <c r="K314" s="355">
        <v>0</v>
      </c>
      <c r="L314" s="355">
        <v>0</v>
      </c>
      <c r="M314" s="355">
        <v>0</v>
      </c>
      <c r="N314" s="355">
        <v>0</v>
      </c>
      <c r="O314" s="356">
        <f t="shared" si="115"/>
        <v>2</v>
      </c>
      <c r="P314" s="357">
        <f t="shared" si="116"/>
        <v>2</v>
      </c>
      <c r="Q314" s="356">
        <f t="shared" si="117"/>
        <v>4</v>
      </c>
      <c r="R314" s="356">
        <v>0</v>
      </c>
      <c r="S314" s="356">
        <v>0</v>
      </c>
      <c r="T314" s="356">
        <f t="shared" si="118"/>
        <v>0</v>
      </c>
    </row>
    <row r="315" spans="1:20" ht="38.25" hidden="1" outlineLevel="1">
      <c r="A315" s="1152"/>
      <c r="B315" s="353" t="s">
        <v>1814</v>
      </c>
      <c r="C315" s="356">
        <v>9</v>
      </c>
      <c r="D315" s="357">
        <v>0</v>
      </c>
      <c r="E315" s="357">
        <v>0</v>
      </c>
      <c r="F315" s="357">
        <v>1</v>
      </c>
      <c r="G315" s="357">
        <v>0</v>
      </c>
      <c r="H315" s="356">
        <v>7</v>
      </c>
      <c r="I315" s="356">
        <v>20</v>
      </c>
      <c r="J315" s="357">
        <v>0</v>
      </c>
      <c r="K315" s="356">
        <v>0</v>
      </c>
      <c r="L315" s="356">
        <v>0</v>
      </c>
      <c r="M315" s="357">
        <v>0</v>
      </c>
      <c r="N315" s="356">
        <v>6</v>
      </c>
      <c r="O315" s="356">
        <f t="shared" si="115"/>
        <v>17</v>
      </c>
      <c r="P315" s="357">
        <f t="shared" si="116"/>
        <v>26</v>
      </c>
      <c r="Q315" s="356">
        <f t="shared" si="117"/>
        <v>43</v>
      </c>
      <c r="R315" s="356">
        <v>0</v>
      </c>
      <c r="S315" s="356">
        <v>1</v>
      </c>
      <c r="T315" s="356">
        <f t="shared" si="118"/>
        <v>1</v>
      </c>
    </row>
    <row r="316" spans="1:20" ht="18" customHeight="1" collapsed="1">
      <c r="A316" s="1137" t="s">
        <v>1815</v>
      </c>
      <c r="B316" s="1137"/>
      <c r="C316" s="358">
        <f>SUM(C317:C321)</f>
        <v>1244</v>
      </c>
      <c r="D316" s="358">
        <f t="shared" ref="D316:T316" si="119">SUM(D317:D321)</f>
        <v>19</v>
      </c>
      <c r="E316" s="358">
        <f t="shared" si="119"/>
        <v>37</v>
      </c>
      <c r="F316" s="358">
        <f t="shared" si="119"/>
        <v>52</v>
      </c>
      <c r="G316" s="358">
        <f t="shared" si="119"/>
        <v>18</v>
      </c>
      <c r="H316" s="358">
        <f t="shared" si="119"/>
        <v>465</v>
      </c>
      <c r="I316" s="358">
        <f t="shared" si="119"/>
        <v>294</v>
      </c>
      <c r="J316" s="358">
        <f t="shared" si="119"/>
        <v>7</v>
      </c>
      <c r="K316" s="358">
        <f t="shared" si="119"/>
        <v>15</v>
      </c>
      <c r="L316" s="358">
        <f t="shared" si="119"/>
        <v>8</v>
      </c>
      <c r="M316" s="358">
        <f t="shared" si="119"/>
        <v>4</v>
      </c>
      <c r="N316" s="358">
        <f t="shared" si="119"/>
        <v>55</v>
      </c>
      <c r="O316" s="358">
        <f t="shared" si="119"/>
        <v>1835</v>
      </c>
      <c r="P316" s="358">
        <f t="shared" si="119"/>
        <v>383</v>
      </c>
      <c r="Q316" s="359">
        <f t="shared" si="119"/>
        <v>2218</v>
      </c>
      <c r="R316" s="358">
        <f>SUM(R317:R321)</f>
        <v>24</v>
      </c>
      <c r="S316" s="358">
        <f t="shared" si="119"/>
        <v>0</v>
      </c>
      <c r="T316" s="359">
        <f t="shared" si="119"/>
        <v>24</v>
      </c>
    </row>
    <row r="317" spans="1:20" hidden="1" outlineLevel="1">
      <c r="A317" s="1152" t="s">
        <v>1816</v>
      </c>
      <c r="B317" s="353" t="s">
        <v>1817</v>
      </c>
      <c r="C317" s="354">
        <v>58</v>
      </c>
      <c r="D317" s="355">
        <v>1</v>
      </c>
      <c r="E317" s="354">
        <v>2</v>
      </c>
      <c r="F317" s="354">
        <v>0</v>
      </c>
      <c r="G317" s="355">
        <v>2</v>
      </c>
      <c r="H317" s="356">
        <v>21</v>
      </c>
      <c r="I317" s="355">
        <v>0</v>
      </c>
      <c r="J317" s="355">
        <v>0</v>
      </c>
      <c r="K317" s="355">
        <v>0</v>
      </c>
      <c r="L317" s="355">
        <v>0</v>
      </c>
      <c r="M317" s="355">
        <v>0</v>
      </c>
      <c r="N317" s="355">
        <v>0</v>
      </c>
      <c r="O317" s="356">
        <f t="shared" ref="O317:O321" si="120">SUM(C317:H317)</f>
        <v>84</v>
      </c>
      <c r="P317" s="357">
        <f t="shared" ref="P317:P321" si="121">SUM(I317:N317)</f>
        <v>0</v>
      </c>
      <c r="Q317" s="356">
        <f t="shared" ref="Q317:Q321" si="122">+P317+O317</f>
        <v>84</v>
      </c>
      <c r="R317" s="356">
        <v>0</v>
      </c>
      <c r="S317" s="356">
        <v>0</v>
      </c>
      <c r="T317" s="356">
        <f t="shared" ref="T317:T321" si="123">+S317+R317</f>
        <v>0</v>
      </c>
    </row>
    <row r="318" spans="1:20" hidden="1" outlineLevel="1">
      <c r="A318" s="1152"/>
      <c r="B318" s="353" t="s">
        <v>1818</v>
      </c>
      <c r="C318" s="357">
        <v>2</v>
      </c>
      <c r="D318" s="357">
        <v>0</v>
      </c>
      <c r="E318" s="357">
        <v>0</v>
      </c>
      <c r="F318" s="357">
        <v>0</v>
      </c>
      <c r="G318" s="357">
        <v>0</v>
      </c>
      <c r="H318" s="357">
        <v>0</v>
      </c>
      <c r="I318" s="357">
        <v>1</v>
      </c>
      <c r="J318" s="357">
        <v>0</v>
      </c>
      <c r="K318" s="357">
        <v>0</v>
      </c>
      <c r="L318" s="357">
        <v>0</v>
      </c>
      <c r="M318" s="357">
        <v>0</v>
      </c>
      <c r="N318" s="357">
        <v>0</v>
      </c>
      <c r="O318" s="356">
        <f t="shared" si="120"/>
        <v>2</v>
      </c>
      <c r="P318" s="357">
        <f t="shared" si="121"/>
        <v>1</v>
      </c>
      <c r="Q318" s="356">
        <f t="shared" si="122"/>
        <v>3</v>
      </c>
      <c r="R318" s="356">
        <v>1</v>
      </c>
      <c r="S318" s="356">
        <v>0</v>
      </c>
      <c r="T318" s="356">
        <f t="shared" si="123"/>
        <v>1</v>
      </c>
    </row>
    <row r="319" spans="1:20" hidden="1" outlineLevel="1">
      <c r="A319" s="1152"/>
      <c r="B319" s="353" t="s">
        <v>1819</v>
      </c>
      <c r="C319" s="355">
        <v>5</v>
      </c>
      <c r="D319" s="355">
        <v>0</v>
      </c>
      <c r="E319" s="355">
        <v>0</v>
      </c>
      <c r="F319" s="355">
        <v>0</v>
      </c>
      <c r="G319" s="355">
        <v>0</v>
      </c>
      <c r="H319" s="355">
        <v>0</v>
      </c>
      <c r="I319" s="355">
        <v>10</v>
      </c>
      <c r="J319" s="355">
        <v>0</v>
      </c>
      <c r="K319" s="355">
        <v>0</v>
      </c>
      <c r="L319" s="355">
        <v>0</v>
      </c>
      <c r="M319" s="355">
        <v>0</v>
      </c>
      <c r="N319" s="355">
        <v>0</v>
      </c>
      <c r="O319" s="356">
        <f t="shared" si="120"/>
        <v>5</v>
      </c>
      <c r="P319" s="357">
        <f t="shared" si="121"/>
        <v>10</v>
      </c>
      <c r="Q319" s="356">
        <f t="shared" si="122"/>
        <v>15</v>
      </c>
      <c r="R319" s="356">
        <v>0</v>
      </c>
      <c r="S319" s="356">
        <v>0</v>
      </c>
      <c r="T319" s="356">
        <f t="shared" si="123"/>
        <v>0</v>
      </c>
    </row>
    <row r="320" spans="1:20" hidden="1" outlineLevel="1">
      <c r="A320" s="1152"/>
      <c r="B320" s="353" t="s">
        <v>1820</v>
      </c>
      <c r="C320" s="356">
        <v>1125</v>
      </c>
      <c r="D320" s="356">
        <v>17</v>
      </c>
      <c r="E320" s="356">
        <v>34</v>
      </c>
      <c r="F320" s="356">
        <v>48</v>
      </c>
      <c r="G320" s="356">
        <v>16</v>
      </c>
      <c r="H320" s="356">
        <v>415</v>
      </c>
      <c r="I320" s="356">
        <v>240</v>
      </c>
      <c r="J320" s="356">
        <v>6</v>
      </c>
      <c r="K320" s="356">
        <v>15</v>
      </c>
      <c r="L320" s="356">
        <v>8</v>
      </c>
      <c r="M320" s="356">
        <v>3</v>
      </c>
      <c r="N320" s="356">
        <v>52</v>
      </c>
      <c r="O320" s="356">
        <f t="shared" si="120"/>
        <v>1655</v>
      </c>
      <c r="P320" s="357">
        <f t="shared" si="121"/>
        <v>324</v>
      </c>
      <c r="Q320" s="356">
        <f t="shared" si="122"/>
        <v>1979</v>
      </c>
      <c r="R320" s="356">
        <v>20</v>
      </c>
      <c r="S320" s="356">
        <v>0</v>
      </c>
      <c r="T320" s="356">
        <f t="shared" si="123"/>
        <v>20</v>
      </c>
    </row>
    <row r="321" spans="1:20" ht="25.5" hidden="1" outlineLevel="1">
      <c r="A321" s="1152"/>
      <c r="B321" s="353" t="s">
        <v>1821</v>
      </c>
      <c r="C321" s="354">
        <v>54</v>
      </c>
      <c r="D321" s="355">
        <v>1</v>
      </c>
      <c r="E321" s="354">
        <v>1</v>
      </c>
      <c r="F321" s="354">
        <v>4</v>
      </c>
      <c r="G321" s="355">
        <v>0</v>
      </c>
      <c r="H321" s="356">
        <v>29</v>
      </c>
      <c r="I321" s="354">
        <v>43</v>
      </c>
      <c r="J321" s="355">
        <v>1</v>
      </c>
      <c r="K321" s="355">
        <v>0</v>
      </c>
      <c r="L321" s="354">
        <v>0</v>
      </c>
      <c r="M321" s="355">
        <v>1</v>
      </c>
      <c r="N321" s="356">
        <v>3</v>
      </c>
      <c r="O321" s="356">
        <f t="shared" si="120"/>
        <v>89</v>
      </c>
      <c r="P321" s="357">
        <f t="shared" si="121"/>
        <v>48</v>
      </c>
      <c r="Q321" s="356">
        <f t="shared" si="122"/>
        <v>137</v>
      </c>
      <c r="R321" s="356">
        <v>3</v>
      </c>
      <c r="S321" s="356">
        <v>0</v>
      </c>
      <c r="T321" s="356">
        <f t="shared" si="123"/>
        <v>3</v>
      </c>
    </row>
    <row r="322" spans="1:20" ht="18" customHeight="1" collapsed="1">
      <c r="A322" s="1135" t="s">
        <v>1822</v>
      </c>
      <c r="B322" s="1135"/>
      <c r="C322" s="349">
        <f>C323+C333+C339</f>
        <v>232</v>
      </c>
      <c r="D322" s="349">
        <f t="shared" ref="D322:T322" si="124">D323+D333+D339</f>
        <v>8</v>
      </c>
      <c r="E322" s="349">
        <f t="shared" si="124"/>
        <v>17</v>
      </c>
      <c r="F322" s="349">
        <f t="shared" si="124"/>
        <v>21</v>
      </c>
      <c r="G322" s="349">
        <f t="shared" si="124"/>
        <v>7</v>
      </c>
      <c r="H322" s="349">
        <f t="shared" si="124"/>
        <v>207</v>
      </c>
      <c r="I322" s="349">
        <f t="shared" si="124"/>
        <v>56</v>
      </c>
      <c r="J322" s="349">
        <f t="shared" si="124"/>
        <v>2</v>
      </c>
      <c r="K322" s="349">
        <f t="shared" si="124"/>
        <v>9</v>
      </c>
      <c r="L322" s="349">
        <f t="shared" si="124"/>
        <v>7</v>
      </c>
      <c r="M322" s="349">
        <f t="shared" si="124"/>
        <v>1</v>
      </c>
      <c r="N322" s="349">
        <f t="shared" si="124"/>
        <v>31</v>
      </c>
      <c r="O322" s="349">
        <f t="shared" si="124"/>
        <v>492</v>
      </c>
      <c r="P322" s="349">
        <f t="shared" si="124"/>
        <v>106</v>
      </c>
      <c r="Q322" s="349">
        <f t="shared" si="124"/>
        <v>598</v>
      </c>
      <c r="R322" s="349">
        <f t="shared" si="124"/>
        <v>5</v>
      </c>
      <c r="S322" s="349">
        <f t="shared" si="124"/>
        <v>0</v>
      </c>
      <c r="T322" s="349">
        <f t="shared" si="124"/>
        <v>5</v>
      </c>
    </row>
    <row r="323" spans="1:20" ht="18" customHeight="1">
      <c r="A323" s="1137" t="s">
        <v>1823</v>
      </c>
      <c r="B323" s="1137"/>
      <c r="C323" s="352">
        <f>SUM(C324:C332)</f>
        <v>80</v>
      </c>
      <c r="D323" s="352">
        <f t="shared" ref="D323:T323" si="125">SUM(D324:D332)</f>
        <v>2</v>
      </c>
      <c r="E323" s="352">
        <f t="shared" si="125"/>
        <v>6</v>
      </c>
      <c r="F323" s="352">
        <f t="shared" si="125"/>
        <v>11</v>
      </c>
      <c r="G323" s="352">
        <f t="shared" si="125"/>
        <v>3</v>
      </c>
      <c r="H323" s="352">
        <f t="shared" si="125"/>
        <v>77</v>
      </c>
      <c r="I323" s="352">
        <f t="shared" si="125"/>
        <v>21</v>
      </c>
      <c r="J323" s="352">
        <f t="shared" si="125"/>
        <v>0</v>
      </c>
      <c r="K323" s="352">
        <f t="shared" si="125"/>
        <v>5</v>
      </c>
      <c r="L323" s="352">
        <f t="shared" si="125"/>
        <v>1</v>
      </c>
      <c r="M323" s="352">
        <f t="shared" si="125"/>
        <v>0</v>
      </c>
      <c r="N323" s="352">
        <f t="shared" si="125"/>
        <v>14</v>
      </c>
      <c r="O323" s="352">
        <f t="shared" si="125"/>
        <v>179</v>
      </c>
      <c r="P323" s="352">
        <f t="shared" si="125"/>
        <v>41</v>
      </c>
      <c r="Q323" s="349">
        <f t="shared" si="125"/>
        <v>220</v>
      </c>
      <c r="R323" s="352">
        <f>SUM(R324:R332)</f>
        <v>1</v>
      </c>
      <c r="S323" s="352">
        <f t="shared" si="125"/>
        <v>0</v>
      </c>
      <c r="T323" s="349">
        <f t="shared" si="125"/>
        <v>1</v>
      </c>
    </row>
    <row r="324" spans="1:20" ht="11.25" hidden="1" customHeight="1" outlineLevel="1">
      <c r="A324" s="1152" t="s">
        <v>1824</v>
      </c>
      <c r="B324" s="353" t="s">
        <v>1825</v>
      </c>
      <c r="C324" s="356">
        <v>10</v>
      </c>
      <c r="D324" s="357">
        <v>0</v>
      </c>
      <c r="E324" s="356">
        <v>0</v>
      </c>
      <c r="F324" s="357">
        <v>0</v>
      </c>
      <c r="G324" s="356">
        <v>0</v>
      </c>
      <c r="H324" s="356">
        <v>10</v>
      </c>
      <c r="I324" s="356">
        <v>6</v>
      </c>
      <c r="J324" s="357">
        <v>0</v>
      </c>
      <c r="K324" s="357">
        <v>1</v>
      </c>
      <c r="L324" s="357">
        <v>0</v>
      </c>
      <c r="M324" s="357">
        <v>0</v>
      </c>
      <c r="N324" s="356">
        <v>1</v>
      </c>
      <c r="O324" s="356">
        <f t="shared" ref="O324:O332" si="126">SUM(C324:H324)</f>
        <v>20</v>
      </c>
      <c r="P324" s="357">
        <f t="shared" ref="P324:P332" si="127">SUM(I324:N324)</f>
        <v>8</v>
      </c>
      <c r="Q324" s="356">
        <f t="shared" ref="Q324:Q332" si="128">+P324+O324</f>
        <v>28</v>
      </c>
      <c r="R324" s="356">
        <v>0</v>
      </c>
      <c r="S324" s="356">
        <v>0</v>
      </c>
      <c r="T324" s="356">
        <f t="shared" ref="T324:T332" si="129">+S324+R324</f>
        <v>0</v>
      </c>
    </row>
    <row r="325" spans="1:20" ht="25.5" hidden="1" outlineLevel="1">
      <c r="A325" s="1152"/>
      <c r="B325" s="353" t="s">
        <v>1826</v>
      </c>
      <c r="C325" s="354">
        <v>4</v>
      </c>
      <c r="D325" s="354">
        <v>0</v>
      </c>
      <c r="E325" s="355">
        <v>0</v>
      </c>
      <c r="F325" s="355">
        <v>0</v>
      </c>
      <c r="G325" s="355">
        <v>1</v>
      </c>
      <c r="H325" s="356">
        <v>6</v>
      </c>
      <c r="I325" s="354">
        <v>0</v>
      </c>
      <c r="J325" s="355">
        <v>0</v>
      </c>
      <c r="K325" s="355">
        <v>0</v>
      </c>
      <c r="L325" s="355">
        <v>0</v>
      </c>
      <c r="M325" s="355">
        <v>0</v>
      </c>
      <c r="N325" s="355">
        <v>1</v>
      </c>
      <c r="O325" s="356">
        <f t="shared" si="126"/>
        <v>11</v>
      </c>
      <c r="P325" s="357">
        <f t="shared" si="127"/>
        <v>1</v>
      </c>
      <c r="Q325" s="356">
        <f t="shared" si="128"/>
        <v>12</v>
      </c>
      <c r="R325" s="356">
        <v>0</v>
      </c>
      <c r="S325" s="356">
        <v>0</v>
      </c>
      <c r="T325" s="356">
        <f t="shared" si="129"/>
        <v>0</v>
      </c>
    </row>
    <row r="326" spans="1:20" ht="25.5" hidden="1" outlineLevel="1">
      <c r="A326" s="1152"/>
      <c r="B326" s="353" t="s">
        <v>1827</v>
      </c>
      <c r="C326" s="356">
        <v>26</v>
      </c>
      <c r="D326" s="357">
        <v>1</v>
      </c>
      <c r="E326" s="357">
        <v>2</v>
      </c>
      <c r="F326" s="356">
        <v>4</v>
      </c>
      <c r="G326" s="357">
        <v>2</v>
      </c>
      <c r="H326" s="356">
        <v>17</v>
      </c>
      <c r="I326" s="356">
        <v>5</v>
      </c>
      <c r="J326" s="357">
        <v>0</v>
      </c>
      <c r="K326" s="357">
        <v>2</v>
      </c>
      <c r="L326" s="356">
        <v>0</v>
      </c>
      <c r="M326" s="357">
        <v>0</v>
      </c>
      <c r="N326" s="356">
        <v>1</v>
      </c>
      <c r="O326" s="356">
        <f t="shared" si="126"/>
        <v>52</v>
      </c>
      <c r="P326" s="357">
        <f t="shared" si="127"/>
        <v>8</v>
      </c>
      <c r="Q326" s="356">
        <f t="shared" si="128"/>
        <v>60</v>
      </c>
      <c r="R326" s="356">
        <v>1</v>
      </c>
      <c r="S326" s="356">
        <v>0</v>
      </c>
      <c r="T326" s="356">
        <f t="shared" si="129"/>
        <v>1</v>
      </c>
    </row>
    <row r="327" spans="1:20" ht="25.5" hidden="1" outlineLevel="1">
      <c r="A327" s="1152"/>
      <c r="B327" s="353" t="s">
        <v>1828</v>
      </c>
      <c r="C327" s="354">
        <v>3</v>
      </c>
      <c r="D327" s="355">
        <v>0</v>
      </c>
      <c r="E327" s="355">
        <v>0</v>
      </c>
      <c r="F327" s="354">
        <v>0</v>
      </c>
      <c r="G327" s="355">
        <v>0</v>
      </c>
      <c r="H327" s="356">
        <v>2</v>
      </c>
      <c r="I327" s="354">
        <v>1</v>
      </c>
      <c r="J327" s="355">
        <v>0</v>
      </c>
      <c r="K327" s="355">
        <v>0</v>
      </c>
      <c r="L327" s="355">
        <v>1</v>
      </c>
      <c r="M327" s="355">
        <v>0</v>
      </c>
      <c r="N327" s="355">
        <v>4</v>
      </c>
      <c r="O327" s="356">
        <f t="shared" si="126"/>
        <v>5</v>
      </c>
      <c r="P327" s="357">
        <f t="shared" si="127"/>
        <v>6</v>
      </c>
      <c r="Q327" s="356">
        <f t="shared" si="128"/>
        <v>11</v>
      </c>
      <c r="R327" s="356">
        <v>0</v>
      </c>
      <c r="S327" s="356">
        <v>0</v>
      </c>
      <c r="T327" s="356">
        <f t="shared" si="129"/>
        <v>0</v>
      </c>
    </row>
    <row r="328" spans="1:20" ht="25.5" hidden="1" outlineLevel="1">
      <c r="A328" s="1152" t="s">
        <v>1829</v>
      </c>
      <c r="B328" s="353" t="s">
        <v>1830</v>
      </c>
      <c r="C328" s="356">
        <v>21</v>
      </c>
      <c r="D328" s="357">
        <v>1</v>
      </c>
      <c r="E328" s="357">
        <v>2</v>
      </c>
      <c r="F328" s="357">
        <v>6</v>
      </c>
      <c r="G328" s="356">
        <v>0</v>
      </c>
      <c r="H328" s="356">
        <v>30</v>
      </c>
      <c r="I328" s="357">
        <v>4</v>
      </c>
      <c r="J328" s="357">
        <v>0</v>
      </c>
      <c r="K328" s="356">
        <v>1</v>
      </c>
      <c r="L328" s="357">
        <v>0</v>
      </c>
      <c r="M328" s="357">
        <v>0</v>
      </c>
      <c r="N328" s="356">
        <v>6</v>
      </c>
      <c r="O328" s="356">
        <f t="shared" si="126"/>
        <v>60</v>
      </c>
      <c r="P328" s="357">
        <f t="shared" si="127"/>
        <v>11</v>
      </c>
      <c r="Q328" s="356">
        <f t="shared" si="128"/>
        <v>71</v>
      </c>
      <c r="R328" s="356">
        <v>0</v>
      </c>
      <c r="S328" s="356">
        <v>0</v>
      </c>
      <c r="T328" s="356">
        <f t="shared" si="129"/>
        <v>0</v>
      </c>
    </row>
    <row r="329" spans="1:20" hidden="1" outlineLevel="1">
      <c r="A329" s="1152"/>
      <c r="B329" s="353" t="s">
        <v>1831</v>
      </c>
      <c r="C329" s="354">
        <v>4</v>
      </c>
      <c r="D329" s="354">
        <v>0</v>
      </c>
      <c r="E329" s="355">
        <v>0</v>
      </c>
      <c r="F329" s="355">
        <v>0</v>
      </c>
      <c r="G329" s="354">
        <v>0</v>
      </c>
      <c r="H329" s="356">
        <v>1</v>
      </c>
      <c r="I329" s="355">
        <v>0</v>
      </c>
      <c r="J329" s="355">
        <v>0</v>
      </c>
      <c r="K329" s="355">
        <v>1</v>
      </c>
      <c r="L329" s="355">
        <v>0</v>
      </c>
      <c r="M329" s="355">
        <v>0</v>
      </c>
      <c r="N329" s="355">
        <v>1</v>
      </c>
      <c r="O329" s="356">
        <f t="shared" si="126"/>
        <v>5</v>
      </c>
      <c r="P329" s="357">
        <f t="shared" si="127"/>
        <v>2</v>
      </c>
      <c r="Q329" s="356">
        <f t="shared" si="128"/>
        <v>7</v>
      </c>
      <c r="R329" s="356">
        <v>0</v>
      </c>
      <c r="S329" s="356">
        <v>0</v>
      </c>
      <c r="T329" s="356">
        <f t="shared" si="129"/>
        <v>0</v>
      </c>
    </row>
    <row r="330" spans="1:20" hidden="1" outlineLevel="1">
      <c r="A330" s="1152"/>
      <c r="B330" s="353" t="s">
        <v>1832</v>
      </c>
      <c r="C330" s="357">
        <v>0</v>
      </c>
      <c r="D330" s="357">
        <v>0</v>
      </c>
      <c r="E330" s="357">
        <v>0</v>
      </c>
      <c r="F330" s="357">
        <v>0</v>
      </c>
      <c r="G330" s="357">
        <v>0</v>
      </c>
      <c r="H330" s="357">
        <v>0</v>
      </c>
      <c r="I330" s="357">
        <v>0</v>
      </c>
      <c r="J330" s="357">
        <v>0</v>
      </c>
      <c r="K330" s="357">
        <v>0</v>
      </c>
      <c r="L330" s="357">
        <v>0</v>
      </c>
      <c r="M330" s="357">
        <v>0</v>
      </c>
      <c r="N330" s="357">
        <v>0</v>
      </c>
      <c r="O330" s="356">
        <f t="shared" si="126"/>
        <v>0</v>
      </c>
      <c r="P330" s="357">
        <f t="shared" si="127"/>
        <v>0</v>
      </c>
      <c r="Q330" s="356">
        <f t="shared" si="128"/>
        <v>0</v>
      </c>
      <c r="R330" s="356">
        <v>0</v>
      </c>
      <c r="S330" s="356">
        <v>0</v>
      </c>
      <c r="T330" s="356">
        <f t="shared" si="129"/>
        <v>0</v>
      </c>
    </row>
    <row r="331" spans="1:20" ht="25.5" hidden="1" outlineLevel="1">
      <c r="A331" s="1152"/>
      <c r="B331" s="353" t="s">
        <v>1833</v>
      </c>
      <c r="C331" s="354">
        <v>1</v>
      </c>
      <c r="D331" s="355">
        <v>0</v>
      </c>
      <c r="E331" s="355">
        <v>0</v>
      </c>
      <c r="F331" s="355">
        <v>1</v>
      </c>
      <c r="G331" s="355">
        <v>0</v>
      </c>
      <c r="H331" s="356">
        <v>2</v>
      </c>
      <c r="I331" s="355">
        <v>0</v>
      </c>
      <c r="J331" s="355">
        <v>0</v>
      </c>
      <c r="K331" s="355">
        <v>0</v>
      </c>
      <c r="L331" s="355">
        <v>0</v>
      </c>
      <c r="M331" s="355">
        <v>0</v>
      </c>
      <c r="N331" s="355">
        <v>0</v>
      </c>
      <c r="O331" s="356">
        <f t="shared" si="126"/>
        <v>4</v>
      </c>
      <c r="P331" s="357">
        <f t="shared" si="127"/>
        <v>0</v>
      </c>
      <c r="Q331" s="356">
        <f t="shared" si="128"/>
        <v>4</v>
      </c>
      <c r="R331" s="356">
        <v>0</v>
      </c>
      <c r="S331" s="356">
        <v>0</v>
      </c>
      <c r="T331" s="356">
        <f t="shared" si="129"/>
        <v>0</v>
      </c>
    </row>
    <row r="332" spans="1:20" ht="25.5" hidden="1" outlineLevel="1">
      <c r="A332" s="353" t="s">
        <v>1834</v>
      </c>
      <c r="B332" s="353" t="s">
        <v>1835</v>
      </c>
      <c r="C332" s="356">
        <v>11</v>
      </c>
      <c r="D332" s="356">
        <v>0</v>
      </c>
      <c r="E332" s="356">
        <v>2</v>
      </c>
      <c r="F332" s="357">
        <v>0</v>
      </c>
      <c r="G332" s="356">
        <v>0</v>
      </c>
      <c r="H332" s="356">
        <v>9</v>
      </c>
      <c r="I332" s="356">
        <v>5</v>
      </c>
      <c r="J332" s="357">
        <v>0</v>
      </c>
      <c r="K332" s="357">
        <v>0</v>
      </c>
      <c r="L332" s="356">
        <v>0</v>
      </c>
      <c r="M332" s="356">
        <v>0</v>
      </c>
      <c r="N332" s="356">
        <v>0</v>
      </c>
      <c r="O332" s="356">
        <f t="shared" si="126"/>
        <v>22</v>
      </c>
      <c r="P332" s="357">
        <f t="shared" si="127"/>
        <v>5</v>
      </c>
      <c r="Q332" s="356">
        <f t="shared" si="128"/>
        <v>27</v>
      </c>
      <c r="R332" s="356">
        <v>0</v>
      </c>
      <c r="S332" s="356">
        <v>0</v>
      </c>
      <c r="T332" s="356">
        <f t="shared" si="129"/>
        <v>0</v>
      </c>
    </row>
    <row r="333" spans="1:20" ht="18" customHeight="1" collapsed="1">
      <c r="A333" s="1137" t="s">
        <v>1836</v>
      </c>
      <c r="B333" s="1137"/>
      <c r="C333" s="358">
        <f>SUM(C334:C338)</f>
        <v>129</v>
      </c>
      <c r="D333" s="358">
        <f t="shared" ref="D333:T333" si="130">SUM(D334:D338)</f>
        <v>4</v>
      </c>
      <c r="E333" s="358">
        <f t="shared" si="130"/>
        <v>7</v>
      </c>
      <c r="F333" s="358">
        <f t="shared" si="130"/>
        <v>8</v>
      </c>
      <c r="G333" s="358">
        <f t="shared" si="130"/>
        <v>2</v>
      </c>
      <c r="H333" s="358">
        <f t="shared" si="130"/>
        <v>108</v>
      </c>
      <c r="I333" s="358">
        <f t="shared" si="130"/>
        <v>29</v>
      </c>
      <c r="J333" s="358">
        <f t="shared" si="130"/>
        <v>1</v>
      </c>
      <c r="K333" s="358">
        <f t="shared" si="130"/>
        <v>4</v>
      </c>
      <c r="L333" s="358">
        <f t="shared" si="130"/>
        <v>5</v>
      </c>
      <c r="M333" s="358">
        <f t="shared" si="130"/>
        <v>1</v>
      </c>
      <c r="N333" s="358">
        <f t="shared" si="130"/>
        <v>16</v>
      </c>
      <c r="O333" s="358">
        <f t="shared" si="130"/>
        <v>258</v>
      </c>
      <c r="P333" s="358">
        <f t="shared" si="130"/>
        <v>56</v>
      </c>
      <c r="Q333" s="359">
        <f t="shared" si="130"/>
        <v>314</v>
      </c>
      <c r="R333" s="358">
        <f>SUM(R334:R338)</f>
        <v>3</v>
      </c>
      <c r="S333" s="358">
        <f t="shared" si="130"/>
        <v>0</v>
      </c>
      <c r="T333" s="359">
        <f t="shared" si="130"/>
        <v>3</v>
      </c>
    </row>
    <row r="334" spans="1:20" ht="25.5" hidden="1" outlineLevel="1">
      <c r="A334" s="353" t="s">
        <v>1837</v>
      </c>
      <c r="B334" s="353" t="s">
        <v>1838</v>
      </c>
      <c r="C334" s="354">
        <v>67</v>
      </c>
      <c r="D334" s="354">
        <v>3</v>
      </c>
      <c r="E334" s="354">
        <v>5</v>
      </c>
      <c r="F334" s="354">
        <v>5</v>
      </c>
      <c r="G334" s="355">
        <v>2</v>
      </c>
      <c r="H334" s="356">
        <v>57</v>
      </c>
      <c r="I334" s="354">
        <v>3</v>
      </c>
      <c r="J334" s="355">
        <v>0</v>
      </c>
      <c r="K334" s="355">
        <v>1</v>
      </c>
      <c r="L334" s="354">
        <v>1</v>
      </c>
      <c r="M334" s="355">
        <v>0</v>
      </c>
      <c r="N334" s="356">
        <v>5</v>
      </c>
      <c r="O334" s="356">
        <f t="shared" ref="O334:O338" si="131">SUM(C334:H334)</f>
        <v>139</v>
      </c>
      <c r="P334" s="357">
        <f t="shared" ref="P334:P338" si="132">SUM(I334:N334)</f>
        <v>10</v>
      </c>
      <c r="Q334" s="356">
        <f t="shared" ref="Q334:Q338" si="133">+P334+O334</f>
        <v>149</v>
      </c>
      <c r="R334" s="356">
        <v>3</v>
      </c>
      <c r="S334" s="356">
        <v>0</v>
      </c>
      <c r="T334" s="356">
        <f t="shared" ref="T334:T338" si="134">+S334+R334</f>
        <v>3</v>
      </c>
    </row>
    <row r="335" spans="1:20" ht="11.25" hidden="1" customHeight="1" outlineLevel="1">
      <c r="A335" s="1152" t="s">
        <v>1839</v>
      </c>
      <c r="B335" s="353" t="s">
        <v>1840</v>
      </c>
      <c r="C335" s="356">
        <v>47</v>
      </c>
      <c r="D335" s="357">
        <v>0</v>
      </c>
      <c r="E335" s="356">
        <v>1</v>
      </c>
      <c r="F335" s="356">
        <v>3</v>
      </c>
      <c r="G335" s="357">
        <v>0</v>
      </c>
      <c r="H335" s="356">
        <v>46</v>
      </c>
      <c r="I335" s="356">
        <v>8</v>
      </c>
      <c r="J335" s="356">
        <v>1</v>
      </c>
      <c r="K335" s="356">
        <v>2</v>
      </c>
      <c r="L335" s="356">
        <v>4</v>
      </c>
      <c r="M335" s="357">
        <v>1</v>
      </c>
      <c r="N335" s="356">
        <v>11</v>
      </c>
      <c r="O335" s="356">
        <f t="shared" si="131"/>
        <v>97</v>
      </c>
      <c r="P335" s="357">
        <f t="shared" si="132"/>
        <v>27</v>
      </c>
      <c r="Q335" s="356">
        <f t="shared" si="133"/>
        <v>124</v>
      </c>
      <c r="R335" s="356">
        <v>0</v>
      </c>
      <c r="S335" s="356">
        <v>0</v>
      </c>
      <c r="T335" s="356">
        <f t="shared" si="134"/>
        <v>0</v>
      </c>
    </row>
    <row r="336" spans="1:20" ht="25.5" hidden="1" outlineLevel="1">
      <c r="A336" s="1152"/>
      <c r="B336" s="353" t="s">
        <v>1841</v>
      </c>
      <c r="C336" s="354">
        <v>11</v>
      </c>
      <c r="D336" s="355">
        <v>0</v>
      </c>
      <c r="E336" s="355">
        <v>1</v>
      </c>
      <c r="F336" s="354">
        <v>0</v>
      </c>
      <c r="G336" s="355">
        <v>0</v>
      </c>
      <c r="H336" s="356">
        <v>3</v>
      </c>
      <c r="I336" s="355">
        <v>18</v>
      </c>
      <c r="J336" s="355">
        <v>0</v>
      </c>
      <c r="K336" s="355">
        <v>1</v>
      </c>
      <c r="L336" s="355">
        <v>0</v>
      </c>
      <c r="M336" s="355">
        <v>0</v>
      </c>
      <c r="N336" s="356">
        <v>0</v>
      </c>
      <c r="O336" s="356">
        <f t="shared" si="131"/>
        <v>15</v>
      </c>
      <c r="P336" s="357">
        <f t="shared" si="132"/>
        <v>19</v>
      </c>
      <c r="Q336" s="356">
        <f t="shared" si="133"/>
        <v>34</v>
      </c>
      <c r="R336" s="356">
        <v>0</v>
      </c>
      <c r="S336" s="356">
        <v>0</v>
      </c>
      <c r="T336" s="356">
        <f t="shared" si="134"/>
        <v>0</v>
      </c>
    </row>
    <row r="337" spans="1:20" hidden="1" outlineLevel="1">
      <c r="A337" s="1152"/>
      <c r="B337" s="353" t="s">
        <v>1842</v>
      </c>
      <c r="C337" s="357">
        <v>4</v>
      </c>
      <c r="D337" s="357">
        <v>1</v>
      </c>
      <c r="E337" s="356">
        <v>0</v>
      </c>
      <c r="F337" s="356">
        <v>0</v>
      </c>
      <c r="G337" s="357">
        <v>0</v>
      </c>
      <c r="H337" s="356">
        <v>2</v>
      </c>
      <c r="I337" s="357">
        <v>0</v>
      </c>
      <c r="J337" s="357">
        <v>0</v>
      </c>
      <c r="K337" s="357">
        <v>0</v>
      </c>
      <c r="L337" s="357">
        <v>0</v>
      </c>
      <c r="M337" s="357">
        <v>0</v>
      </c>
      <c r="N337" s="357">
        <v>0</v>
      </c>
      <c r="O337" s="356">
        <f t="shared" si="131"/>
        <v>7</v>
      </c>
      <c r="P337" s="357">
        <f t="shared" si="132"/>
        <v>0</v>
      </c>
      <c r="Q337" s="356">
        <f t="shared" si="133"/>
        <v>7</v>
      </c>
      <c r="R337" s="356">
        <v>0</v>
      </c>
      <c r="S337" s="356">
        <v>0</v>
      </c>
      <c r="T337" s="356">
        <f t="shared" si="134"/>
        <v>0</v>
      </c>
    </row>
    <row r="338" spans="1:20" hidden="1" outlineLevel="1">
      <c r="A338" s="1152"/>
      <c r="B338" s="353" t="s">
        <v>1843</v>
      </c>
      <c r="C338" s="355">
        <v>0</v>
      </c>
      <c r="D338" s="355">
        <v>0</v>
      </c>
      <c r="E338" s="355">
        <v>0</v>
      </c>
      <c r="F338" s="355">
        <v>0</v>
      </c>
      <c r="G338" s="355">
        <v>0</v>
      </c>
      <c r="H338" s="355">
        <v>0</v>
      </c>
      <c r="I338" s="355">
        <v>0</v>
      </c>
      <c r="J338" s="355">
        <v>0</v>
      </c>
      <c r="K338" s="355">
        <v>0</v>
      </c>
      <c r="L338" s="355">
        <v>0</v>
      </c>
      <c r="M338" s="355">
        <v>0</v>
      </c>
      <c r="N338" s="355">
        <v>0</v>
      </c>
      <c r="O338" s="356">
        <f t="shared" si="131"/>
        <v>0</v>
      </c>
      <c r="P338" s="357">
        <f t="shared" si="132"/>
        <v>0</v>
      </c>
      <c r="Q338" s="356">
        <f t="shared" si="133"/>
        <v>0</v>
      </c>
      <c r="R338" s="356">
        <v>0</v>
      </c>
      <c r="S338" s="356">
        <v>0</v>
      </c>
      <c r="T338" s="356">
        <f t="shared" si="134"/>
        <v>0</v>
      </c>
    </row>
    <row r="339" spans="1:20" ht="18" customHeight="1" collapsed="1">
      <c r="A339" s="1137" t="s">
        <v>1844</v>
      </c>
      <c r="B339" s="1137"/>
      <c r="C339" s="352">
        <f>SUM(C340:C343)</f>
        <v>23</v>
      </c>
      <c r="D339" s="352">
        <f t="shared" ref="D339:T339" si="135">SUM(D340:D343)</f>
        <v>2</v>
      </c>
      <c r="E339" s="352">
        <f t="shared" si="135"/>
        <v>4</v>
      </c>
      <c r="F339" s="352">
        <f t="shared" si="135"/>
        <v>2</v>
      </c>
      <c r="G339" s="352">
        <f t="shared" si="135"/>
        <v>2</v>
      </c>
      <c r="H339" s="352">
        <f t="shared" si="135"/>
        <v>22</v>
      </c>
      <c r="I339" s="352">
        <f t="shared" si="135"/>
        <v>6</v>
      </c>
      <c r="J339" s="352">
        <f t="shared" si="135"/>
        <v>1</v>
      </c>
      <c r="K339" s="352">
        <f t="shared" si="135"/>
        <v>0</v>
      </c>
      <c r="L339" s="352">
        <f t="shared" si="135"/>
        <v>1</v>
      </c>
      <c r="M339" s="352">
        <f t="shared" si="135"/>
        <v>0</v>
      </c>
      <c r="N339" s="352">
        <f t="shared" si="135"/>
        <v>1</v>
      </c>
      <c r="O339" s="352">
        <f t="shared" si="135"/>
        <v>55</v>
      </c>
      <c r="P339" s="352">
        <f t="shared" si="135"/>
        <v>9</v>
      </c>
      <c r="Q339" s="349">
        <f t="shared" si="135"/>
        <v>64</v>
      </c>
      <c r="R339" s="352">
        <f>SUM(R340:R343)</f>
        <v>1</v>
      </c>
      <c r="S339" s="352">
        <f>SUM(S340:S343)</f>
        <v>0</v>
      </c>
      <c r="T339" s="349">
        <f t="shared" si="135"/>
        <v>1</v>
      </c>
    </row>
    <row r="340" spans="1:20" ht="25.5" hidden="1" outlineLevel="1">
      <c r="A340" s="353" t="s">
        <v>1845</v>
      </c>
      <c r="B340" s="353" t="s">
        <v>1846</v>
      </c>
      <c r="C340" s="356">
        <v>11</v>
      </c>
      <c r="D340" s="357">
        <v>0</v>
      </c>
      <c r="E340" s="356">
        <v>3</v>
      </c>
      <c r="F340" s="357">
        <v>0</v>
      </c>
      <c r="G340" s="357">
        <v>0</v>
      </c>
      <c r="H340" s="356">
        <v>6</v>
      </c>
      <c r="I340" s="357">
        <v>2</v>
      </c>
      <c r="J340" s="357">
        <v>0</v>
      </c>
      <c r="K340" s="357">
        <v>0</v>
      </c>
      <c r="L340" s="357">
        <v>0</v>
      </c>
      <c r="M340" s="357">
        <v>0</v>
      </c>
      <c r="N340" s="357">
        <v>0</v>
      </c>
      <c r="O340" s="356">
        <f t="shared" ref="O340:O343" si="136">SUM(C340:H340)</f>
        <v>20</v>
      </c>
      <c r="P340" s="357">
        <f t="shared" ref="P340:P343" si="137">SUM(I340:N340)</f>
        <v>2</v>
      </c>
      <c r="Q340" s="356">
        <f t="shared" ref="Q340:Q343" si="138">+P340+O340</f>
        <v>22</v>
      </c>
      <c r="R340" s="356">
        <v>1</v>
      </c>
      <c r="S340" s="356">
        <v>0</v>
      </c>
      <c r="T340" s="356">
        <f t="shared" ref="T340:T343" si="139">+S340+R340</f>
        <v>1</v>
      </c>
    </row>
    <row r="341" spans="1:20" ht="25.5" hidden="1" outlineLevel="1">
      <c r="A341" s="353" t="s">
        <v>1847</v>
      </c>
      <c r="B341" s="353" t="s">
        <v>1848</v>
      </c>
      <c r="C341" s="354">
        <v>7</v>
      </c>
      <c r="D341" s="354">
        <v>2</v>
      </c>
      <c r="E341" s="355">
        <v>0</v>
      </c>
      <c r="F341" s="355">
        <v>1</v>
      </c>
      <c r="G341" s="355">
        <v>1</v>
      </c>
      <c r="H341" s="356">
        <v>11</v>
      </c>
      <c r="I341" s="354">
        <v>0</v>
      </c>
      <c r="J341" s="355">
        <v>0</v>
      </c>
      <c r="K341" s="355">
        <v>0</v>
      </c>
      <c r="L341" s="355">
        <v>1</v>
      </c>
      <c r="M341" s="355">
        <v>0</v>
      </c>
      <c r="N341" s="355">
        <v>0</v>
      </c>
      <c r="O341" s="356">
        <f t="shared" si="136"/>
        <v>22</v>
      </c>
      <c r="P341" s="357">
        <f t="shared" si="137"/>
        <v>1</v>
      </c>
      <c r="Q341" s="356">
        <f t="shared" si="138"/>
        <v>23</v>
      </c>
      <c r="R341" s="356">
        <v>0</v>
      </c>
      <c r="S341" s="356">
        <v>0</v>
      </c>
      <c r="T341" s="356">
        <f t="shared" si="139"/>
        <v>0</v>
      </c>
    </row>
    <row r="342" spans="1:20" ht="38.25" hidden="1" outlineLevel="1">
      <c r="A342" s="353" t="s">
        <v>1849</v>
      </c>
      <c r="B342" s="353" t="s">
        <v>1850</v>
      </c>
      <c r="C342" s="357">
        <v>2</v>
      </c>
      <c r="D342" s="357">
        <v>0</v>
      </c>
      <c r="E342" s="357">
        <v>0</v>
      </c>
      <c r="F342" s="357">
        <v>1</v>
      </c>
      <c r="G342" s="357">
        <v>1</v>
      </c>
      <c r="H342" s="356">
        <v>2</v>
      </c>
      <c r="I342" s="356">
        <v>3</v>
      </c>
      <c r="J342" s="357">
        <v>0</v>
      </c>
      <c r="K342" s="357">
        <v>0</v>
      </c>
      <c r="L342" s="357">
        <v>0</v>
      </c>
      <c r="M342" s="357">
        <v>0</v>
      </c>
      <c r="N342" s="357">
        <v>1</v>
      </c>
      <c r="O342" s="356">
        <f t="shared" si="136"/>
        <v>6</v>
      </c>
      <c r="P342" s="357">
        <f t="shared" si="137"/>
        <v>4</v>
      </c>
      <c r="Q342" s="356">
        <f t="shared" si="138"/>
        <v>10</v>
      </c>
      <c r="R342" s="356">
        <v>0</v>
      </c>
      <c r="S342" s="356">
        <v>0</v>
      </c>
      <c r="T342" s="356">
        <f t="shared" si="139"/>
        <v>0</v>
      </c>
    </row>
    <row r="343" spans="1:20" ht="38.25" hidden="1" outlineLevel="1">
      <c r="A343" s="353" t="s">
        <v>1851</v>
      </c>
      <c r="B343" s="353" t="s">
        <v>1852</v>
      </c>
      <c r="C343" s="354">
        <v>3</v>
      </c>
      <c r="D343" s="355">
        <v>0</v>
      </c>
      <c r="E343" s="355">
        <v>1</v>
      </c>
      <c r="F343" s="355">
        <v>0</v>
      </c>
      <c r="G343" s="355">
        <v>0</v>
      </c>
      <c r="H343" s="356">
        <v>3</v>
      </c>
      <c r="I343" s="354">
        <v>1</v>
      </c>
      <c r="J343" s="355">
        <v>1</v>
      </c>
      <c r="K343" s="355">
        <v>0</v>
      </c>
      <c r="L343" s="355">
        <v>0</v>
      </c>
      <c r="M343" s="355">
        <v>0</v>
      </c>
      <c r="N343" s="355">
        <v>0</v>
      </c>
      <c r="O343" s="356">
        <f t="shared" si="136"/>
        <v>7</v>
      </c>
      <c r="P343" s="357">
        <f t="shared" si="137"/>
        <v>2</v>
      </c>
      <c r="Q343" s="356">
        <f t="shared" si="138"/>
        <v>9</v>
      </c>
      <c r="R343" s="356">
        <v>0</v>
      </c>
      <c r="S343" s="356">
        <v>0</v>
      </c>
      <c r="T343" s="356">
        <f t="shared" si="139"/>
        <v>0</v>
      </c>
    </row>
    <row r="344" spans="1:20" ht="18" customHeight="1" collapsed="1">
      <c r="A344" s="1135" t="s">
        <v>1853</v>
      </c>
      <c r="B344" s="1135"/>
      <c r="C344" s="349">
        <f>C345+C362+C376+C389+C395</f>
        <v>11573</v>
      </c>
      <c r="D344" s="349">
        <f t="shared" ref="D344:T344" si="140">D345+D362+D376+D389+D395</f>
        <v>560</v>
      </c>
      <c r="E344" s="349">
        <f t="shared" si="140"/>
        <v>1038</v>
      </c>
      <c r="F344" s="349">
        <f t="shared" si="140"/>
        <v>1399</v>
      </c>
      <c r="G344" s="349">
        <f t="shared" si="140"/>
        <v>379</v>
      </c>
      <c r="H344" s="349">
        <f t="shared" si="140"/>
        <v>9740</v>
      </c>
      <c r="I344" s="349">
        <f t="shared" si="140"/>
        <v>686</v>
      </c>
      <c r="J344" s="349">
        <f t="shared" si="140"/>
        <v>54</v>
      </c>
      <c r="K344" s="349">
        <f t="shared" si="140"/>
        <v>65</v>
      </c>
      <c r="L344" s="349">
        <f t="shared" si="140"/>
        <v>65</v>
      </c>
      <c r="M344" s="349">
        <f t="shared" si="140"/>
        <v>25</v>
      </c>
      <c r="N344" s="349">
        <f t="shared" si="140"/>
        <v>317</v>
      </c>
      <c r="O344" s="349">
        <f t="shared" si="140"/>
        <v>24689</v>
      </c>
      <c r="P344" s="349">
        <f t="shared" si="140"/>
        <v>1212</v>
      </c>
      <c r="Q344" s="349">
        <f t="shared" si="140"/>
        <v>25901</v>
      </c>
      <c r="R344" s="349">
        <f t="shared" si="140"/>
        <v>129</v>
      </c>
      <c r="S344" s="349">
        <f t="shared" si="140"/>
        <v>3</v>
      </c>
      <c r="T344" s="349">
        <f t="shared" si="140"/>
        <v>132</v>
      </c>
    </row>
    <row r="345" spans="1:20" ht="18" customHeight="1">
      <c r="A345" s="1137" t="s">
        <v>1854</v>
      </c>
      <c r="B345" s="1137"/>
      <c r="C345" s="352">
        <f>SUM(C346:C361)</f>
        <v>3331</v>
      </c>
      <c r="D345" s="352">
        <f t="shared" ref="D345:T345" si="141">SUM(D346:D361)</f>
        <v>54</v>
      </c>
      <c r="E345" s="352">
        <f t="shared" si="141"/>
        <v>155</v>
      </c>
      <c r="F345" s="352">
        <f t="shared" si="141"/>
        <v>201</v>
      </c>
      <c r="G345" s="352">
        <f t="shared" si="141"/>
        <v>54</v>
      </c>
      <c r="H345" s="352">
        <f t="shared" si="141"/>
        <v>2045</v>
      </c>
      <c r="I345" s="352">
        <f t="shared" si="141"/>
        <v>11</v>
      </c>
      <c r="J345" s="352">
        <f t="shared" si="141"/>
        <v>1</v>
      </c>
      <c r="K345" s="352">
        <f t="shared" si="141"/>
        <v>0</v>
      </c>
      <c r="L345" s="352">
        <f t="shared" si="141"/>
        <v>1</v>
      </c>
      <c r="M345" s="352">
        <f t="shared" si="141"/>
        <v>0</v>
      </c>
      <c r="N345" s="352">
        <f t="shared" si="141"/>
        <v>0</v>
      </c>
      <c r="O345" s="352">
        <f t="shared" si="141"/>
        <v>5840</v>
      </c>
      <c r="P345" s="352">
        <f t="shared" si="141"/>
        <v>13</v>
      </c>
      <c r="Q345" s="349">
        <f t="shared" si="141"/>
        <v>5853</v>
      </c>
      <c r="R345" s="352">
        <f t="shared" si="141"/>
        <v>63</v>
      </c>
      <c r="S345" s="352">
        <f t="shared" si="141"/>
        <v>0</v>
      </c>
      <c r="T345" s="349">
        <f t="shared" si="141"/>
        <v>63</v>
      </c>
    </row>
    <row r="346" spans="1:20" ht="25.5" hidden="1" outlineLevel="1">
      <c r="A346" s="1152" t="s">
        <v>1855</v>
      </c>
      <c r="B346" s="353" t="s">
        <v>1856</v>
      </c>
      <c r="C346" s="356">
        <v>177</v>
      </c>
      <c r="D346" s="356">
        <v>4</v>
      </c>
      <c r="E346" s="356">
        <v>6</v>
      </c>
      <c r="F346" s="356">
        <v>6</v>
      </c>
      <c r="G346" s="356">
        <v>2</v>
      </c>
      <c r="H346" s="356">
        <v>168</v>
      </c>
      <c r="I346" s="357">
        <v>2</v>
      </c>
      <c r="J346" s="357">
        <v>0</v>
      </c>
      <c r="K346" s="357">
        <v>0</v>
      </c>
      <c r="L346" s="357">
        <v>0</v>
      </c>
      <c r="M346" s="357">
        <v>0</v>
      </c>
      <c r="N346" s="357">
        <v>0</v>
      </c>
      <c r="O346" s="356">
        <f>SUM(C346:H346)</f>
        <v>363</v>
      </c>
      <c r="P346" s="357">
        <f t="shared" ref="P346:P360" si="142">SUM(I346:N346)</f>
        <v>2</v>
      </c>
      <c r="Q346" s="356">
        <f t="shared" ref="Q346:Q360" si="143">+P346+O346</f>
        <v>365</v>
      </c>
      <c r="R346" s="356">
        <v>6</v>
      </c>
      <c r="S346" s="356">
        <v>0</v>
      </c>
      <c r="T346" s="356">
        <f t="shared" ref="T346:T360" si="144">+S346+R346</f>
        <v>6</v>
      </c>
    </row>
    <row r="347" spans="1:20" ht="25.5" hidden="1" outlineLevel="1">
      <c r="A347" s="1152"/>
      <c r="B347" s="353" t="s">
        <v>1857</v>
      </c>
      <c r="C347" s="354">
        <v>126</v>
      </c>
      <c r="D347" s="354">
        <v>1</v>
      </c>
      <c r="E347" s="354">
        <v>2</v>
      </c>
      <c r="F347" s="354">
        <v>3</v>
      </c>
      <c r="G347" s="354">
        <v>1</v>
      </c>
      <c r="H347" s="356">
        <v>90</v>
      </c>
      <c r="I347" s="355">
        <v>1</v>
      </c>
      <c r="J347" s="355">
        <v>0</v>
      </c>
      <c r="K347" s="355">
        <v>0</v>
      </c>
      <c r="L347" s="355">
        <v>0</v>
      </c>
      <c r="M347" s="355">
        <v>0</v>
      </c>
      <c r="N347" s="355">
        <v>0</v>
      </c>
      <c r="O347" s="356">
        <f t="shared" ref="O347:O361" si="145">SUM(C347:H347)</f>
        <v>223</v>
      </c>
      <c r="P347" s="357">
        <f t="shared" si="142"/>
        <v>1</v>
      </c>
      <c r="Q347" s="356">
        <f t="shared" si="143"/>
        <v>224</v>
      </c>
      <c r="R347" s="356">
        <v>3</v>
      </c>
      <c r="S347" s="356">
        <v>0</v>
      </c>
      <c r="T347" s="356">
        <f t="shared" si="144"/>
        <v>3</v>
      </c>
    </row>
    <row r="348" spans="1:20" ht="25.5" hidden="1" outlineLevel="1">
      <c r="A348" s="1152"/>
      <c r="B348" s="353" t="s">
        <v>1858</v>
      </c>
      <c r="C348" s="356">
        <v>52</v>
      </c>
      <c r="D348" s="356">
        <v>1</v>
      </c>
      <c r="E348" s="357">
        <v>3</v>
      </c>
      <c r="F348" s="357">
        <v>6</v>
      </c>
      <c r="G348" s="357">
        <v>1</v>
      </c>
      <c r="H348" s="356">
        <v>32</v>
      </c>
      <c r="I348" s="357">
        <v>1</v>
      </c>
      <c r="J348" s="357">
        <v>0</v>
      </c>
      <c r="K348" s="357">
        <v>0</v>
      </c>
      <c r="L348" s="357">
        <v>0</v>
      </c>
      <c r="M348" s="357">
        <v>0</v>
      </c>
      <c r="N348" s="356">
        <v>0</v>
      </c>
      <c r="O348" s="356">
        <f t="shared" si="145"/>
        <v>95</v>
      </c>
      <c r="P348" s="357">
        <f t="shared" si="142"/>
        <v>1</v>
      </c>
      <c r="Q348" s="356">
        <f t="shared" si="143"/>
        <v>96</v>
      </c>
      <c r="R348" s="356">
        <v>0</v>
      </c>
      <c r="S348" s="356">
        <v>0</v>
      </c>
      <c r="T348" s="356">
        <f t="shared" si="144"/>
        <v>0</v>
      </c>
    </row>
    <row r="349" spans="1:20" ht="25.5" hidden="1" outlineLevel="1">
      <c r="A349" s="1152"/>
      <c r="B349" s="353" t="s">
        <v>1859</v>
      </c>
      <c r="C349" s="354">
        <v>578</v>
      </c>
      <c r="D349" s="354">
        <v>6</v>
      </c>
      <c r="E349" s="354">
        <v>22</v>
      </c>
      <c r="F349" s="354">
        <v>38</v>
      </c>
      <c r="G349" s="354">
        <v>9</v>
      </c>
      <c r="H349" s="356">
        <v>342</v>
      </c>
      <c r="I349" s="354">
        <v>0</v>
      </c>
      <c r="J349" s="355">
        <v>0</v>
      </c>
      <c r="K349" s="355">
        <v>0</v>
      </c>
      <c r="L349" s="355">
        <v>0</v>
      </c>
      <c r="M349" s="355">
        <v>0</v>
      </c>
      <c r="N349" s="355">
        <v>0</v>
      </c>
      <c r="O349" s="356">
        <f t="shared" si="145"/>
        <v>995</v>
      </c>
      <c r="P349" s="357">
        <f t="shared" si="142"/>
        <v>0</v>
      </c>
      <c r="Q349" s="356">
        <f t="shared" si="143"/>
        <v>995</v>
      </c>
      <c r="R349" s="356">
        <v>8</v>
      </c>
      <c r="S349" s="356">
        <v>0</v>
      </c>
      <c r="T349" s="356">
        <f t="shared" si="144"/>
        <v>8</v>
      </c>
    </row>
    <row r="350" spans="1:20" hidden="1" outlineLevel="1">
      <c r="A350" s="1152"/>
      <c r="B350" s="353" t="s">
        <v>1860</v>
      </c>
      <c r="C350" s="356">
        <v>96</v>
      </c>
      <c r="D350" s="356">
        <v>1</v>
      </c>
      <c r="E350" s="356">
        <v>5</v>
      </c>
      <c r="F350" s="356">
        <v>7</v>
      </c>
      <c r="G350" s="357">
        <v>2</v>
      </c>
      <c r="H350" s="356">
        <v>77</v>
      </c>
      <c r="I350" s="357">
        <v>0</v>
      </c>
      <c r="J350" s="357">
        <v>0</v>
      </c>
      <c r="K350" s="357">
        <v>0</v>
      </c>
      <c r="L350" s="357">
        <v>0</v>
      </c>
      <c r="M350" s="357">
        <v>0</v>
      </c>
      <c r="N350" s="357">
        <v>0</v>
      </c>
      <c r="O350" s="356">
        <f t="shared" si="145"/>
        <v>188</v>
      </c>
      <c r="P350" s="357">
        <f t="shared" si="142"/>
        <v>0</v>
      </c>
      <c r="Q350" s="356">
        <f t="shared" si="143"/>
        <v>188</v>
      </c>
      <c r="R350" s="356">
        <v>2</v>
      </c>
      <c r="S350" s="356">
        <v>0</v>
      </c>
      <c r="T350" s="356">
        <f t="shared" si="144"/>
        <v>2</v>
      </c>
    </row>
    <row r="351" spans="1:20" ht="38.25" hidden="1" outlineLevel="1">
      <c r="A351" s="1152"/>
      <c r="B351" s="353" t="s">
        <v>1861</v>
      </c>
      <c r="C351" s="354">
        <v>1103</v>
      </c>
      <c r="D351" s="354">
        <v>12</v>
      </c>
      <c r="E351" s="354">
        <v>44</v>
      </c>
      <c r="F351" s="354">
        <v>58</v>
      </c>
      <c r="G351" s="354">
        <v>12</v>
      </c>
      <c r="H351" s="356">
        <v>557</v>
      </c>
      <c r="I351" s="354">
        <v>1</v>
      </c>
      <c r="J351" s="355">
        <v>0</v>
      </c>
      <c r="K351" s="355">
        <v>0</v>
      </c>
      <c r="L351" s="355">
        <v>0</v>
      </c>
      <c r="M351" s="355">
        <v>0</v>
      </c>
      <c r="N351" s="356">
        <v>0</v>
      </c>
      <c r="O351" s="356">
        <f t="shared" si="145"/>
        <v>1786</v>
      </c>
      <c r="P351" s="357">
        <f t="shared" si="142"/>
        <v>1</v>
      </c>
      <c r="Q351" s="356">
        <f t="shared" si="143"/>
        <v>1787</v>
      </c>
      <c r="R351" s="356">
        <v>16</v>
      </c>
      <c r="S351" s="356">
        <v>0</v>
      </c>
      <c r="T351" s="356">
        <f t="shared" si="144"/>
        <v>16</v>
      </c>
    </row>
    <row r="352" spans="1:20" ht="11.25" hidden="1" customHeight="1" outlineLevel="1">
      <c r="A352" s="1152" t="s">
        <v>1862</v>
      </c>
      <c r="B352" s="353" t="s">
        <v>1863</v>
      </c>
      <c r="C352" s="356">
        <v>60</v>
      </c>
      <c r="D352" s="357">
        <v>1</v>
      </c>
      <c r="E352" s="356">
        <v>3</v>
      </c>
      <c r="F352" s="357">
        <v>6</v>
      </c>
      <c r="G352" s="357">
        <v>0</v>
      </c>
      <c r="H352" s="356">
        <v>57</v>
      </c>
      <c r="I352" s="357">
        <v>0</v>
      </c>
      <c r="J352" s="357">
        <v>0</v>
      </c>
      <c r="K352" s="357">
        <v>0</v>
      </c>
      <c r="L352" s="357">
        <v>0</v>
      </c>
      <c r="M352" s="357">
        <v>0</v>
      </c>
      <c r="N352" s="357">
        <v>0</v>
      </c>
      <c r="O352" s="356">
        <f t="shared" si="145"/>
        <v>127</v>
      </c>
      <c r="P352" s="357">
        <f t="shared" si="142"/>
        <v>0</v>
      </c>
      <c r="Q352" s="356">
        <f t="shared" si="143"/>
        <v>127</v>
      </c>
      <c r="R352" s="356">
        <v>5</v>
      </c>
      <c r="S352" s="356">
        <v>0</v>
      </c>
      <c r="T352" s="356">
        <f t="shared" si="144"/>
        <v>5</v>
      </c>
    </row>
    <row r="353" spans="1:20" hidden="1" outlineLevel="1">
      <c r="A353" s="1152"/>
      <c r="B353" s="353" t="s">
        <v>1864</v>
      </c>
      <c r="C353" s="354">
        <v>237</v>
      </c>
      <c r="D353" s="354">
        <v>8</v>
      </c>
      <c r="E353" s="354">
        <v>14</v>
      </c>
      <c r="F353" s="354">
        <v>14</v>
      </c>
      <c r="G353" s="354">
        <v>3</v>
      </c>
      <c r="H353" s="356">
        <v>145</v>
      </c>
      <c r="I353" s="355">
        <v>2</v>
      </c>
      <c r="J353" s="355">
        <v>0</v>
      </c>
      <c r="K353" s="355">
        <v>0</v>
      </c>
      <c r="L353" s="355">
        <v>1</v>
      </c>
      <c r="M353" s="355">
        <v>0</v>
      </c>
      <c r="N353" s="355">
        <v>0</v>
      </c>
      <c r="O353" s="356">
        <f t="shared" si="145"/>
        <v>421</v>
      </c>
      <c r="P353" s="357">
        <f t="shared" si="142"/>
        <v>3</v>
      </c>
      <c r="Q353" s="356">
        <f t="shared" si="143"/>
        <v>424</v>
      </c>
      <c r="R353" s="356">
        <v>5</v>
      </c>
      <c r="S353" s="356">
        <v>0</v>
      </c>
      <c r="T353" s="356">
        <f t="shared" si="144"/>
        <v>5</v>
      </c>
    </row>
    <row r="354" spans="1:20" hidden="1" outlineLevel="1">
      <c r="A354" s="1152"/>
      <c r="B354" s="353" t="s">
        <v>1865</v>
      </c>
      <c r="C354" s="356">
        <v>243</v>
      </c>
      <c r="D354" s="356">
        <v>0</v>
      </c>
      <c r="E354" s="356">
        <v>6</v>
      </c>
      <c r="F354" s="356">
        <v>13</v>
      </c>
      <c r="G354" s="356">
        <v>9</v>
      </c>
      <c r="H354" s="356">
        <v>158</v>
      </c>
      <c r="I354" s="357">
        <v>2</v>
      </c>
      <c r="J354" s="357">
        <v>1</v>
      </c>
      <c r="K354" s="357">
        <v>0</v>
      </c>
      <c r="L354" s="357">
        <v>0</v>
      </c>
      <c r="M354" s="357">
        <v>0</v>
      </c>
      <c r="N354" s="357">
        <v>0</v>
      </c>
      <c r="O354" s="356">
        <f t="shared" si="145"/>
        <v>429</v>
      </c>
      <c r="P354" s="357">
        <f t="shared" si="142"/>
        <v>3</v>
      </c>
      <c r="Q354" s="356">
        <f t="shared" si="143"/>
        <v>432</v>
      </c>
      <c r="R354" s="356">
        <v>2</v>
      </c>
      <c r="S354" s="356">
        <v>0</v>
      </c>
      <c r="T354" s="356">
        <f t="shared" si="144"/>
        <v>2</v>
      </c>
    </row>
    <row r="355" spans="1:20" hidden="1" outlineLevel="1">
      <c r="A355" s="1152"/>
      <c r="B355" s="353" t="s">
        <v>1866</v>
      </c>
      <c r="C355" s="354">
        <v>88</v>
      </c>
      <c r="D355" s="354">
        <v>1</v>
      </c>
      <c r="E355" s="354">
        <v>5</v>
      </c>
      <c r="F355" s="354">
        <v>3</v>
      </c>
      <c r="G355" s="355">
        <v>2</v>
      </c>
      <c r="H355" s="356">
        <v>73</v>
      </c>
      <c r="I355" s="355">
        <v>0</v>
      </c>
      <c r="J355" s="355">
        <v>0</v>
      </c>
      <c r="K355" s="355">
        <v>0</v>
      </c>
      <c r="L355" s="355">
        <v>0</v>
      </c>
      <c r="M355" s="355">
        <v>0</v>
      </c>
      <c r="N355" s="355">
        <v>0</v>
      </c>
      <c r="O355" s="356">
        <f t="shared" si="145"/>
        <v>172</v>
      </c>
      <c r="P355" s="357">
        <f t="shared" si="142"/>
        <v>0</v>
      </c>
      <c r="Q355" s="356">
        <f t="shared" si="143"/>
        <v>172</v>
      </c>
      <c r="R355" s="356">
        <v>4</v>
      </c>
      <c r="S355" s="356">
        <v>0</v>
      </c>
      <c r="T355" s="356">
        <f t="shared" si="144"/>
        <v>4</v>
      </c>
    </row>
    <row r="356" spans="1:20" hidden="1" outlineLevel="1">
      <c r="A356" s="1152"/>
      <c r="B356" s="353" t="s">
        <v>1867</v>
      </c>
      <c r="C356" s="356">
        <v>48</v>
      </c>
      <c r="D356" s="356">
        <v>0</v>
      </c>
      <c r="E356" s="357">
        <v>1</v>
      </c>
      <c r="F356" s="356">
        <v>6</v>
      </c>
      <c r="G356" s="356">
        <v>2</v>
      </c>
      <c r="H356" s="356">
        <v>49</v>
      </c>
      <c r="I356" s="357">
        <v>0</v>
      </c>
      <c r="J356" s="357">
        <v>0</v>
      </c>
      <c r="K356" s="357">
        <v>0</v>
      </c>
      <c r="L356" s="357">
        <v>0</v>
      </c>
      <c r="M356" s="357">
        <v>0</v>
      </c>
      <c r="N356" s="357">
        <v>0</v>
      </c>
      <c r="O356" s="356">
        <f t="shared" si="145"/>
        <v>106</v>
      </c>
      <c r="P356" s="357">
        <f t="shared" si="142"/>
        <v>0</v>
      </c>
      <c r="Q356" s="356">
        <f t="shared" si="143"/>
        <v>106</v>
      </c>
      <c r="R356" s="356">
        <v>1</v>
      </c>
      <c r="S356" s="356">
        <v>0</v>
      </c>
      <c r="T356" s="356">
        <f t="shared" si="144"/>
        <v>1</v>
      </c>
    </row>
    <row r="357" spans="1:20" hidden="1" outlineLevel="1">
      <c r="A357" s="1152"/>
      <c r="B357" s="353" t="s">
        <v>1868</v>
      </c>
      <c r="C357" s="354">
        <v>216</v>
      </c>
      <c r="D357" s="354">
        <v>5</v>
      </c>
      <c r="E357" s="354">
        <v>16</v>
      </c>
      <c r="F357" s="354">
        <v>16</v>
      </c>
      <c r="G357" s="354">
        <v>4</v>
      </c>
      <c r="H357" s="356">
        <v>125</v>
      </c>
      <c r="I357" s="355">
        <v>0</v>
      </c>
      <c r="J357" s="355">
        <v>0</v>
      </c>
      <c r="K357" s="355">
        <v>0</v>
      </c>
      <c r="L357" s="355">
        <v>0</v>
      </c>
      <c r="M357" s="355">
        <v>0</v>
      </c>
      <c r="N357" s="355">
        <v>0</v>
      </c>
      <c r="O357" s="356">
        <f t="shared" si="145"/>
        <v>382</v>
      </c>
      <c r="P357" s="357">
        <f t="shared" si="142"/>
        <v>0</v>
      </c>
      <c r="Q357" s="356">
        <f t="shared" si="143"/>
        <v>382</v>
      </c>
      <c r="R357" s="356">
        <v>4</v>
      </c>
      <c r="S357" s="356">
        <v>0</v>
      </c>
      <c r="T357" s="356">
        <f t="shared" si="144"/>
        <v>4</v>
      </c>
    </row>
    <row r="358" spans="1:20" ht="38.25" hidden="1" outlineLevel="1">
      <c r="A358" s="1152"/>
      <c r="B358" s="353" t="s">
        <v>1869</v>
      </c>
      <c r="C358" s="356">
        <v>118</v>
      </c>
      <c r="D358" s="356">
        <v>4</v>
      </c>
      <c r="E358" s="356">
        <v>13</v>
      </c>
      <c r="F358" s="356">
        <v>9</v>
      </c>
      <c r="G358" s="357">
        <v>4</v>
      </c>
      <c r="H358" s="356">
        <v>51</v>
      </c>
      <c r="I358" s="356">
        <v>0</v>
      </c>
      <c r="J358" s="357">
        <v>0</v>
      </c>
      <c r="K358" s="357">
        <v>0</v>
      </c>
      <c r="L358" s="357">
        <v>0</v>
      </c>
      <c r="M358" s="357">
        <v>0</v>
      </c>
      <c r="N358" s="357">
        <v>0</v>
      </c>
      <c r="O358" s="356">
        <f t="shared" si="145"/>
        <v>199</v>
      </c>
      <c r="P358" s="357">
        <f t="shared" si="142"/>
        <v>0</v>
      </c>
      <c r="Q358" s="356">
        <f t="shared" si="143"/>
        <v>199</v>
      </c>
      <c r="R358" s="356">
        <v>0</v>
      </c>
      <c r="S358" s="356">
        <v>0</v>
      </c>
      <c r="T358" s="356">
        <f t="shared" si="144"/>
        <v>0</v>
      </c>
    </row>
    <row r="359" spans="1:20" ht="11.25" hidden="1" customHeight="1" outlineLevel="1">
      <c r="A359" s="1152" t="s">
        <v>1870</v>
      </c>
      <c r="B359" s="353" t="s">
        <v>1871</v>
      </c>
      <c r="C359" s="354">
        <v>164</v>
      </c>
      <c r="D359" s="354">
        <v>10</v>
      </c>
      <c r="E359" s="354">
        <v>14</v>
      </c>
      <c r="F359" s="354">
        <v>15</v>
      </c>
      <c r="G359" s="354">
        <v>3</v>
      </c>
      <c r="H359" s="356">
        <v>108</v>
      </c>
      <c r="I359" s="355">
        <v>1</v>
      </c>
      <c r="J359" s="355">
        <v>0</v>
      </c>
      <c r="K359" s="355">
        <v>0</v>
      </c>
      <c r="L359" s="355">
        <v>0</v>
      </c>
      <c r="M359" s="355">
        <v>0</v>
      </c>
      <c r="N359" s="355">
        <v>0</v>
      </c>
      <c r="O359" s="356">
        <f t="shared" si="145"/>
        <v>314</v>
      </c>
      <c r="P359" s="357">
        <f t="shared" si="142"/>
        <v>1</v>
      </c>
      <c r="Q359" s="356">
        <f t="shared" si="143"/>
        <v>315</v>
      </c>
      <c r="R359" s="356">
        <v>7</v>
      </c>
      <c r="S359" s="356">
        <v>0</v>
      </c>
      <c r="T359" s="356">
        <f t="shared" si="144"/>
        <v>7</v>
      </c>
    </row>
    <row r="360" spans="1:20" ht="25.5" hidden="1" outlineLevel="1">
      <c r="A360" s="1152"/>
      <c r="B360" s="353" t="s">
        <v>1872</v>
      </c>
      <c r="C360" s="356">
        <v>15</v>
      </c>
      <c r="D360" s="357">
        <v>0</v>
      </c>
      <c r="E360" s="356">
        <v>1</v>
      </c>
      <c r="F360" s="357">
        <v>1</v>
      </c>
      <c r="G360" s="357">
        <v>0</v>
      </c>
      <c r="H360" s="356">
        <v>10</v>
      </c>
      <c r="I360" s="357">
        <v>1</v>
      </c>
      <c r="J360" s="357">
        <v>0</v>
      </c>
      <c r="K360" s="357">
        <v>0</v>
      </c>
      <c r="L360" s="357">
        <v>0</v>
      </c>
      <c r="M360" s="357">
        <v>0</v>
      </c>
      <c r="N360" s="357">
        <v>0</v>
      </c>
      <c r="O360" s="356">
        <f t="shared" si="145"/>
        <v>27</v>
      </c>
      <c r="P360" s="357">
        <f t="shared" si="142"/>
        <v>1</v>
      </c>
      <c r="Q360" s="356">
        <f t="shared" si="143"/>
        <v>28</v>
      </c>
      <c r="R360" s="356">
        <v>0</v>
      </c>
      <c r="S360" s="356">
        <v>0</v>
      </c>
      <c r="T360" s="356">
        <f t="shared" si="144"/>
        <v>0</v>
      </c>
    </row>
    <row r="361" spans="1:20" hidden="1" outlineLevel="1">
      <c r="A361" s="1152"/>
      <c r="B361" s="353" t="s">
        <v>1873</v>
      </c>
      <c r="C361" s="354">
        <v>10</v>
      </c>
      <c r="D361" s="354">
        <v>0</v>
      </c>
      <c r="E361" s="354">
        <v>0</v>
      </c>
      <c r="F361" s="354">
        <v>0</v>
      </c>
      <c r="G361" s="355">
        <v>0</v>
      </c>
      <c r="H361" s="356">
        <v>3</v>
      </c>
      <c r="I361" s="355">
        <v>0</v>
      </c>
      <c r="J361" s="355">
        <v>0</v>
      </c>
      <c r="K361" s="355">
        <v>0</v>
      </c>
      <c r="L361" s="355">
        <v>0</v>
      </c>
      <c r="M361" s="355">
        <v>0</v>
      </c>
      <c r="N361" s="355">
        <v>0</v>
      </c>
      <c r="O361" s="356">
        <f t="shared" si="145"/>
        <v>13</v>
      </c>
      <c r="P361" s="357">
        <f>SUM(I361:N361)</f>
        <v>0</v>
      </c>
      <c r="Q361" s="356">
        <f>+P361+O361</f>
        <v>13</v>
      </c>
      <c r="R361" s="356">
        <v>0</v>
      </c>
      <c r="S361" s="356">
        <v>0</v>
      </c>
      <c r="T361" s="356">
        <f>+S361+R361</f>
        <v>0</v>
      </c>
    </row>
    <row r="362" spans="1:20" ht="18" customHeight="1" collapsed="1">
      <c r="A362" s="1137" t="s">
        <v>1874</v>
      </c>
      <c r="B362" s="1137"/>
      <c r="C362" s="352">
        <f>SUM(C363:C375)</f>
        <v>4428</v>
      </c>
      <c r="D362" s="352">
        <f t="shared" ref="D362:T362" si="146">SUM(D363:D375)</f>
        <v>333</v>
      </c>
      <c r="E362" s="352">
        <f t="shared" si="146"/>
        <v>556</v>
      </c>
      <c r="F362" s="352">
        <f t="shared" si="146"/>
        <v>741</v>
      </c>
      <c r="G362" s="352">
        <f t="shared" si="146"/>
        <v>213</v>
      </c>
      <c r="H362" s="352">
        <f t="shared" si="146"/>
        <v>4807</v>
      </c>
      <c r="I362" s="352">
        <f t="shared" si="146"/>
        <v>20</v>
      </c>
      <c r="J362" s="352">
        <f t="shared" si="146"/>
        <v>4</v>
      </c>
      <c r="K362" s="352">
        <f t="shared" si="146"/>
        <v>5</v>
      </c>
      <c r="L362" s="352">
        <f t="shared" si="146"/>
        <v>6</v>
      </c>
      <c r="M362" s="352">
        <f t="shared" si="146"/>
        <v>0</v>
      </c>
      <c r="N362" s="352">
        <f t="shared" si="146"/>
        <v>22</v>
      </c>
      <c r="O362" s="352">
        <f t="shared" si="146"/>
        <v>11078</v>
      </c>
      <c r="P362" s="352">
        <f t="shared" si="146"/>
        <v>57</v>
      </c>
      <c r="Q362" s="349">
        <f t="shared" si="146"/>
        <v>11135</v>
      </c>
      <c r="R362" s="352">
        <f t="shared" si="146"/>
        <v>29</v>
      </c>
      <c r="S362" s="352">
        <f t="shared" si="146"/>
        <v>0</v>
      </c>
      <c r="T362" s="349">
        <f t="shared" si="146"/>
        <v>29</v>
      </c>
    </row>
    <row r="363" spans="1:20" ht="11.25" hidden="1" customHeight="1" outlineLevel="1">
      <c r="A363" s="1152" t="s">
        <v>1875</v>
      </c>
      <c r="B363" s="353" t="s">
        <v>1876</v>
      </c>
      <c r="C363" s="356">
        <v>283</v>
      </c>
      <c r="D363" s="356">
        <v>15</v>
      </c>
      <c r="E363" s="356">
        <v>33</v>
      </c>
      <c r="F363" s="356">
        <v>58</v>
      </c>
      <c r="G363" s="356">
        <v>10</v>
      </c>
      <c r="H363" s="356">
        <v>340</v>
      </c>
      <c r="I363" s="356">
        <v>2</v>
      </c>
      <c r="J363" s="357">
        <v>0</v>
      </c>
      <c r="K363" s="357">
        <v>0</v>
      </c>
      <c r="L363" s="357">
        <v>1</v>
      </c>
      <c r="M363" s="357">
        <v>0</v>
      </c>
      <c r="N363" s="356">
        <v>0</v>
      </c>
      <c r="O363" s="356">
        <f t="shared" ref="O363:O375" si="147">SUM(C363:H363)</f>
        <v>739</v>
      </c>
      <c r="P363" s="357">
        <f t="shared" ref="P363:P375" si="148">SUM(I363:N363)</f>
        <v>3</v>
      </c>
      <c r="Q363" s="356">
        <f t="shared" ref="Q363:Q375" si="149">+P363+O363</f>
        <v>742</v>
      </c>
      <c r="R363" s="356">
        <v>1</v>
      </c>
      <c r="S363" s="356">
        <v>0</v>
      </c>
      <c r="T363" s="356">
        <f t="shared" ref="T363:T375" si="150">+S363+R363</f>
        <v>1</v>
      </c>
    </row>
    <row r="364" spans="1:20" ht="25.5" hidden="1" outlineLevel="1">
      <c r="A364" s="1152"/>
      <c r="B364" s="353" t="s">
        <v>1877</v>
      </c>
      <c r="C364" s="354">
        <v>1169</v>
      </c>
      <c r="D364" s="354">
        <v>103</v>
      </c>
      <c r="E364" s="354">
        <v>161</v>
      </c>
      <c r="F364" s="354">
        <v>188</v>
      </c>
      <c r="G364" s="354">
        <v>59</v>
      </c>
      <c r="H364" s="356">
        <v>1169</v>
      </c>
      <c r="I364" s="354">
        <v>3</v>
      </c>
      <c r="J364" s="355">
        <v>1</v>
      </c>
      <c r="K364" s="355">
        <v>1</v>
      </c>
      <c r="L364" s="355">
        <v>3</v>
      </c>
      <c r="M364" s="355">
        <v>0</v>
      </c>
      <c r="N364" s="356">
        <v>6</v>
      </c>
      <c r="O364" s="356">
        <f t="shared" si="147"/>
        <v>2849</v>
      </c>
      <c r="P364" s="357">
        <f t="shared" si="148"/>
        <v>14</v>
      </c>
      <c r="Q364" s="356">
        <f t="shared" si="149"/>
        <v>2863</v>
      </c>
      <c r="R364" s="356">
        <v>11</v>
      </c>
      <c r="S364" s="356">
        <v>0</v>
      </c>
      <c r="T364" s="356">
        <f t="shared" si="150"/>
        <v>11</v>
      </c>
    </row>
    <row r="365" spans="1:20" hidden="1" outlineLevel="1">
      <c r="A365" s="1152"/>
      <c r="B365" s="353" t="s">
        <v>1878</v>
      </c>
      <c r="C365" s="356">
        <v>781</v>
      </c>
      <c r="D365" s="356">
        <v>81</v>
      </c>
      <c r="E365" s="356">
        <v>115</v>
      </c>
      <c r="F365" s="356">
        <v>157</v>
      </c>
      <c r="G365" s="356">
        <v>43</v>
      </c>
      <c r="H365" s="356">
        <v>1021</v>
      </c>
      <c r="I365" s="356">
        <v>9</v>
      </c>
      <c r="J365" s="356">
        <v>1</v>
      </c>
      <c r="K365" s="357">
        <v>1</v>
      </c>
      <c r="L365" s="356">
        <v>1</v>
      </c>
      <c r="M365" s="356">
        <v>0</v>
      </c>
      <c r="N365" s="356">
        <v>10</v>
      </c>
      <c r="O365" s="356">
        <f t="shared" si="147"/>
        <v>2198</v>
      </c>
      <c r="P365" s="357">
        <f t="shared" si="148"/>
        <v>22</v>
      </c>
      <c r="Q365" s="356">
        <f t="shared" si="149"/>
        <v>2220</v>
      </c>
      <c r="R365" s="356">
        <v>2</v>
      </c>
      <c r="S365" s="356">
        <v>0</v>
      </c>
      <c r="T365" s="356">
        <f t="shared" si="150"/>
        <v>2</v>
      </c>
    </row>
    <row r="366" spans="1:20" ht="25.5" hidden="1" outlineLevel="1">
      <c r="A366" s="1152"/>
      <c r="B366" s="353" t="s">
        <v>1879</v>
      </c>
      <c r="C366" s="354">
        <v>146</v>
      </c>
      <c r="D366" s="354">
        <v>3</v>
      </c>
      <c r="E366" s="354">
        <v>19</v>
      </c>
      <c r="F366" s="354">
        <v>19</v>
      </c>
      <c r="G366" s="354">
        <v>8</v>
      </c>
      <c r="H366" s="356">
        <v>199</v>
      </c>
      <c r="I366" s="354">
        <v>1</v>
      </c>
      <c r="J366" s="355">
        <v>0</v>
      </c>
      <c r="K366" s="355">
        <v>0</v>
      </c>
      <c r="L366" s="355">
        <v>0</v>
      </c>
      <c r="M366" s="355">
        <v>0</v>
      </c>
      <c r="N366" s="355">
        <v>1</v>
      </c>
      <c r="O366" s="356">
        <f t="shared" si="147"/>
        <v>394</v>
      </c>
      <c r="P366" s="357">
        <f t="shared" si="148"/>
        <v>2</v>
      </c>
      <c r="Q366" s="356">
        <f t="shared" si="149"/>
        <v>396</v>
      </c>
      <c r="R366" s="356">
        <v>1</v>
      </c>
      <c r="S366" s="356">
        <v>0</v>
      </c>
      <c r="T366" s="356">
        <f t="shared" si="150"/>
        <v>1</v>
      </c>
    </row>
    <row r="367" spans="1:20" ht="25.5" hidden="1" outlineLevel="1">
      <c r="A367" s="1152"/>
      <c r="B367" s="353" t="s">
        <v>1880</v>
      </c>
      <c r="C367" s="356">
        <v>23</v>
      </c>
      <c r="D367" s="356">
        <v>3</v>
      </c>
      <c r="E367" s="356">
        <v>2</v>
      </c>
      <c r="F367" s="356">
        <v>6</v>
      </c>
      <c r="G367" s="357">
        <v>3</v>
      </c>
      <c r="H367" s="356">
        <v>39</v>
      </c>
      <c r="I367" s="357">
        <v>0</v>
      </c>
      <c r="J367" s="357">
        <v>1</v>
      </c>
      <c r="K367" s="357">
        <v>0</v>
      </c>
      <c r="L367" s="357">
        <v>0</v>
      </c>
      <c r="M367" s="357">
        <v>0</v>
      </c>
      <c r="N367" s="357">
        <v>0</v>
      </c>
      <c r="O367" s="356">
        <f t="shared" si="147"/>
        <v>76</v>
      </c>
      <c r="P367" s="357">
        <f t="shared" si="148"/>
        <v>1</v>
      </c>
      <c r="Q367" s="356">
        <f t="shared" si="149"/>
        <v>77</v>
      </c>
      <c r="R367" s="356">
        <v>0</v>
      </c>
      <c r="S367" s="356">
        <v>0</v>
      </c>
      <c r="T367" s="356">
        <f t="shared" si="150"/>
        <v>0</v>
      </c>
    </row>
    <row r="368" spans="1:20" ht="25.5" hidden="1" outlineLevel="1">
      <c r="A368" s="1152" t="s">
        <v>1881</v>
      </c>
      <c r="B368" s="353" t="s">
        <v>1882</v>
      </c>
      <c r="C368" s="354">
        <v>325</v>
      </c>
      <c r="D368" s="354">
        <v>21</v>
      </c>
      <c r="E368" s="354">
        <v>43</v>
      </c>
      <c r="F368" s="354">
        <v>69</v>
      </c>
      <c r="G368" s="354">
        <v>20</v>
      </c>
      <c r="H368" s="356">
        <v>475</v>
      </c>
      <c r="I368" s="354">
        <v>0</v>
      </c>
      <c r="J368" s="355">
        <v>0</v>
      </c>
      <c r="K368" s="355">
        <v>0</v>
      </c>
      <c r="L368" s="355">
        <v>0</v>
      </c>
      <c r="M368" s="355">
        <v>0</v>
      </c>
      <c r="N368" s="355">
        <v>0</v>
      </c>
      <c r="O368" s="356">
        <f t="shared" si="147"/>
        <v>953</v>
      </c>
      <c r="P368" s="357">
        <f t="shared" si="148"/>
        <v>0</v>
      </c>
      <c r="Q368" s="356">
        <f t="shared" si="149"/>
        <v>953</v>
      </c>
      <c r="R368" s="356">
        <v>3</v>
      </c>
      <c r="S368" s="356">
        <v>0</v>
      </c>
      <c r="T368" s="356">
        <f t="shared" si="150"/>
        <v>3</v>
      </c>
    </row>
    <row r="369" spans="1:20" ht="25.5" hidden="1" outlineLevel="1">
      <c r="A369" s="1152"/>
      <c r="B369" s="353" t="s">
        <v>1883</v>
      </c>
      <c r="C369" s="356">
        <v>112</v>
      </c>
      <c r="D369" s="356">
        <v>8</v>
      </c>
      <c r="E369" s="356">
        <v>15</v>
      </c>
      <c r="F369" s="356">
        <v>10</v>
      </c>
      <c r="G369" s="356">
        <v>5</v>
      </c>
      <c r="H369" s="356">
        <v>112</v>
      </c>
      <c r="I369" s="357">
        <v>1</v>
      </c>
      <c r="J369" s="357">
        <v>0</v>
      </c>
      <c r="K369" s="357">
        <v>1</v>
      </c>
      <c r="L369" s="357">
        <v>0</v>
      </c>
      <c r="M369" s="357">
        <v>0</v>
      </c>
      <c r="N369" s="356">
        <v>1</v>
      </c>
      <c r="O369" s="356">
        <f t="shared" si="147"/>
        <v>262</v>
      </c>
      <c r="P369" s="357">
        <f t="shared" si="148"/>
        <v>3</v>
      </c>
      <c r="Q369" s="356">
        <f t="shared" si="149"/>
        <v>265</v>
      </c>
      <c r="R369" s="356">
        <v>0</v>
      </c>
      <c r="S369" s="356">
        <v>0</v>
      </c>
      <c r="T369" s="356">
        <f t="shared" si="150"/>
        <v>0</v>
      </c>
    </row>
    <row r="370" spans="1:20" ht="25.5" hidden="1" outlineLevel="1">
      <c r="A370" s="1152"/>
      <c r="B370" s="353" t="s">
        <v>1884</v>
      </c>
      <c r="C370" s="354">
        <v>167</v>
      </c>
      <c r="D370" s="354">
        <v>9</v>
      </c>
      <c r="E370" s="354">
        <v>30</v>
      </c>
      <c r="F370" s="354">
        <v>30</v>
      </c>
      <c r="G370" s="354">
        <v>8</v>
      </c>
      <c r="H370" s="356">
        <v>189</v>
      </c>
      <c r="I370" s="354">
        <v>0</v>
      </c>
      <c r="J370" s="355">
        <v>0</v>
      </c>
      <c r="K370" s="355">
        <v>1</v>
      </c>
      <c r="L370" s="355">
        <v>1</v>
      </c>
      <c r="M370" s="355">
        <v>0</v>
      </c>
      <c r="N370" s="355">
        <v>2</v>
      </c>
      <c r="O370" s="356">
        <f t="shared" si="147"/>
        <v>433</v>
      </c>
      <c r="P370" s="357">
        <f t="shared" si="148"/>
        <v>4</v>
      </c>
      <c r="Q370" s="356">
        <f t="shared" si="149"/>
        <v>437</v>
      </c>
      <c r="R370" s="356">
        <v>1</v>
      </c>
      <c r="S370" s="356">
        <v>0</v>
      </c>
      <c r="T370" s="356">
        <f t="shared" si="150"/>
        <v>1</v>
      </c>
    </row>
    <row r="371" spans="1:20" ht="25.5" hidden="1" outlineLevel="1">
      <c r="A371" s="1152"/>
      <c r="B371" s="353" t="s">
        <v>1885</v>
      </c>
      <c r="C371" s="356">
        <v>87</v>
      </c>
      <c r="D371" s="356">
        <v>7</v>
      </c>
      <c r="E371" s="356">
        <v>14</v>
      </c>
      <c r="F371" s="356">
        <v>9</v>
      </c>
      <c r="G371" s="356">
        <v>8</v>
      </c>
      <c r="H371" s="356">
        <v>96</v>
      </c>
      <c r="I371" s="357">
        <v>0</v>
      </c>
      <c r="J371" s="357">
        <v>0</v>
      </c>
      <c r="K371" s="357">
        <v>0</v>
      </c>
      <c r="L371" s="357">
        <v>0</v>
      </c>
      <c r="M371" s="357">
        <v>0</v>
      </c>
      <c r="N371" s="357">
        <v>2</v>
      </c>
      <c r="O371" s="356">
        <f t="shared" si="147"/>
        <v>221</v>
      </c>
      <c r="P371" s="357">
        <f t="shared" si="148"/>
        <v>2</v>
      </c>
      <c r="Q371" s="356">
        <f t="shared" si="149"/>
        <v>223</v>
      </c>
      <c r="R371" s="356">
        <v>0</v>
      </c>
      <c r="S371" s="356">
        <v>0</v>
      </c>
      <c r="T371" s="356">
        <f t="shared" si="150"/>
        <v>0</v>
      </c>
    </row>
    <row r="372" spans="1:20" ht="25.5" hidden="1" outlineLevel="1">
      <c r="A372" s="1152" t="s">
        <v>1886</v>
      </c>
      <c r="B372" s="353" t="s">
        <v>1887</v>
      </c>
      <c r="C372" s="354">
        <v>796</v>
      </c>
      <c r="D372" s="354">
        <v>42</v>
      </c>
      <c r="E372" s="354">
        <v>68</v>
      </c>
      <c r="F372" s="354">
        <v>98</v>
      </c>
      <c r="G372" s="354">
        <v>30</v>
      </c>
      <c r="H372" s="356">
        <v>569</v>
      </c>
      <c r="I372" s="355">
        <v>2</v>
      </c>
      <c r="J372" s="355">
        <v>1</v>
      </c>
      <c r="K372" s="355">
        <v>0</v>
      </c>
      <c r="L372" s="355">
        <v>0</v>
      </c>
      <c r="M372" s="355">
        <v>0</v>
      </c>
      <c r="N372" s="355">
        <v>0</v>
      </c>
      <c r="O372" s="356">
        <f t="shared" si="147"/>
        <v>1603</v>
      </c>
      <c r="P372" s="357">
        <f t="shared" si="148"/>
        <v>3</v>
      </c>
      <c r="Q372" s="356">
        <f t="shared" si="149"/>
        <v>1606</v>
      </c>
      <c r="R372" s="356">
        <v>4</v>
      </c>
      <c r="S372" s="356">
        <v>0</v>
      </c>
      <c r="T372" s="356">
        <f t="shared" si="150"/>
        <v>4</v>
      </c>
    </row>
    <row r="373" spans="1:20" ht="25.5" hidden="1" outlineLevel="1">
      <c r="A373" s="1152"/>
      <c r="B373" s="353" t="s">
        <v>1888</v>
      </c>
      <c r="C373" s="356">
        <v>8</v>
      </c>
      <c r="D373" s="357">
        <v>2</v>
      </c>
      <c r="E373" s="357">
        <v>0</v>
      </c>
      <c r="F373" s="357">
        <v>2</v>
      </c>
      <c r="G373" s="357">
        <v>0</v>
      </c>
      <c r="H373" s="356">
        <v>8</v>
      </c>
      <c r="I373" s="357">
        <v>1</v>
      </c>
      <c r="J373" s="357">
        <v>0</v>
      </c>
      <c r="K373" s="357">
        <v>0</v>
      </c>
      <c r="L373" s="357">
        <v>0</v>
      </c>
      <c r="M373" s="357">
        <v>0</v>
      </c>
      <c r="N373" s="357">
        <v>0</v>
      </c>
      <c r="O373" s="356">
        <f t="shared" si="147"/>
        <v>20</v>
      </c>
      <c r="P373" s="357">
        <f t="shared" si="148"/>
        <v>1</v>
      </c>
      <c r="Q373" s="356">
        <f t="shared" si="149"/>
        <v>21</v>
      </c>
      <c r="R373" s="356">
        <v>0</v>
      </c>
      <c r="S373" s="356">
        <v>0</v>
      </c>
      <c r="T373" s="356">
        <f t="shared" si="150"/>
        <v>0</v>
      </c>
    </row>
    <row r="374" spans="1:20" ht="38.25" hidden="1" outlineLevel="1">
      <c r="A374" s="1152"/>
      <c r="B374" s="353" t="s">
        <v>1889</v>
      </c>
      <c r="C374" s="354">
        <v>528</v>
      </c>
      <c r="D374" s="354">
        <v>39</v>
      </c>
      <c r="E374" s="354">
        <v>54</v>
      </c>
      <c r="F374" s="354">
        <v>94</v>
      </c>
      <c r="G374" s="354">
        <v>19</v>
      </c>
      <c r="H374" s="356">
        <v>590</v>
      </c>
      <c r="I374" s="354">
        <v>1</v>
      </c>
      <c r="J374" s="355">
        <v>0</v>
      </c>
      <c r="K374" s="355">
        <v>1</v>
      </c>
      <c r="L374" s="355">
        <v>0</v>
      </c>
      <c r="M374" s="355">
        <v>0</v>
      </c>
      <c r="N374" s="356">
        <v>0</v>
      </c>
      <c r="O374" s="356">
        <f t="shared" si="147"/>
        <v>1324</v>
      </c>
      <c r="P374" s="357">
        <f t="shared" si="148"/>
        <v>2</v>
      </c>
      <c r="Q374" s="356">
        <f t="shared" si="149"/>
        <v>1326</v>
      </c>
      <c r="R374" s="356">
        <v>6</v>
      </c>
      <c r="S374" s="356">
        <v>0</v>
      </c>
      <c r="T374" s="356">
        <f t="shared" si="150"/>
        <v>6</v>
      </c>
    </row>
    <row r="375" spans="1:20" hidden="1" outlineLevel="1">
      <c r="A375" s="1152"/>
      <c r="B375" s="353" t="s">
        <v>1890</v>
      </c>
      <c r="C375" s="356">
        <v>3</v>
      </c>
      <c r="D375" s="356">
        <v>0</v>
      </c>
      <c r="E375" s="357">
        <v>2</v>
      </c>
      <c r="F375" s="356">
        <v>1</v>
      </c>
      <c r="G375" s="357">
        <v>0</v>
      </c>
      <c r="H375" s="356">
        <v>0</v>
      </c>
      <c r="I375" s="357">
        <v>0</v>
      </c>
      <c r="J375" s="357">
        <v>0</v>
      </c>
      <c r="K375" s="357">
        <v>0</v>
      </c>
      <c r="L375" s="357">
        <v>0</v>
      </c>
      <c r="M375" s="357">
        <v>0</v>
      </c>
      <c r="N375" s="357">
        <v>0</v>
      </c>
      <c r="O375" s="356">
        <f t="shared" si="147"/>
        <v>6</v>
      </c>
      <c r="P375" s="357">
        <f t="shared" si="148"/>
        <v>0</v>
      </c>
      <c r="Q375" s="356">
        <f t="shared" si="149"/>
        <v>6</v>
      </c>
      <c r="R375" s="356">
        <v>0</v>
      </c>
      <c r="S375" s="356">
        <v>0</v>
      </c>
      <c r="T375" s="356">
        <f t="shared" si="150"/>
        <v>0</v>
      </c>
    </row>
    <row r="376" spans="1:20" ht="18" customHeight="1" collapsed="1">
      <c r="A376" s="1137" t="s">
        <v>1891</v>
      </c>
      <c r="B376" s="1137"/>
      <c r="C376" s="358">
        <f>SUM(C377:C388)</f>
        <v>350</v>
      </c>
      <c r="D376" s="358">
        <f t="shared" ref="D376:T376" si="151">SUM(D377:D388)</f>
        <v>10</v>
      </c>
      <c r="E376" s="358">
        <f t="shared" si="151"/>
        <v>28</v>
      </c>
      <c r="F376" s="358">
        <f t="shared" si="151"/>
        <v>32</v>
      </c>
      <c r="G376" s="358">
        <f t="shared" si="151"/>
        <v>12</v>
      </c>
      <c r="H376" s="358">
        <f t="shared" si="151"/>
        <v>292</v>
      </c>
      <c r="I376" s="358">
        <f t="shared" si="151"/>
        <v>153</v>
      </c>
      <c r="J376" s="358">
        <f t="shared" si="151"/>
        <v>5</v>
      </c>
      <c r="K376" s="358">
        <f t="shared" si="151"/>
        <v>12</v>
      </c>
      <c r="L376" s="358">
        <f t="shared" si="151"/>
        <v>8</v>
      </c>
      <c r="M376" s="358">
        <f t="shared" si="151"/>
        <v>5</v>
      </c>
      <c r="N376" s="358">
        <f t="shared" si="151"/>
        <v>51</v>
      </c>
      <c r="O376" s="358">
        <f t="shared" si="151"/>
        <v>724</v>
      </c>
      <c r="P376" s="358">
        <f t="shared" si="151"/>
        <v>234</v>
      </c>
      <c r="Q376" s="359">
        <f t="shared" si="151"/>
        <v>958</v>
      </c>
      <c r="R376" s="358">
        <f t="shared" si="151"/>
        <v>1</v>
      </c>
      <c r="S376" s="358">
        <f t="shared" si="151"/>
        <v>1</v>
      </c>
      <c r="T376" s="359">
        <f t="shared" si="151"/>
        <v>2</v>
      </c>
    </row>
    <row r="377" spans="1:20" ht="25.5" hidden="1" outlineLevel="1">
      <c r="A377" s="1152" t="s">
        <v>1892</v>
      </c>
      <c r="B377" s="353" t="s">
        <v>1893</v>
      </c>
      <c r="C377" s="354">
        <v>9</v>
      </c>
      <c r="D377" s="355">
        <v>0</v>
      </c>
      <c r="E377" s="355">
        <v>0</v>
      </c>
      <c r="F377" s="355">
        <v>1</v>
      </c>
      <c r="G377" s="355">
        <v>0</v>
      </c>
      <c r="H377" s="356">
        <v>2</v>
      </c>
      <c r="I377" s="355">
        <v>0</v>
      </c>
      <c r="J377" s="355">
        <v>0</v>
      </c>
      <c r="K377" s="355">
        <v>0</v>
      </c>
      <c r="L377" s="355">
        <v>0</v>
      </c>
      <c r="M377" s="355">
        <v>0</v>
      </c>
      <c r="N377" s="355">
        <v>1</v>
      </c>
      <c r="O377" s="356">
        <f>SUM(C377:H377)</f>
        <v>12</v>
      </c>
      <c r="P377" s="357">
        <f t="shared" ref="P377:P388" si="152">SUM(I377:N377)</f>
        <v>1</v>
      </c>
      <c r="Q377" s="356">
        <f t="shared" ref="Q377:Q388" si="153">+P377+O377</f>
        <v>13</v>
      </c>
      <c r="R377" s="356">
        <v>0</v>
      </c>
      <c r="S377" s="356">
        <v>0</v>
      </c>
      <c r="T377" s="356">
        <f t="shared" ref="T377:T388" si="154">+S377+R377</f>
        <v>0</v>
      </c>
    </row>
    <row r="378" spans="1:20" ht="25.5" hidden="1" outlineLevel="1">
      <c r="A378" s="1152"/>
      <c r="B378" s="353" t="s">
        <v>1894</v>
      </c>
      <c r="C378" s="357">
        <v>2</v>
      </c>
      <c r="D378" s="357">
        <v>0</v>
      </c>
      <c r="E378" s="357">
        <v>0</v>
      </c>
      <c r="F378" s="357">
        <v>0</v>
      </c>
      <c r="G378" s="357">
        <v>0</v>
      </c>
      <c r="H378" s="356">
        <v>2</v>
      </c>
      <c r="I378" s="356">
        <v>0</v>
      </c>
      <c r="J378" s="357">
        <v>0</v>
      </c>
      <c r="K378" s="357">
        <v>0</v>
      </c>
      <c r="L378" s="357">
        <v>0</v>
      </c>
      <c r="M378" s="357">
        <v>0</v>
      </c>
      <c r="N378" s="357">
        <v>0</v>
      </c>
      <c r="O378" s="356">
        <f t="shared" ref="O378:O388" si="155">SUM(C378:H378)</f>
        <v>4</v>
      </c>
      <c r="P378" s="357">
        <f t="shared" si="152"/>
        <v>0</v>
      </c>
      <c r="Q378" s="356">
        <f t="shared" si="153"/>
        <v>4</v>
      </c>
      <c r="R378" s="356">
        <v>0</v>
      </c>
      <c r="S378" s="356">
        <v>0</v>
      </c>
      <c r="T378" s="356">
        <f t="shared" si="154"/>
        <v>0</v>
      </c>
    </row>
    <row r="379" spans="1:20" ht="25.5" hidden="1" outlineLevel="1">
      <c r="A379" s="1152"/>
      <c r="B379" s="353" t="s">
        <v>1895</v>
      </c>
      <c r="C379" s="354">
        <v>10</v>
      </c>
      <c r="D379" s="355">
        <v>1</v>
      </c>
      <c r="E379" s="355">
        <v>1</v>
      </c>
      <c r="F379" s="355">
        <v>0</v>
      </c>
      <c r="G379" s="355">
        <v>0</v>
      </c>
      <c r="H379" s="356">
        <v>14</v>
      </c>
      <c r="I379" s="354">
        <v>1</v>
      </c>
      <c r="J379" s="355">
        <v>0</v>
      </c>
      <c r="K379" s="355">
        <v>0</v>
      </c>
      <c r="L379" s="355">
        <v>0</v>
      </c>
      <c r="M379" s="355">
        <v>0</v>
      </c>
      <c r="N379" s="355">
        <v>0</v>
      </c>
      <c r="O379" s="356">
        <f t="shared" si="155"/>
        <v>26</v>
      </c>
      <c r="P379" s="357">
        <f t="shared" si="152"/>
        <v>1</v>
      </c>
      <c r="Q379" s="356">
        <f t="shared" si="153"/>
        <v>27</v>
      </c>
      <c r="R379" s="356">
        <v>1</v>
      </c>
      <c r="S379" s="356">
        <v>0</v>
      </c>
      <c r="T379" s="356">
        <f t="shared" si="154"/>
        <v>1</v>
      </c>
    </row>
    <row r="380" spans="1:20" ht="25.5" hidden="1" outlineLevel="1">
      <c r="A380" s="1152"/>
      <c r="B380" s="353" t="s">
        <v>1896</v>
      </c>
      <c r="C380" s="356">
        <v>21</v>
      </c>
      <c r="D380" s="356">
        <v>0</v>
      </c>
      <c r="E380" s="357">
        <v>1</v>
      </c>
      <c r="F380" s="356">
        <v>0</v>
      </c>
      <c r="G380" s="357">
        <v>0</v>
      </c>
      <c r="H380" s="356">
        <v>11</v>
      </c>
      <c r="I380" s="357">
        <v>1</v>
      </c>
      <c r="J380" s="356">
        <v>0</v>
      </c>
      <c r="K380" s="357">
        <v>0</v>
      </c>
      <c r="L380" s="357">
        <v>0</v>
      </c>
      <c r="M380" s="357">
        <v>0</v>
      </c>
      <c r="N380" s="356">
        <v>1</v>
      </c>
      <c r="O380" s="356">
        <f t="shared" si="155"/>
        <v>33</v>
      </c>
      <c r="P380" s="357">
        <f t="shared" si="152"/>
        <v>2</v>
      </c>
      <c r="Q380" s="356">
        <f t="shared" si="153"/>
        <v>35</v>
      </c>
      <c r="R380" s="356">
        <v>0</v>
      </c>
      <c r="S380" s="356">
        <v>0</v>
      </c>
      <c r="T380" s="356">
        <f t="shared" si="154"/>
        <v>0</v>
      </c>
    </row>
    <row r="381" spans="1:20" ht="25.5" hidden="1" outlineLevel="1">
      <c r="A381" s="1152"/>
      <c r="B381" s="353" t="s">
        <v>1897</v>
      </c>
      <c r="C381" s="354">
        <v>43</v>
      </c>
      <c r="D381" s="355">
        <v>1</v>
      </c>
      <c r="E381" s="354">
        <v>5</v>
      </c>
      <c r="F381" s="354">
        <v>6</v>
      </c>
      <c r="G381" s="355">
        <v>1</v>
      </c>
      <c r="H381" s="356">
        <v>45</v>
      </c>
      <c r="I381" s="354">
        <v>1</v>
      </c>
      <c r="J381" s="355">
        <v>0</v>
      </c>
      <c r="K381" s="355">
        <v>0</v>
      </c>
      <c r="L381" s="355">
        <v>0</v>
      </c>
      <c r="M381" s="355">
        <v>0</v>
      </c>
      <c r="N381" s="356">
        <v>1</v>
      </c>
      <c r="O381" s="356">
        <f t="shared" si="155"/>
        <v>101</v>
      </c>
      <c r="P381" s="357">
        <f t="shared" si="152"/>
        <v>2</v>
      </c>
      <c r="Q381" s="356">
        <f t="shared" si="153"/>
        <v>103</v>
      </c>
      <c r="R381" s="356">
        <v>0</v>
      </c>
      <c r="S381" s="356">
        <v>0</v>
      </c>
      <c r="T381" s="356">
        <f t="shared" si="154"/>
        <v>0</v>
      </c>
    </row>
    <row r="382" spans="1:20" ht="38.25" hidden="1" outlineLevel="1">
      <c r="A382" s="1152"/>
      <c r="B382" s="353" t="s">
        <v>1898</v>
      </c>
      <c r="C382" s="356">
        <v>26</v>
      </c>
      <c r="D382" s="357">
        <v>1</v>
      </c>
      <c r="E382" s="356">
        <v>1</v>
      </c>
      <c r="F382" s="356">
        <v>0</v>
      </c>
      <c r="G382" s="356">
        <v>1</v>
      </c>
      <c r="H382" s="356">
        <v>23</v>
      </c>
      <c r="I382" s="357">
        <v>4</v>
      </c>
      <c r="J382" s="357">
        <v>0</v>
      </c>
      <c r="K382" s="357">
        <v>0</v>
      </c>
      <c r="L382" s="357">
        <v>0</v>
      </c>
      <c r="M382" s="357">
        <v>0</v>
      </c>
      <c r="N382" s="356">
        <v>0</v>
      </c>
      <c r="O382" s="356">
        <f t="shared" si="155"/>
        <v>52</v>
      </c>
      <c r="P382" s="357">
        <f t="shared" si="152"/>
        <v>4</v>
      </c>
      <c r="Q382" s="356">
        <f t="shared" si="153"/>
        <v>56</v>
      </c>
      <c r="R382" s="356">
        <v>0</v>
      </c>
      <c r="S382" s="356">
        <v>0</v>
      </c>
      <c r="T382" s="356">
        <f t="shared" si="154"/>
        <v>0</v>
      </c>
    </row>
    <row r="383" spans="1:20" ht="25.5" hidden="1" outlineLevel="1">
      <c r="A383" s="1152"/>
      <c r="B383" s="353" t="s">
        <v>1899</v>
      </c>
      <c r="C383" s="354">
        <v>40</v>
      </c>
      <c r="D383" s="354">
        <v>0</v>
      </c>
      <c r="E383" s="354">
        <v>4</v>
      </c>
      <c r="F383" s="354">
        <v>4</v>
      </c>
      <c r="G383" s="355">
        <v>1</v>
      </c>
      <c r="H383" s="356">
        <v>47</v>
      </c>
      <c r="I383" s="355">
        <v>1</v>
      </c>
      <c r="J383" s="355">
        <v>0</v>
      </c>
      <c r="K383" s="355">
        <v>1</v>
      </c>
      <c r="L383" s="354">
        <v>0</v>
      </c>
      <c r="M383" s="355">
        <v>1</v>
      </c>
      <c r="N383" s="355">
        <v>0</v>
      </c>
      <c r="O383" s="356">
        <f t="shared" si="155"/>
        <v>96</v>
      </c>
      <c r="P383" s="357">
        <f t="shared" si="152"/>
        <v>3</v>
      </c>
      <c r="Q383" s="356">
        <f t="shared" si="153"/>
        <v>99</v>
      </c>
      <c r="R383" s="356">
        <v>0</v>
      </c>
      <c r="S383" s="356">
        <v>0</v>
      </c>
      <c r="T383" s="356">
        <f t="shared" si="154"/>
        <v>0</v>
      </c>
    </row>
    <row r="384" spans="1:20" ht="25.5" hidden="1" outlineLevel="1">
      <c r="A384" s="1152"/>
      <c r="B384" s="353" t="s">
        <v>1900</v>
      </c>
      <c r="C384" s="356">
        <v>105</v>
      </c>
      <c r="D384" s="356">
        <v>3</v>
      </c>
      <c r="E384" s="356">
        <v>6</v>
      </c>
      <c r="F384" s="356">
        <v>11</v>
      </c>
      <c r="G384" s="356">
        <v>3</v>
      </c>
      <c r="H384" s="356">
        <v>56</v>
      </c>
      <c r="I384" s="356">
        <v>127</v>
      </c>
      <c r="J384" s="356">
        <v>5</v>
      </c>
      <c r="K384" s="356">
        <v>9</v>
      </c>
      <c r="L384" s="356">
        <v>6</v>
      </c>
      <c r="M384" s="356">
        <v>3</v>
      </c>
      <c r="N384" s="356">
        <v>43</v>
      </c>
      <c r="O384" s="356">
        <f t="shared" si="155"/>
        <v>184</v>
      </c>
      <c r="P384" s="357">
        <f t="shared" si="152"/>
        <v>193</v>
      </c>
      <c r="Q384" s="356">
        <f t="shared" si="153"/>
        <v>377</v>
      </c>
      <c r="R384" s="356">
        <v>0</v>
      </c>
      <c r="S384" s="356">
        <v>1</v>
      </c>
      <c r="T384" s="356">
        <f t="shared" si="154"/>
        <v>1</v>
      </c>
    </row>
    <row r="385" spans="1:20" ht="25.5" hidden="1" outlineLevel="1">
      <c r="A385" s="1152"/>
      <c r="B385" s="353" t="s">
        <v>1901</v>
      </c>
      <c r="C385" s="354">
        <v>94</v>
      </c>
      <c r="D385" s="354">
        <v>4</v>
      </c>
      <c r="E385" s="354">
        <v>10</v>
      </c>
      <c r="F385" s="354">
        <v>10</v>
      </c>
      <c r="G385" s="355">
        <v>6</v>
      </c>
      <c r="H385" s="356">
        <v>92</v>
      </c>
      <c r="I385" s="354">
        <v>18</v>
      </c>
      <c r="J385" s="354">
        <v>0</v>
      </c>
      <c r="K385" s="355">
        <v>2</v>
      </c>
      <c r="L385" s="354">
        <v>2</v>
      </c>
      <c r="M385" s="355">
        <v>1</v>
      </c>
      <c r="N385" s="356">
        <v>5</v>
      </c>
      <c r="O385" s="356">
        <f t="shared" si="155"/>
        <v>216</v>
      </c>
      <c r="P385" s="357">
        <f t="shared" si="152"/>
        <v>28</v>
      </c>
      <c r="Q385" s="356">
        <f t="shared" si="153"/>
        <v>244</v>
      </c>
      <c r="R385" s="356">
        <v>0</v>
      </c>
      <c r="S385" s="356">
        <v>0</v>
      </c>
      <c r="T385" s="356">
        <f t="shared" si="154"/>
        <v>0</v>
      </c>
    </row>
    <row r="386" spans="1:20" hidden="1" outlineLevel="1">
      <c r="A386" s="1152" t="s">
        <v>1902</v>
      </c>
      <c r="B386" s="353" t="s">
        <v>1903</v>
      </c>
      <c r="C386" s="354">
        <v>0</v>
      </c>
      <c r="D386" s="354">
        <v>0</v>
      </c>
      <c r="E386" s="354">
        <v>0</v>
      </c>
      <c r="F386" s="354">
        <v>0</v>
      </c>
      <c r="G386" s="355">
        <v>0</v>
      </c>
      <c r="H386" s="356">
        <v>0</v>
      </c>
      <c r="I386" s="354">
        <v>0</v>
      </c>
      <c r="J386" s="354">
        <v>0</v>
      </c>
      <c r="K386" s="355">
        <v>0</v>
      </c>
      <c r="L386" s="354">
        <v>0</v>
      </c>
      <c r="M386" s="355">
        <v>0</v>
      </c>
      <c r="N386" s="356">
        <v>0</v>
      </c>
      <c r="O386" s="356">
        <f t="shared" si="155"/>
        <v>0</v>
      </c>
      <c r="P386" s="357">
        <f t="shared" si="152"/>
        <v>0</v>
      </c>
      <c r="Q386" s="356">
        <f t="shared" si="153"/>
        <v>0</v>
      </c>
      <c r="R386" s="356">
        <v>0</v>
      </c>
      <c r="S386" s="356">
        <v>0</v>
      </c>
      <c r="T386" s="356">
        <f t="shared" si="154"/>
        <v>0</v>
      </c>
    </row>
    <row r="387" spans="1:20" hidden="1" outlineLevel="1">
      <c r="A387" s="1152"/>
      <c r="B387" s="353" t="s">
        <v>1904</v>
      </c>
      <c r="C387" s="354">
        <v>0</v>
      </c>
      <c r="D387" s="354">
        <v>0</v>
      </c>
      <c r="E387" s="354">
        <v>0</v>
      </c>
      <c r="F387" s="354">
        <v>0</v>
      </c>
      <c r="G387" s="355">
        <v>0</v>
      </c>
      <c r="H387" s="356">
        <v>0</v>
      </c>
      <c r="I387" s="354">
        <v>0</v>
      </c>
      <c r="J387" s="354">
        <v>0</v>
      </c>
      <c r="K387" s="355">
        <v>0</v>
      </c>
      <c r="L387" s="354">
        <v>0</v>
      </c>
      <c r="M387" s="355">
        <v>0</v>
      </c>
      <c r="N387" s="356">
        <v>0</v>
      </c>
      <c r="O387" s="356">
        <f t="shared" si="155"/>
        <v>0</v>
      </c>
      <c r="P387" s="357">
        <f t="shared" si="152"/>
        <v>0</v>
      </c>
      <c r="Q387" s="356">
        <f t="shared" si="153"/>
        <v>0</v>
      </c>
      <c r="R387" s="356">
        <v>0</v>
      </c>
      <c r="S387" s="356">
        <v>0</v>
      </c>
      <c r="T387" s="356">
        <f t="shared" si="154"/>
        <v>0</v>
      </c>
    </row>
    <row r="388" spans="1:20" ht="25.5" hidden="1" outlineLevel="1">
      <c r="A388" s="1152"/>
      <c r="B388" s="353" t="s">
        <v>1905</v>
      </c>
      <c r="C388" s="354">
        <v>0</v>
      </c>
      <c r="D388" s="354">
        <v>0</v>
      </c>
      <c r="E388" s="354">
        <v>0</v>
      </c>
      <c r="F388" s="354">
        <v>0</v>
      </c>
      <c r="G388" s="355">
        <v>0</v>
      </c>
      <c r="H388" s="356">
        <v>0</v>
      </c>
      <c r="I388" s="354">
        <v>0</v>
      </c>
      <c r="J388" s="354">
        <v>0</v>
      </c>
      <c r="K388" s="355">
        <v>0</v>
      </c>
      <c r="L388" s="354">
        <v>0</v>
      </c>
      <c r="M388" s="355">
        <v>0</v>
      </c>
      <c r="N388" s="356">
        <v>0</v>
      </c>
      <c r="O388" s="356">
        <f t="shared" si="155"/>
        <v>0</v>
      </c>
      <c r="P388" s="357">
        <f t="shared" si="152"/>
        <v>0</v>
      </c>
      <c r="Q388" s="356">
        <f t="shared" si="153"/>
        <v>0</v>
      </c>
      <c r="R388" s="356">
        <v>0</v>
      </c>
      <c r="S388" s="356">
        <v>0</v>
      </c>
      <c r="T388" s="356">
        <f t="shared" si="154"/>
        <v>0</v>
      </c>
    </row>
    <row r="389" spans="1:20" ht="18" customHeight="1" collapsed="1">
      <c r="A389" s="1137" t="s">
        <v>1906</v>
      </c>
      <c r="B389" s="1137"/>
      <c r="C389" s="352">
        <f>SUM(C390:C394)</f>
        <v>1483</v>
      </c>
      <c r="D389" s="352">
        <f t="shared" ref="D389:T389" si="156">SUM(D390:D394)</f>
        <v>57</v>
      </c>
      <c r="E389" s="352">
        <f t="shared" si="156"/>
        <v>118</v>
      </c>
      <c r="F389" s="352">
        <f t="shared" si="156"/>
        <v>152</v>
      </c>
      <c r="G389" s="352">
        <f t="shared" si="156"/>
        <v>46</v>
      </c>
      <c r="H389" s="352">
        <f t="shared" si="156"/>
        <v>1007</v>
      </c>
      <c r="I389" s="352">
        <f t="shared" si="156"/>
        <v>8</v>
      </c>
      <c r="J389" s="352">
        <f t="shared" si="156"/>
        <v>0</v>
      </c>
      <c r="K389" s="352">
        <f t="shared" si="156"/>
        <v>2</v>
      </c>
      <c r="L389" s="352">
        <f t="shared" si="156"/>
        <v>0</v>
      </c>
      <c r="M389" s="352">
        <f t="shared" si="156"/>
        <v>0</v>
      </c>
      <c r="N389" s="352">
        <f t="shared" si="156"/>
        <v>0</v>
      </c>
      <c r="O389" s="352">
        <f t="shared" si="156"/>
        <v>2863</v>
      </c>
      <c r="P389" s="352">
        <f t="shared" si="156"/>
        <v>10</v>
      </c>
      <c r="Q389" s="349">
        <f t="shared" si="156"/>
        <v>2873</v>
      </c>
      <c r="R389" s="352">
        <f t="shared" si="156"/>
        <v>22</v>
      </c>
      <c r="S389" s="352">
        <f t="shared" si="156"/>
        <v>0</v>
      </c>
      <c r="T389" s="349">
        <f t="shared" si="156"/>
        <v>22</v>
      </c>
    </row>
    <row r="390" spans="1:20" ht="11.25" hidden="1" customHeight="1" outlineLevel="1">
      <c r="A390" s="1152" t="s">
        <v>1907</v>
      </c>
      <c r="B390" s="353" t="s">
        <v>1908</v>
      </c>
      <c r="C390" s="356">
        <v>621</v>
      </c>
      <c r="D390" s="356">
        <v>14</v>
      </c>
      <c r="E390" s="356">
        <v>39</v>
      </c>
      <c r="F390" s="356">
        <v>63</v>
      </c>
      <c r="G390" s="356">
        <v>13</v>
      </c>
      <c r="H390" s="356">
        <v>333</v>
      </c>
      <c r="I390" s="357">
        <v>1</v>
      </c>
      <c r="J390" s="357">
        <v>0</v>
      </c>
      <c r="K390" s="357">
        <v>0</v>
      </c>
      <c r="L390" s="357">
        <v>0</v>
      </c>
      <c r="M390" s="357">
        <v>0</v>
      </c>
      <c r="N390" s="356">
        <v>0</v>
      </c>
      <c r="O390" s="356">
        <f t="shared" ref="O390:O394" si="157">SUM(C390:H390)</f>
        <v>1083</v>
      </c>
      <c r="P390" s="357">
        <f t="shared" ref="P390:P394" si="158">SUM(I390:N390)</f>
        <v>1</v>
      </c>
      <c r="Q390" s="356">
        <f t="shared" ref="Q390:Q394" si="159">+P390+O390</f>
        <v>1084</v>
      </c>
      <c r="R390" s="356">
        <v>5</v>
      </c>
      <c r="S390" s="356">
        <v>0</v>
      </c>
      <c r="T390" s="356">
        <f t="shared" ref="T390:T394" si="160">+S390+R390</f>
        <v>5</v>
      </c>
    </row>
    <row r="391" spans="1:20" ht="25.5" hidden="1" outlineLevel="1">
      <c r="A391" s="1152"/>
      <c r="B391" s="353" t="s">
        <v>1909</v>
      </c>
      <c r="C391" s="354">
        <v>502</v>
      </c>
      <c r="D391" s="354">
        <v>27</v>
      </c>
      <c r="E391" s="354">
        <v>51</v>
      </c>
      <c r="F391" s="354">
        <v>62</v>
      </c>
      <c r="G391" s="354">
        <v>24</v>
      </c>
      <c r="H391" s="356">
        <v>397</v>
      </c>
      <c r="I391" s="355">
        <v>4</v>
      </c>
      <c r="J391" s="355">
        <v>0</v>
      </c>
      <c r="K391" s="354">
        <v>2</v>
      </c>
      <c r="L391" s="355">
        <v>0</v>
      </c>
      <c r="M391" s="355">
        <v>0</v>
      </c>
      <c r="N391" s="356">
        <v>0</v>
      </c>
      <c r="O391" s="356">
        <f t="shared" si="157"/>
        <v>1063</v>
      </c>
      <c r="P391" s="357">
        <f t="shared" si="158"/>
        <v>6</v>
      </c>
      <c r="Q391" s="356">
        <f t="shared" si="159"/>
        <v>1069</v>
      </c>
      <c r="R391" s="356">
        <v>5</v>
      </c>
      <c r="S391" s="356">
        <v>0</v>
      </c>
      <c r="T391" s="356">
        <f t="shared" si="160"/>
        <v>5</v>
      </c>
    </row>
    <row r="392" spans="1:20" ht="25.5" hidden="1" outlineLevel="1">
      <c r="A392" s="1152"/>
      <c r="B392" s="353" t="s">
        <v>1910</v>
      </c>
      <c r="C392" s="356">
        <v>281</v>
      </c>
      <c r="D392" s="356">
        <v>13</v>
      </c>
      <c r="E392" s="356">
        <v>21</v>
      </c>
      <c r="F392" s="356">
        <v>19</v>
      </c>
      <c r="G392" s="356">
        <v>8</v>
      </c>
      <c r="H392" s="356">
        <v>214</v>
      </c>
      <c r="I392" s="357">
        <v>1</v>
      </c>
      <c r="J392" s="357">
        <v>0</v>
      </c>
      <c r="K392" s="357">
        <v>0</v>
      </c>
      <c r="L392" s="357">
        <v>0</v>
      </c>
      <c r="M392" s="357">
        <v>0</v>
      </c>
      <c r="N392" s="356">
        <v>0</v>
      </c>
      <c r="O392" s="356">
        <f t="shared" si="157"/>
        <v>556</v>
      </c>
      <c r="P392" s="357">
        <f t="shared" si="158"/>
        <v>1</v>
      </c>
      <c r="Q392" s="356">
        <f t="shared" si="159"/>
        <v>557</v>
      </c>
      <c r="R392" s="356">
        <v>10</v>
      </c>
      <c r="S392" s="356">
        <v>0</v>
      </c>
      <c r="T392" s="356">
        <f t="shared" si="160"/>
        <v>10</v>
      </c>
    </row>
    <row r="393" spans="1:20" ht="25.5" hidden="1" outlineLevel="1">
      <c r="A393" s="1152" t="s">
        <v>1911</v>
      </c>
      <c r="B393" s="353" t="s">
        <v>1912</v>
      </c>
      <c r="C393" s="354">
        <v>61</v>
      </c>
      <c r="D393" s="354">
        <v>2</v>
      </c>
      <c r="E393" s="354">
        <v>5</v>
      </c>
      <c r="F393" s="354">
        <v>7</v>
      </c>
      <c r="G393" s="354">
        <v>1</v>
      </c>
      <c r="H393" s="356">
        <v>46</v>
      </c>
      <c r="I393" s="354">
        <v>2</v>
      </c>
      <c r="J393" s="355">
        <v>0</v>
      </c>
      <c r="K393" s="355">
        <v>0</v>
      </c>
      <c r="L393" s="355">
        <v>0</v>
      </c>
      <c r="M393" s="355">
        <v>0</v>
      </c>
      <c r="N393" s="355">
        <v>0</v>
      </c>
      <c r="O393" s="356">
        <f t="shared" si="157"/>
        <v>122</v>
      </c>
      <c r="P393" s="357">
        <f t="shared" si="158"/>
        <v>2</v>
      </c>
      <c r="Q393" s="356">
        <f t="shared" si="159"/>
        <v>124</v>
      </c>
      <c r="R393" s="356">
        <v>2</v>
      </c>
      <c r="S393" s="356">
        <v>0</v>
      </c>
      <c r="T393" s="356">
        <f t="shared" si="160"/>
        <v>2</v>
      </c>
    </row>
    <row r="394" spans="1:20" ht="25.5" hidden="1" outlineLevel="1">
      <c r="A394" s="1152"/>
      <c r="B394" s="353" t="s">
        <v>1913</v>
      </c>
      <c r="C394" s="356">
        <v>18</v>
      </c>
      <c r="D394" s="357">
        <v>1</v>
      </c>
      <c r="E394" s="356">
        <v>2</v>
      </c>
      <c r="F394" s="356">
        <v>1</v>
      </c>
      <c r="G394" s="357">
        <v>0</v>
      </c>
      <c r="H394" s="356">
        <v>17</v>
      </c>
      <c r="I394" s="357">
        <v>0</v>
      </c>
      <c r="J394" s="357">
        <v>0</v>
      </c>
      <c r="K394" s="357">
        <v>0</v>
      </c>
      <c r="L394" s="357">
        <v>0</v>
      </c>
      <c r="M394" s="357">
        <v>0</v>
      </c>
      <c r="N394" s="357">
        <v>0</v>
      </c>
      <c r="O394" s="356">
        <f t="shared" si="157"/>
        <v>39</v>
      </c>
      <c r="P394" s="357">
        <f t="shared" si="158"/>
        <v>0</v>
      </c>
      <c r="Q394" s="356">
        <f t="shared" si="159"/>
        <v>39</v>
      </c>
      <c r="R394" s="356">
        <v>0</v>
      </c>
      <c r="S394" s="356">
        <v>0</v>
      </c>
      <c r="T394" s="356">
        <f t="shared" si="160"/>
        <v>0</v>
      </c>
    </row>
    <row r="395" spans="1:20" ht="24.75" customHeight="1" collapsed="1">
      <c r="A395" s="1137" t="s">
        <v>1914</v>
      </c>
      <c r="B395" s="1137"/>
      <c r="C395" s="358">
        <f>SUM(C396:C415)</f>
        <v>1981</v>
      </c>
      <c r="D395" s="358">
        <f t="shared" ref="D395:T395" si="161">SUM(D396:D415)</f>
        <v>106</v>
      </c>
      <c r="E395" s="358">
        <f t="shared" si="161"/>
        <v>181</v>
      </c>
      <c r="F395" s="358">
        <f t="shared" si="161"/>
        <v>273</v>
      </c>
      <c r="G395" s="358">
        <f t="shared" si="161"/>
        <v>54</v>
      </c>
      <c r="H395" s="358">
        <f t="shared" si="161"/>
        <v>1589</v>
      </c>
      <c r="I395" s="358">
        <f t="shared" si="161"/>
        <v>494</v>
      </c>
      <c r="J395" s="358">
        <f t="shared" si="161"/>
        <v>44</v>
      </c>
      <c r="K395" s="358">
        <f t="shared" si="161"/>
        <v>46</v>
      </c>
      <c r="L395" s="358">
        <f t="shared" si="161"/>
        <v>50</v>
      </c>
      <c r="M395" s="358">
        <f t="shared" si="161"/>
        <v>20</v>
      </c>
      <c r="N395" s="358">
        <f t="shared" si="161"/>
        <v>244</v>
      </c>
      <c r="O395" s="358">
        <f t="shared" si="161"/>
        <v>4184</v>
      </c>
      <c r="P395" s="358">
        <f t="shared" si="161"/>
        <v>898</v>
      </c>
      <c r="Q395" s="359">
        <f t="shared" si="161"/>
        <v>5082</v>
      </c>
      <c r="R395" s="358">
        <f t="shared" si="161"/>
        <v>14</v>
      </c>
      <c r="S395" s="358">
        <f t="shared" si="161"/>
        <v>2</v>
      </c>
      <c r="T395" s="359">
        <f t="shared" si="161"/>
        <v>16</v>
      </c>
    </row>
    <row r="396" spans="1:20" ht="38.25" hidden="1" outlineLevel="1">
      <c r="A396" s="1152" t="s">
        <v>1915</v>
      </c>
      <c r="B396" s="353" t="s">
        <v>1916</v>
      </c>
      <c r="C396" s="356">
        <v>415</v>
      </c>
      <c r="D396" s="356">
        <v>15</v>
      </c>
      <c r="E396" s="356">
        <v>50</v>
      </c>
      <c r="F396" s="356">
        <v>69</v>
      </c>
      <c r="G396" s="356">
        <v>12</v>
      </c>
      <c r="H396" s="356">
        <v>268</v>
      </c>
      <c r="I396" s="356">
        <v>118</v>
      </c>
      <c r="J396" s="356">
        <v>4</v>
      </c>
      <c r="K396" s="356">
        <v>15</v>
      </c>
      <c r="L396" s="356">
        <v>15</v>
      </c>
      <c r="M396" s="356">
        <v>3</v>
      </c>
      <c r="N396" s="356">
        <v>79</v>
      </c>
      <c r="O396" s="356">
        <f t="shared" ref="O396:O415" si="162">SUM(C396:H396)</f>
        <v>829</v>
      </c>
      <c r="P396" s="357">
        <f t="shared" ref="P396:P415" si="163">SUM(I396:N396)</f>
        <v>234</v>
      </c>
      <c r="Q396" s="356">
        <f t="shared" ref="Q396:Q415" si="164">+P396+O396</f>
        <v>1063</v>
      </c>
      <c r="R396" s="356">
        <v>2</v>
      </c>
      <c r="S396" s="356">
        <v>1</v>
      </c>
      <c r="T396" s="356">
        <f t="shared" ref="T396:T415" si="165">+S396+R396</f>
        <v>3</v>
      </c>
    </row>
    <row r="397" spans="1:20" ht="25.5" hidden="1" outlineLevel="1">
      <c r="A397" s="1152"/>
      <c r="B397" s="353" t="s">
        <v>1917</v>
      </c>
      <c r="C397" s="354">
        <v>128</v>
      </c>
      <c r="D397" s="354">
        <v>4</v>
      </c>
      <c r="E397" s="354">
        <v>6</v>
      </c>
      <c r="F397" s="354">
        <v>13</v>
      </c>
      <c r="G397" s="354">
        <v>5</v>
      </c>
      <c r="H397" s="356">
        <v>122</v>
      </c>
      <c r="I397" s="354">
        <v>34</v>
      </c>
      <c r="J397" s="355">
        <v>2</v>
      </c>
      <c r="K397" s="355">
        <v>1</v>
      </c>
      <c r="L397" s="354">
        <v>2</v>
      </c>
      <c r="M397" s="355">
        <v>0</v>
      </c>
      <c r="N397" s="356">
        <v>24</v>
      </c>
      <c r="O397" s="356">
        <f t="shared" si="162"/>
        <v>278</v>
      </c>
      <c r="P397" s="357">
        <f t="shared" si="163"/>
        <v>63</v>
      </c>
      <c r="Q397" s="356">
        <f t="shared" si="164"/>
        <v>341</v>
      </c>
      <c r="R397" s="356">
        <v>1</v>
      </c>
      <c r="S397" s="356">
        <v>0</v>
      </c>
      <c r="T397" s="356">
        <f t="shared" si="165"/>
        <v>1</v>
      </c>
    </row>
    <row r="398" spans="1:20" hidden="1" outlineLevel="1">
      <c r="A398" s="1152"/>
      <c r="B398" s="353" t="s">
        <v>1918</v>
      </c>
      <c r="C398" s="356">
        <v>154</v>
      </c>
      <c r="D398" s="356">
        <v>4</v>
      </c>
      <c r="E398" s="356">
        <v>8</v>
      </c>
      <c r="F398" s="356">
        <v>9</v>
      </c>
      <c r="G398" s="356">
        <v>3</v>
      </c>
      <c r="H398" s="356">
        <v>46</v>
      </c>
      <c r="I398" s="356">
        <v>12</v>
      </c>
      <c r="J398" s="357">
        <v>3</v>
      </c>
      <c r="K398" s="356">
        <v>0</v>
      </c>
      <c r="L398" s="356">
        <v>4</v>
      </c>
      <c r="M398" s="357">
        <v>1</v>
      </c>
      <c r="N398" s="356">
        <v>6</v>
      </c>
      <c r="O398" s="356">
        <f t="shared" si="162"/>
        <v>224</v>
      </c>
      <c r="P398" s="357">
        <f t="shared" si="163"/>
        <v>26</v>
      </c>
      <c r="Q398" s="356">
        <f t="shared" si="164"/>
        <v>250</v>
      </c>
      <c r="R398" s="356">
        <v>0</v>
      </c>
      <c r="S398" s="356">
        <v>0</v>
      </c>
      <c r="T398" s="356">
        <f t="shared" si="165"/>
        <v>0</v>
      </c>
    </row>
    <row r="399" spans="1:20" hidden="1" outlineLevel="1">
      <c r="A399" s="1152"/>
      <c r="B399" s="353" t="s">
        <v>1919</v>
      </c>
      <c r="C399" s="354">
        <v>30</v>
      </c>
      <c r="D399" s="355">
        <v>1</v>
      </c>
      <c r="E399" s="354">
        <v>1</v>
      </c>
      <c r="F399" s="354">
        <v>4</v>
      </c>
      <c r="G399" s="355">
        <v>1</v>
      </c>
      <c r="H399" s="356">
        <v>22</v>
      </c>
      <c r="I399" s="354">
        <v>46</v>
      </c>
      <c r="J399" s="354">
        <v>4</v>
      </c>
      <c r="K399" s="355">
        <v>3</v>
      </c>
      <c r="L399" s="355">
        <v>2</v>
      </c>
      <c r="M399" s="355">
        <v>4</v>
      </c>
      <c r="N399" s="356">
        <v>19</v>
      </c>
      <c r="O399" s="356">
        <f t="shared" si="162"/>
        <v>59</v>
      </c>
      <c r="P399" s="357">
        <f t="shared" si="163"/>
        <v>78</v>
      </c>
      <c r="Q399" s="356">
        <f t="shared" si="164"/>
        <v>137</v>
      </c>
      <c r="R399" s="356">
        <v>0</v>
      </c>
      <c r="S399" s="356">
        <v>0</v>
      </c>
      <c r="T399" s="356">
        <f t="shared" si="165"/>
        <v>0</v>
      </c>
    </row>
    <row r="400" spans="1:20" ht="25.5" hidden="1" outlineLevel="1">
      <c r="A400" s="1152"/>
      <c r="B400" s="353" t="s">
        <v>1920</v>
      </c>
      <c r="C400" s="356">
        <v>71</v>
      </c>
      <c r="D400" s="357">
        <v>1</v>
      </c>
      <c r="E400" s="356">
        <v>4</v>
      </c>
      <c r="F400" s="356">
        <v>3</v>
      </c>
      <c r="G400" s="356">
        <v>3</v>
      </c>
      <c r="H400" s="356">
        <v>45</v>
      </c>
      <c r="I400" s="356">
        <v>38</v>
      </c>
      <c r="J400" s="356">
        <v>0</v>
      </c>
      <c r="K400" s="357">
        <v>3</v>
      </c>
      <c r="L400" s="357">
        <v>4</v>
      </c>
      <c r="M400" s="356">
        <v>2</v>
      </c>
      <c r="N400" s="356">
        <v>9</v>
      </c>
      <c r="O400" s="356">
        <f t="shared" si="162"/>
        <v>127</v>
      </c>
      <c r="P400" s="357">
        <f t="shared" si="163"/>
        <v>56</v>
      </c>
      <c r="Q400" s="356">
        <f t="shared" si="164"/>
        <v>183</v>
      </c>
      <c r="R400" s="356">
        <v>1</v>
      </c>
      <c r="S400" s="356">
        <v>1</v>
      </c>
      <c r="T400" s="356">
        <f t="shared" si="165"/>
        <v>2</v>
      </c>
    </row>
    <row r="401" spans="1:20" ht="25.5" hidden="1" outlineLevel="1">
      <c r="A401" s="1152"/>
      <c r="B401" s="353" t="s">
        <v>1921</v>
      </c>
      <c r="C401" s="354">
        <v>1</v>
      </c>
      <c r="D401" s="355">
        <v>0</v>
      </c>
      <c r="E401" s="355">
        <v>0</v>
      </c>
      <c r="F401" s="354">
        <v>0</v>
      </c>
      <c r="G401" s="355">
        <v>0</v>
      </c>
      <c r="H401" s="355">
        <v>0</v>
      </c>
      <c r="I401" s="355">
        <v>0</v>
      </c>
      <c r="J401" s="355">
        <v>0</v>
      </c>
      <c r="K401" s="355">
        <v>0</v>
      </c>
      <c r="L401" s="355">
        <v>0</v>
      </c>
      <c r="M401" s="355">
        <v>0</v>
      </c>
      <c r="N401" s="355">
        <v>1</v>
      </c>
      <c r="O401" s="356">
        <f t="shared" si="162"/>
        <v>1</v>
      </c>
      <c r="P401" s="357">
        <f t="shared" si="163"/>
        <v>1</v>
      </c>
      <c r="Q401" s="356">
        <f t="shared" si="164"/>
        <v>2</v>
      </c>
      <c r="R401" s="356">
        <v>0</v>
      </c>
      <c r="S401" s="356">
        <v>0</v>
      </c>
      <c r="T401" s="356">
        <f t="shared" si="165"/>
        <v>0</v>
      </c>
    </row>
    <row r="402" spans="1:20" ht="11.25" hidden="1" customHeight="1" outlineLevel="1">
      <c r="A402" s="1152" t="s">
        <v>1922</v>
      </c>
      <c r="B402" s="353" t="s">
        <v>1923</v>
      </c>
      <c r="C402" s="356">
        <v>63</v>
      </c>
      <c r="D402" s="356">
        <v>5</v>
      </c>
      <c r="E402" s="356">
        <v>6</v>
      </c>
      <c r="F402" s="356">
        <v>9</v>
      </c>
      <c r="G402" s="356">
        <v>2</v>
      </c>
      <c r="H402" s="356">
        <v>90</v>
      </c>
      <c r="I402" s="357">
        <v>1</v>
      </c>
      <c r="J402" s="357">
        <v>0</v>
      </c>
      <c r="K402" s="357">
        <v>0</v>
      </c>
      <c r="L402" s="357">
        <v>0</v>
      </c>
      <c r="M402" s="357">
        <v>0</v>
      </c>
      <c r="N402" s="356">
        <v>4</v>
      </c>
      <c r="O402" s="356">
        <f t="shared" si="162"/>
        <v>175</v>
      </c>
      <c r="P402" s="357">
        <f t="shared" si="163"/>
        <v>5</v>
      </c>
      <c r="Q402" s="356">
        <f t="shared" si="164"/>
        <v>180</v>
      </c>
      <c r="R402" s="356">
        <v>0</v>
      </c>
      <c r="S402" s="356">
        <v>0</v>
      </c>
      <c r="T402" s="356">
        <f t="shared" si="165"/>
        <v>0</v>
      </c>
    </row>
    <row r="403" spans="1:20" ht="25.5" hidden="1" outlineLevel="1">
      <c r="A403" s="1152"/>
      <c r="B403" s="353" t="s">
        <v>1924</v>
      </c>
      <c r="C403" s="354">
        <v>726</v>
      </c>
      <c r="D403" s="354">
        <v>43</v>
      </c>
      <c r="E403" s="354">
        <v>66</v>
      </c>
      <c r="F403" s="354">
        <v>111</v>
      </c>
      <c r="G403" s="354">
        <v>21</v>
      </c>
      <c r="H403" s="356">
        <v>701</v>
      </c>
      <c r="I403" s="354">
        <v>19</v>
      </c>
      <c r="J403" s="355">
        <v>2</v>
      </c>
      <c r="K403" s="355">
        <v>5</v>
      </c>
      <c r="L403" s="355">
        <v>2</v>
      </c>
      <c r="M403" s="354">
        <v>2</v>
      </c>
      <c r="N403" s="356">
        <v>16</v>
      </c>
      <c r="O403" s="356">
        <f t="shared" si="162"/>
        <v>1668</v>
      </c>
      <c r="P403" s="357">
        <f t="shared" si="163"/>
        <v>46</v>
      </c>
      <c r="Q403" s="356">
        <f t="shared" si="164"/>
        <v>1714</v>
      </c>
      <c r="R403" s="356">
        <v>4</v>
      </c>
      <c r="S403" s="356">
        <v>0</v>
      </c>
      <c r="T403" s="356">
        <f t="shared" si="165"/>
        <v>4</v>
      </c>
    </row>
    <row r="404" spans="1:20" ht="25.5" hidden="1" outlineLevel="1">
      <c r="A404" s="1152"/>
      <c r="B404" s="353" t="s">
        <v>1925</v>
      </c>
      <c r="C404" s="356">
        <v>24</v>
      </c>
      <c r="D404" s="356">
        <v>8</v>
      </c>
      <c r="E404" s="356">
        <v>4</v>
      </c>
      <c r="F404" s="356">
        <v>4</v>
      </c>
      <c r="G404" s="356">
        <v>0</v>
      </c>
      <c r="H404" s="356">
        <v>27</v>
      </c>
      <c r="I404" s="356">
        <v>3</v>
      </c>
      <c r="J404" s="357">
        <v>1</v>
      </c>
      <c r="K404" s="357">
        <v>1</v>
      </c>
      <c r="L404" s="357">
        <v>1</v>
      </c>
      <c r="M404" s="357">
        <v>0</v>
      </c>
      <c r="N404" s="357">
        <v>2</v>
      </c>
      <c r="O404" s="356">
        <f t="shared" si="162"/>
        <v>67</v>
      </c>
      <c r="P404" s="357">
        <f t="shared" si="163"/>
        <v>8</v>
      </c>
      <c r="Q404" s="356">
        <f t="shared" si="164"/>
        <v>75</v>
      </c>
      <c r="R404" s="356">
        <v>0</v>
      </c>
      <c r="S404" s="356">
        <v>0</v>
      </c>
      <c r="T404" s="356">
        <f t="shared" si="165"/>
        <v>0</v>
      </c>
    </row>
    <row r="405" spans="1:20" ht="25.5" hidden="1" outlineLevel="1">
      <c r="A405" s="1152" t="s">
        <v>1926</v>
      </c>
      <c r="B405" s="353" t="s">
        <v>1927</v>
      </c>
      <c r="C405" s="354">
        <v>6</v>
      </c>
      <c r="D405" s="355">
        <v>0</v>
      </c>
      <c r="E405" s="354">
        <v>2</v>
      </c>
      <c r="F405" s="354">
        <v>0</v>
      </c>
      <c r="G405" s="355">
        <v>1</v>
      </c>
      <c r="H405" s="356">
        <v>3</v>
      </c>
      <c r="I405" s="354">
        <v>20</v>
      </c>
      <c r="J405" s="355">
        <v>0</v>
      </c>
      <c r="K405" s="354">
        <v>2</v>
      </c>
      <c r="L405" s="355">
        <v>4</v>
      </c>
      <c r="M405" s="354">
        <v>0</v>
      </c>
      <c r="N405" s="356">
        <v>4</v>
      </c>
      <c r="O405" s="356">
        <f t="shared" si="162"/>
        <v>12</v>
      </c>
      <c r="P405" s="357">
        <f t="shared" si="163"/>
        <v>30</v>
      </c>
      <c r="Q405" s="356">
        <f t="shared" si="164"/>
        <v>42</v>
      </c>
      <c r="R405" s="356">
        <v>0</v>
      </c>
      <c r="S405" s="356">
        <v>0</v>
      </c>
      <c r="T405" s="356">
        <f t="shared" si="165"/>
        <v>0</v>
      </c>
    </row>
    <row r="406" spans="1:20" ht="25.5" hidden="1" outlineLevel="1">
      <c r="A406" s="1152"/>
      <c r="B406" s="353" t="s">
        <v>1928</v>
      </c>
      <c r="C406" s="356">
        <v>44</v>
      </c>
      <c r="D406" s="357">
        <v>4</v>
      </c>
      <c r="E406" s="356">
        <v>1</v>
      </c>
      <c r="F406" s="356">
        <v>10</v>
      </c>
      <c r="G406" s="356">
        <v>0</v>
      </c>
      <c r="H406" s="356">
        <v>30</v>
      </c>
      <c r="I406" s="356">
        <v>30</v>
      </c>
      <c r="J406" s="356">
        <v>4</v>
      </c>
      <c r="K406" s="356">
        <v>1</v>
      </c>
      <c r="L406" s="356">
        <v>2</v>
      </c>
      <c r="M406" s="357">
        <v>0</v>
      </c>
      <c r="N406" s="356">
        <v>11</v>
      </c>
      <c r="O406" s="356">
        <f t="shared" si="162"/>
        <v>89</v>
      </c>
      <c r="P406" s="357">
        <f t="shared" si="163"/>
        <v>48</v>
      </c>
      <c r="Q406" s="356">
        <f t="shared" si="164"/>
        <v>137</v>
      </c>
      <c r="R406" s="356">
        <v>0</v>
      </c>
      <c r="S406" s="356">
        <v>0</v>
      </c>
      <c r="T406" s="356">
        <f t="shared" si="165"/>
        <v>0</v>
      </c>
    </row>
    <row r="407" spans="1:20" ht="25.5" hidden="1" outlineLevel="1">
      <c r="A407" s="1152"/>
      <c r="B407" s="353" t="s">
        <v>1929</v>
      </c>
      <c r="C407" s="354">
        <v>63</v>
      </c>
      <c r="D407" s="354">
        <v>7</v>
      </c>
      <c r="E407" s="354">
        <v>6</v>
      </c>
      <c r="F407" s="354">
        <v>12</v>
      </c>
      <c r="G407" s="354">
        <v>2</v>
      </c>
      <c r="H407" s="356">
        <v>30</v>
      </c>
      <c r="I407" s="354">
        <v>145</v>
      </c>
      <c r="J407" s="354">
        <v>22</v>
      </c>
      <c r="K407" s="354">
        <v>12</v>
      </c>
      <c r="L407" s="354">
        <v>11</v>
      </c>
      <c r="M407" s="354">
        <v>8</v>
      </c>
      <c r="N407" s="356">
        <v>53</v>
      </c>
      <c r="O407" s="356">
        <f t="shared" si="162"/>
        <v>120</v>
      </c>
      <c r="P407" s="357">
        <f t="shared" si="163"/>
        <v>251</v>
      </c>
      <c r="Q407" s="356">
        <f t="shared" si="164"/>
        <v>371</v>
      </c>
      <c r="R407" s="356">
        <v>2</v>
      </c>
      <c r="S407" s="356">
        <v>0</v>
      </c>
      <c r="T407" s="356">
        <f t="shared" si="165"/>
        <v>2</v>
      </c>
    </row>
    <row r="408" spans="1:20" ht="25.5" hidden="1" outlineLevel="1">
      <c r="A408" s="1152"/>
      <c r="B408" s="353" t="s">
        <v>1930</v>
      </c>
      <c r="C408" s="356">
        <v>18</v>
      </c>
      <c r="D408" s="357">
        <v>2</v>
      </c>
      <c r="E408" s="356">
        <v>2</v>
      </c>
      <c r="F408" s="357">
        <v>4</v>
      </c>
      <c r="G408" s="357">
        <v>0</v>
      </c>
      <c r="H408" s="356">
        <v>16</v>
      </c>
      <c r="I408" s="356">
        <v>3</v>
      </c>
      <c r="J408" s="357">
        <v>0</v>
      </c>
      <c r="K408" s="356">
        <v>1</v>
      </c>
      <c r="L408" s="357">
        <v>0</v>
      </c>
      <c r="M408" s="357">
        <v>0</v>
      </c>
      <c r="N408" s="357">
        <v>2</v>
      </c>
      <c r="O408" s="356">
        <f t="shared" si="162"/>
        <v>42</v>
      </c>
      <c r="P408" s="357">
        <f t="shared" si="163"/>
        <v>6</v>
      </c>
      <c r="Q408" s="356">
        <f t="shared" si="164"/>
        <v>48</v>
      </c>
      <c r="R408" s="356">
        <v>0</v>
      </c>
      <c r="S408" s="356">
        <v>0</v>
      </c>
      <c r="T408" s="356">
        <f t="shared" si="165"/>
        <v>0</v>
      </c>
    </row>
    <row r="409" spans="1:20" ht="25.5" hidden="1" outlineLevel="1">
      <c r="A409" s="1152"/>
      <c r="B409" s="353" t="s">
        <v>1931</v>
      </c>
      <c r="C409" s="354">
        <v>3</v>
      </c>
      <c r="D409" s="355">
        <v>0</v>
      </c>
      <c r="E409" s="355">
        <v>2</v>
      </c>
      <c r="F409" s="355">
        <v>3</v>
      </c>
      <c r="G409" s="355">
        <v>0</v>
      </c>
      <c r="H409" s="356">
        <v>3</v>
      </c>
      <c r="I409" s="355">
        <v>0</v>
      </c>
      <c r="J409" s="355">
        <v>0</v>
      </c>
      <c r="K409" s="355">
        <v>0</v>
      </c>
      <c r="L409" s="355">
        <v>0</v>
      </c>
      <c r="M409" s="355">
        <v>0</v>
      </c>
      <c r="N409" s="355">
        <v>0</v>
      </c>
      <c r="O409" s="356">
        <f t="shared" si="162"/>
        <v>11</v>
      </c>
      <c r="P409" s="357">
        <f t="shared" si="163"/>
        <v>0</v>
      </c>
      <c r="Q409" s="356">
        <f t="shared" si="164"/>
        <v>11</v>
      </c>
      <c r="R409" s="356">
        <v>0</v>
      </c>
      <c r="S409" s="356">
        <v>0</v>
      </c>
      <c r="T409" s="356">
        <f t="shared" si="165"/>
        <v>0</v>
      </c>
    </row>
    <row r="410" spans="1:20" ht="25.5" hidden="1" outlineLevel="1">
      <c r="A410" s="1152"/>
      <c r="B410" s="353" t="s">
        <v>1932</v>
      </c>
      <c r="C410" s="356">
        <v>19</v>
      </c>
      <c r="D410" s="357">
        <v>0</v>
      </c>
      <c r="E410" s="357">
        <v>1</v>
      </c>
      <c r="F410" s="357">
        <v>0</v>
      </c>
      <c r="G410" s="357">
        <v>1</v>
      </c>
      <c r="H410" s="356">
        <v>17</v>
      </c>
      <c r="I410" s="357">
        <v>2</v>
      </c>
      <c r="J410" s="357">
        <v>1</v>
      </c>
      <c r="K410" s="357">
        <v>0</v>
      </c>
      <c r="L410" s="357">
        <v>0</v>
      </c>
      <c r="M410" s="357">
        <v>0</v>
      </c>
      <c r="N410" s="356">
        <v>1</v>
      </c>
      <c r="O410" s="356">
        <f t="shared" si="162"/>
        <v>38</v>
      </c>
      <c r="P410" s="357">
        <f t="shared" si="163"/>
        <v>4</v>
      </c>
      <c r="Q410" s="356">
        <f t="shared" si="164"/>
        <v>42</v>
      </c>
      <c r="R410" s="356">
        <v>0</v>
      </c>
      <c r="S410" s="356">
        <v>0</v>
      </c>
      <c r="T410" s="356">
        <f t="shared" si="165"/>
        <v>0</v>
      </c>
    </row>
    <row r="411" spans="1:20" ht="25.5" hidden="1" outlineLevel="1">
      <c r="A411" s="1152" t="s">
        <v>1933</v>
      </c>
      <c r="B411" s="353" t="s">
        <v>1934</v>
      </c>
      <c r="C411" s="354">
        <v>2</v>
      </c>
      <c r="D411" s="355">
        <v>0</v>
      </c>
      <c r="E411" s="355">
        <v>0</v>
      </c>
      <c r="F411" s="355">
        <v>0</v>
      </c>
      <c r="G411" s="355">
        <v>0</v>
      </c>
      <c r="H411" s="355">
        <v>2</v>
      </c>
      <c r="I411" s="355">
        <v>0</v>
      </c>
      <c r="J411" s="355">
        <v>0</v>
      </c>
      <c r="K411" s="355">
        <v>0</v>
      </c>
      <c r="L411" s="355">
        <v>0</v>
      </c>
      <c r="M411" s="355">
        <v>0</v>
      </c>
      <c r="N411" s="355">
        <v>0</v>
      </c>
      <c r="O411" s="356">
        <f t="shared" si="162"/>
        <v>4</v>
      </c>
      <c r="P411" s="357">
        <f t="shared" si="163"/>
        <v>0</v>
      </c>
      <c r="Q411" s="356">
        <f t="shared" si="164"/>
        <v>4</v>
      </c>
      <c r="R411" s="356">
        <v>0</v>
      </c>
      <c r="S411" s="356">
        <v>0</v>
      </c>
      <c r="T411" s="356">
        <f t="shared" si="165"/>
        <v>0</v>
      </c>
    </row>
    <row r="412" spans="1:20" ht="25.5" hidden="1" outlineLevel="1">
      <c r="A412" s="1152"/>
      <c r="B412" s="353" t="s">
        <v>1935</v>
      </c>
      <c r="C412" s="356">
        <v>1</v>
      </c>
      <c r="D412" s="357">
        <v>0</v>
      </c>
      <c r="E412" s="357">
        <v>0</v>
      </c>
      <c r="F412" s="357">
        <v>0</v>
      </c>
      <c r="G412" s="357">
        <v>0</v>
      </c>
      <c r="H412" s="356">
        <v>0</v>
      </c>
      <c r="I412" s="357">
        <v>0</v>
      </c>
      <c r="J412" s="357">
        <v>0</v>
      </c>
      <c r="K412" s="357">
        <v>0</v>
      </c>
      <c r="L412" s="357">
        <v>0</v>
      </c>
      <c r="M412" s="357">
        <v>0</v>
      </c>
      <c r="N412" s="357">
        <v>0</v>
      </c>
      <c r="O412" s="356">
        <f t="shared" si="162"/>
        <v>1</v>
      </c>
      <c r="P412" s="357">
        <f t="shared" si="163"/>
        <v>0</v>
      </c>
      <c r="Q412" s="356">
        <f t="shared" si="164"/>
        <v>1</v>
      </c>
      <c r="R412" s="356">
        <v>0</v>
      </c>
      <c r="S412" s="356">
        <v>0</v>
      </c>
      <c r="T412" s="356">
        <f t="shared" si="165"/>
        <v>0</v>
      </c>
    </row>
    <row r="413" spans="1:20" ht="25.5" hidden="1" outlineLevel="1">
      <c r="A413" s="1152"/>
      <c r="B413" s="353" t="s">
        <v>1936</v>
      </c>
      <c r="C413" s="355">
        <v>19</v>
      </c>
      <c r="D413" s="355">
        <v>2</v>
      </c>
      <c r="E413" s="355">
        <v>3</v>
      </c>
      <c r="F413" s="355">
        <v>2</v>
      </c>
      <c r="G413" s="355">
        <v>0</v>
      </c>
      <c r="H413" s="356">
        <v>5</v>
      </c>
      <c r="I413" s="355">
        <v>3</v>
      </c>
      <c r="J413" s="355">
        <v>1</v>
      </c>
      <c r="K413" s="355">
        <v>1</v>
      </c>
      <c r="L413" s="355">
        <v>0</v>
      </c>
      <c r="M413" s="355">
        <v>0</v>
      </c>
      <c r="N413" s="355">
        <v>2</v>
      </c>
      <c r="O413" s="356">
        <f t="shared" si="162"/>
        <v>31</v>
      </c>
      <c r="P413" s="357">
        <f t="shared" si="163"/>
        <v>7</v>
      </c>
      <c r="Q413" s="356">
        <f t="shared" si="164"/>
        <v>38</v>
      </c>
      <c r="R413" s="356">
        <v>1</v>
      </c>
      <c r="S413" s="356">
        <v>0</v>
      </c>
      <c r="T413" s="356">
        <f t="shared" si="165"/>
        <v>1</v>
      </c>
    </row>
    <row r="414" spans="1:20" ht="38.25" hidden="1" outlineLevel="1">
      <c r="A414" s="1152"/>
      <c r="B414" s="353" t="s">
        <v>1937</v>
      </c>
      <c r="C414" s="357">
        <v>1</v>
      </c>
      <c r="D414" s="357">
        <v>0</v>
      </c>
      <c r="E414" s="357">
        <v>0</v>
      </c>
      <c r="F414" s="357">
        <v>0</v>
      </c>
      <c r="G414" s="357">
        <v>0</v>
      </c>
      <c r="H414" s="357">
        <v>0</v>
      </c>
      <c r="I414" s="357">
        <v>0</v>
      </c>
      <c r="J414" s="357">
        <v>0</v>
      </c>
      <c r="K414" s="357">
        <v>0</v>
      </c>
      <c r="L414" s="357">
        <v>0</v>
      </c>
      <c r="M414" s="357">
        <v>0</v>
      </c>
      <c r="N414" s="357">
        <v>0</v>
      </c>
      <c r="O414" s="356">
        <f t="shared" si="162"/>
        <v>1</v>
      </c>
      <c r="P414" s="357">
        <f t="shared" si="163"/>
        <v>0</v>
      </c>
      <c r="Q414" s="356">
        <f t="shared" si="164"/>
        <v>1</v>
      </c>
      <c r="R414" s="356">
        <v>0</v>
      </c>
      <c r="S414" s="356">
        <v>0</v>
      </c>
      <c r="T414" s="356">
        <f t="shared" si="165"/>
        <v>0</v>
      </c>
    </row>
    <row r="415" spans="1:20" ht="25.5" hidden="1" outlineLevel="1">
      <c r="A415" s="1152"/>
      <c r="B415" s="353" t="s">
        <v>1938</v>
      </c>
      <c r="C415" s="354">
        <v>193</v>
      </c>
      <c r="D415" s="354">
        <v>10</v>
      </c>
      <c r="E415" s="354">
        <v>19</v>
      </c>
      <c r="F415" s="354">
        <v>20</v>
      </c>
      <c r="G415" s="354">
        <v>3</v>
      </c>
      <c r="H415" s="356">
        <v>162</v>
      </c>
      <c r="I415" s="354">
        <v>20</v>
      </c>
      <c r="J415" s="355">
        <v>0</v>
      </c>
      <c r="K415" s="355">
        <v>1</v>
      </c>
      <c r="L415" s="355">
        <v>3</v>
      </c>
      <c r="M415" s="355">
        <v>0</v>
      </c>
      <c r="N415" s="356">
        <v>11</v>
      </c>
      <c r="O415" s="356">
        <f t="shared" si="162"/>
        <v>407</v>
      </c>
      <c r="P415" s="357">
        <f t="shared" si="163"/>
        <v>35</v>
      </c>
      <c r="Q415" s="356">
        <f t="shared" si="164"/>
        <v>442</v>
      </c>
      <c r="R415" s="356">
        <v>3</v>
      </c>
      <c r="S415" s="356">
        <v>0</v>
      </c>
      <c r="T415" s="356">
        <f t="shared" si="165"/>
        <v>3</v>
      </c>
    </row>
    <row r="416" spans="1:20" ht="18" customHeight="1" collapsed="1">
      <c r="A416" s="1135" t="s">
        <v>1939</v>
      </c>
      <c r="B416" s="1135"/>
      <c r="C416" s="349">
        <f>C417+C444+C448</f>
        <v>24296</v>
      </c>
      <c r="D416" s="349">
        <f t="shared" ref="D416:T416" si="166">D417+D444+D448</f>
        <v>1477</v>
      </c>
      <c r="E416" s="349">
        <f t="shared" si="166"/>
        <v>2581</v>
      </c>
      <c r="F416" s="349">
        <f t="shared" si="166"/>
        <v>3630</v>
      </c>
      <c r="G416" s="349">
        <f t="shared" si="166"/>
        <v>1010</v>
      </c>
      <c r="H416" s="349">
        <f t="shared" si="166"/>
        <v>23277</v>
      </c>
      <c r="I416" s="349">
        <f t="shared" si="166"/>
        <v>2859</v>
      </c>
      <c r="J416" s="349">
        <f t="shared" si="166"/>
        <v>211</v>
      </c>
      <c r="K416" s="349">
        <f t="shared" si="166"/>
        <v>302</v>
      </c>
      <c r="L416" s="349">
        <f t="shared" si="166"/>
        <v>407</v>
      </c>
      <c r="M416" s="349">
        <f t="shared" si="166"/>
        <v>101</v>
      </c>
      <c r="N416" s="349">
        <f t="shared" si="166"/>
        <v>1883</v>
      </c>
      <c r="O416" s="349">
        <f t="shared" si="166"/>
        <v>56271</v>
      </c>
      <c r="P416" s="349">
        <f t="shared" si="166"/>
        <v>5763</v>
      </c>
      <c r="Q416" s="349">
        <f t="shared" si="166"/>
        <v>62034</v>
      </c>
      <c r="R416" s="349">
        <f t="shared" si="166"/>
        <v>331</v>
      </c>
      <c r="S416" s="349">
        <f t="shared" si="166"/>
        <v>5</v>
      </c>
      <c r="T416" s="349">
        <f t="shared" si="166"/>
        <v>336</v>
      </c>
    </row>
    <row r="417" spans="1:20" ht="18" customHeight="1">
      <c r="A417" s="1137" t="s">
        <v>1940</v>
      </c>
      <c r="B417" s="1137"/>
      <c r="C417" s="352">
        <f>SUM(C418:C443)</f>
        <v>13291</v>
      </c>
      <c r="D417" s="352">
        <f t="shared" ref="D417:T417" si="167">SUM(D418:D443)</f>
        <v>1034</v>
      </c>
      <c r="E417" s="352">
        <f t="shared" si="167"/>
        <v>1716</v>
      </c>
      <c r="F417" s="352">
        <f t="shared" si="167"/>
        <v>2457</v>
      </c>
      <c r="G417" s="352">
        <f t="shared" si="167"/>
        <v>709</v>
      </c>
      <c r="H417" s="352">
        <f t="shared" si="167"/>
        <v>14868</v>
      </c>
      <c r="I417" s="352">
        <f t="shared" si="167"/>
        <v>2363</v>
      </c>
      <c r="J417" s="352">
        <f t="shared" si="167"/>
        <v>157</v>
      </c>
      <c r="K417" s="352">
        <f t="shared" si="167"/>
        <v>238</v>
      </c>
      <c r="L417" s="352">
        <f t="shared" si="167"/>
        <v>323</v>
      </c>
      <c r="M417" s="352">
        <f t="shared" si="167"/>
        <v>78</v>
      </c>
      <c r="N417" s="352">
        <f t="shared" si="167"/>
        <v>1518</v>
      </c>
      <c r="O417" s="352">
        <f t="shared" si="167"/>
        <v>34075</v>
      </c>
      <c r="P417" s="352">
        <f t="shared" si="167"/>
        <v>4677</v>
      </c>
      <c r="Q417" s="349">
        <f t="shared" si="167"/>
        <v>38752</v>
      </c>
      <c r="R417" s="352">
        <f t="shared" si="167"/>
        <v>57</v>
      </c>
      <c r="S417" s="352">
        <f t="shared" si="167"/>
        <v>4</v>
      </c>
      <c r="T417" s="349">
        <f t="shared" si="167"/>
        <v>61</v>
      </c>
    </row>
    <row r="418" spans="1:20" ht="25.5" hidden="1" outlineLevel="1">
      <c r="A418" s="1152" t="s">
        <v>1941</v>
      </c>
      <c r="B418" s="353" t="s">
        <v>1942</v>
      </c>
      <c r="C418" s="356">
        <v>205</v>
      </c>
      <c r="D418" s="356">
        <v>3</v>
      </c>
      <c r="E418" s="356">
        <v>17</v>
      </c>
      <c r="F418" s="356">
        <v>20</v>
      </c>
      <c r="G418" s="356">
        <v>7</v>
      </c>
      <c r="H418" s="356">
        <v>158</v>
      </c>
      <c r="I418" s="356">
        <v>2</v>
      </c>
      <c r="J418" s="357">
        <v>0</v>
      </c>
      <c r="K418" s="357">
        <v>1</v>
      </c>
      <c r="L418" s="357">
        <v>1</v>
      </c>
      <c r="M418" s="357">
        <v>0</v>
      </c>
      <c r="N418" s="357">
        <v>1</v>
      </c>
      <c r="O418" s="356">
        <f t="shared" ref="O418:O443" si="168">SUM(C418:H418)</f>
        <v>410</v>
      </c>
      <c r="P418" s="357">
        <f t="shared" ref="P418:P442" si="169">SUM(I418:N418)</f>
        <v>5</v>
      </c>
      <c r="Q418" s="356">
        <f t="shared" ref="Q418:Q442" si="170">+P418+O418</f>
        <v>415</v>
      </c>
      <c r="R418" s="356">
        <v>9</v>
      </c>
      <c r="S418" s="356">
        <v>0</v>
      </c>
      <c r="T418" s="356">
        <f t="shared" ref="T418:T442" si="171">+S418+R418</f>
        <v>9</v>
      </c>
    </row>
    <row r="419" spans="1:20" ht="25.5" hidden="1" outlineLevel="1">
      <c r="A419" s="1152"/>
      <c r="B419" s="353" t="s">
        <v>1943</v>
      </c>
      <c r="C419" s="354">
        <v>37</v>
      </c>
      <c r="D419" s="354">
        <v>4</v>
      </c>
      <c r="E419" s="354">
        <v>4</v>
      </c>
      <c r="F419" s="354">
        <v>13</v>
      </c>
      <c r="G419" s="354">
        <v>1</v>
      </c>
      <c r="H419" s="356">
        <v>44</v>
      </c>
      <c r="I419" s="354">
        <v>3</v>
      </c>
      <c r="J419" s="355">
        <v>0</v>
      </c>
      <c r="K419" s="355">
        <v>1</v>
      </c>
      <c r="L419" s="355">
        <v>1</v>
      </c>
      <c r="M419" s="355">
        <v>0</v>
      </c>
      <c r="N419" s="356">
        <v>3</v>
      </c>
      <c r="O419" s="356">
        <f t="shared" si="168"/>
        <v>103</v>
      </c>
      <c r="P419" s="357">
        <f t="shared" si="169"/>
        <v>8</v>
      </c>
      <c r="Q419" s="356">
        <f t="shared" si="170"/>
        <v>111</v>
      </c>
      <c r="R419" s="356">
        <v>1</v>
      </c>
      <c r="S419" s="356">
        <v>0</v>
      </c>
      <c r="T419" s="356">
        <f t="shared" si="171"/>
        <v>1</v>
      </c>
    </row>
    <row r="420" spans="1:20" ht="38.25" hidden="1" outlineLevel="1">
      <c r="A420" s="1152"/>
      <c r="B420" s="353" t="s">
        <v>1944</v>
      </c>
      <c r="C420" s="356">
        <v>24</v>
      </c>
      <c r="D420" s="357">
        <v>0</v>
      </c>
      <c r="E420" s="357">
        <v>2</v>
      </c>
      <c r="F420" s="356">
        <v>0</v>
      </c>
      <c r="G420" s="357">
        <v>0</v>
      </c>
      <c r="H420" s="356">
        <v>9</v>
      </c>
      <c r="I420" s="357">
        <v>0</v>
      </c>
      <c r="J420" s="357">
        <v>0</v>
      </c>
      <c r="K420" s="357">
        <v>0</v>
      </c>
      <c r="L420" s="357">
        <v>0</v>
      </c>
      <c r="M420" s="357">
        <v>0</v>
      </c>
      <c r="N420" s="357">
        <v>0</v>
      </c>
      <c r="O420" s="356">
        <f t="shared" si="168"/>
        <v>35</v>
      </c>
      <c r="P420" s="357">
        <f t="shared" si="169"/>
        <v>0</v>
      </c>
      <c r="Q420" s="356">
        <f t="shared" si="170"/>
        <v>35</v>
      </c>
      <c r="R420" s="356">
        <v>0</v>
      </c>
      <c r="S420" s="356">
        <v>0</v>
      </c>
      <c r="T420" s="356">
        <f t="shared" si="171"/>
        <v>0</v>
      </c>
    </row>
    <row r="421" spans="1:20" ht="25.5" hidden="1" outlineLevel="1">
      <c r="A421" s="1152"/>
      <c r="B421" s="353" t="s">
        <v>1945</v>
      </c>
      <c r="C421" s="354">
        <v>51</v>
      </c>
      <c r="D421" s="354">
        <v>2</v>
      </c>
      <c r="E421" s="354">
        <v>6</v>
      </c>
      <c r="F421" s="354">
        <v>9</v>
      </c>
      <c r="G421" s="355">
        <v>2</v>
      </c>
      <c r="H421" s="356">
        <v>36</v>
      </c>
      <c r="I421" s="354">
        <v>9</v>
      </c>
      <c r="J421" s="355">
        <v>0</v>
      </c>
      <c r="K421" s="355">
        <v>0</v>
      </c>
      <c r="L421" s="354">
        <v>0</v>
      </c>
      <c r="M421" s="355">
        <v>2</v>
      </c>
      <c r="N421" s="356">
        <v>1</v>
      </c>
      <c r="O421" s="356">
        <f t="shared" si="168"/>
        <v>106</v>
      </c>
      <c r="P421" s="357">
        <f t="shared" si="169"/>
        <v>12</v>
      </c>
      <c r="Q421" s="356">
        <f t="shared" si="170"/>
        <v>118</v>
      </c>
      <c r="R421" s="356">
        <v>0</v>
      </c>
      <c r="S421" s="356">
        <v>0</v>
      </c>
      <c r="T421" s="356">
        <f t="shared" si="171"/>
        <v>0</v>
      </c>
    </row>
    <row r="422" spans="1:20" ht="11.25" hidden="1" customHeight="1" outlineLevel="1">
      <c r="A422" s="1152" t="s">
        <v>1946</v>
      </c>
      <c r="B422" s="353" t="s">
        <v>1947</v>
      </c>
      <c r="C422" s="356">
        <v>3473</v>
      </c>
      <c r="D422" s="356">
        <v>387</v>
      </c>
      <c r="E422" s="356">
        <v>581</v>
      </c>
      <c r="F422" s="356">
        <v>798</v>
      </c>
      <c r="G422" s="356">
        <v>244</v>
      </c>
      <c r="H422" s="356">
        <v>4921</v>
      </c>
      <c r="I422" s="356">
        <v>142</v>
      </c>
      <c r="J422" s="356">
        <v>10</v>
      </c>
      <c r="K422" s="356">
        <v>13</v>
      </c>
      <c r="L422" s="356">
        <v>37</v>
      </c>
      <c r="M422" s="356">
        <v>9</v>
      </c>
      <c r="N422" s="356">
        <v>190</v>
      </c>
      <c r="O422" s="356">
        <f t="shared" si="168"/>
        <v>10404</v>
      </c>
      <c r="P422" s="357">
        <f t="shared" si="169"/>
        <v>401</v>
      </c>
      <c r="Q422" s="356">
        <f t="shared" si="170"/>
        <v>10805</v>
      </c>
      <c r="R422" s="356">
        <v>7</v>
      </c>
      <c r="S422" s="356">
        <v>0</v>
      </c>
      <c r="T422" s="356">
        <f t="shared" si="171"/>
        <v>7</v>
      </c>
    </row>
    <row r="423" spans="1:20" ht="25.5" hidden="1" outlineLevel="1">
      <c r="A423" s="1152"/>
      <c r="B423" s="353" t="s">
        <v>1948</v>
      </c>
      <c r="C423" s="354">
        <v>307</v>
      </c>
      <c r="D423" s="354">
        <v>38</v>
      </c>
      <c r="E423" s="354">
        <v>38</v>
      </c>
      <c r="F423" s="354">
        <v>57</v>
      </c>
      <c r="G423" s="354">
        <v>22</v>
      </c>
      <c r="H423" s="356">
        <v>401</v>
      </c>
      <c r="I423" s="354">
        <v>10</v>
      </c>
      <c r="J423" s="354">
        <v>0</v>
      </c>
      <c r="K423" s="355">
        <v>2</v>
      </c>
      <c r="L423" s="355">
        <v>1</v>
      </c>
      <c r="M423" s="355">
        <v>0</v>
      </c>
      <c r="N423" s="356">
        <v>12</v>
      </c>
      <c r="O423" s="356">
        <f t="shared" si="168"/>
        <v>863</v>
      </c>
      <c r="P423" s="357">
        <f t="shared" si="169"/>
        <v>25</v>
      </c>
      <c r="Q423" s="356">
        <f t="shared" si="170"/>
        <v>888</v>
      </c>
      <c r="R423" s="356">
        <v>1</v>
      </c>
      <c r="S423" s="356">
        <v>0</v>
      </c>
      <c r="T423" s="356">
        <f t="shared" si="171"/>
        <v>1</v>
      </c>
    </row>
    <row r="424" spans="1:20" ht="25.5" hidden="1" outlineLevel="1">
      <c r="A424" s="1152" t="s">
        <v>1949</v>
      </c>
      <c r="B424" s="353" t="s">
        <v>1950</v>
      </c>
      <c r="C424" s="356">
        <v>288</v>
      </c>
      <c r="D424" s="356">
        <v>26</v>
      </c>
      <c r="E424" s="356">
        <v>32</v>
      </c>
      <c r="F424" s="356">
        <v>38</v>
      </c>
      <c r="G424" s="356">
        <v>13</v>
      </c>
      <c r="H424" s="356">
        <v>226</v>
      </c>
      <c r="I424" s="356">
        <v>17</v>
      </c>
      <c r="J424" s="356">
        <v>3</v>
      </c>
      <c r="K424" s="356">
        <v>5</v>
      </c>
      <c r="L424" s="356">
        <v>4</v>
      </c>
      <c r="M424" s="357">
        <v>0</v>
      </c>
      <c r="N424" s="356">
        <v>19</v>
      </c>
      <c r="O424" s="356">
        <f t="shared" si="168"/>
        <v>623</v>
      </c>
      <c r="P424" s="357">
        <f t="shared" si="169"/>
        <v>48</v>
      </c>
      <c r="Q424" s="356">
        <f t="shared" si="170"/>
        <v>671</v>
      </c>
      <c r="R424" s="356">
        <v>1</v>
      </c>
      <c r="S424" s="356">
        <v>0</v>
      </c>
      <c r="T424" s="356">
        <f t="shared" si="171"/>
        <v>1</v>
      </c>
    </row>
    <row r="425" spans="1:20" ht="25.5" hidden="1" outlineLevel="1">
      <c r="A425" s="1152"/>
      <c r="B425" s="353" t="s">
        <v>1951</v>
      </c>
      <c r="C425" s="354">
        <v>3</v>
      </c>
      <c r="D425" s="355">
        <v>0</v>
      </c>
      <c r="E425" s="355">
        <v>1</v>
      </c>
      <c r="F425" s="355">
        <v>0</v>
      </c>
      <c r="G425" s="355">
        <v>0</v>
      </c>
      <c r="H425" s="356">
        <v>4</v>
      </c>
      <c r="I425" s="355">
        <v>1</v>
      </c>
      <c r="J425" s="355">
        <v>0</v>
      </c>
      <c r="K425" s="355">
        <v>0</v>
      </c>
      <c r="L425" s="355">
        <v>0</v>
      </c>
      <c r="M425" s="355">
        <v>0</v>
      </c>
      <c r="N425" s="355">
        <v>0</v>
      </c>
      <c r="O425" s="356">
        <f t="shared" si="168"/>
        <v>8</v>
      </c>
      <c r="P425" s="357">
        <f t="shared" si="169"/>
        <v>1</v>
      </c>
      <c r="Q425" s="356">
        <f t="shared" si="170"/>
        <v>9</v>
      </c>
      <c r="R425" s="356">
        <v>0</v>
      </c>
      <c r="S425" s="356">
        <v>0</v>
      </c>
      <c r="T425" s="356">
        <f t="shared" si="171"/>
        <v>0</v>
      </c>
    </row>
    <row r="426" spans="1:20" ht="11.25" hidden="1" customHeight="1" outlineLevel="1">
      <c r="A426" s="1152" t="s">
        <v>1952</v>
      </c>
      <c r="B426" s="353" t="s">
        <v>1953</v>
      </c>
      <c r="C426" s="356">
        <v>591</v>
      </c>
      <c r="D426" s="356">
        <v>33</v>
      </c>
      <c r="E426" s="356">
        <v>55</v>
      </c>
      <c r="F426" s="356">
        <v>76</v>
      </c>
      <c r="G426" s="356">
        <v>32</v>
      </c>
      <c r="H426" s="356">
        <v>498</v>
      </c>
      <c r="I426" s="356">
        <v>41</v>
      </c>
      <c r="J426" s="356">
        <v>2</v>
      </c>
      <c r="K426" s="357">
        <v>4</v>
      </c>
      <c r="L426" s="356">
        <v>9</v>
      </c>
      <c r="M426" s="357">
        <v>3</v>
      </c>
      <c r="N426" s="356">
        <v>32</v>
      </c>
      <c r="O426" s="356">
        <f t="shared" si="168"/>
        <v>1285</v>
      </c>
      <c r="P426" s="357">
        <f t="shared" si="169"/>
        <v>91</v>
      </c>
      <c r="Q426" s="356">
        <f t="shared" si="170"/>
        <v>1376</v>
      </c>
      <c r="R426" s="356">
        <v>0</v>
      </c>
      <c r="S426" s="356">
        <v>0</v>
      </c>
      <c r="T426" s="356">
        <f t="shared" si="171"/>
        <v>0</v>
      </c>
    </row>
    <row r="427" spans="1:20" ht="25.5" hidden="1" outlineLevel="1">
      <c r="A427" s="1152"/>
      <c r="B427" s="353" t="s">
        <v>1954</v>
      </c>
      <c r="C427" s="354">
        <v>804</v>
      </c>
      <c r="D427" s="354">
        <v>62</v>
      </c>
      <c r="E427" s="354">
        <v>105</v>
      </c>
      <c r="F427" s="354">
        <v>213</v>
      </c>
      <c r="G427" s="354">
        <v>64</v>
      </c>
      <c r="H427" s="356">
        <v>1226</v>
      </c>
      <c r="I427" s="354">
        <v>190</v>
      </c>
      <c r="J427" s="354">
        <v>14</v>
      </c>
      <c r="K427" s="354">
        <v>25</v>
      </c>
      <c r="L427" s="354">
        <v>46</v>
      </c>
      <c r="M427" s="354">
        <v>9</v>
      </c>
      <c r="N427" s="356">
        <v>210</v>
      </c>
      <c r="O427" s="356">
        <f t="shared" si="168"/>
        <v>2474</v>
      </c>
      <c r="P427" s="357">
        <f t="shared" si="169"/>
        <v>494</v>
      </c>
      <c r="Q427" s="356">
        <f t="shared" si="170"/>
        <v>2968</v>
      </c>
      <c r="R427" s="356">
        <v>2</v>
      </c>
      <c r="S427" s="356">
        <v>0</v>
      </c>
      <c r="T427" s="356">
        <f t="shared" si="171"/>
        <v>2</v>
      </c>
    </row>
    <row r="428" spans="1:20" ht="25.5" hidden="1" outlineLevel="1">
      <c r="A428" s="1152"/>
      <c r="B428" s="353" t="s">
        <v>1955</v>
      </c>
      <c r="C428" s="356">
        <v>163</v>
      </c>
      <c r="D428" s="356">
        <v>11</v>
      </c>
      <c r="E428" s="356">
        <v>25</v>
      </c>
      <c r="F428" s="356">
        <v>31</v>
      </c>
      <c r="G428" s="356">
        <v>7</v>
      </c>
      <c r="H428" s="356">
        <v>286</v>
      </c>
      <c r="I428" s="356">
        <v>6</v>
      </c>
      <c r="J428" s="357">
        <v>0</v>
      </c>
      <c r="K428" s="357">
        <v>1</v>
      </c>
      <c r="L428" s="357">
        <v>0</v>
      </c>
      <c r="M428" s="357">
        <v>0</v>
      </c>
      <c r="N428" s="356">
        <v>20</v>
      </c>
      <c r="O428" s="356">
        <f t="shared" si="168"/>
        <v>523</v>
      </c>
      <c r="P428" s="357">
        <f t="shared" si="169"/>
        <v>27</v>
      </c>
      <c r="Q428" s="356">
        <f t="shared" si="170"/>
        <v>550</v>
      </c>
      <c r="R428" s="356">
        <v>0</v>
      </c>
      <c r="S428" s="356">
        <v>0</v>
      </c>
      <c r="T428" s="356">
        <f t="shared" si="171"/>
        <v>0</v>
      </c>
    </row>
    <row r="429" spans="1:20" ht="25.5" hidden="1" outlineLevel="1">
      <c r="A429" s="1152" t="s">
        <v>1956</v>
      </c>
      <c r="B429" s="353" t="s">
        <v>1957</v>
      </c>
      <c r="C429" s="354">
        <v>511</v>
      </c>
      <c r="D429" s="354">
        <v>23</v>
      </c>
      <c r="E429" s="354">
        <v>45</v>
      </c>
      <c r="F429" s="354">
        <v>74</v>
      </c>
      <c r="G429" s="354">
        <v>22</v>
      </c>
      <c r="H429" s="356">
        <v>411</v>
      </c>
      <c r="I429" s="354">
        <v>294</v>
      </c>
      <c r="J429" s="354">
        <v>17</v>
      </c>
      <c r="K429" s="354">
        <v>50</v>
      </c>
      <c r="L429" s="354">
        <v>38</v>
      </c>
      <c r="M429" s="354">
        <v>8</v>
      </c>
      <c r="N429" s="356">
        <v>161</v>
      </c>
      <c r="O429" s="356">
        <f t="shared" si="168"/>
        <v>1086</v>
      </c>
      <c r="P429" s="357">
        <f t="shared" si="169"/>
        <v>568</v>
      </c>
      <c r="Q429" s="356">
        <f t="shared" si="170"/>
        <v>1654</v>
      </c>
      <c r="R429" s="356">
        <v>5</v>
      </c>
      <c r="S429" s="356">
        <v>0</v>
      </c>
      <c r="T429" s="356">
        <f t="shared" si="171"/>
        <v>5</v>
      </c>
    </row>
    <row r="430" spans="1:20" ht="25.5" hidden="1" outlineLevel="1">
      <c r="A430" s="1152"/>
      <c r="B430" s="353" t="s">
        <v>1958</v>
      </c>
      <c r="C430" s="356">
        <v>654</v>
      </c>
      <c r="D430" s="356">
        <v>41</v>
      </c>
      <c r="E430" s="356">
        <v>73</v>
      </c>
      <c r="F430" s="356">
        <v>101</v>
      </c>
      <c r="G430" s="356">
        <v>26</v>
      </c>
      <c r="H430" s="356">
        <v>597</v>
      </c>
      <c r="I430" s="356">
        <v>247</v>
      </c>
      <c r="J430" s="356">
        <v>18</v>
      </c>
      <c r="K430" s="356">
        <v>27</v>
      </c>
      <c r="L430" s="356">
        <v>33</v>
      </c>
      <c r="M430" s="356">
        <v>9</v>
      </c>
      <c r="N430" s="356">
        <v>167</v>
      </c>
      <c r="O430" s="356">
        <f t="shared" si="168"/>
        <v>1492</v>
      </c>
      <c r="P430" s="357">
        <f t="shared" si="169"/>
        <v>501</v>
      </c>
      <c r="Q430" s="356">
        <f t="shared" si="170"/>
        <v>1993</v>
      </c>
      <c r="R430" s="356">
        <v>1</v>
      </c>
      <c r="S430" s="356">
        <v>0</v>
      </c>
      <c r="T430" s="356">
        <f t="shared" si="171"/>
        <v>1</v>
      </c>
    </row>
    <row r="431" spans="1:20" hidden="1" outlineLevel="1">
      <c r="A431" s="1152"/>
      <c r="B431" s="353" t="s">
        <v>1959</v>
      </c>
      <c r="C431" s="354">
        <v>172</v>
      </c>
      <c r="D431" s="354">
        <v>13</v>
      </c>
      <c r="E431" s="354">
        <v>17</v>
      </c>
      <c r="F431" s="354">
        <v>14</v>
      </c>
      <c r="G431" s="354">
        <v>2</v>
      </c>
      <c r="H431" s="356">
        <v>97</v>
      </c>
      <c r="I431" s="354">
        <v>566</v>
      </c>
      <c r="J431" s="354">
        <v>28</v>
      </c>
      <c r="K431" s="354">
        <v>36</v>
      </c>
      <c r="L431" s="354">
        <v>51</v>
      </c>
      <c r="M431" s="354">
        <v>16</v>
      </c>
      <c r="N431" s="356">
        <v>187</v>
      </c>
      <c r="O431" s="356">
        <f t="shared" si="168"/>
        <v>315</v>
      </c>
      <c r="P431" s="357">
        <f t="shared" si="169"/>
        <v>884</v>
      </c>
      <c r="Q431" s="356">
        <f t="shared" si="170"/>
        <v>1199</v>
      </c>
      <c r="R431" s="356">
        <v>1</v>
      </c>
      <c r="S431" s="356">
        <v>1</v>
      </c>
      <c r="T431" s="356">
        <f t="shared" si="171"/>
        <v>2</v>
      </c>
    </row>
    <row r="432" spans="1:20" ht="25.5" hidden="1" outlineLevel="1">
      <c r="A432" s="1152"/>
      <c r="B432" s="353" t="s">
        <v>1960</v>
      </c>
      <c r="C432" s="356">
        <v>514</v>
      </c>
      <c r="D432" s="356">
        <v>41</v>
      </c>
      <c r="E432" s="356">
        <v>62</v>
      </c>
      <c r="F432" s="356">
        <v>111</v>
      </c>
      <c r="G432" s="356">
        <v>20</v>
      </c>
      <c r="H432" s="356">
        <v>506</v>
      </c>
      <c r="I432" s="356">
        <v>41</v>
      </c>
      <c r="J432" s="356">
        <v>6</v>
      </c>
      <c r="K432" s="356">
        <v>0</v>
      </c>
      <c r="L432" s="356">
        <v>5</v>
      </c>
      <c r="M432" s="356">
        <v>0</v>
      </c>
      <c r="N432" s="356">
        <v>21</v>
      </c>
      <c r="O432" s="356">
        <f t="shared" si="168"/>
        <v>1254</v>
      </c>
      <c r="P432" s="357">
        <f t="shared" si="169"/>
        <v>73</v>
      </c>
      <c r="Q432" s="356">
        <f t="shared" si="170"/>
        <v>1327</v>
      </c>
      <c r="R432" s="356">
        <v>1</v>
      </c>
      <c r="S432" s="356">
        <v>0</v>
      </c>
      <c r="T432" s="356">
        <f t="shared" si="171"/>
        <v>1</v>
      </c>
    </row>
    <row r="433" spans="1:20" ht="25.5" hidden="1" outlineLevel="1">
      <c r="A433" s="1152"/>
      <c r="B433" s="353" t="s">
        <v>1961</v>
      </c>
      <c r="C433" s="354">
        <v>13</v>
      </c>
      <c r="D433" s="355">
        <v>0</v>
      </c>
      <c r="E433" s="355">
        <v>0</v>
      </c>
      <c r="F433" s="355">
        <v>1</v>
      </c>
      <c r="G433" s="355">
        <v>0</v>
      </c>
      <c r="H433" s="356">
        <v>8</v>
      </c>
      <c r="I433" s="355">
        <v>7</v>
      </c>
      <c r="J433" s="355">
        <v>0</v>
      </c>
      <c r="K433" s="355">
        <v>0</v>
      </c>
      <c r="L433" s="355">
        <v>1</v>
      </c>
      <c r="M433" s="355">
        <v>0</v>
      </c>
      <c r="N433" s="356">
        <v>2</v>
      </c>
      <c r="O433" s="356">
        <f t="shared" si="168"/>
        <v>22</v>
      </c>
      <c r="P433" s="357">
        <f t="shared" si="169"/>
        <v>10</v>
      </c>
      <c r="Q433" s="356">
        <f t="shared" si="170"/>
        <v>32</v>
      </c>
      <c r="R433" s="356">
        <v>0</v>
      </c>
      <c r="S433" s="356">
        <v>0</v>
      </c>
      <c r="T433" s="356">
        <f t="shared" si="171"/>
        <v>0</v>
      </c>
    </row>
    <row r="434" spans="1:20" ht="25.5" hidden="1" outlineLevel="1">
      <c r="A434" s="1152"/>
      <c r="B434" s="353" t="s">
        <v>1962</v>
      </c>
      <c r="C434" s="356">
        <v>17</v>
      </c>
      <c r="D434" s="357">
        <v>4</v>
      </c>
      <c r="E434" s="356">
        <v>1</v>
      </c>
      <c r="F434" s="357">
        <v>2</v>
      </c>
      <c r="G434" s="357">
        <v>1</v>
      </c>
      <c r="H434" s="356">
        <v>16</v>
      </c>
      <c r="I434" s="356">
        <v>4</v>
      </c>
      <c r="J434" s="357">
        <v>0</v>
      </c>
      <c r="K434" s="357">
        <v>2</v>
      </c>
      <c r="L434" s="357">
        <v>1</v>
      </c>
      <c r="M434" s="357">
        <v>0</v>
      </c>
      <c r="N434" s="356">
        <v>9</v>
      </c>
      <c r="O434" s="356">
        <f t="shared" si="168"/>
        <v>41</v>
      </c>
      <c r="P434" s="357">
        <f t="shared" si="169"/>
        <v>16</v>
      </c>
      <c r="Q434" s="356">
        <f t="shared" si="170"/>
        <v>57</v>
      </c>
      <c r="R434" s="356">
        <v>0</v>
      </c>
      <c r="S434" s="356">
        <v>0</v>
      </c>
      <c r="T434" s="356">
        <f t="shared" si="171"/>
        <v>0</v>
      </c>
    </row>
    <row r="435" spans="1:20" ht="25.5" hidden="1" outlineLevel="1">
      <c r="A435" s="1152"/>
      <c r="B435" s="353" t="s">
        <v>1963</v>
      </c>
      <c r="C435" s="354">
        <v>14</v>
      </c>
      <c r="D435" s="355">
        <v>1</v>
      </c>
      <c r="E435" s="354">
        <v>2</v>
      </c>
      <c r="F435" s="354">
        <v>1</v>
      </c>
      <c r="G435" s="354">
        <v>0</v>
      </c>
      <c r="H435" s="356">
        <v>6</v>
      </c>
      <c r="I435" s="355">
        <v>5</v>
      </c>
      <c r="J435" s="355">
        <v>1</v>
      </c>
      <c r="K435" s="355">
        <v>0</v>
      </c>
      <c r="L435" s="355">
        <v>2</v>
      </c>
      <c r="M435" s="355">
        <v>0</v>
      </c>
      <c r="N435" s="355">
        <v>1</v>
      </c>
      <c r="O435" s="356">
        <f t="shared" si="168"/>
        <v>24</v>
      </c>
      <c r="P435" s="357">
        <f t="shared" si="169"/>
        <v>9</v>
      </c>
      <c r="Q435" s="356">
        <f t="shared" si="170"/>
        <v>33</v>
      </c>
      <c r="R435" s="356">
        <v>0</v>
      </c>
      <c r="S435" s="356">
        <v>0</v>
      </c>
      <c r="T435" s="356">
        <f t="shared" si="171"/>
        <v>0</v>
      </c>
    </row>
    <row r="436" spans="1:20" ht="38.25" hidden="1" outlineLevel="1">
      <c r="A436" s="1152"/>
      <c r="B436" s="353" t="s">
        <v>1964</v>
      </c>
      <c r="C436" s="356">
        <v>345</v>
      </c>
      <c r="D436" s="356">
        <v>34</v>
      </c>
      <c r="E436" s="356">
        <v>38</v>
      </c>
      <c r="F436" s="356">
        <v>65</v>
      </c>
      <c r="G436" s="356">
        <v>20</v>
      </c>
      <c r="H436" s="356">
        <v>409</v>
      </c>
      <c r="I436" s="356">
        <v>177</v>
      </c>
      <c r="J436" s="356">
        <v>11</v>
      </c>
      <c r="K436" s="356">
        <v>11</v>
      </c>
      <c r="L436" s="356">
        <v>22</v>
      </c>
      <c r="M436" s="356">
        <v>3</v>
      </c>
      <c r="N436" s="356">
        <v>100</v>
      </c>
      <c r="O436" s="356">
        <f t="shared" si="168"/>
        <v>911</v>
      </c>
      <c r="P436" s="357">
        <f t="shared" si="169"/>
        <v>324</v>
      </c>
      <c r="Q436" s="356">
        <f t="shared" si="170"/>
        <v>1235</v>
      </c>
      <c r="R436" s="356">
        <v>1</v>
      </c>
      <c r="S436" s="356">
        <v>1</v>
      </c>
      <c r="T436" s="356">
        <f t="shared" si="171"/>
        <v>2</v>
      </c>
    </row>
    <row r="437" spans="1:20" ht="25.5" hidden="1" outlineLevel="1">
      <c r="A437" s="353" t="s">
        <v>1965</v>
      </c>
      <c r="B437" s="353" t="s">
        <v>1966</v>
      </c>
      <c r="C437" s="354">
        <v>527</v>
      </c>
      <c r="D437" s="354">
        <v>22</v>
      </c>
      <c r="E437" s="354">
        <v>49</v>
      </c>
      <c r="F437" s="354">
        <v>79</v>
      </c>
      <c r="G437" s="354">
        <v>20</v>
      </c>
      <c r="H437" s="356">
        <v>434</v>
      </c>
      <c r="I437" s="354">
        <v>127</v>
      </c>
      <c r="J437" s="354">
        <v>6</v>
      </c>
      <c r="K437" s="354">
        <v>7</v>
      </c>
      <c r="L437" s="354">
        <v>12</v>
      </c>
      <c r="M437" s="354">
        <v>3</v>
      </c>
      <c r="N437" s="356">
        <v>64</v>
      </c>
      <c r="O437" s="356">
        <f t="shared" si="168"/>
        <v>1131</v>
      </c>
      <c r="P437" s="357">
        <f t="shared" si="169"/>
        <v>219</v>
      </c>
      <c r="Q437" s="356">
        <f t="shared" si="170"/>
        <v>1350</v>
      </c>
      <c r="R437" s="356">
        <v>1</v>
      </c>
      <c r="S437" s="356">
        <v>1</v>
      </c>
      <c r="T437" s="356">
        <f t="shared" si="171"/>
        <v>2</v>
      </c>
    </row>
    <row r="438" spans="1:20" ht="25.5" hidden="1" outlineLevel="1">
      <c r="A438" s="1152" t="s">
        <v>1967</v>
      </c>
      <c r="B438" s="353" t="s">
        <v>1968</v>
      </c>
      <c r="C438" s="356">
        <v>80</v>
      </c>
      <c r="D438" s="356">
        <v>4</v>
      </c>
      <c r="E438" s="356">
        <v>9</v>
      </c>
      <c r="F438" s="356">
        <v>15</v>
      </c>
      <c r="G438" s="356">
        <v>2</v>
      </c>
      <c r="H438" s="356">
        <v>105</v>
      </c>
      <c r="I438" s="356">
        <v>2</v>
      </c>
      <c r="J438" s="357">
        <v>0</v>
      </c>
      <c r="K438" s="356">
        <v>0</v>
      </c>
      <c r="L438" s="356">
        <v>2</v>
      </c>
      <c r="M438" s="357">
        <v>0</v>
      </c>
      <c r="N438" s="356">
        <v>5</v>
      </c>
      <c r="O438" s="356">
        <f t="shared" si="168"/>
        <v>215</v>
      </c>
      <c r="P438" s="357">
        <f t="shared" si="169"/>
        <v>9</v>
      </c>
      <c r="Q438" s="356">
        <f t="shared" si="170"/>
        <v>224</v>
      </c>
      <c r="R438" s="356">
        <v>0</v>
      </c>
      <c r="S438" s="356">
        <v>0</v>
      </c>
      <c r="T438" s="356">
        <f t="shared" si="171"/>
        <v>0</v>
      </c>
    </row>
    <row r="439" spans="1:20" hidden="1" outlineLevel="1">
      <c r="A439" s="1152"/>
      <c r="B439" s="353" t="s">
        <v>1969</v>
      </c>
      <c r="C439" s="354">
        <v>375</v>
      </c>
      <c r="D439" s="354">
        <v>20</v>
      </c>
      <c r="E439" s="354">
        <v>46</v>
      </c>
      <c r="F439" s="354">
        <v>40</v>
      </c>
      <c r="G439" s="354">
        <v>15</v>
      </c>
      <c r="H439" s="356">
        <v>447</v>
      </c>
      <c r="I439" s="354">
        <v>5</v>
      </c>
      <c r="J439" s="354">
        <v>1</v>
      </c>
      <c r="K439" s="355">
        <v>1</v>
      </c>
      <c r="L439" s="355">
        <v>1</v>
      </c>
      <c r="M439" s="355">
        <v>0</v>
      </c>
      <c r="N439" s="356">
        <v>5</v>
      </c>
      <c r="O439" s="356">
        <f t="shared" si="168"/>
        <v>943</v>
      </c>
      <c r="P439" s="357">
        <f t="shared" si="169"/>
        <v>13</v>
      </c>
      <c r="Q439" s="356">
        <f t="shared" si="170"/>
        <v>956</v>
      </c>
      <c r="R439" s="356">
        <v>0</v>
      </c>
      <c r="S439" s="356">
        <v>0</v>
      </c>
      <c r="T439" s="356">
        <f t="shared" si="171"/>
        <v>0</v>
      </c>
    </row>
    <row r="440" spans="1:20" ht="25.5" hidden="1" outlineLevel="1">
      <c r="A440" s="1152" t="s">
        <v>1970</v>
      </c>
      <c r="B440" s="353" t="s">
        <v>1971</v>
      </c>
      <c r="C440" s="356">
        <v>440</v>
      </c>
      <c r="D440" s="356">
        <v>24</v>
      </c>
      <c r="E440" s="356">
        <v>53</v>
      </c>
      <c r="F440" s="356">
        <v>82</v>
      </c>
      <c r="G440" s="356">
        <v>26</v>
      </c>
      <c r="H440" s="356">
        <v>362</v>
      </c>
      <c r="I440" s="356">
        <v>25</v>
      </c>
      <c r="J440" s="356">
        <v>4</v>
      </c>
      <c r="K440" s="357">
        <v>4</v>
      </c>
      <c r="L440" s="356">
        <v>5</v>
      </c>
      <c r="M440" s="357">
        <v>4</v>
      </c>
      <c r="N440" s="356">
        <v>29</v>
      </c>
      <c r="O440" s="356">
        <f t="shared" si="168"/>
        <v>987</v>
      </c>
      <c r="P440" s="357">
        <f t="shared" si="169"/>
        <v>71</v>
      </c>
      <c r="Q440" s="356">
        <f t="shared" si="170"/>
        <v>1058</v>
      </c>
      <c r="R440" s="356">
        <v>0</v>
      </c>
      <c r="S440" s="356">
        <v>0</v>
      </c>
      <c r="T440" s="356">
        <f t="shared" si="171"/>
        <v>0</v>
      </c>
    </row>
    <row r="441" spans="1:20" ht="25.5" hidden="1" outlineLevel="1">
      <c r="A441" s="1152"/>
      <c r="B441" s="353" t="s">
        <v>1972</v>
      </c>
      <c r="C441" s="354">
        <v>43</v>
      </c>
      <c r="D441" s="354">
        <v>3</v>
      </c>
      <c r="E441" s="354">
        <v>4</v>
      </c>
      <c r="F441" s="354">
        <v>10</v>
      </c>
      <c r="G441" s="354">
        <v>2</v>
      </c>
      <c r="H441" s="356">
        <v>50</v>
      </c>
      <c r="I441" s="354">
        <v>1</v>
      </c>
      <c r="J441" s="355">
        <v>0</v>
      </c>
      <c r="K441" s="355">
        <v>0</v>
      </c>
      <c r="L441" s="355">
        <v>0</v>
      </c>
      <c r="M441" s="355">
        <v>0</v>
      </c>
      <c r="N441" s="355">
        <v>1</v>
      </c>
      <c r="O441" s="356">
        <f t="shared" si="168"/>
        <v>112</v>
      </c>
      <c r="P441" s="357">
        <f t="shared" si="169"/>
        <v>2</v>
      </c>
      <c r="Q441" s="356">
        <f t="shared" si="170"/>
        <v>114</v>
      </c>
      <c r="R441" s="356">
        <v>2</v>
      </c>
      <c r="S441" s="356">
        <v>0</v>
      </c>
      <c r="T441" s="356">
        <f t="shared" si="171"/>
        <v>2</v>
      </c>
    </row>
    <row r="442" spans="1:20" ht="25.5" hidden="1" outlineLevel="1">
      <c r="A442" s="1152"/>
      <c r="B442" s="353" t="s">
        <v>1973</v>
      </c>
      <c r="C442" s="356">
        <v>178</v>
      </c>
      <c r="D442" s="356">
        <v>9</v>
      </c>
      <c r="E442" s="356">
        <v>27</v>
      </c>
      <c r="F442" s="356">
        <v>27</v>
      </c>
      <c r="G442" s="356">
        <v>3</v>
      </c>
      <c r="H442" s="356">
        <v>161</v>
      </c>
      <c r="I442" s="356">
        <v>55</v>
      </c>
      <c r="J442" s="356">
        <v>4</v>
      </c>
      <c r="K442" s="356">
        <v>8</v>
      </c>
      <c r="L442" s="356">
        <v>3</v>
      </c>
      <c r="M442" s="356">
        <v>1</v>
      </c>
      <c r="N442" s="356">
        <v>51</v>
      </c>
      <c r="O442" s="356">
        <f t="shared" si="168"/>
        <v>405</v>
      </c>
      <c r="P442" s="357">
        <f t="shared" si="169"/>
        <v>122</v>
      </c>
      <c r="Q442" s="356">
        <f t="shared" si="170"/>
        <v>527</v>
      </c>
      <c r="R442" s="356">
        <v>0</v>
      </c>
      <c r="S442" s="356">
        <v>0</v>
      </c>
      <c r="T442" s="356">
        <f t="shared" si="171"/>
        <v>0</v>
      </c>
    </row>
    <row r="443" spans="1:20" ht="25.5" hidden="1" outlineLevel="1">
      <c r="A443" s="1152"/>
      <c r="B443" s="353" t="s">
        <v>1974</v>
      </c>
      <c r="C443" s="354">
        <v>3462</v>
      </c>
      <c r="D443" s="354">
        <v>229</v>
      </c>
      <c r="E443" s="354">
        <v>424</v>
      </c>
      <c r="F443" s="354">
        <v>580</v>
      </c>
      <c r="G443" s="354">
        <v>158</v>
      </c>
      <c r="H443" s="356">
        <v>3450</v>
      </c>
      <c r="I443" s="354">
        <v>386</v>
      </c>
      <c r="J443" s="354">
        <v>32</v>
      </c>
      <c r="K443" s="354">
        <v>40</v>
      </c>
      <c r="L443" s="354">
        <v>48</v>
      </c>
      <c r="M443" s="354">
        <v>11</v>
      </c>
      <c r="N443" s="356">
        <v>227</v>
      </c>
      <c r="O443" s="356">
        <f t="shared" si="168"/>
        <v>8303</v>
      </c>
      <c r="P443" s="357">
        <f>SUM(I443:N443)</f>
        <v>744</v>
      </c>
      <c r="Q443" s="356">
        <f>+P443+O443</f>
        <v>9047</v>
      </c>
      <c r="R443" s="356">
        <v>24</v>
      </c>
      <c r="S443" s="356">
        <v>1</v>
      </c>
      <c r="T443" s="356">
        <f>+S443+R443</f>
        <v>25</v>
      </c>
    </row>
    <row r="444" spans="1:20" ht="18" customHeight="1" collapsed="1">
      <c r="A444" s="1137" t="s">
        <v>1975</v>
      </c>
      <c r="B444" s="1137"/>
      <c r="C444" s="352">
        <f>SUM(C445:C447)</f>
        <v>5634</v>
      </c>
      <c r="D444" s="352">
        <f t="shared" ref="D444:T444" si="172">SUM(D445:D447)</f>
        <v>334</v>
      </c>
      <c r="E444" s="352">
        <f t="shared" si="172"/>
        <v>573</v>
      </c>
      <c r="F444" s="352">
        <f t="shared" si="172"/>
        <v>781</v>
      </c>
      <c r="G444" s="352">
        <f t="shared" si="172"/>
        <v>200</v>
      </c>
      <c r="H444" s="352">
        <f t="shared" si="172"/>
        <v>5013</v>
      </c>
      <c r="I444" s="352">
        <f t="shared" si="172"/>
        <v>470</v>
      </c>
      <c r="J444" s="352">
        <f t="shared" si="172"/>
        <v>54</v>
      </c>
      <c r="K444" s="352">
        <f t="shared" si="172"/>
        <v>64</v>
      </c>
      <c r="L444" s="352">
        <f t="shared" si="172"/>
        <v>83</v>
      </c>
      <c r="M444" s="352">
        <f t="shared" si="172"/>
        <v>22</v>
      </c>
      <c r="N444" s="352">
        <f t="shared" si="172"/>
        <v>352</v>
      </c>
      <c r="O444" s="352">
        <f t="shared" si="172"/>
        <v>12535</v>
      </c>
      <c r="P444" s="352">
        <f t="shared" si="172"/>
        <v>1045</v>
      </c>
      <c r="Q444" s="349">
        <f t="shared" si="172"/>
        <v>13580</v>
      </c>
      <c r="R444" s="352">
        <f t="shared" si="172"/>
        <v>49</v>
      </c>
      <c r="S444" s="352">
        <f t="shared" si="172"/>
        <v>1</v>
      </c>
      <c r="T444" s="349">
        <f t="shared" si="172"/>
        <v>50</v>
      </c>
    </row>
    <row r="445" spans="1:20" hidden="1" outlineLevel="1">
      <c r="A445" s="1152" t="s">
        <v>1976</v>
      </c>
      <c r="B445" s="353" t="s">
        <v>1977</v>
      </c>
      <c r="C445" s="356">
        <v>2119</v>
      </c>
      <c r="D445" s="356">
        <v>164</v>
      </c>
      <c r="E445" s="356">
        <v>252</v>
      </c>
      <c r="F445" s="356">
        <v>339</v>
      </c>
      <c r="G445" s="356">
        <v>89</v>
      </c>
      <c r="H445" s="356">
        <v>2009</v>
      </c>
      <c r="I445" s="356">
        <v>87</v>
      </c>
      <c r="J445" s="356">
        <v>14</v>
      </c>
      <c r="K445" s="356">
        <v>11</v>
      </c>
      <c r="L445" s="356">
        <v>13</v>
      </c>
      <c r="M445" s="356">
        <v>4</v>
      </c>
      <c r="N445" s="356">
        <v>81</v>
      </c>
      <c r="O445" s="356">
        <f t="shared" ref="O445:O447" si="173">SUM(C445:H445)</f>
        <v>4972</v>
      </c>
      <c r="P445" s="357">
        <f t="shared" ref="P445:P447" si="174">SUM(I445:N445)</f>
        <v>210</v>
      </c>
      <c r="Q445" s="356">
        <f t="shared" ref="Q445:Q447" si="175">+P445+O445</f>
        <v>5182</v>
      </c>
      <c r="R445" s="356">
        <v>14</v>
      </c>
      <c r="S445" s="356">
        <v>0</v>
      </c>
      <c r="T445" s="356">
        <f t="shared" ref="T445:T447" si="176">+S445+R445</f>
        <v>14</v>
      </c>
    </row>
    <row r="446" spans="1:20" ht="25.5" hidden="1" outlineLevel="1">
      <c r="A446" s="1152"/>
      <c r="B446" s="353" t="s">
        <v>1978</v>
      </c>
      <c r="C446" s="354">
        <v>858</v>
      </c>
      <c r="D446" s="354">
        <v>36</v>
      </c>
      <c r="E446" s="354">
        <v>66</v>
      </c>
      <c r="F446" s="354">
        <v>116</v>
      </c>
      <c r="G446" s="354">
        <v>29</v>
      </c>
      <c r="H446" s="356">
        <v>725</v>
      </c>
      <c r="I446" s="354">
        <v>105</v>
      </c>
      <c r="J446" s="354">
        <v>13</v>
      </c>
      <c r="K446" s="354">
        <v>7</v>
      </c>
      <c r="L446" s="354">
        <v>19</v>
      </c>
      <c r="M446" s="354">
        <v>6</v>
      </c>
      <c r="N446" s="356">
        <v>71</v>
      </c>
      <c r="O446" s="356">
        <f t="shared" si="173"/>
        <v>1830</v>
      </c>
      <c r="P446" s="357">
        <f t="shared" si="174"/>
        <v>221</v>
      </c>
      <c r="Q446" s="356">
        <f t="shared" si="175"/>
        <v>2051</v>
      </c>
      <c r="R446" s="356">
        <v>7</v>
      </c>
      <c r="S446" s="356">
        <v>0</v>
      </c>
      <c r="T446" s="356">
        <f t="shared" si="176"/>
        <v>7</v>
      </c>
    </row>
    <row r="447" spans="1:20" ht="25.5" hidden="1" outlineLevel="1">
      <c r="A447" s="1152"/>
      <c r="B447" s="353" t="s">
        <v>1979</v>
      </c>
      <c r="C447" s="356">
        <v>2657</v>
      </c>
      <c r="D447" s="356">
        <v>134</v>
      </c>
      <c r="E447" s="356">
        <v>255</v>
      </c>
      <c r="F447" s="356">
        <v>326</v>
      </c>
      <c r="G447" s="356">
        <v>82</v>
      </c>
      <c r="H447" s="356">
        <v>2279</v>
      </c>
      <c r="I447" s="356">
        <v>278</v>
      </c>
      <c r="J447" s="356">
        <v>27</v>
      </c>
      <c r="K447" s="356">
        <v>46</v>
      </c>
      <c r="L447" s="356">
        <v>51</v>
      </c>
      <c r="M447" s="356">
        <v>12</v>
      </c>
      <c r="N447" s="356">
        <v>200</v>
      </c>
      <c r="O447" s="356">
        <f t="shared" si="173"/>
        <v>5733</v>
      </c>
      <c r="P447" s="357">
        <f t="shared" si="174"/>
        <v>614</v>
      </c>
      <c r="Q447" s="356">
        <f t="shared" si="175"/>
        <v>6347</v>
      </c>
      <c r="R447" s="356">
        <v>28</v>
      </c>
      <c r="S447" s="356">
        <v>1</v>
      </c>
      <c r="T447" s="356">
        <f t="shared" si="176"/>
        <v>29</v>
      </c>
    </row>
    <row r="448" spans="1:20" ht="18" customHeight="1" collapsed="1">
      <c r="A448" s="1137" t="s">
        <v>1980</v>
      </c>
      <c r="B448" s="1137"/>
      <c r="C448" s="352">
        <f>SUM(C449:C459)</f>
        <v>5371</v>
      </c>
      <c r="D448" s="352">
        <f t="shared" ref="D448:T448" si="177">SUM(D449:D459)</f>
        <v>109</v>
      </c>
      <c r="E448" s="352">
        <f t="shared" si="177"/>
        <v>292</v>
      </c>
      <c r="F448" s="352">
        <f t="shared" si="177"/>
        <v>392</v>
      </c>
      <c r="G448" s="352">
        <f t="shared" si="177"/>
        <v>101</v>
      </c>
      <c r="H448" s="352">
        <f t="shared" si="177"/>
        <v>3396</v>
      </c>
      <c r="I448" s="352">
        <f t="shared" si="177"/>
        <v>26</v>
      </c>
      <c r="J448" s="352">
        <f t="shared" si="177"/>
        <v>0</v>
      </c>
      <c r="K448" s="352">
        <f t="shared" si="177"/>
        <v>0</v>
      </c>
      <c r="L448" s="352">
        <f t="shared" si="177"/>
        <v>1</v>
      </c>
      <c r="M448" s="352">
        <f t="shared" si="177"/>
        <v>1</v>
      </c>
      <c r="N448" s="352">
        <f t="shared" si="177"/>
        <v>13</v>
      </c>
      <c r="O448" s="352">
        <f t="shared" si="177"/>
        <v>9661</v>
      </c>
      <c r="P448" s="352">
        <f t="shared" si="177"/>
        <v>41</v>
      </c>
      <c r="Q448" s="349">
        <f t="shared" si="177"/>
        <v>9702</v>
      </c>
      <c r="R448" s="352">
        <f t="shared" si="177"/>
        <v>225</v>
      </c>
      <c r="S448" s="352">
        <f t="shared" si="177"/>
        <v>0</v>
      </c>
      <c r="T448" s="349">
        <f t="shared" si="177"/>
        <v>225</v>
      </c>
    </row>
    <row r="449" spans="1:20" ht="11.25" hidden="1" customHeight="1" outlineLevel="1">
      <c r="A449" s="1152" t="s">
        <v>1981</v>
      </c>
      <c r="B449" s="353" t="s">
        <v>1982</v>
      </c>
      <c r="C449" s="354">
        <v>19</v>
      </c>
      <c r="D449" s="354">
        <v>1</v>
      </c>
      <c r="E449" s="354">
        <v>1</v>
      </c>
      <c r="F449" s="354">
        <v>2</v>
      </c>
      <c r="G449" s="354">
        <v>0</v>
      </c>
      <c r="H449" s="356">
        <v>20</v>
      </c>
      <c r="I449" s="355">
        <v>3</v>
      </c>
      <c r="J449" s="355">
        <v>0</v>
      </c>
      <c r="K449" s="355">
        <v>0</v>
      </c>
      <c r="L449" s="355">
        <v>0</v>
      </c>
      <c r="M449" s="355">
        <v>0</v>
      </c>
      <c r="N449" s="355">
        <v>1</v>
      </c>
      <c r="O449" s="356">
        <f>SUM(C449:H449)</f>
        <v>43</v>
      </c>
      <c r="P449" s="357">
        <f t="shared" ref="P449:P459" si="178">SUM(I449:N449)</f>
        <v>4</v>
      </c>
      <c r="Q449" s="356">
        <f t="shared" ref="Q449:Q459" si="179">+P449+O449</f>
        <v>47</v>
      </c>
      <c r="R449" s="356">
        <v>0</v>
      </c>
      <c r="S449" s="356">
        <v>0</v>
      </c>
      <c r="T449" s="356">
        <f t="shared" ref="T449:T459" si="180">+S449+R449</f>
        <v>0</v>
      </c>
    </row>
    <row r="450" spans="1:20" ht="25.5" hidden="1" outlineLevel="1">
      <c r="A450" s="1152"/>
      <c r="B450" s="353" t="s">
        <v>1983</v>
      </c>
      <c r="C450" s="356">
        <v>5</v>
      </c>
      <c r="D450" s="357">
        <v>1</v>
      </c>
      <c r="E450" s="356">
        <v>0</v>
      </c>
      <c r="F450" s="356">
        <v>2</v>
      </c>
      <c r="G450" s="356">
        <v>1</v>
      </c>
      <c r="H450" s="356">
        <v>8</v>
      </c>
      <c r="I450" s="357">
        <v>0</v>
      </c>
      <c r="J450" s="357">
        <v>0</v>
      </c>
      <c r="K450" s="357">
        <v>0</v>
      </c>
      <c r="L450" s="357">
        <v>0</v>
      </c>
      <c r="M450" s="357">
        <v>0</v>
      </c>
      <c r="N450" s="357">
        <v>0</v>
      </c>
      <c r="O450" s="356">
        <f t="shared" ref="O450:O459" si="181">SUM(C450:H450)</f>
        <v>17</v>
      </c>
      <c r="P450" s="357">
        <f t="shared" si="178"/>
        <v>0</v>
      </c>
      <c r="Q450" s="356">
        <f t="shared" si="179"/>
        <v>17</v>
      </c>
      <c r="R450" s="356">
        <v>0</v>
      </c>
      <c r="S450" s="356">
        <v>0</v>
      </c>
      <c r="T450" s="356">
        <f t="shared" si="180"/>
        <v>0</v>
      </c>
    </row>
    <row r="451" spans="1:20" ht="11.25" hidden="1" customHeight="1" outlineLevel="1">
      <c r="A451" s="1152" t="s">
        <v>1984</v>
      </c>
      <c r="B451" s="353" t="s">
        <v>1985</v>
      </c>
      <c r="C451" s="354">
        <v>327</v>
      </c>
      <c r="D451" s="354">
        <v>1</v>
      </c>
      <c r="E451" s="354">
        <v>5</v>
      </c>
      <c r="F451" s="354">
        <v>22</v>
      </c>
      <c r="G451" s="354">
        <v>3</v>
      </c>
      <c r="H451" s="356">
        <v>145</v>
      </c>
      <c r="I451" s="355">
        <v>0</v>
      </c>
      <c r="J451" s="355">
        <v>0</v>
      </c>
      <c r="K451" s="355">
        <v>0</v>
      </c>
      <c r="L451" s="355">
        <v>0</v>
      </c>
      <c r="M451" s="355">
        <v>0</v>
      </c>
      <c r="N451" s="355">
        <v>0</v>
      </c>
      <c r="O451" s="356">
        <f t="shared" si="181"/>
        <v>503</v>
      </c>
      <c r="P451" s="357">
        <f t="shared" si="178"/>
        <v>0</v>
      </c>
      <c r="Q451" s="356">
        <f t="shared" si="179"/>
        <v>503</v>
      </c>
      <c r="R451" s="356">
        <v>1</v>
      </c>
      <c r="S451" s="356">
        <v>0</v>
      </c>
      <c r="T451" s="356">
        <f t="shared" si="180"/>
        <v>1</v>
      </c>
    </row>
    <row r="452" spans="1:20" ht="25.5" hidden="1" outlineLevel="1">
      <c r="A452" s="1152"/>
      <c r="B452" s="353" t="s">
        <v>1986</v>
      </c>
      <c r="C452" s="356">
        <v>838</v>
      </c>
      <c r="D452" s="356">
        <v>21</v>
      </c>
      <c r="E452" s="356">
        <v>46</v>
      </c>
      <c r="F452" s="356">
        <v>49</v>
      </c>
      <c r="G452" s="356">
        <v>14</v>
      </c>
      <c r="H452" s="356">
        <v>405</v>
      </c>
      <c r="I452" s="356">
        <v>5</v>
      </c>
      <c r="J452" s="357">
        <v>0</v>
      </c>
      <c r="K452" s="356">
        <v>0</v>
      </c>
      <c r="L452" s="357">
        <v>0</v>
      </c>
      <c r="M452" s="357">
        <v>0</v>
      </c>
      <c r="N452" s="357">
        <v>0</v>
      </c>
      <c r="O452" s="356">
        <f t="shared" si="181"/>
        <v>1373</v>
      </c>
      <c r="P452" s="357">
        <f t="shared" si="178"/>
        <v>5</v>
      </c>
      <c r="Q452" s="356">
        <f t="shared" si="179"/>
        <v>1378</v>
      </c>
      <c r="R452" s="356">
        <v>28</v>
      </c>
      <c r="S452" s="356">
        <v>0</v>
      </c>
      <c r="T452" s="356">
        <f t="shared" si="180"/>
        <v>28</v>
      </c>
    </row>
    <row r="453" spans="1:20" hidden="1" outlineLevel="1">
      <c r="A453" s="1152" t="s">
        <v>1987</v>
      </c>
      <c r="B453" s="353" t="s">
        <v>1988</v>
      </c>
      <c r="C453" s="354">
        <v>329</v>
      </c>
      <c r="D453" s="354">
        <v>6</v>
      </c>
      <c r="E453" s="354">
        <v>9</v>
      </c>
      <c r="F453" s="354">
        <v>22</v>
      </c>
      <c r="G453" s="354">
        <v>9</v>
      </c>
      <c r="H453" s="356">
        <v>159</v>
      </c>
      <c r="I453" s="355">
        <v>1</v>
      </c>
      <c r="J453" s="355">
        <v>0</v>
      </c>
      <c r="K453" s="355">
        <v>0</v>
      </c>
      <c r="L453" s="355">
        <v>0</v>
      </c>
      <c r="M453" s="355">
        <v>0</v>
      </c>
      <c r="N453" s="356">
        <v>0</v>
      </c>
      <c r="O453" s="356">
        <f t="shared" si="181"/>
        <v>534</v>
      </c>
      <c r="P453" s="357">
        <f t="shared" si="178"/>
        <v>1</v>
      </c>
      <c r="Q453" s="356">
        <f t="shared" si="179"/>
        <v>535</v>
      </c>
      <c r="R453" s="356">
        <v>5</v>
      </c>
      <c r="S453" s="356">
        <v>0</v>
      </c>
      <c r="T453" s="356">
        <f t="shared" si="180"/>
        <v>5</v>
      </c>
    </row>
    <row r="454" spans="1:20" ht="25.5" hidden="1" outlineLevel="1">
      <c r="A454" s="1152"/>
      <c r="B454" s="353" t="s">
        <v>1989</v>
      </c>
      <c r="C454" s="356">
        <v>2399</v>
      </c>
      <c r="D454" s="356">
        <v>33</v>
      </c>
      <c r="E454" s="356">
        <v>103</v>
      </c>
      <c r="F454" s="356">
        <v>127</v>
      </c>
      <c r="G454" s="356">
        <v>36</v>
      </c>
      <c r="H454" s="356">
        <v>1442</v>
      </c>
      <c r="I454" s="357">
        <v>0</v>
      </c>
      <c r="J454" s="357">
        <v>0</v>
      </c>
      <c r="K454" s="357">
        <v>0</v>
      </c>
      <c r="L454" s="357">
        <v>0</v>
      </c>
      <c r="M454" s="357">
        <v>0</v>
      </c>
      <c r="N454" s="356">
        <v>2</v>
      </c>
      <c r="O454" s="356">
        <f t="shared" si="181"/>
        <v>4140</v>
      </c>
      <c r="P454" s="357">
        <f t="shared" si="178"/>
        <v>2</v>
      </c>
      <c r="Q454" s="356">
        <f t="shared" si="179"/>
        <v>4142</v>
      </c>
      <c r="R454" s="356">
        <v>156</v>
      </c>
      <c r="S454" s="356">
        <v>0</v>
      </c>
      <c r="T454" s="356">
        <f t="shared" si="180"/>
        <v>156</v>
      </c>
    </row>
    <row r="455" spans="1:20" ht="25.5" hidden="1" outlineLevel="1">
      <c r="A455" s="1152" t="s">
        <v>1990</v>
      </c>
      <c r="B455" s="353" t="s">
        <v>1991</v>
      </c>
      <c r="C455" s="354">
        <v>12</v>
      </c>
      <c r="D455" s="355">
        <v>0</v>
      </c>
      <c r="E455" s="355">
        <v>2</v>
      </c>
      <c r="F455" s="355">
        <v>2</v>
      </c>
      <c r="G455" s="355">
        <v>0</v>
      </c>
      <c r="H455" s="356">
        <v>13</v>
      </c>
      <c r="I455" s="355">
        <v>0</v>
      </c>
      <c r="J455" s="355">
        <v>0</v>
      </c>
      <c r="K455" s="355">
        <v>0</v>
      </c>
      <c r="L455" s="355">
        <v>1</v>
      </c>
      <c r="M455" s="355">
        <v>0</v>
      </c>
      <c r="N455" s="355">
        <v>0</v>
      </c>
      <c r="O455" s="356">
        <f t="shared" si="181"/>
        <v>29</v>
      </c>
      <c r="P455" s="357">
        <f t="shared" si="178"/>
        <v>1</v>
      </c>
      <c r="Q455" s="356">
        <f t="shared" si="179"/>
        <v>30</v>
      </c>
      <c r="R455" s="356">
        <v>0</v>
      </c>
      <c r="S455" s="356">
        <v>0</v>
      </c>
      <c r="T455" s="356">
        <f t="shared" si="180"/>
        <v>0</v>
      </c>
    </row>
    <row r="456" spans="1:20" ht="25.5" hidden="1" outlineLevel="1">
      <c r="A456" s="1152"/>
      <c r="B456" s="353" t="s">
        <v>1992</v>
      </c>
      <c r="C456" s="356">
        <v>455</v>
      </c>
      <c r="D456" s="356">
        <v>8</v>
      </c>
      <c r="E456" s="356">
        <v>21</v>
      </c>
      <c r="F456" s="356">
        <v>30</v>
      </c>
      <c r="G456" s="356">
        <v>8</v>
      </c>
      <c r="H456" s="356">
        <v>313</v>
      </c>
      <c r="I456" s="356">
        <v>0</v>
      </c>
      <c r="J456" s="357">
        <v>0</v>
      </c>
      <c r="K456" s="357">
        <v>0</v>
      </c>
      <c r="L456" s="357">
        <v>0</v>
      </c>
      <c r="M456" s="357">
        <v>0</v>
      </c>
      <c r="N456" s="356">
        <v>1</v>
      </c>
      <c r="O456" s="356">
        <f t="shared" si="181"/>
        <v>835</v>
      </c>
      <c r="P456" s="357">
        <f t="shared" si="178"/>
        <v>1</v>
      </c>
      <c r="Q456" s="356">
        <f t="shared" si="179"/>
        <v>836</v>
      </c>
      <c r="R456" s="356">
        <v>17</v>
      </c>
      <c r="S456" s="356">
        <v>0</v>
      </c>
      <c r="T456" s="356">
        <f t="shared" si="180"/>
        <v>17</v>
      </c>
    </row>
    <row r="457" spans="1:20" ht="25.5" hidden="1" outlineLevel="1">
      <c r="A457" s="1152"/>
      <c r="B457" s="353" t="s">
        <v>1993</v>
      </c>
      <c r="C457" s="354">
        <v>233</v>
      </c>
      <c r="D457" s="354">
        <v>2</v>
      </c>
      <c r="E457" s="354">
        <v>17</v>
      </c>
      <c r="F457" s="354">
        <v>35</v>
      </c>
      <c r="G457" s="354">
        <v>6</v>
      </c>
      <c r="H457" s="356">
        <v>249</v>
      </c>
      <c r="I457" s="354">
        <v>1</v>
      </c>
      <c r="J457" s="355">
        <v>0</v>
      </c>
      <c r="K457" s="355">
        <v>0</v>
      </c>
      <c r="L457" s="355">
        <v>0</v>
      </c>
      <c r="M457" s="355">
        <v>1</v>
      </c>
      <c r="N457" s="355">
        <v>2</v>
      </c>
      <c r="O457" s="356">
        <f t="shared" si="181"/>
        <v>542</v>
      </c>
      <c r="P457" s="357">
        <f t="shared" si="178"/>
        <v>4</v>
      </c>
      <c r="Q457" s="356">
        <f t="shared" si="179"/>
        <v>546</v>
      </c>
      <c r="R457" s="356">
        <v>7</v>
      </c>
      <c r="S457" s="356">
        <v>0</v>
      </c>
      <c r="T457" s="356">
        <f t="shared" si="180"/>
        <v>7</v>
      </c>
    </row>
    <row r="458" spans="1:20" ht="25.5" hidden="1" outlineLevel="1">
      <c r="A458" s="1152"/>
      <c r="B458" s="353" t="s">
        <v>1994</v>
      </c>
      <c r="C458" s="356">
        <v>690</v>
      </c>
      <c r="D458" s="356">
        <v>34</v>
      </c>
      <c r="E458" s="356">
        <v>84</v>
      </c>
      <c r="F458" s="356">
        <v>96</v>
      </c>
      <c r="G458" s="356">
        <v>23</v>
      </c>
      <c r="H458" s="356">
        <v>607</v>
      </c>
      <c r="I458" s="356">
        <v>15</v>
      </c>
      <c r="J458" s="357">
        <v>0</v>
      </c>
      <c r="K458" s="357">
        <v>0</v>
      </c>
      <c r="L458" s="356">
        <v>0</v>
      </c>
      <c r="M458" s="357">
        <v>0</v>
      </c>
      <c r="N458" s="356">
        <v>6</v>
      </c>
      <c r="O458" s="356">
        <f t="shared" si="181"/>
        <v>1534</v>
      </c>
      <c r="P458" s="357">
        <f t="shared" si="178"/>
        <v>21</v>
      </c>
      <c r="Q458" s="356">
        <f t="shared" si="179"/>
        <v>1555</v>
      </c>
      <c r="R458" s="356">
        <v>8</v>
      </c>
      <c r="S458" s="356">
        <v>0</v>
      </c>
      <c r="T458" s="356">
        <f t="shared" si="180"/>
        <v>8</v>
      </c>
    </row>
    <row r="459" spans="1:20" ht="25.5" hidden="1" outlineLevel="1">
      <c r="A459" s="353" t="s">
        <v>1995</v>
      </c>
      <c r="B459" s="353" t="s">
        <v>1996</v>
      </c>
      <c r="C459" s="354">
        <v>64</v>
      </c>
      <c r="D459" s="355">
        <v>2</v>
      </c>
      <c r="E459" s="354">
        <v>4</v>
      </c>
      <c r="F459" s="354">
        <v>5</v>
      </c>
      <c r="G459" s="354">
        <v>1</v>
      </c>
      <c r="H459" s="356">
        <v>35</v>
      </c>
      <c r="I459" s="355">
        <v>1</v>
      </c>
      <c r="J459" s="355">
        <v>0</v>
      </c>
      <c r="K459" s="355">
        <v>0</v>
      </c>
      <c r="L459" s="355">
        <v>0</v>
      </c>
      <c r="M459" s="355">
        <v>0</v>
      </c>
      <c r="N459" s="356">
        <v>1</v>
      </c>
      <c r="O459" s="356">
        <f t="shared" si="181"/>
        <v>111</v>
      </c>
      <c r="P459" s="357">
        <f t="shared" si="178"/>
        <v>2</v>
      </c>
      <c r="Q459" s="356">
        <f t="shared" si="179"/>
        <v>113</v>
      </c>
      <c r="R459" s="356">
        <v>3</v>
      </c>
      <c r="S459" s="356">
        <v>0</v>
      </c>
      <c r="T459" s="356">
        <f t="shared" si="180"/>
        <v>3</v>
      </c>
    </row>
    <row r="460" spans="1:20" ht="18" customHeight="1" collapsed="1">
      <c r="A460" s="1135" t="s">
        <v>1997</v>
      </c>
      <c r="B460" s="1135"/>
      <c r="C460" s="349">
        <f>C461+C468+C475+C485+C488+C491</f>
        <v>62611</v>
      </c>
      <c r="D460" s="349">
        <f t="shared" ref="D460:T460" si="182">D461+D468+D475+D485+D488+D491</f>
        <v>2695</v>
      </c>
      <c r="E460" s="349">
        <f t="shared" si="182"/>
        <v>5282</v>
      </c>
      <c r="F460" s="349">
        <f t="shared" si="182"/>
        <v>7813</v>
      </c>
      <c r="G460" s="349">
        <f t="shared" si="182"/>
        <v>2069</v>
      </c>
      <c r="H460" s="349">
        <f t="shared" si="182"/>
        <v>47323</v>
      </c>
      <c r="I460" s="349">
        <f t="shared" si="182"/>
        <v>14734</v>
      </c>
      <c r="J460" s="349">
        <f t="shared" si="182"/>
        <v>581</v>
      </c>
      <c r="K460" s="349">
        <f t="shared" si="182"/>
        <v>1006</v>
      </c>
      <c r="L460" s="349">
        <f t="shared" si="182"/>
        <v>1343</v>
      </c>
      <c r="M460" s="349">
        <f t="shared" si="182"/>
        <v>340</v>
      </c>
      <c r="N460" s="349">
        <f t="shared" si="182"/>
        <v>6284</v>
      </c>
      <c r="O460" s="349">
        <f t="shared" si="182"/>
        <v>127793</v>
      </c>
      <c r="P460" s="349">
        <f t="shared" si="182"/>
        <v>24288</v>
      </c>
      <c r="Q460" s="349">
        <f t="shared" si="182"/>
        <v>152081</v>
      </c>
      <c r="R460" s="349">
        <f t="shared" si="182"/>
        <v>672</v>
      </c>
      <c r="S460" s="349">
        <f t="shared" si="182"/>
        <v>14</v>
      </c>
      <c r="T460" s="349">
        <f t="shared" si="182"/>
        <v>686</v>
      </c>
    </row>
    <row r="461" spans="1:20" ht="18" customHeight="1">
      <c r="A461" s="1137" t="s">
        <v>1998</v>
      </c>
      <c r="B461" s="1137"/>
      <c r="C461" s="352">
        <f>SUM(C462:C467)</f>
        <v>4516</v>
      </c>
      <c r="D461" s="352">
        <f t="shared" ref="D461:T461" si="183">SUM(D462:D467)</f>
        <v>130</v>
      </c>
      <c r="E461" s="352">
        <f t="shared" si="183"/>
        <v>254</v>
      </c>
      <c r="F461" s="352">
        <f t="shared" si="183"/>
        <v>382</v>
      </c>
      <c r="G461" s="352">
        <f t="shared" si="183"/>
        <v>94</v>
      </c>
      <c r="H461" s="352">
        <f t="shared" si="183"/>
        <v>1864</v>
      </c>
      <c r="I461" s="352">
        <f t="shared" si="183"/>
        <v>3879</v>
      </c>
      <c r="J461" s="352">
        <f t="shared" si="183"/>
        <v>87</v>
      </c>
      <c r="K461" s="352">
        <f t="shared" si="183"/>
        <v>194</v>
      </c>
      <c r="L461" s="352">
        <f t="shared" si="183"/>
        <v>247</v>
      </c>
      <c r="M461" s="352">
        <f t="shared" si="183"/>
        <v>65</v>
      </c>
      <c r="N461" s="352">
        <f t="shared" si="183"/>
        <v>1176</v>
      </c>
      <c r="O461" s="352">
        <f t="shared" si="183"/>
        <v>7240</v>
      </c>
      <c r="P461" s="352">
        <f t="shared" si="183"/>
        <v>5648</v>
      </c>
      <c r="Q461" s="349">
        <f t="shared" si="183"/>
        <v>12888</v>
      </c>
      <c r="R461" s="352">
        <f t="shared" si="183"/>
        <v>33</v>
      </c>
      <c r="S461" s="352">
        <f t="shared" si="183"/>
        <v>5</v>
      </c>
      <c r="T461" s="349">
        <f t="shared" si="183"/>
        <v>38</v>
      </c>
    </row>
    <row r="462" spans="1:20" ht="25.5" hidden="1" outlineLevel="1">
      <c r="A462" s="1152" t="s">
        <v>1999</v>
      </c>
      <c r="B462" s="353" t="s">
        <v>2000</v>
      </c>
      <c r="C462" s="356">
        <v>342</v>
      </c>
      <c r="D462" s="356">
        <v>13</v>
      </c>
      <c r="E462" s="356">
        <v>31</v>
      </c>
      <c r="F462" s="356">
        <v>36</v>
      </c>
      <c r="G462" s="356">
        <v>15</v>
      </c>
      <c r="H462" s="356">
        <v>244</v>
      </c>
      <c r="I462" s="356">
        <v>238</v>
      </c>
      <c r="J462" s="356">
        <v>8</v>
      </c>
      <c r="K462" s="356">
        <v>9</v>
      </c>
      <c r="L462" s="356">
        <v>8</v>
      </c>
      <c r="M462" s="356">
        <v>0</v>
      </c>
      <c r="N462" s="356">
        <v>64</v>
      </c>
      <c r="O462" s="356">
        <f t="shared" ref="O462:O467" si="184">SUM(C462:H462)</f>
        <v>681</v>
      </c>
      <c r="P462" s="357">
        <f t="shared" ref="P462:P467" si="185">SUM(I462:N462)</f>
        <v>327</v>
      </c>
      <c r="Q462" s="356">
        <f t="shared" ref="Q462:Q467" si="186">+P462+O462</f>
        <v>1008</v>
      </c>
      <c r="R462" s="356">
        <v>3</v>
      </c>
      <c r="S462" s="356">
        <v>0</v>
      </c>
      <c r="T462" s="356">
        <f t="shared" ref="T462:T467" si="187">+S462+R462</f>
        <v>3</v>
      </c>
    </row>
    <row r="463" spans="1:20" ht="25.5" hidden="1" outlineLevel="1">
      <c r="A463" s="1152"/>
      <c r="B463" s="353" t="s">
        <v>2001</v>
      </c>
      <c r="C463" s="354">
        <v>3214</v>
      </c>
      <c r="D463" s="354">
        <v>88</v>
      </c>
      <c r="E463" s="354">
        <v>152</v>
      </c>
      <c r="F463" s="354">
        <v>236</v>
      </c>
      <c r="G463" s="354">
        <v>57</v>
      </c>
      <c r="H463" s="356">
        <v>1110</v>
      </c>
      <c r="I463" s="354">
        <v>3101</v>
      </c>
      <c r="J463" s="354">
        <v>68</v>
      </c>
      <c r="K463" s="354">
        <v>160</v>
      </c>
      <c r="L463" s="354">
        <v>199</v>
      </c>
      <c r="M463" s="354">
        <v>56</v>
      </c>
      <c r="N463" s="356">
        <v>952</v>
      </c>
      <c r="O463" s="356">
        <f t="shared" si="184"/>
        <v>4857</v>
      </c>
      <c r="P463" s="357">
        <f t="shared" si="185"/>
        <v>4536</v>
      </c>
      <c r="Q463" s="356">
        <f t="shared" si="186"/>
        <v>9393</v>
      </c>
      <c r="R463" s="356">
        <v>21</v>
      </c>
      <c r="S463" s="356">
        <v>4</v>
      </c>
      <c r="T463" s="356">
        <f t="shared" si="187"/>
        <v>25</v>
      </c>
    </row>
    <row r="464" spans="1:20" ht="11.25" hidden="1" customHeight="1" outlineLevel="1">
      <c r="A464" s="1152" t="s">
        <v>2002</v>
      </c>
      <c r="B464" s="353" t="s">
        <v>2003</v>
      </c>
      <c r="C464" s="356">
        <v>16</v>
      </c>
      <c r="D464" s="357">
        <v>0</v>
      </c>
      <c r="E464" s="356">
        <v>2</v>
      </c>
      <c r="F464" s="356">
        <v>3</v>
      </c>
      <c r="G464" s="357">
        <v>1</v>
      </c>
      <c r="H464" s="356">
        <v>8</v>
      </c>
      <c r="I464" s="356">
        <v>11</v>
      </c>
      <c r="J464" s="357">
        <v>0</v>
      </c>
      <c r="K464" s="356">
        <v>1</v>
      </c>
      <c r="L464" s="357">
        <v>1</v>
      </c>
      <c r="M464" s="356">
        <v>0</v>
      </c>
      <c r="N464" s="356">
        <v>3</v>
      </c>
      <c r="O464" s="356">
        <f t="shared" si="184"/>
        <v>30</v>
      </c>
      <c r="P464" s="357">
        <f t="shared" si="185"/>
        <v>16</v>
      </c>
      <c r="Q464" s="356">
        <f t="shared" si="186"/>
        <v>46</v>
      </c>
      <c r="R464" s="356">
        <v>0</v>
      </c>
      <c r="S464" s="356">
        <v>0</v>
      </c>
      <c r="T464" s="356">
        <f t="shared" si="187"/>
        <v>0</v>
      </c>
    </row>
    <row r="465" spans="1:20" hidden="1" outlineLevel="1">
      <c r="A465" s="1152"/>
      <c r="B465" s="353" t="s">
        <v>2004</v>
      </c>
      <c r="C465" s="354">
        <v>217</v>
      </c>
      <c r="D465" s="354">
        <v>6</v>
      </c>
      <c r="E465" s="354">
        <v>12</v>
      </c>
      <c r="F465" s="354">
        <v>19</v>
      </c>
      <c r="G465" s="354">
        <v>1</v>
      </c>
      <c r="H465" s="356">
        <v>69</v>
      </c>
      <c r="I465" s="354">
        <v>55</v>
      </c>
      <c r="J465" s="355">
        <v>0</v>
      </c>
      <c r="K465" s="355">
        <v>1</v>
      </c>
      <c r="L465" s="355">
        <v>3</v>
      </c>
      <c r="M465" s="355">
        <v>3</v>
      </c>
      <c r="N465" s="356">
        <v>7</v>
      </c>
      <c r="O465" s="356">
        <f t="shared" si="184"/>
        <v>324</v>
      </c>
      <c r="P465" s="357">
        <f t="shared" si="185"/>
        <v>69</v>
      </c>
      <c r="Q465" s="356">
        <f t="shared" si="186"/>
        <v>393</v>
      </c>
      <c r="R465" s="356">
        <v>2</v>
      </c>
      <c r="S465" s="356">
        <v>0</v>
      </c>
      <c r="T465" s="356">
        <f t="shared" si="187"/>
        <v>2</v>
      </c>
    </row>
    <row r="466" spans="1:20" hidden="1" outlineLevel="1">
      <c r="A466" s="1152"/>
      <c r="B466" s="353" t="s">
        <v>2005</v>
      </c>
      <c r="C466" s="356">
        <v>12</v>
      </c>
      <c r="D466" s="357">
        <v>0</v>
      </c>
      <c r="E466" s="357">
        <v>2</v>
      </c>
      <c r="F466" s="357">
        <v>1</v>
      </c>
      <c r="G466" s="357">
        <v>0</v>
      </c>
      <c r="H466" s="356">
        <v>3</v>
      </c>
      <c r="I466" s="356">
        <v>2</v>
      </c>
      <c r="J466" s="357">
        <v>0</v>
      </c>
      <c r="K466" s="357">
        <v>0</v>
      </c>
      <c r="L466" s="357">
        <v>0</v>
      </c>
      <c r="M466" s="357">
        <v>0</v>
      </c>
      <c r="N466" s="357">
        <v>1</v>
      </c>
      <c r="O466" s="356">
        <f t="shared" si="184"/>
        <v>18</v>
      </c>
      <c r="P466" s="357">
        <f t="shared" si="185"/>
        <v>3</v>
      </c>
      <c r="Q466" s="356">
        <f t="shared" si="186"/>
        <v>21</v>
      </c>
      <c r="R466" s="356">
        <v>0</v>
      </c>
      <c r="S466" s="356">
        <v>1</v>
      </c>
      <c r="T466" s="356">
        <f t="shared" si="187"/>
        <v>1</v>
      </c>
    </row>
    <row r="467" spans="1:20" ht="25.5" hidden="1" outlineLevel="1">
      <c r="A467" s="1152"/>
      <c r="B467" s="353" t="s">
        <v>2006</v>
      </c>
      <c r="C467" s="354">
        <v>715</v>
      </c>
      <c r="D467" s="354">
        <v>23</v>
      </c>
      <c r="E467" s="354">
        <v>55</v>
      </c>
      <c r="F467" s="354">
        <v>87</v>
      </c>
      <c r="G467" s="354">
        <v>20</v>
      </c>
      <c r="H467" s="356">
        <v>430</v>
      </c>
      <c r="I467" s="354">
        <v>472</v>
      </c>
      <c r="J467" s="354">
        <v>11</v>
      </c>
      <c r="K467" s="354">
        <v>23</v>
      </c>
      <c r="L467" s="354">
        <v>36</v>
      </c>
      <c r="M467" s="354">
        <v>6</v>
      </c>
      <c r="N467" s="356">
        <v>149</v>
      </c>
      <c r="O467" s="356">
        <f t="shared" si="184"/>
        <v>1330</v>
      </c>
      <c r="P467" s="357">
        <f t="shared" si="185"/>
        <v>697</v>
      </c>
      <c r="Q467" s="356">
        <f t="shared" si="186"/>
        <v>2027</v>
      </c>
      <c r="R467" s="356">
        <v>7</v>
      </c>
      <c r="S467" s="356">
        <v>0</v>
      </c>
      <c r="T467" s="356">
        <f t="shared" si="187"/>
        <v>7</v>
      </c>
    </row>
    <row r="468" spans="1:20" ht="27.75" customHeight="1" collapsed="1">
      <c r="A468" s="1137" t="s">
        <v>2007</v>
      </c>
      <c r="B468" s="1137"/>
      <c r="C468" s="352">
        <f>SUM(C469:C474)</f>
        <v>888</v>
      </c>
      <c r="D468" s="352">
        <f t="shared" ref="D468:T468" si="188">SUM(D469:D474)</f>
        <v>29</v>
      </c>
      <c r="E468" s="352">
        <f t="shared" si="188"/>
        <v>73</v>
      </c>
      <c r="F468" s="352">
        <f t="shared" si="188"/>
        <v>94</v>
      </c>
      <c r="G468" s="352">
        <f t="shared" si="188"/>
        <v>18</v>
      </c>
      <c r="H468" s="352">
        <f t="shared" si="188"/>
        <v>659</v>
      </c>
      <c r="I468" s="352">
        <f t="shared" si="188"/>
        <v>593</v>
      </c>
      <c r="J468" s="352">
        <f t="shared" si="188"/>
        <v>21</v>
      </c>
      <c r="K468" s="352">
        <f t="shared" si="188"/>
        <v>34</v>
      </c>
      <c r="L468" s="352">
        <f t="shared" si="188"/>
        <v>40</v>
      </c>
      <c r="M468" s="352">
        <f t="shared" si="188"/>
        <v>9</v>
      </c>
      <c r="N468" s="352">
        <f t="shared" si="188"/>
        <v>205</v>
      </c>
      <c r="O468" s="352">
        <f t="shared" si="188"/>
        <v>1761</v>
      </c>
      <c r="P468" s="352">
        <f t="shared" si="188"/>
        <v>902</v>
      </c>
      <c r="Q468" s="349">
        <f t="shared" si="188"/>
        <v>2663</v>
      </c>
      <c r="R468" s="352">
        <f t="shared" si="188"/>
        <v>18</v>
      </c>
      <c r="S468" s="352">
        <f t="shared" si="188"/>
        <v>1</v>
      </c>
      <c r="T468" s="349">
        <f t="shared" si="188"/>
        <v>19</v>
      </c>
    </row>
    <row r="469" spans="1:20" ht="22.5" hidden="1" customHeight="1" outlineLevel="1">
      <c r="A469" s="1152" t="s">
        <v>2008</v>
      </c>
      <c r="B469" s="353" t="s">
        <v>2009</v>
      </c>
      <c r="C469" s="356">
        <v>99</v>
      </c>
      <c r="D469" s="356">
        <v>3</v>
      </c>
      <c r="E469" s="356">
        <v>7</v>
      </c>
      <c r="F469" s="356">
        <v>9</v>
      </c>
      <c r="G469" s="356">
        <v>5</v>
      </c>
      <c r="H469" s="356">
        <v>71</v>
      </c>
      <c r="I469" s="356">
        <v>124</v>
      </c>
      <c r="J469" s="356">
        <v>6</v>
      </c>
      <c r="K469" s="356">
        <v>8</v>
      </c>
      <c r="L469" s="356">
        <v>3</v>
      </c>
      <c r="M469" s="356">
        <v>1</v>
      </c>
      <c r="N469" s="356">
        <v>34</v>
      </c>
      <c r="O469" s="356">
        <f t="shared" ref="O469:O474" si="189">SUM(C469:H469)</f>
        <v>194</v>
      </c>
      <c r="P469" s="357">
        <f t="shared" ref="P469:P474" si="190">SUM(I469:N469)</f>
        <v>176</v>
      </c>
      <c r="Q469" s="356">
        <f t="shared" ref="Q469:Q474" si="191">+P469+O469</f>
        <v>370</v>
      </c>
      <c r="R469" s="356">
        <v>2</v>
      </c>
      <c r="S469" s="356">
        <v>0</v>
      </c>
      <c r="T469" s="356">
        <f t="shared" ref="T469:T474" si="192">+S469+R469</f>
        <v>2</v>
      </c>
    </row>
    <row r="470" spans="1:20" ht="38.25" hidden="1" outlineLevel="1">
      <c r="A470" s="1152"/>
      <c r="B470" s="353" t="s">
        <v>2010</v>
      </c>
      <c r="C470" s="354">
        <v>166</v>
      </c>
      <c r="D470" s="354">
        <v>2</v>
      </c>
      <c r="E470" s="354">
        <v>6</v>
      </c>
      <c r="F470" s="354">
        <v>17</v>
      </c>
      <c r="G470" s="354">
        <v>1</v>
      </c>
      <c r="H470" s="356">
        <v>134</v>
      </c>
      <c r="I470" s="354">
        <v>37</v>
      </c>
      <c r="J470" s="354">
        <v>0</v>
      </c>
      <c r="K470" s="354">
        <v>4</v>
      </c>
      <c r="L470" s="354">
        <v>9</v>
      </c>
      <c r="M470" s="354">
        <v>3</v>
      </c>
      <c r="N470" s="356">
        <v>15</v>
      </c>
      <c r="O470" s="356">
        <f t="shared" si="189"/>
        <v>326</v>
      </c>
      <c r="P470" s="357">
        <f t="shared" si="190"/>
        <v>68</v>
      </c>
      <c r="Q470" s="356">
        <f t="shared" si="191"/>
        <v>394</v>
      </c>
      <c r="R470" s="356">
        <v>7</v>
      </c>
      <c r="S470" s="356">
        <v>0</v>
      </c>
      <c r="T470" s="356">
        <f t="shared" si="192"/>
        <v>7</v>
      </c>
    </row>
    <row r="471" spans="1:20" ht="51" hidden="1" outlineLevel="1">
      <c r="A471" s="1152"/>
      <c r="B471" s="353" t="s">
        <v>2011</v>
      </c>
      <c r="C471" s="356">
        <v>35</v>
      </c>
      <c r="D471" s="356">
        <v>1</v>
      </c>
      <c r="E471" s="356">
        <v>2</v>
      </c>
      <c r="F471" s="356">
        <v>4</v>
      </c>
      <c r="G471" s="357">
        <v>0</v>
      </c>
      <c r="H471" s="356">
        <v>34</v>
      </c>
      <c r="I471" s="356">
        <v>11</v>
      </c>
      <c r="J471" s="357">
        <v>0</v>
      </c>
      <c r="K471" s="357">
        <v>2</v>
      </c>
      <c r="L471" s="357">
        <v>1</v>
      </c>
      <c r="M471" s="356">
        <v>0</v>
      </c>
      <c r="N471" s="356">
        <v>2</v>
      </c>
      <c r="O471" s="356">
        <f t="shared" si="189"/>
        <v>76</v>
      </c>
      <c r="P471" s="357">
        <f t="shared" si="190"/>
        <v>16</v>
      </c>
      <c r="Q471" s="356">
        <f t="shared" si="191"/>
        <v>92</v>
      </c>
      <c r="R471" s="356">
        <v>0</v>
      </c>
      <c r="S471" s="356">
        <v>0</v>
      </c>
      <c r="T471" s="356">
        <f t="shared" si="192"/>
        <v>0</v>
      </c>
    </row>
    <row r="472" spans="1:20" ht="38.25" hidden="1" outlineLevel="1">
      <c r="A472" s="1152"/>
      <c r="B472" s="353" t="s">
        <v>2012</v>
      </c>
      <c r="C472" s="354">
        <v>232</v>
      </c>
      <c r="D472" s="354">
        <v>6</v>
      </c>
      <c r="E472" s="354">
        <v>26</v>
      </c>
      <c r="F472" s="354">
        <v>18</v>
      </c>
      <c r="G472" s="354">
        <v>5</v>
      </c>
      <c r="H472" s="356">
        <v>134</v>
      </c>
      <c r="I472" s="354">
        <v>73</v>
      </c>
      <c r="J472" s="354">
        <v>6</v>
      </c>
      <c r="K472" s="354">
        <v>7</v>
      </c>
      <c r="L472" s="354">
        <v>5</v>
      </c>
      <c r="M472" s="355">
        <v>1</v>
      </c>
      <c r="N472" s="356">
        <v>39</v>
      </c>
      <c r="O472" s="356">
        <f t="shared" si="189"/>
        <v>421</v>
      </c>
      <c r="P472" s="357">
        <f t="shared" si="190"/>
        <v>131</v>
      </c>
      <c r="Q472" s="356">
        <f t="shared" si="191"/>
        <v>552</v>
      </c>
      <c r="R472" s="356">
        <v>1</v>
      </c>
      <c r="S472" s="356">
        <v>0</v>
      </c>
      <c r="T472" s="356">
        <f t="shared" si="192"/>
        <v>1</v>
      </c>
    </row>
    <row r="473" spans="1:20" ht="25.5" hidden="1" outlineLevel="1">
      <c r="A473" s="1152"/>
      <c r="B473" s="353" t="s">
        <v>2013</v>
      </c>
      <c r="C473" s="356">
        <v>195</v>
      </c>
      <c r="D473" s="356">
        <v>10</v>
      </c>
      <c r="E473" s="356">
        <v>24</v>
      </c>
      <c r="F473" s="356">
        <v>26</v>
      </c>
      <c r="G473" s="357">
        <v>6</v>
      </c>
      <c r="H473" s="356">
        <v>222</v>
      </c>
      <c r="I473" s="356">
        <v>23</v>
      </c>
      <c r="J473" s="356">
        <v>1</v>
      </c>
      <c r="K473" s="356">
        <v>2</v>
      </c>
      <c r="L473" s="356">
        <v>4</v>
      </c>
      <c r="M473" s="357">
        <v>0</v>
      </c>
      <c r="N473" s="356">
        <v>23</v>
      </c>
      <c r="O473" s="356">
        <f t="shared" si="189"/>
        <v>483</v>
      </c>
      <c r="P473" s="357">
        <f t="shared" si="190"/>
        <v>53</v>
      </c>
      <c r="Q473" s="356">
        <f t="shared" si="191"/>
        <v>536</v>
      </c>
      <c r="R473" s="356">
        <v>8</v>
      </c>
      <c r="S473" s="356">
        <v>1</v>
      </c>
      <c r="T473" s="356">
        <f t="shared" si="192"/>
        <v>9</v>
      </c>
    </row>
    <row r="474" spans="1:20" ht="38.25" hidden="1" outlineLevel="1">
      <c r="A474" s="1152"/>
      <c r="B474" s="353" t="s">
        <v>2014</v>
      </c>
      <c r="C474" s="354">
        <v>161</v>
      </c>
      <c r="D474" s="354">
        <v>7</v>
      </c>
      <c r="E474" s="354">
        <v>8</v>
      </c>
      <c r="F474" s="354">
        <v>20</v>
      </c>
      <c r="G474" s="354">
        <v>1</v>
      </c>
      <c r="H474" s="356">
        <v>64</v>
      </c>
      <c r="I474" s="354">
        <v>325</v>
      </c>
      <c r="J474" s="354">
        <v>8</v>
      </c>
      <c r="K474" s="354">
        <v>11</v>
      </c>
      <c r="L474" s="354">
        <v>18</v>
      </c>
      <c r="M474" s="354">
        <v>4</v>
      </c>
      <c r="N474" s="356">
        <v>92</v>
      </c>
      <c r="O474" s="356">
        <f t="shared" si="189"/>
        <v>261</v>
      </c>
      <c r="P474" s="357">
        <f t="shared" si="190"/>
        <v>458</v>
      </c>
      <c r="Q474" s="356">
        <f t="shared" si="191"/>
        <v>719</v>
      </c>
      <c r="R474" s="356">
        <v>0</v>
      </c>
      <c r="S474" s="356">
        <v>0</v>
      </c>
      <c r="T474" s="356">
        <f t="shared" si="192"/>
        <v>0</v>
      </c>
    </row>
    <row r="475" spans="1:20" ht="25.5" customHeight="1" collapsed="1">
      <c r="A475" s="1137" t="s">
        <v>2015</v>
      </c>
      <c r="B475" s="1137"/>
      <c r="C475" s="352">
        <f>SUM(C476:C484)</f>
        <v>30874</v>
      </c>
      <c r="D475" s="352">
        <f t="shared" ref="D475:T475" si="193">SUM(D476:D484)</f>
        <v>1381</v>
      </c>
      <c r="E475" s="352">
        <f t="shared" si="193"/>
        <v>2631</v>
      </c>
      <c r="F475" s="352">
        <f t="shared" si="193"/>
        <v>4019</v>
      </c>
      <c r="G475" s="352">
        <f t="shared" si="193"/>
        <v>1119</v>
      </c>
      <c r="H475" s="352">
        <f t="shared" si="193"/>
        <v>27171</v>
      </c>
      <c r="I475" s="352">
        <f t="shared" si="193"/>
        <v>2882</v>
      </c>
      <c r="J475" s="352">
        <f t="shared" si="193"/>
        <v>196</v>
      </c>
      <c r="K475" s="352">
        <f t="shared" si="193"/>
        <v>283</v>
      </c>
      <c r="L475" s="352">
        <f t="shared" si="193"/>
        <v>343</v>
      </c>
      <c r="M475" s="352">
        <f t="shared" si="193"/>
        <v>100</v>
      </c>
      <c r="N475" s="352">
        <f t="shared" si="193"/>
        <v>1747</v>
      </c>
      <c r="O475" s="352">
        <f t="shared" si="193"/>
        <v>67195</v>
      </c>
      <c r="P475" s="352">
        <f t="shared" si="193"/>
        <v>5551</v>
      </c>
      <c r="Q475" s="349">
        <f t="shared" si="193"/>
        <v>72746</v>
      </c>
      <c r="R475" s="352">
        <f t="shared" si="193"/>
        <v>415</v>
      </c>
      <c r="S475" s="352">
        <f t="shared" si="193"/>
        <v>2</v>
      </c>
      <c r="T475" s="349">
        <f t="shared" si="193"/>
        <v>417</v>
      </c>
    </row>
    <row r="476" spans="1:20" ht="38.25" hidden="1" outlineLevel="1">
      <c r="A476" s="1152" t="s">
        <v>2016</v>
      </c>
      <c r="B476" s="353" t="s">
        <v>2017</v>
      </c>
      <c r="C476" s="356">
        <v>4622</v>
      </c>
      <c r="D476" s="356">
        <v>315</v>
      </c>
      <c r="E476" s="356">
        <v>466</v>
      </c>
      <c r="F476" s="356">
        <v>815</v>
      </c>
      <c r="G476" s="356">
        <v>269</v>
      </c>
      <c r="H476" s="356">
        <v>6294</v>
      </c>
      <c r="I476" s="356">
        <v>148</v>
      </c>
      <c r="J476" s="356">
        <v>5</v>
      </c>
      <c r="K476" s="356">
        <v>21</v>
      </c>
      <c r="L476" s="356">
        <v>23</v>
      </c>
      <c r="M476" s="356">
        <v>4</v>
      </c>
      <c r="N476" s="356">
        <v>134</v>
      </c>
      <c r="O476" s="356">
        <f>SUM(C476:H476)</f>
        <v>12781</v>
      </c>
      <c r="P476" s="356">
        <f>SUM(I476:N476)</f>
        <v>335</v>
      </c>
      <c r="Q476" s="356">
        <f t="shared" ref="Q476:Q484" si="194">+P476+O476</f>
        <v>13116</v>
      </c>
      <c r="R476" s="356">
        <v>66</v>
      </c>
      <c r="S476" s="356">
        <v>1</v>
      </c>
      <c r="T476" s="356">
        <f t="shared" ref="T476:T484" si="195">+S476+R476</f>
        <v>67</v>
      </c>
    </row>
    <row r="477" spans="1:20" ht="38.25" hidden="1" outlineLevel="1">
      <c r="A477" s="1152"/>
      <c r="B477" s="353" t="s">
        <v>2018</v>
      </c>
      <c r="C477" s="354">
        <v>3735</v>
      </c>
      <c r="D477" s="354">
        <v>72</v>
      </c>
      <c r="E477" s="354">
        <v>233</v>
      </c>
      <c r="F477" s="354">
        <v>310</v>
      </c>
      <c r="G477" s="354">
        <v>77</v>
      </c>
      <c r="H477" s="356">
        <v>2362</v>
      </c>
      <c r="I477" s="354">
        <v>7</v>
      </c>
      <c r="J477" s="354">
        <v>0</v>
      </c>
      <c r="K477" s="354">
        <v>2</v>
      </c>
      <c r="L477" s="355">
        <v>5</v>
      </c>
      <c r="M477" s="354">
        <v>0</v>
      </c>
      <c r="N477" s="356">
        <v>2</v>
      </c>
      <c r="O477" s="356">
        <f t="shared" ref="O477:O484" si="196">SUM(C477:H477)</f>
        <v>6789</v>
      </c>
      <c r="P477" s="356">
        <f t="shared" ref="P477:P484" si="197">SUM(I477:N477)</f>
        <v>16</v>
      </c>
      <c r="Q477" s="356">
        <f t="shared" si="194"/>
        <v>6805</v>
      </c>
      <c r="R477" s="356">
        <v>79</v>
      </c>
      <c r="S477" s="356">
        <v>0</v>
      </c>
      <c r="T477" s="356">
        <f t="shared" si="195"/>
        <v>79</v>
      </c>
    </row>
    <row r="478" spans="1:20" ht="25.5" hidden="1" outlineLevel="1">
      <c r="A478" s="1152"/>
      <c r="B478" s="353" t="s">
        <v>2019</v>
      </c>
      <c r="C478" s="356">
        <v>9560</v>
      </c>
      <c r="D478" s="356">
        <v>131</v>
      </c>
      <c r="E478" s="356">
        <v>362</v>
      </c>
      <c r="F478" s="356">
        <v>653</v>
      </c>
      <c r="G478" s="356">
        <v>126</v>
      </c>
      <c r="H478" s="356">
        <v>5337</v>
      </c>
      <c r="I478" s="356">
        <v>20</v>
      </c>
      <c r="J478" s="357">
        <v>0</v>
      </c>
      <c r="K478" s="357">
        <v>1</v>
      </c>
      <c r="L478" s="357">
        <v>2</v>
      </c>
      <c r="M478" s="357">
        <v>0</v>
      </c>
      <c r="N478" s="356">
        <v>1</v>
      </c>
      <c r="O478" s="356">
        <f t="shared" si="196"/>
        <v>16169</v>
      </c>
      <c r="P478" s="356">
        <f t="shared" si="197"/>
        <v>24</v>
      </c>
      <c r="Q478" s="356">
        <f t="shared" si="194"/>
        <v>16193</v>
      </c>
      <c r="R478" s="356">
        <v>163</v>
      </c>
      <c r="S478" s="356">
        <v>0</v>
      </c>
      <c r="T478" s="356">
        <f t="shared" si="195"/>
        <v>163</v>
      </c>
    </row>
    <row r="479" spans="1:20" ht="11.25" hidden="1" customHeight="1" outlineLevel="1">
      <c r="A479" s="1152" t="s">
        <v>2020</v>
      </c>
      <c r="B479" s="353" t="s">
        <v>2021</v>
      </c>
      <c r="C479" s="354">
        <v>1212</v>
      </c>
      <c r="D479" s="354">
        <v>84</v>
      </c>
      <c r="E479" s="354">
        <v>131</v>
      </c>
      <c r="F479" s="354">
        <v>238</v>
      </c>
      <c r="G479" s="354">
        <v>64</v>
      </c>
      <c r="H479" s="356">
        <v>1137</v>
      </c>
      <c r="I479" s="354">
        <v>551</v>
      </c>
      <c r="J479" s="354">
        <v>41</v>
      </c>
      <c r="K479" s="354">
        <v>80</v>
      </c>
      <c r="L479" s="354">
        <v>92</v>
      </c>
      <c r="M479" s="354">
        <v>22</v>
      </c>
      <c r="N479" s="356">
        <v>419</v>
      </c>
      <c r="O479" s="356">
        <f t="shared" si="196"/>
        <v>2866</v>
      </c>
      <c r="P479" s="356">
        <f t="shared" si="197"/>
        <v>1205</v>
      </c>
      <c r="Q479" s="356">
        <f t="shared" si="194"/>
        <v>4071</v>
      </c>
      <c r="R479" s="356">
        <v>4</v>
      </c>
      <c r="S479" s="356">
        <v>0</v>
      </c>
      <c r="T479" s="356">
        <f t="shared" si="195"/>
        <v>4</v>
      </c>
    </row>
    <row r="480" spans="1:20" ht="38.25" hidden="1" outlineLevel="1">
      <c r="A480" s="1152"/>
      <c r="B480" s="353" t="s">
        <v>2022</v>
      </c>
      <c r="C480" s="356">
        <v>8981</v>
      </c>
      <c r="D480" s="356">
        <v>686</v>
      </c>
      <c r="E480" s="356">
        <v>1253</v>
      </c>
      <c r="F480" s="356">
        <v>1743</v>
      </c>
      <c r="G480" s="356">
        <v>522</v>
      </c>
      <c r="H480" s="356">
        <v>10506</v>
      </c>
      <c r="I480" s="356">
        <v>2038</v>
      </c>
      <c r="J480" s="356">
        <v>144</v>
      </c>
      <c r="K480" s="356">
        <v>168</v>
      </c>
      <c r="L480" s="356">
        <v>218</v>
      </c>
      <c r="M480" s="356">
        <v>72</v>
      </c>
      <c r="N480" s="356">
        <v>1144</v>
      </c>
      <c r="O480" s="356">
        <f t="shared" si="196"/>
        <v>23691</v>
      </c>
      <c r="P480" s="356">
        <f t="shared" si="197"/>
        <v>3784</v>
      </c>
      <c r="Q480" s="356">
        <f t="shared" si="194"/>
        <v>27475</v>
      </c>
      <c r="R480" s="356">
        <v>55</v>
      </c>
      <c r="S480" s="356">
        <v>1</v>
      </c>
      <c r="T480" s="356">
        <f t="shared" si="195"/>
        <v>56</v>
      </c>
    </row>
    <row r="481" spans="1:20" ht="25.5" hidden="1" outlineLevel="1">
      <c r="A481" s="1152" t="s">
        <v>2023</v>
      </c>
      <c r="B481" s="353" t="s">
        <v>2024</v>
      </c>
      <c r="C481" s="354">
        <v>322</v>
      </c>
      <c r="D481" s="354">
        <v>6</v>
      </c>
      <c r="E481" s="354">
        <v>17</v>
      </c>
      <c r="F481" s="354">
        <v>27</v>
      </c>
      <c r="G481" s="354">
        <v>8</v>
      </c>
      <c r="H481" s="356">
        <v>207</v>
      </c>
      <c r="I481" s="354">
        <v>3</v>
      </c>
      <c r="J481" s="355">
        <v>0</v>
      </c>
      <c r="K481" s="355">
        <v>1</v>
      </c>
      <c r="L481" s="355">
        <v>0</v>
      </c>
      <c r="M481" s="355">
        <v>0</v>
      </c>
      <c r="N481" s="355">
        <v>1</v>
      </c>
      <c r="O481" s="356">
        <f t="shared" si="196"/>
        <v>587</v>
      </c>
      <c r="P481" s="356">
        <f t="shared" si="197"/>
        <v>5</v>
      </c>
      <c r="Q481" s="356">
        <f t="shared" si="194"/>
        <v>592</v>
      </c>
      <c r="R481" s="356">
        <v>16</v>
      </c>
      <c r="S481" s="356">
        <v>0</v>
      </c>
      <c r="T481" s="356">
        <f t="shared" si="195"/>
        <v>16</v>
      </c>
    </row>
    <row r="482" spans="1:20" ht="25.5" hidden="1" outlineLevel="1">
      <c r="A482" s="1152"/>
      <c r="B482" s="353" t="s">
        <v>2025</v>
      </c>
      <c r="C482" s="356">
        <v>0</v>
      </c>
      <c r="D482" s="357">
        <v>0</v>
      </c>
      <c r="E482" s="356">
        <v>0</v>
      </c>
      <c r="F482" s="357">
        <v>0</v>
      </c>
      <c r="G482" s="357">
        <v>0</v>
      </c>
      <c r="H482" s="356">
        <v>1</v>
      </c>
      <c r="I482" s="357">
        <v>0</v>
      </c>
      <c r="J482" s="357">
        <v>0</v>
      </c>
      <c r="K482" s="357">
        <v>0</v>
      </c>
      <c r="L482" s="357">
        <v>0</v>
      </c>
      <c r="M482" s="357">
        <v>0</v>
      </c>
      <c r="N482" s="357">
        <v>0</v>
      </c>
      <c r="O482" s="356">
        <f t="shared" si="196"/>
        <v>1</v>
      </c>
      <c r="P482" s="356">
        <f t="shared" si="197"/>
        <v>0</v>
      </c>
      <c r="Q482" s="356">
        <f t="shared" si="194"/>
        <v>1</v>
      </c>
      <c r="R482" s="356">
        <v>0</v>
      </c>
      <c r="S482" s="356">
        <v>0</v>
      </c>
      <c r="T482" s="356">
        <f t="shared" si="195"/>
        <v>0</v>
      </c>
    </row>
    <row r="483" spans="1:20" ht="38.25" hidden="1" outlineLevel="1">
      <c r="A483" s="1152"/>
      <c r="B483" s="353" t="s">
        <v>2026</v>
      </c>
      <c r="C483" s="354">
        <v>2282</v>
      </c>
      <c r="D483" s="354">
        <v>79</v>
      </c>
      <c r="E483" s="354">
        <v>155</v>
      </c>
      <c r="F483" s="354">
        <v>216</v>
      </c>
      <c r="G483" s="354">
        <v>49</v>
      </c>
      <c r="H483" s="356">
        <v>1226</v>
      </c>
      <c r="I483" s="354">
        <v>68</v>
      </c>
      <c r="J483" s="355">
        <v>2</v>
      </c>
      <c r="K483" s="355">
        <v>6</v>
      </c>
      <c r="L483" s="354">
        <v>2</v>
      </c>
      <c r="M483" s="354">
        <v>0</v>
      </c>
      <c r="N483" s="356">
        <v>15</v>
      </c>
      <c r="O483" s="356">
        <f t="shared" si="196"/>
        <v>4007</v>
      </c>
      <c r="P483" s="356">
        <f t="shared" si="197"/>
        <v>93</v>
      </c>
      <c r="Q483" s="356">
        <f t="shared" si="194"/>
        <v>4100</v>
      </c>
      <c r="R483" s="356">
        <v>31</v>
      </c>
      <c r="S483" s="356">
        <v>0</v>
      </c>
      <c r="T483" s="356">
        <f t="shared" si="195"/>
        <v>31</v>
      </c>
    </row>
    <row r="484" spans="1:20" ht="25.5" hidden="1" outlineLevel="1">
      <c r="A484" s="1152"/>
      <c r="B484" s="353" t="s">
        <v>2027</v>
      </c>
      <c r="C484" s="356">
        <v>160</v>
      </c>
      <c r="D484" s="356">
        <v>8</v>
      </c>
      <c r="E484" s="356">
        <v>14</v>
      </c>
      <c r="F484" s="356">
        <v>17</v>
      </c>
      <c r="G484" s="356">
        <v>4</v>
      </c>
      <c r="H484" s="356">
        <v>101</v>
      </c>
      <c r="I484" s="356">
        <v>47</v>
      </c>
      <c r="J484" s="356">
        <v>4</v>
      </c>
      <c r="K484" s="357">
        <v>4</v>
      </c>
      <c r="L484" s="357">
        <v>1</v>
      </c>
      <c r="M484" s="357">
        <v>2</v>
      </c>
      <c r="N484" s="356">
        <v>31</v>
      </c>
      <c r="O484" s="356">
        <f t="shared" si="196"/>
        <v>304</v>
      </c>
      <c r="P484" s="356">
        <f t="shared" si="197"/>
        <v>89</v>
      </c>
      <c r="Q484" s="356">
        <f t="shared" si="194"/>
        <v>393</v>
      </c>
      <c r="R484" s="356">
        <v>1</v>
      </c>
      <c r="S484" s="356">
        <v>0</v>
      </c>
      <c r="T484" s="356">
        <f t="shared" si="195"/>
        <v>1</v>
      </c>
    </row>
    <row r="485" spans="1:20" ht="18" customHeight="1" collapsed="1">
      <c r="A485" s="1137" t="s">
        <v>2028</v>
      </c>
      <c r="B485" s="1137"/>
      <c r="C485" s="358">
        <f>SUM(C486:C487)</f>
        <v>3446</v>
      </c>
      <c r="D485" s="358">
        <f t="shared" ref="D485:T485" si="198">SUM(D486:D487)</f>
        <v>70</v>
      </c>
      <c r="E485" s="358">
        <f t="shared" si="198"/>
        <v>211</v>
      </c>
      <c r="F485" s="358">
        <f t="shared" si="198"/>
        <v>318</v>
      </c>
      <c r="G485" s="358">
        <f t="shared" si="198"/>
        <v>64</v>
      </c>
      <c r="H485" s="358">
        <f t="shared" si="198"/>
        <v>1374</v>
      </c>
      <c r="I485" s="358">
        <f t="shared" si="198"/>
        <v>2315</v>
      </c>
      <c r="J485" s="358">
        <f t="shared" si="198"/>
        <v>65</v>
      </c>
      <c r="K485" s="358">
        <f t="shared" si="198"/>
        <v>123</v>
      </c>
      <c r="L485" s="358">
        <f t="shared" si="198"/>
        <v>219</v>
      </c>
      <c r="M485" s="358">
        <f t="shared" si="198"/>
        <v>39</v>
      </c>
      <c r="N485" s="358">
        <f t="shared" si="198"/>
        <v>873</v>
      </c>
      <c r="O485" s="358">
        <f t="shared" si="198"/>
        <v>5483</v>
      </c>
      <c r="P485" s="358">
        <f t="shared" si="198"/>
        <v>3634</v>
      </c>
      <c r="Q485" s="359">
        <f t="shared" si="198"/>
        <v>9117</v>
      </c>
      <c r="R485" s="358">
        <f t="shared" si="198"/>
        <v>11</v>
      </c>
      <c r="S485" s="358">
        <f t="shared" si="198"/>
        <v>3</v>
      </c>
      <c r="T485" s="359">
        <f t="shared" si="198"/>
        <v>14</v>
      </c>
    </row>
    <row r="486" spans="1:20" hidden="1" outlineLevel="1">
      <c r="A486" s="1152" t="s">
        <v>2029</v>
      </c>
      <c r="B486" s="353" t="s">
        <v>2030</v>
      </c>
      <c r="C486" s="354">
        <v>1261</v>
      </c>
      <c r="D486" s="354">
        <v>17</v>
      </c>
      <c r="E486" s="354">
        <v>53</v>
      </c>
      <c r="F486" s="354">
        <v>81</v>
      </c>
      <c r="G486" s="354">
        <v>6</v>
      </c>
      <c r="H486" s="356">
        <v>290</v>
      </c>
      <c r="I486" s="354">
        <v>758</v>
      </c>
      <c r="J486" s="354">
        <v>21</v>
      </c>
      <c r="K486" s="354">
        <v>18</v>
      </c>
      <c r="L486" s="354">
        <v>37</v>
      </c>
      <c r="M486" s="354">
        <v>9</v>
      </c>
      <c r="N486" s="356">
        <v>161</v>
      </c>
      <c r="O486" s="356">
        <f t="shared" ref="O486:O490" si="199">SUM(C486:H486)</f>
        <v>1708</v>
      </c>
      <c r="P486" s="357">
        <f t="shared" ref="P486:P487" si="200">SUM(I486:N486)</f>
        <v>1004</v>
      </c>
      <c r="Q486" s="356">
        <f t="shared" ref="Q486:Q487" si="201">+P486+O486</f>
        <v>2712</v>
      </c>
      <c r="R486" s="356">
        <v>2</v>
      </c>
      <c r="S486" s="356">
        <v>0</v>
      </c>
      <c r="T486" s="356">
        <f t="shared" ref="T486:T487" si="202">+S486+R486</f>
        <v>2</v>
      </c>
    </row>
    <row r="487" spans="1:20" hidden="1" outlineLevel="1">
      <c r="A487" s="1152"/>
      <c r="B487" s="353" t="s">
        <v>2031</v>
      </c>
      <c r="C487" s="356">
        <v>2185</v>
      </c>
      <c r="D487" s="356">
        <v>53</v>
      </c>
      <c r="E487" s="356">
        <v>158</v>
      </c>
      <c r="F487" s="356">
        <v>237</v>
      </c>
      <c r="G487" s="356">
        <v>58</v>
      </c>
      <c r="H487" s="356">
        <v>1084</v>
      </c>
      <c r="I487" s="356">
        <v>1557</v>
      </c>
      <c r="J487" s="356">
        <v>44</v>
      </c>
      <c r="K487" s="356">
        <v>105</v>
      </c>
      <c r="L487" s="356">
        <v>182</v>
      </c>
      <c r="M487" s="356">
        <v>30</v>
      </c>
      <c r="N487" s="356">
        <v>712</v>
      </c>
      <c r="O487" s="356">
        <f t="shared" si="199"/>
        <v>3775</v>
      </c>
      <c r="P487" s="357">
        <f t="shared" si="200"/>
        <v>2630</v>
      </c>
      <c r="Q487" s="356">
        <f t="shared" si="201"/>
        <v>6405</v>
      </c>
      <c r="R487" s="356">
        <v>9</v>
      </c>
      <c r="S487" s="356">
        <v>3</v>
      </c>
      <c r="T487" s="356">
        <f t="shared" si="202"/>
        <v>12</v>
      </c>
    </row>
    <row r="488" spans="1:20" ht="18" customHeight="1" collapsed="1">
      <c r="A488" s="1137" t="s">
        <v>2032</v>
      </c>
      <c r="B488" s="1137"/>
      <c r="C488" s="358">
        <f>SUM(C489:C490)</f>
        <v>507</v>
      </c>
      <c r="D488" s="358">
        <f t="shared" ref="D488:T488" si="203">SUM(D489:D490)</f>
        <v>13</v>
      </c>
      <c r="E488" s="358">
        <f t="shared" si="203"/>
        <v>26</v>
      </c>
      <c r="F488" s="358">
        <f t="shared" si="203"/>
        <v>57</v>
      </c>
      <c r="G488" s="358">
        <f t="shared" si="203"/>
        <v>7</v>
      </c>
      <c r="H488" s="358">
        <f t="shared" si="203"/>
        <v>336</v>
      </c>
      <c r="I488" s="358">
        <f t="shared" si="203"/>
        <v>41</v>
      </c>
      <c r="J488" s="358">
        <f t="shared" si="203"/>
        <v>1</v>
      </c>
      <c r="K488" s="358">
        <f t="shared" si="203"/>
        <v>0</v>
      </c>
      <c r="L488" s="358">
        <f t="shared" si="203"/>
        <v>5</v>
      </c>
      <c r="M488" s="358">
        <f t="shared" si="203"/>
        <v>0</v>
      </c>
      <c r="N488" s="358">
        <f t="shared" si="203"/>
        <v>17</v>
      </c>
      <c r="O488" s="692">
        <f t="shared" si="199"/>
        <v>946</v>
      </c>
      <c r="P488" s="358">
        <f t="shared" si="203"/>
        <v>64</v>
      </c>
      <c r="Q488" s="359">
        <f t="shared" si="203"/>
        <v>1010</v>
      </c>
      <c r="R488" s="358">
        <f t="shared" si="203"/>
        <v>7</v>
      </c>
      <c r="S488" s="358">
        <f t="shared" si="203"/>
        <v>0</v>
      </c>
      <c r="T488" s="359">
        <f t="shared" si="203"/>
        <v>7</v>
      </c>
    </row>
    <row r="489" spans="1:20" ht="25.5" hidden="1" outlineLevel="1">
      <c r="A489" s="353" t="s">
        <v>2033</v>
      </c>
      <c r="B489" s="353" t="s">
        <v>2034</v>
      </c>
      <c r="C489" s="354">
        <v>486</v>
      </c>
      <c r="D489" s="354">
        <v>13</v>
      </c>
      <c r="E489" s="354">
        <v>26</v>
      </c>
      <c r="F489" s="354">
        <v>53</v>
      </c>
      <c r="G489" s="354">
        <v>7</v>
      </c>
      <c r="H489" s="356">
        <v>328</v>
      </c>
      <c r="I489" s="354">
        <v>35</v>
      </c>
      <c r="J489" s="355">
        <v>1</v>
      </c>
      <c r="K489" s="354">
        <v>0</v>
      </c>
      <c r="L489" s="355">
        <v>5</v>
      </c>
      <c r="M489" s="355">
        <v>0</v>
      </c>
      <c r="N489" s="356">
        <v>13</v>
      </c>
      <c r="O489" s="356">
        <f t="shared" si="199"/>
        <v>913</v>
      </c>
      <c r="P489" s="357">
        <f t="shared" ref="P489:P490" si="204">SUM(I489:N489)</f>
        <v>54</v>
      </c>
      <c r="Q489" s="356">
        <f t="shared" ref="Q489:Q490" si="205">+P489+O489</f>
        <v>967</v>
      </c>
      <c r="R489" s="356">
        <v>5</v>
      </c>
      <c r="S489" s="356">
        <v>0</v>
      </c>
      <c r="T489" s="356">
        <f t="shared" ref="T489:T490" si="206">+S489+R489</f>
        <v>5</v>
      </c>
    </row>
    <row r="490" spans="1:20" hidden="1" outlineLevel="1">
      <c r="A490" s="353" t="s">
        <v>2035</v>
      </c>
      <c r="B490" s="353" t="s">
        <v>2036</v>
      </c>
      <c r="C490" s="356">
        <v>21</v>
      </c>
      <c r="D490" s="357">
        <v>0</v>
      </c>
      <c r="E490" s="356">
        <v>0</v>
      </c>
      <c r="F490" s="356">
        <v>4</v>
      </c>
      <c r="G490" s="357">
        <v>0</v>
      </c>
      <c r="H490" s="356">
        <v>8</v>
      </c>
      <c r="I490" s="356">
        <v>6</v>
      </c>
      <c r="J490" s="357">
        <v>0</v>
      </c>
      <c r="K490" s="357">
        <v>0</v>
      </c>
      <c r="L490" s="357">
        <v>0</v>
      </c>
      <c r="M490" s="357">
        <v>0</v>
      </c>
      <c r="N490" s="356">
        <v>4</v>
      </c>
      <c r="O490" s="356">
        <f t="shared" si="199"/>
        <v>33</v>
      </c>
      <c r="P490" s="357">
        <f t="shared" si="204"/>
        <v>10</v>
      </c>
      <c r="Q490" s="356">
        <f t="shared" si="205"/>
        <v>43</v>
      </c>
      <c r="R490" s="356">
        <v>2</v>
      </c>
      <c r="S490" s="356">
        <v>0</v>
      </c>
      <c r="T490" s="356">
        <f t="shared" si="206"/>
        <v>2</v>
      </c>
    </row>
    <row r="491" spans="1:20" ht="18" customHeight="1" collapsed="1">
      <c r="A491" s="1137" t="s">
        <v>2037</v>
      </c>
      <c r="B491" s="1137"/>
      <c r="C491" s="358">
        <f>SUM(C492:C499)</f>
        <v>22380</v>
      </c>
      <c r="D491" s="358">
        <f t="shared" ref="D491:T491" si="207">SUM(D492:D499)</f>
        <v>1072</v>
      </c>
      <c r="E491" s="358">
        <f t="shared" si="207"/>
        <v>2087</v>
      </c>
      <c r="F491" s="358">
        <f t="shared" si="207"/>
        <v>2943</v>
      </c>
      <c r="G491" s="358">
        <f t="shared" si="207"/>
        <v>767</v>
      </c>
      <c r="H491" s="358">
        <f t="shared" si="207"/>
        <v>15919</v>
      </c>
      <c r="I491" s="358">
        <f t="shared" si="207"/>
        <v>5024</v>
      </c>
      <c r="J491" s="358">
        <f t="shared" si="207"/>
        <v>211</v>
      </c>
      <c r="K491" s="358">
        <f t="shared" si="207"/>
        <v>372</v>
      </c>
      <c r="L491" s="358">
        <f t="shared" si="207"/>
        <v>489</v>
      </c>
      <c r="M491" s="358">
        <f t="shared" si="207"/>
        <v>127</v>
      </c>
      <c r="N491" s="358">
        <f t="shared" si="207"/>
        <v>2266</v>
      </c>
      <c r="O491" s="358">
        <f t="shared" si="207"/>
        <v>45168</v>
      </c>
      <c r="P491" s="358">
        <f t="shared" si="207"/>
        <v>8489</v>
      </c>
      <c r="Q491" s="359">
        <f t="shared" si="207"/>
        <v>53657</v>
      </c>
      <c r="R491" s="358">
        <f t="shared" si="207"/>
        <v>188</v>
      </c>
      <c r="S491" s="358">
        <f t="shared" si="207"/>
        <v>3</v>
      </c>
      <c r="T491" s="359">
        <f t="shared" si="207"/>
        <v>191</v>
      </c>
    </row>
    <row r="492" spans="1:20" ht="25.5" hidden="1" outlineLevel="1">
      <c r="A492" s="1152" t="s">
        <v>2038</v>
      </c>
      <c r="B492" s="353" t="s">
        <v>2039</v>
      </c>
      <c r="C492" s="354">
        <v>1296</v>
      </c>
      <c r="D492" s="354">
        <v>64</v>
      </c>
      <c r="E492" s="354">
        <v>132</v>
      </c>
      <c r="F492" s="354">
        <v>220</v>
      </c>
      <c r="G492" s="354">
        <v>54</v>
      </c>
      <c r="H492" s="356">
        <v>906</v>
      </c>
      <c r="I492" s="354">
        <v>20</v>
      </c>
      <c r="J492" s="355">
        <v>0</v>
      </c>
      <c r="K492" s="355">
        <v>1</v>
      </c>
      <c r="L492" s="355">
        <v>1</v>
      </c>
      <c r="M492" s="355">
        <v>0</v>
      </c>
      <c r="N492" s="356">
        <v>8</v>
      </c>
      <c r="O492" s="356">
        <f t="shared" ref="O492:O500" si="208">SUM(C492:H492)</f>
        <v>2672</v>
      </c>
      <c r="P492" s="357">
        <f t="shared" ref="P492:P500" si="209">SUM(I492:N492)</f>
        <v>30</v>
      </c>
      <c r="Q492" s="356">
        <f t="shared" ref="Q492:Q500" si="210">+P492+O492</f>
        <v>2702</v>
      </c>
      <c r="R492" s="356">
        <v>4</v>
      </c>
      <c r="S492" s="356">
        <v>0</v>
      </c>
      <c r="T492" s="356">
        <f t="shared" ref="T492:T500" si="211">+S492+R492</f>
        <v>4</v>
      </c>
    </row>
    <row r="493" spans="1:20" hidden="1" outlineLevel="1">
      <c r="A493" s="1152"/>
      <c r="B493" s="353" t="s">
        <v>2040</v>
      </c>
      <c r="C493" s="356">
        <v>126</v>
      </c>
      <c r="D493" s="356">
        <v>7</v>
      </c>
      <c r="E493" s="356">
        <v>12</v>
      </c>
      <c r="F493" s="356">
        <v>25</v>
      </c>
      <c r="G493" s="356">
        <v>3</v>
      </c>
      <c r="H493" s="356">
        <v>108</v>
      </c>
      <c r="I493" s="356">
        <v>10</v>
      </c>
      <c r="J493" s="357">
        <v>0</v>
      </c>
      <c r="K493" s="356">
        <v>1</v>
      </c>
      <c r="L493" s="356">
        <v>0</v>
      </c>
      <c r="M493" s="356">
        <v>0</v>
      </c>
      <c r="N493" s="356">
        <v>6</v>
      </c>
      <c r="O493" s="356">
        <f t="shared" si="208"/>
        <v>281</v>
      </c>
      <c r="P493" s="357">
        <f t="shared" si="209"/>
        <v>17</v>
      </c>
      <c r="Q493" s="356">
        <f t="shared" si="210"/>
        <v>298</v>
      </c>
      <c r="R493" s="356">
        <v>3</v>
      </c>
      <c r="S493" s="356">
        <v>0</v>
      </c>
      <c r="T493" s="356">
        <f t="shared" si="211"/>
        <v>3</v>
      </c>
    </row>
    <row r="494" spans="1:20" ht="25.5" hidden="1" outlineLevel="1">
      <c r="A494" s="1152"/>
      <c r="B494" s="353" t="s">
        <v>2041</v>
      </c>
      <c r="C494" s="354">
        <v>684</v>
      </c>
      <c r="D494" s="354">
        <v>27</v>
      </c>
      <c r="E494" s="354">
        <v>73</v>
      </c>
      <c r="F494" s="354">
        <v>103</v>
      </c>
      <c r="G494" s="354">
        <v>29</v>
      </c>
      <c r="H494" s="356">
        <v>441</v>
      </c>
      <c r="I494" s="354">
        <v>16</v>
      </c>
      <c r="J494" s="355">
        <v>1</v>
      </c>
      <c r="K494" s="354">
        <v>2</v>
      </c>
      <c r="L494" s="355">
        <v>4</v>
      </c>
      <c r="M494" s="355">
        <v>0</v>
      </c>
      <c r="N494" s="356">
        <v>6</v>
      </c>
      <c r="O494" s="356">
        <f t="shared" si="208"/>
        <v>1357</v>
      </c>
      <c r="P494" s="357">
        <f t="shared" si="209"/>
        <v>29</v>
      </c>
      <c r="Q494" s="356">
        <f t="shared" si="210"/>
        <v>1386</v>
      </c>
      <c r="R494" s="356">
        <v>3</v>
      </c>
      <c r="S494" s="356">
        <v>0</v>
      </c>
      <c r="T494" s="356">
        <f t="shared" si="211"/>
        <v>3</v>
      </c>
    </row>
    <row r="495" spans="1:20" ht="25.5" hidden="1" outlineLevel="1">
      <c r="A495" s="1152" t="s">
        <v>2042</v>
      </c>
      <c r="B495" s="353" t="s">
        <v>2043</v>
      </c>
      <c r="C495" s="356">
        <v>1386</v>
      </c>
      <c r="D495" s="356">
        <v>21</v>
      </c>
      <c r="E495" s="356">
        <v>47</v>
      </c>
      <c r="F495" s="356">
        <v>88</v>
      </c>
      <c r="G495" s="356">
        <v>21</v>
      </c>
      <c r="H495" s="356">
        <v>444</v>
      </c>
      <c r="I495" s="356">
        <v>8</v>
      </c>
      <c r="J495" s="357">
        <v>2</v>
      </c>
      <c r="K495" s="357">
        <v>0</v>
      </c>
      <c r="L495" s="356">
        <v>1</v>
      </c>
      <c r="M495" s="357">
        <v>0</v>
      </c>
      <c r="N495" s="357">
        <v>6</v>
      </c>
      <c r="O495" s="356">
        <f t="shared" si="208"/>
        <v>2007</v>
      </c>
      <c r="P495" s="357">
        <f t="shared" si="209"/>
        <v>17</v>
      </c>
      <c r="Q495" s="356">
        <f t="shared" si="210"/>
        <v>2024</v>
      </c>
      <c r="R495" s="356">
        <v>1</v>
      </c>
      <c r="S495" s="356">
        <v>0</v>
      </c>
      <c r="T495" s="356">
        <f t="shared" si="211"/>
        <v>1</v>
      </c>
    </row>
    <row r="496" spans="1:20" hidden="1" outlineLevel="1">
      <c r="A496" s="1152"/>
      <c r="B496" s="353" t="s">
        <v>2044</v>
      </c>
      <c r="C496" s="354">
        <v>182</v>
      </c>
      <c r="D496" s="354">
        <v>11</v>
      </c>
      <c r="E496" s="354">
        <v>14</v>
      </c>
      <c r="F496" s="354">
        <v>29</v>
      </c>
      <c r="G496" s="354">
        <v>9</v>
      </c>
      <c r="H496" s="356">
        <v>132</v>
      </c>
      <c r="I496" s="354">
        <v>26</v>
      </c>
      <c r="J496" s="355">
        <v>1</v>
      </c>
      <c r="K496" s="354">
        <v>6</v>
      </c>
      <c r="L496" s="354">
        <v>2</v>
      </c>
      <c r="M496" s="354">
        <v>1</v>
      </c>
      <c r="N496" s="356">
        <v>14</v>
      </c>
      <c r="O496" s="356">
        <f t="shared" si="208"/>
        <v>377</v>
      </c>
      <c r="P496" s="357">
        <f t="shared" si="209"/>
        <v>50</v>
      </c>
      <c r="Q496" s="356">
        <f t="shared" si="210"/>
        <v>427</v>
      </c>
      <c r="R496" s="356">
        <v>1</v>
      </c>
      <c r="S496" s="356">
        <v>0</v>
      </c>
      <c r="T496" s="356">
        <f t="shared" si="211"/>
        <v>1</v>
      </c>
    </row>
    <row r="497" spans="1:20" ht="38.25" hidden="1" outlineLevel="1">
      <c r="A497" s="1152"/>
      <c r="B497" s="353" t="s">
        <v>2045</v>
      </c>
      <c r="C497" s="356">
        <v>149</v>
      </c>
      <c r="D497" s="357">
        <v>4</v>
      </c>
      <c r="E497" s="356">
        <v>12</v>
      </c>
      <c r="F497" s="356">
        <v>17</v>
      </c>
      <c r="G497" s="356">
        <v>3</v>
      </c>
      <c r="H497" s="356">
        <v>57</v>
      </c>
      <c r="I497" s="357">
        <v>1</v>
      </c>
      <c r="J497" s="357">
        <v>0</v>
      </c>
      <c r="K497" s="357">
        <v>0</v>
      </c>
      <c r="L497" s="357">
        <v>0</v>
      </c>
      <c r="M497" s="357">
        <v>0</v>
      </c>
      <c r="N497" s="357">
        <v>0</v>
      </c>
      <c r="O497" s="356">
        <f t="shared" si="208"/>
        <v>242</v>
      </c>
      <c r="P497" s="357">
        <f t="shared" si="209"/>
        <v>1</v>
      </c>
      <c r="Q497" s="356">
        <f t="shared" si="210"/>
        <v>243</v>
      </c>
      <c r="R497" s="356">
        <v>1</v>
      </c>
      <c r="S497" s="356">
        <v>0</v>
      </c>
      <c r="T497" s="356">
        <f t="shared" si="211"/>
        <v>1</v>
      </c>
    </row>
    <row r="498" spans="1:20" ht="25.5" hidden="1" outlineLevel="1">
      <c r="A498" s="1152"/>
      <c r="B498" s="353" t="s">
        <v>2046</v>
      </c>
      <c r="C498" s="354">
        <v>21</v>
      </c>
      <c r="D498" s="355">
        <v>0</v>
      </c>
      <c r="E498" s="354">
        <v>2</v>
      </c>
      <c r="F498" s="354">
        <v>5</v>
      </c>
      <c r="G498" s="354">
        <v>1</v>
      </c>
      <c r="H498" s="356">
        <v>20</v>
      </c>
      <c r="I498" s="354">
        <v>5</v>
      </c>
      <c r="J498" s="355">
        <v>0</v>
      </c>
      <c r="K498" s="355">
        <v>0</v>
      </c>
      <c r="L498" s="354">
        <v>1</v>
      </c>
      <c r="M498" s="355">
        <v>0</v>
      </c>
      <c r="N498" s="355">
        <v>3</v>
      </c>
      <c r="O498" s="356">
        <f t="shared" si="208"/>
        <v>49</v>
      </c>
      <c r="P498" s="357">
        <f t="shared" si="209"/>
        <v>9</v>
      </c>
      <c r="Q498" s="356">
        <f t="shared" si="210"/>
        <v>58</v>
      </c>
      <c r="R498" s="356">
        <v>1</v>
      </c>
      <c r="S498" s="356">
        <v>0</v>
      </c>
      <c r="T498" s="356">
        <f t="shared" si="211"/>
        <v>1</v>
      </c>
    </row>
    <row r="499" spans="1:20" ht="38.25" hidden="1" outlineLevel="1">
      <c r="A499" s="1152"/>
      <c r="B499" s="353" t="s">
        <v>2047</v>
      </c>
      <c r="C499" s="356">
        <v>18536</v>
      </c>
      <c r="D499" s="356">
        <v>938</v>
      </c>
      <c r="E499" s="356">
        <v>1795</v>
      </c>
      <c r="F499" s="356">
        <v>2456</v>
      </c>
      <c r="G499" s="356">
        <v>647</v>
      </c>
      <c r="H499" s="356">
        <v>13811</v>
      </c>
      <c r="I499" s="356">
        <v>4938</v>
      </c>
      <c r="J499" s="356">
        <v>207</v>
      </c>
      <c r="K499" s="356">
        <v>362</v>
      </c>
      <c r="L499" s="356">
        <v>480</v>
      </c>
      <c r="M499" s="356">
        <v>126</v>
      </c>
      <c r="N499" s="356">
        <v>2223</v>
      </c>
      <c r="O499" s="356">
        <f t="shared" si="208"/>
        <v>38183</v>
      </c>
      <c r="P499" s="357">
        <f t="shared" si="209"/>
        <v>8336</v>
      </c>
      <c r="Q499" s="356">
        <f t="shared" si="210"/>
        <v>46519</v>
      </c>
      <c r="R499" s="356">
        <v>174</v>
      </c>
      <c r="S499" s="356">
        <v>3</v>
      </c>
      <c r="T499" s="356">
        <f t="shared" si="211"/>
        <v>177</v>
      </c>
    </row>
    <row r="500" spans="1:20" ht="18" customHeight="1" collapsed="1">
      <c r="A500" s="1135" t="s">
        <v>2048</v>
      </c>
      <c r="B500" s="1135"/>
      <c r="C500" s="352">
        <v>45</v>
      </c>
      <c r="D500" s="370">
        <v>1</v>
      </c>
      <c r="E500" s="352">
        <v>10</v>
      </c>
      <c r="F500" s="352">
        <v>5</v>
      </c>
      <c r="G500" s="370">
        <v>1</v>
      </c>
      <c r="H500" s="358">
        <v>37</v>
      </c>
      <c r="I500" s="352">
        <v>8</v>
      </c>
      <c r="J500" s="370">
        <v>0</v>
      </c>
      <c r="K500" s="352">
        <v>0</v>
      </c>
      <c r="L500" s="370">
        <v>0</v>
      </c>
      <c r="M500" s="352">
        <v>1</v>
      </c>
      <c r="N500" s="358">
        <v>6</v>
      </c>
      <c r="O500" s="358">
        <f t="shared" si="208"/>
        <v>99</v>
      </c>
      <c r="P500" s="358">
        <f t="shared" si="209"/>
        <v>15</v>
      </c>
      <c r="Q500" s="359">
        <f t="shared" si="210"/>
        <v>114</v>
      </c>
      <c r="R500" s="358">
        <v>1</v>
      </c>
      <c r="S500" s="358">
        <v>0</v>
      </c>
      <c r="T500" s="359">
        <f t="shared" si="211"/>
        <v>1</v>
      </c>
    </row>
    <row r="501" spans="1:20" ht="21" customHeight="1">
      <c r="A501" s="371" t="s">
        <v>1119</v>
      </c>
      <c r="B501" s="371"/>
      <c r="C501" s="372">
        <f t="shared" ref="C501:T501" si="212">C7+C14+C50+C149+C239+C277+C322+C344+C416+C460+C500</f>
        <v>117511</v>
      </c>
      <c r="D501" s="372">
        <f t="shared" si="212"/>
        <v>5304</v>
      </c>
      <c r="E501" s="372">
        <f t="shared" si="212"/>
        <v>10077</v>
      </c>
      <c r="F501" s="372">
        <f t="shared" si="212"/>
        <v>14406</v>
      </c>
      <c r="G501" s="372">
        <f t="shared" si="212"/>
        <v>3893</v>
      </c>
      <c r="H501" s="372">
        <f t="shared" si="212"/>
        <v>89924</v>
      </c>
      <c r="I501" s="372">
        <f t="shared" si="212"/>
        <v>28609</v>
      </c>
      <c r="J501" s="372">
        <f t="shared" si="212"/>
        <v>1082</v>
      </c>
      <c r="K501" s="372">
        <f t="shared" si="212"/>
        <v>1761</v>
      </c>
      <c r="L501" s="372">
        <f t="shared" si="212"/>
        <v>2297</v>
      </c>
      <c r="M501" s="372">
        <f t="shared" si="212"/>
        <v>609</v>
      </c>
      <c r="N501" s="372">
        <f t="shared" si="212"/>
        <v>10595</v>
      </c>
      <c r="O501" s="372">
        <f>O7+O14+O50+O149+O239+O277+O322+O344+O416+O460+O500</f>
        <v>241115</v>
      </c>
      <c r="P501" s="372">
        <f t="shared" si="212"/>
        <v>44953</v>
      </c>
      <c r="Q501" s="372">
        <f>Q7+Q14+Q50+Q149+Q239+Q277+Q322+Q344+Q416+Q460+Q500</f>
        <v>286068</v>
      </c>
      <c r="R501" s="372">
        <f t="shared" si="212"/>
        <v>1369</v>
      </c>
      <c r="S501" s="372">
        <f t="shared" si="212"/>
        <v>36</v>
      </c>
      <c r="T501" s="372">
        <f t="shared" si="212"/>
        <v>1405</v>
      </c>
    </row>
    <row r="502" spans="1:20" ht="12" customHeight="1">
      <c r="A502" s="1158" t="s">
        <v>2049</v>
      </c>
      <c r="B502" s="1158"/>
      <c r="C502" s="1158"/>
      <c r="D502" s="1158"/>
      <c r="E502" s="1158"/>
      <c r="F502" s="1158"/>
      <c r="G502" s="1158"/>
      <c r="H502" s="1158"/>
      <c r="I502" s="1158"/>
      <c r="J502" s="1158"/>
      <c r="K502" s="1158"/>
      <c r="L502" s="1158"/>
      <c r="M502" s="1158"/>
      <c r="N502" s="1158"/>
      <c r="O502" s="1158"/>
      <c r="P502" s="1158"/>
      <c r="Q502" s="1158"/>
      <c r="R502" s="1158"/>
      <c r="S502" s="1158"/>
      <c r="T502" s="1158"/>
    </row>
    <row r="503" spans="1:20" ht="15.75">
      <c r="A503" s="373" t="s">
        <v>2050</v>
      </c>
      <c r="B503" s="373"/>
      <c r="C503" s="373"/>
      <c r="D503" s="374"/>
      <c r="E503" s="374"/>
      <c r="F503" s="374"/>
      <c r="G503" s="374"/>
      <c r="H503" s="374"/>
      <c r="I503" s="374"/>
      <c r="J503" s="374"/>
      <c r="K503" s="374"/>
      <c r="L503" s="374"/>
      <c r="M503" s="374"/>
      <c r="N503" s="374"/>
      <c r="O503" s="374"/>
      <c r="P503" s="374"/>
      <c r="Q503" s="374"/>
      <c r="R503" s="374"/>
      <c r="S503" s="374"/>
      <c r="T503" s="374"/>
    </row>
    <row r="504" spans="1:20">
      <c r="C504" s="375"/>
      <c r="D504" s="375"/>
      <c r="E504" s="375"/>
      <c r="F504" s="375"/>
      <c r="G504" s="375"/>
      <c r="H504" s="375"/>
      <c r="I504" s="375"/>
      <c r="J504" s="375"/>
      <c r="K504" s="375"/>
      <c r="L504" s="375"/>
      <c r="M504" s="375"/>
      <c r="N504" s="375"/>
      <c r="O504" s="375"/>
      <c r="P504" s="375"/>
      <c r="Q504" s="375"/>
      <c r="R504" s="375"/>
      <c r="S504" s="375"/>
      <c r="T504" s="375"/>
    </row>
    <row r="505" spans="1:20">
      <c r="C505" s="375"/>
      <c r="D505" s="375"/>
      <c r="E505" s="375"/>
      <c r="F505" s="375"/>
      <c r="G505" s="375"/>
      <c r="H505" s="375"/>
      <c r="I505" s="375"/>
      <c r="J505" s="375"/>
      <c r="K505" s="375"/>
      <c r="L505" s="375"/>
      <c r="M505" s="375"/>
      <c r="N505" s="375"/>
      <c r="O505" s="375"/>
      <c r="P505" s="375"/>
      <c r="Q505" s="375"/>
      <c r="R505" s="375"/>
      <c r="S505" s="375"/>
      <c r="T505" s="375"/>
    </row>
  </sheetData>
  <mergeCells count="174">
    <mergeCell ref="A488:B488"/>
    <mergeCell ref="A491:B491"/>
    <mergeCell ref="A492:A494"/>
    <mergeCell ref="A495:A499"/>
    <mergeCell ref="A500:B500"/>
    <mergeCell ref="A502:T502"/>
    <mergeCell ref="A475:B475"/>
    <mergeCell ref="A476:A478"/>
    <mergeCell ref="A479:A480"/>
    <mergeCell ref="A481:A484"/>
    <mergeCell ref="A485:B485"/>
    <mergeCell ref="A486:A487"/>
    <mergeCell ref="A460:B460"/>
    <mergeCell ref="A461:B461"/>
    <mergeCell ref="A462:A463"/>
    <mergeCell ref="A464:A467"/>
    <mergeCell ref="A468:B468"/>
    <mergeCell ref="A469:A474"/>
    <mergeCell ref="A445:A447"/>
    <mergeCell ref="A448:B448"/>
    <mergeCell ref="A449:A450"/>
    <mergeCell ref="A451:A452"/>
    <mergeCell ref="A453:A454"/>
    <mergeCell ref="A455:A458"/>
    <mergeCell ref="A424:A425"/>
    <mergeCell ref="A426:A428"/>
    <mergeCell ref="A429:A436"/>
    <mergeCell ref="A438:A439"/>
    <mergeCell ref="A440:A443"/>
    <mergeCell ref="A444:B444"/>
    <mergeCell ref="A405:A410"/>
    <mergeCell ref="A411:A415"/>
    <mergeCell ref="A416:B416"/>
    <mergeCell ref="A417:B417"/>
    <mergeCell ref="A418:A421"/>
    <mergeCell ref="A422:A423"/>
    <mergeCell ref="A389:B389"/>
    <mergeCell ref="A390:A392"/>
    <mergeCell ref="A393:A394"/>
    <mergeCell ref="A395:B395"/>
    <mergeCell ref="A396:A401"/>
    <mergeCell ref="A402:A404"/>
    <mergeCell ref="A363:A367"/>
    <mergeCell ref="A368:A371"/>
    <mergeCell ref="A372:A375"/>
    <mergeCell ref="A376:B376"/>
    <mergeCell ref="A377:A385"/>
    <mergeCell ref="A386:A388"/>
    <mergeCell ref="A345:B345"/>
    <mergeCell ref="A346:A348"/>
    <mergeCell ref="A349:A351"/>
    <mergeCell ref="A352:A358"/>
    <mergeCell ref="A359:A361"/>
    <mergeCell ref="A362:B362"/>
    <mergeCell ref="A324:A327"/>
    <mergeCell ref="A328:A331"/>
    <mergeCell ref="A333:B333"/>
    <mergeCell ref="A335:A338"/>
    <mergeCell ref="A339:B339"/>
    <mergeCell ref="A344:B344"/>
    <mergeCell ref="A311:A312"/>
    <mergeCell ref="A313:A315"/>
    <mergeCell ref="A316:B316"/>
    <mergeCell ref="A317:A321"/>
    <mergeCell ref="A322:B322"/>
    <mergeCell ref="A323:B323"/>
    <mergeCell ref="A290:A295"/>
    <mergeCell ref="A296:B296"/>
    <mergeCell ref="A297:A298"/>
    <mergeCell ref="A299:A301"/>
    <mergeCell ref="A303:A309"/>
    <mergeCell ref="A310:B310"/>
    <mergeCell ref="A277:B277"/>
    <mergeCell ref="A278:B278"/>
    <mergeCell ref="A279:A281"/>
    <mergeCell ref="A283:A284"/>
    <mergeCell ref="A285:A286"/>
    <mergeCell ref="A287:A289"/>
    <mergeCell ref="A266:A272"/>
    <mergeCell ref="A273:B273"/>
    <mergeCell ref="S273:T273"/>
    <mergeCell ref="A274:B276"/>
    <mergeCell ref="C274:Q274"/>
    <mergeCell ref="R274:T275"/>
    <mergeCell ref="C275:H275"/>
    <mergeCell ref="I275:N275"/>
    <mergeCell ref="O275:Q275"/>
    <mergeCell ref="A246:A249"/>
    <mergeCell ref="A250:A257"/>
    <mergeCell ref="A258:B258"/>
    <mergeCell ref="A259:A261"/>
    <mergeCell ref="A262:A264"/>
    <mergeCell ref="A265:B265"/>
    <mergeCell ref="A236:B236"/>
    <mergeCell ref="A237:A238"/>
    <mergeCell ref="A239:B239"/>
    <mergeCell ref="A240:B240"/>
    <mergeCell ref="A243:A244"/>
    <mergeCell ref="A245:B245"/>
    <mergeCell ref="A214:A219"/>
    <mergeCell ref="A220:B220"/>
    <mergeCell ref="A221:A223"/>
    <mergeCell ref="A224:A226"/>
    <mergeCell ref="A227:A231"/>
    <mergeCell ref="A232:A235"/>
    <mergeCell ref="A186:A194"/>
    <mergeCell ref="A195:B195"/>
    <mergeCell ref="A196:A200"/>
    <mergeCell ref="A201:A204"/>
    <mergeCell ref="A205:A209"/>
    <mergeCell ref="A210:A213"/>
    <mergeCell ref="A163:A168"/>
    <mergeCell ref="A169:A171"/>
    <mergeCell ref="A172:A176"/>
    <mergeCell ref="A177:B177"/>
    <mergeCell ref="A178:A181"/>
    <mergeCell ref="A182:A183"/>
    <mergeCell ref="A139:A141"/>
    <mergeCell ref="A142:A148"/>
    <mergeCell ref="A149:B149"/>
    <mergeCell ref="A150:B150"/>
    <mergeCell ref="A151:A159"/>
    <mergeCell ref="A160:A162"/>
    <mergeCell ref="A118:A122"/>
    <mergeCell ref="A123:A126"/>
    <mergeCell ref="A127:B127"/>
    <mergeCell ref="A128:A130"/>
    <mergeCell ref="A131:A132"/>
    <mergeCell ref="A133:A138"/>
    <mergeCell ref="A98:A104"/>
    <mergeCell ref="A105:B105"/>
    <mergeCell ref="A106:A108"/>
    <mergeCell ref="A109:A112"/>
    <mergeCell ref="A113:A116"/>
    <mergeCell ref="A117:B117"/>
    <mergeCell ref="A76:B76"/>
    <mergeCell ref="A77:A78"/>
    <mergeCell ref="A79:A80"/>
    <mergeCell ref="A84:A91"/>
    <mergeCell ref="A92:B92"/>
    <mergeCell ref="A96:A97"/>
    <mergeCell ref="A51:B51"/>
    <mergeCell ref="A52:A55"/>
    <mergeCell ref="A57:A59"/>
    <mergeCell ref="A60:A66"/>
    <mergeCell ref="A67:A69"/>
    <mergeCell ref="A70:A75"/>
    <mergeCell ref="A32:A35"/>
    <mergeCell ref="A37:A43"/>
    <mergeCell ref="A44:B44"/>
    <mergeCell ref="A45:A46"/>
    <mergeCell ref="A48:A49"/>
    <mergeCell ref="A50:B50"/>
    <mergeCell ref="A16:A19"/>
    <mergeCell ref="A21:B21"/>
    <mergeCell ref="A22:A25"/>
    <mergeCell ref="A26:A28"/>
    <mergeCell ref="A29:B29"/>
    <mergeCell ref="A30:A31"/>
    <mergeCell ref="A7:B7"/>
    <mergeCell ref="A8:B8"/>
    <mergeCell ref="A10:B10"/>
    <mergeCell ref="A12:B12"/>
    <mergeCell ref="A14:B14"/>
    <mergeCell ref="A15:B15"/>
    <mergeCell ref="A1:T1"/>
    <mergeCell ref="A2:T2"/>
    <mergeCell ref="S3:T3"/>
    <mergeCell ref="A4:B6"/>
    <mergeCell ref="C4:Q4"/>
    <mergeCell ref="R4:T5"/>
    <mergeCell ref="C5:H5"/>
    <mergeCell ref="I5:N5"/>
    <mergeCell ref="O5:Q5"/>
  </mergeCells>
  <printOptions horizontalCentered="1" verticalCentered="1"/>
  <pageMargins left="0" right="0" top="0.19685039370078741" bottom="0.19685039370078741" header="0.23622047244094491" footer="0.15748031496062992"/>
  <pageSetup paperSize="9" scale="70" orientation="landscape" r:id="rId1"/>
  <rowBreaks count="1" manualBreakCount="1">
    <brk id="265" max="16383" man="1"/>
  </rowBreaks>
</worksheet>
</file>

<file path=xl/worksheets/sheet3.xml><?xml version="1.0" encoding="utf-8"?>
<worksheet xmlns="http://schemas.openxmlformats.org/spreadsheetml/2006/main" xmlns:r="http://schemas.openxmlformats.org/officeDocument/2006/relationships">
  <dimension ref="A1:E79"/>
  <sheetViews>
    <sheetView topLeftCell="A71" zoomScaleNormal="100" workbookViewId="0">
      <selection activeCell="B62" sqref="B62:D62"/>
    </sheetView>
  </sheetViews>
  <sheetFormatPr defaultRowHeight="20.100000000000001" customHeight="1"/>
  <cols>
    <col min="1" max="1" width="22.85546875" customWidth="1"/>
    <col min="2" max="2" width="73" customWidth="1"/>
    <col min="3" max="3" width="38.5703125" customWidth="1"/>
    <col min="4" max="4" width="41.28515625" customWidth="1"/>
  </cols>
  <sheetData>
    <row r="1" spans="1:5" ht="20.100000000000001" customHeight="1">
      <c r="A1" s="693" t="s">
        <v>3164</v>
      </c>
      <c r="B1" s="841" t="s">
        <v>3255</v>
      </c>
      <c r="C1" s="842"/>
      <c r="D1" s="843"/>
    </row>
    <row r="2" spans="1:5" ht="20.100000000000001" customHeight="1">
      <c r="A2" s="844" t="s">
        <v>3166</v>
      </c>
      <c r="B2" s="787"/>
      <c r="C2" s="787"/>
      <c r="D2" s="787"/>
    </row>
    <row r="3" spans="1:5" ht="27" customHeight="1">
      <c r="A3" s="813" t="s">
        <v>3167</v>
      </c>
      <c r="B3" s="797" t="s">
        <v>3218</v>
      </c>
      <c r="C3" s="798"/>
      <c r="D3" s="834"/>
      <c r="E3" s="669"/>
    </row>
    <row r="4" spans="1:5" ht="20.100000000000001" customHeight="1">
      <c r="A4" s="813"/>
      <c r="B4" s="803" t="s">
        <v>3168</v>
      </c>
      <c r="C4" s="804"/>
      <c r="D4" s="833"/>
      <c r="E4" s="669"/>
    </row>
    <row r="5" spans="1:5" ht="20.100000000000001" customHeight="1">
      <c r="A5" s="813"/>
      <c r="B5" s="803" t="s">
        <v>3169</v>
      </c>
      <c r="C5" s="804"/>
      <c r="D5" s="833"/>
    </row>
    <row r="6" spans="1:5" ht="56.25" customHeight="1">
      <c r="A6" s="813"/>
      <c r="B6" s="803" t="s">
        <v>3256</v>
      </c>
      <c r="C6" s="804"/>
      <c r="D6" s="833"/>
    </row>
    <row r="7" spans="1:5" ht="20.100000000000001" customHeight="1">
      <c r="A7" s="813"/>
      <c r="B7" s="803" t="s">
        <v>3257</v>
      </c>
      <c r="C7" s="804"/>
      <c r="D7" s="833"/>
    </row>
    <row r="8" spans="1:5" ht="20.100000000000001" customHeight="1">
      <c r="A8" s="813"/>
      <c r="B8" s="803" t="s">
        <v>3258</v>
      </c>
      <c r="C8" s="804"/>
      <c r="D8" s="833"/>
    </row>
    <row r="9" spans="1:5" ht="32.25" customHeight="1">
      <c r="A9" s="813"/>
      <c r="B9" s="803" t="s">
        <v>3259</v>
      </c>
      <c r="C9" s="804"/>
      <c r="D9" s="833"/>
    </row>
    <row r="10" spans="1:5" ht="20.100000000000001" customHeight="1">
      <c r="A10" s="813"/>
      <c r="B10" s="803" t="s">
        <v>3260</v>
      </c>
      <c r="C10" s="804"/>
      <c r="D10" s="833"/>
    </row>
    <row r="11" spans="1:5" ht="20.100000000000001" customHeight="1">
      <c r="A11" s="813"/>
      <c r="B11" s="803" t="s">
        <v>3261</v>
      </c>
      <c r="C11" s="804"/>
      <c r="D11" s="833"/>
    </row>
    <row r="12" spans="1:5" ht="20.100000000000001" customHeight="1">
      <c r="A12" s="813"/>
      <c r="B12" s="803" t="s">
        <v>3226</v>
      </c>
      <c r="C12" s="804"/>
      <c r="D12" s="833"/>
    </row>
    <row r="13" spans="1:5" ht="20.100000000000001" customHeight="1">
      <c r="A13" s="813"/>
      <c r="B13" s="803" t="s">
        <v>3227</v>
      </c>
      <c r="C13" s="804"/>
      <c r="D13" s="833"/>
    </row>
    <row r="14" spans="1:5" ht="20.100000000000001" customHeight="1">
      <c r="A14" s="813"/>
      <c r="B14" s="803" t="s">
        <v>3228</v>
      </c>
      <c r="C14" s="804"/>
      <c r="D14" s="833"/>
    </row>
    <row r="15" spans="1:5" ht="20.100000000000001" customHeight="1">
      <c r="A15" s="813"/>
      <c r="B15" s="803" t="s">
        <v>3229</v>
      </c>
      <c r="C15" s="804"/>
      <c r="D15" s="833"/>
    </row>
    <row r="16" spans="1:5" ht="20.100000000000001" customHeight="1">
      <c r="A16" s="813"/>
      <c r="B16" s="803" t="s">
        <v>3230</v>
      </c>
      <c r="C16" s="804"/>
      <c r="D16" s="833"/>
    </row>
    <row r="17" spans="1:4" ht="20.100000000000001" customHeight="1">
      <c r="A17" s="813"/>
      <c r="B17" s="803" t="s">
        <v>3231</v>
      </c>
      <c r="C17" s="804"/>
      <c r="D17" s="833"/>
    </row>
    <row r="18" spans="1:4" ht="20.100000000000001" customHeight="1">
      <c r="A18" s="813"/>
      <c r="B18" s="803" t="s">
        <v>3262</v>
      </c>
      <c r="C18" s="804"/>
      <c r="D18" s="833"/>
    </row>
    <row r="19" spans="1:4" ht="20.100000000000001" customHeight="1">
      <c r="A19" s="813"/>
      <c r="B19" s="803" t="s">
        <v>3233</v>
      </c>
      <c r="C19" s="804"/>
      <c r="D19" s="833"/>
    </row>
    <row r="20" spans="1:4" ht="20.100000000000001" customHeight="1">
      <c r="A20" s="813"/>
      <c r="B20" s="803" t="s">
        <v>3234</v>
      </c>
      <c r="C20" s="804"/>
      <c r="D20" s="833"/>
    </row>
    <row r="21" spans="1:4" ht="20.100000000000001" customHeight="1" thickBot="1">
      <c r="A21" s="813"/>
      <c r="B21" s="797" t="s">
        <v>3235</v>
      </c>
      <c r="C21" s="798"/>
      <c r="D21" s="834"/>
    </row>
    <row r="22" spans="1:4" ht="20.100000000000001" customHeight="1" thickBot="1">
      <c r="A22" s="813"/>
      <c r="B22" s="667" t="s">
        <v>3172</v>
      </c>
      <c r="C22" s="835" t="s">
        <v>3173</v>
      </c>
      <c r="D22" s="836"/>
    </row>
    <row r="23" spans="1:4" ht="20.100000000000001" customHeight="1" thickBot="1">
      <c r="A23" s="813"/>
      <c r="B23" s="668" t="s">
        <v>3263</v>
      </c>
      <c r="C23" s="837" t="s">
        <v>3175</v>
      </c>
      <c r="D23" s="838"/>
    </row>
    <row r="24" spans="1:4" ht="20.100000000000001" customHeight="1" thickBot="1">
      <c r="A24" s="813"/>
      <c r="B24" s="668" t="s">
        <v>3176</v>
      </c>
      <c r="C24" s="839" t="s">
        <v>3177</v>
      </c>
      <c r="D24" s="840"/>
    </row>
    <row r="25" spans="1:4" ht="20.100000000000001" customHeight="1" thickBot="1">
      <c r="A25" s="813"/>
      <c r="B25" s="671" t="s">
        <v>3179</v>
      </c>
      <c r="C25" s="845" t="s">
        <v>3175</v>
      </c>
      <c r="D25" s="846"/>
    </row>
    <row r="26" spans="1:4" ht="20.100000000000001" customHeight="1">
      <c r="A26" s="812" t="s">
        <v>3180</v>
      </c>
      <c r="B26" s="827" t="s">
        <v>3236</v>
      </c>
      <c r="C26" s="828"/>
      <c r="D26" s="829"/>
    </row>
    <row r="27" spans="1:4" ht="20.100000000000001" customHeight="1" thickBot="1">
      <c r="A27" s="823"/>
      <c r="B27" s="830" t="s">
        <v>3237</v>
      </c>
      <c r="C27" s="831"/>
      <c r="D27" s="832"/>
    </row>
    <row r="28" spans="1:4" ht="20.100000000000001" customHeight="1">
      <c r="A28" s="812" t="s">
        <v>3181</v>
      </c>
      <c r="B28" s="797" t="s">
        <v>3238</v>
      </c>
      <c r="C28" s="798"/>
      <c r="D28" s="799"/>
    </row>
    <row r="29" spans="1:4" ht="20.100000000000001" customHeight="1">
      <c r="A29" s="813"/>
      <c r="B29" s="797" t="s">
        <v>3239</v>
      </c>
      <c r="C29" s="798"/>
      <c r="D29" s="799"/>
    </row>
    <row r="30" spans="1:4" ht="20.100000000000001" customHeight="1" thickBot="1">
      <c r="A30" s="786" t="s">
        <v>3182</v>
      </c>
      <c r="B30" s="787"/>
      <c r="C30" s="787"/>
      <c r="D30" s="788"/>
    </row>
    <row r="31" spans="1:4" ht="22.5" customHeight="1">
      <c r="A31" s="812" t="s">
        <v>3183</v>
      </c>
      <c r="B31" s="800" t="s">
        <v>3240</v>
      </c>
      <c r="C31" s="801"/>
      <c r="D31" s="802"/>
    </row>
    <row r="32" spans="1:4" ht="38.25" customHeight="1" thickBot="1">
      <c r="A32" s="823"/>
      <c r="B32" s="824" t="s">
        <v>3184</v>
      </c>
      <c r="C32" s="825"/>
      <c r="D32" s="826"/>
    </row>
    <row r="33" spans="1:4" ht="20.100000000000001" customHeight="1">
      <c r="A33" s="812" t="s">
        <v>3185</v>
      </c>
      <c r="B33" s="803" t="s">
        <v>3241</v>
      </c>
      <c r="C33" s="804"/>
      <c r="D33" s="805"/>
    </row>
    <row r="34" spans="1:4" ht="24.75" customHeight="1">
      <c r="A34" s="813"/>
      <c r="B34" s="797" t="s">
        <v>3242</v>
      </c>
      <c r="C34" s="798"/>
      <c r="D34" s="799"/>
    </row>
    <row r="35" spans="1:4" ht="20.100000000000001" customHeight="1" thickBot="1">
      <c r="A35" s="786" t="s">
        <v>3186</v>
      </c>
      <c r="B35" s="787"/>
      <c r="C35" s="787"/>
      <c r="D35" s="788"/>
    </row>
    <row r="36" spans="1:4" ht="15">
      <c r="A36" s="820" t="s">
        <v>3187</v>
      </c>
      <c r="B36" s="803" t="s">
        <v>3188</v>
      </c>
      <c r="C36" s="804"/>
      <c r="D36" s="805"/>
    </row>
    <row r="37" spans="1:4" ht="15">
      <c r="A37" s="821"/>
      <c r="B37" s="817" t="s">
        <v>3264</v>
      </c>
      <c r="C37" s="818"/>
      <c r="D37" s="819"/>
    </row>
    <row r="38" spans="1:4" ht="15">
      <c r="A38" s="821"/>
      <c r="B38" s="803" t="s">
        <v>3265</v>
      </c>
      <c r="C38" s="804"/>
      <c r="D38" s="805"/>
    </row>
    <row r="39" spans="1:4" ht="15">
      <c r="A39" s="821"/>
      <c r="B39" s="817" t="s">
        <v>3191</v>
      </c>
      <c r="C39" s="818"/>
      <c r="D39" s="819"/>
    </row>
    <row r="40" spans="1:4" ht="15">
      <c r="A40" s="821"/>
      <c r="B40" s="803" t="s">
        <v>3266</v>
      </c>
      <c r="C40" s="804"/>
      <c r="D40" s="805"/>
    </row>
    <row r="41" spans="1:4" ht="15">
      <c r="A41" s="821"/>
      <c r="B41" s="817" t="s">
        <v>3267</v>
      </c>
      <c r="C41" s="818"/>
      <c r="D41" s="819"/>
    </row>
    <row r="42" spans="1:4" ht="15">
      <c r="A42" s="821"/>
      <c r="B42" s="803" t="s">
        <v>3268</v>
      </c>
      <c r="C42" s="804"/>
      <c r="D42" s="805"/>
    </row>
    <row r="43" spans="1:4" ht="15">
      <c r="A43" s="821"/>
      <c r="B43" s="817" t="s">
        <v>3269</v>
      </c>
      <c r="C43" s="818"/>
      <c r="D43" s="819"/>
    </row>
    <row r="44" spans="1:4" ht="15">
      <c r="A44" s="821"/>
      <c r="B44" s="817" t="s">
        <v>3270</v>
      </c>
      <c r="C44" s="818"/>
      <c r="D44" s="819"/>
    </row>
    <row r="45" spans="1:4" ht="15">
      <c r="A45" s="821"/>
      <c r="B45" s="803" t="s">
        <v>3271</v>
      </c>
      <c r="C45" s="804"/>
      <c r="D45" s="805"/>
    </row>
    <row r="46" spans="1:4" ht="15">
      <c r="A46" s="821"/>
      <c r="B46" s="817" t="s">
        <v>3272</v>
      </c>
      <c r="C46" s="818"/>
      <c r="D46" s="819"/>
    </row>
    <row r="47" spans="1:4" ht="15">
      <c r="A47" s="821"/>
      <c r="B47" s="803" t="s">
        <v>3273</v>
      </c>
      <c r="C47" s="804"/>
      <c r="D47" s="805"/>
    </row>
    <row r="48" spans="1:4" ht="15">
      <c r="A48" s="821"/>
      <c r="B48" s="817" t="s">
        <v>3274</v>
      </c>
      <c r="C48" s="818"/>
      <c r="D48" s="819"/>
    </row>
    <row r="49" spans="1:4" ht="15">
      <c r="A49" s="821"/>
      <c r="B49" s="803" t="s">
        <v>3192</v>
      </c>
      <c r="C49" s="804"/>
      <c r="D49" s="805"/>
    </row>
    <row r="50" spans="1:4" ht="15">
      <c r="A50" s="821"/>
      <c r="B50" s="803" t="s">
        <v>3275</v>
      </c>
      <c r="C50" s="804"/>
      <c r="D50" s="805"/>
    </row>
    <row r="51" spans="1:4" ht="15">
      <c r="A51" s="821"/>
      <c r="B51" s="817" t="s">
        <v>3276</v>
      </c>
      <c r="C51" s="818"/>
      <c r="D51" s="819"/>
    </row>
    <row r="52" spans="1:4" ht="15">
      <c r="A52" s="821"/>
      <c r="B52" s="803" t="s">
        <v>3277</v>
      </c>
      <c r="C52" s="804"/>
      <c r="D52" s="805"/>
    </row>
    <row r="53" spans="1:4" ht="15">
      <c r="A53" s="821"/>
      <c r="B53" s="817" t="s">
        <v>3278</v>
      </c>
      <c r="C53" s="818"/>
      <c r="D53" s="819"/>
    </row>
    <row r="54" spans="1:4" ht="15">
      <c r="A54" s="821"/>
      <c r="B54" s="803" t="s">
        <v>3193</v>
      </c>
      <c r="C54" s="804"/>
      <c r="D54" s="805"/>
    </row>
    <row r="55" spans="1:4" ht="15">
      <c r="A55" s="821"/>
      <c r="B55" s="817" t="s">
        <v>3194</v>
      </c>
      <c r="C55" s="818"/>
      <c r="D55" s="819"/>
    </row>
    <row r="56" spans="1:4" ht="15">
      <c r="A56" s="821"/>
      <c r="B56" s="803" t="s">
        <v>3195</v>
      </c>
      <c r="C56" s="804"/>
      <c r="D56" s="805"/>
    </row>
    <row r="57" spans="1:4" ht="15">
      <c r="A57" s="821"/>
      <c r="B57" s="803" t="s">
        <v>3249</v>
      </c>
      <c r="C57" s="804"/>
      <c r="D57" s="805"/>
    </row>
    <row r="58" spans="1:4" ht="15">
      <c r="A58" s="821"/>
      <c r="B58" s="803" t="s">
        <v>3196</v>
      </c>
      <c r="C58" s="804"/>
      <c r="D58" s="805"/>
    </row>
    <row r="59" spans="1:4" ht="15">
      <c r="A59" s="821"/>
      <c r="B59" s="817" t="s">
        <v>3197</v>
      </c>
      <c r="C59" s="818"/>
      <c r="D59" s="819"/>
    </row>
    <row r="60" spans="1:4" ht="15">
      <c r="A60" s="821"/>
      <c r="B60" s="797" t="s">
        <v>3198</v>
      </c>
      <c r="C60" s="798"/>
      <c r="D60" s="799"/>
    </row>
    <row r="61" spans="1:4" ht="15">
      <c r="A61" s="821"/>
      <c r="B61" s="797" t="s">
        <v>3199</v>
      </c>
      <c r="C61" s="798"/>
      <c r="D61" s="799"/>
    </row>
    <row r="62" spans="1:4" ht="15">
      <c r="A62" s="821"/>
      <c r="B62" s="797" t="s">
        <v>3200</v>
      </c>
      <c r="C62" s="798"/>
      <c r="D62" s="799"/>
    </row>
    <row r="63" spans="1:4" ht="15.75" thickBot="1">
      <c r="A63" s="822"/>
      <c r="B63" s="800" t="s">
        <v>3201</v>
      </c>
      <c r="C63" s="801"/>
      <c r="D63" s="802"/>
    </row>
    <row r="64" spans="1:4" ht="47.25" customHeight="1" thickBot="1">
      <c r="A64" s="677" t="s">
        <v>3202</v>
      </c>
      <c r="B64" s="806" t="s">
        <v>3203</v>
      </c>
      <c r="C64" s="807"/>
      <c r="D64" s="808"/>
    </row>
    <row r="65" spans="1:4" ht="48.75" customHeight="1" thickBot="1">
      <c r="A65" s="677" t="s">
        <v>3204</v>
      </c>
      <c r="B65" s="809" t="s">
        <v>3205</v>
      </c>
      <c r="C65" s="810"/>
      <c r="D65" s="811"/>
    </row>
    <row r="66" spans="1:4" ht="20.100000000000001" customHeight="1">
      <c r="A66" s="812" t="s">
        <v>3206</v>
      </c>
      <c r="B66" s="814" t="s">
        <v>3207</v>
      </c>
      <c r="C66" s="815"/>
      <c r="D66" s="816"/>
    </row>
    <row r="67" spans="1:4" ht="20.100000000000001" customHeight="1">
      <c r="A67" s="813"/>
      <c r="B67" s="817" t="s">
        <v>3208</v>
      </c>
      <c r="C67" s="818"/>
      <c r="D67" s="819"/>
    </row>
    <row r="68" spans="1:4" ht="20.100000000000001" customHeight="1">
      <c r="A68" s="813"/>
      <c r="B68" s="814" t="s">
        <v>3250</v>
      </c>
      <c r="C68" s="815"/>
      <c r="D68" s="816"/>
    </row>
    <row r="69" spans="1:4" ht="24.75" customHeight="1">
      <c r="A69" s="813"/>
      <c r="B69" s="814" t="s">
        <v>3251</v>
      </c>
      <c r="C69" s="815"/>
      <c r="D69" s="816"/>
    </row>
    <row r="70" spans="1:4" ht="20.100000000000001" customHeight="1">
      <c r="A70" s="786" t="s">
        <v>3209</v>
      </c>
      <c r="B70" s="787"/>
      <c r="C70" s="787"/>
      <c r="D70" s="788"/>
    </row>
    <row r="71" spans="1:4" ht="75" customHeight="1" thickBot="1">
      <c r="A71" s="670" t="s">
        <v>3210</v>
      </c>
      <c r="B71" s="792" t="s">
        <v>3211</v>
      </c>
      <c r="C71" s="793"/>
      <c r="D71" s="794"/>
    </row>
    <row r="72" spans="1:4" ht="25.5" customHeight="1">
      <c r="A72" s="795" t="s">
        <v>3212</v>
      </c>
      <c r="B72" s="797" t="s">
        <v>3252</v>
      </c>
      <c r="C72" s="798"/>
      <c r="D72" s="799"/>
    </row>
    <row r="73" spans="1:4" ht="23.25" customHeight="1">
      <c r="A73" s="796"/>
      <c r="B73" s="800" t="s">
        <v>3213</v>
      </c>
      <c r="C73" s="801"/>
      <c r="D73" s="802"/>
    </row>
    <row r="74" spans="1:4" ht="26.25" customHeight="1">
      <c r="A74" s="796"/>
      <c r="B74" s="800" t="s">
        <v>3214</v>
      </c>
      <c r="C74" s="801"/>
      <c r="D74" s="802"/>
    </row>
    <row r="75" spans="1:4" ht="28.5" customHeight="1">
      <c r="A75" s="796"/>
      <c r="B75" s="803" t="s">
        <v>3253</v>
      </c>
      <c r="C75" s="804"/>
      <c r="D75" s="805"/>
    </row>
    <row r="76" spans="1:4" ht="24.75" customHeight="1">
      <c r="A76" s="796"/>
      <c r="B76" s="797" t="s">
        <v>3254</v>
      </c>
      <c r="C76" s="798"/>
      <c r="D76" s="799"/>
    </row>
    <row r="77" spans="1:4" ht="20.100000000000001" customHeight="1">
      <c r="A77" s="786" t="s">
        <v>3215</v>
      </c>
      <c r="B77" s="787"/>
      <c r="C77" s="787"/>
      <c r="D77" s="788"/>
    </row>
    <row r="78" spans="1:4" ht="32.25" customHeight="1" thickBot="1">
      <c r="A78" s="694" t="s">
        <v>3216</v>
      </c>
      <c r="B78" s="789" t="s">
        <v>3217</v>
      </c>
      <c r="C78" s="790"/>
      <c r="D78" s="791"/>
    </row>
    <row r="79" spans="1:4" ht="20.100000000000001" customHeight="1" thickTop="1">
      <c r="A79" s="664"/>
      <c r="B79" s="666"/>
      <c r="C79" s="666"/>
    </row>
  </sheetData>
  <mergeCells count="86">
    <mergeCell ref="B13:D13"/>
    <mergeCell ref="B1:D1"/>
    <mergeCell ref="A2:D2"/>
    <mergeCell ref="A3:A25"/>
    <mergeCell ref="B3:D3"/>
    <mergeCell ref="B4:D4"/>
    <mergeCell ref="B5:D5"/>
    <mergeCell ref="B6:D6"/>
    <mergeCell ref="B7:D7"/>
    <mergeCell ref="B8:D8"/>
    <mergeCell ref="B9:D9"/>
    <mergeCell ref="B10:D10"/>
    <mergeCell ref="B11:D11"/>
    <mergeCell ref="B12:D12"/>
    <mergeCell ref="C25:D25"/>
    <mergeCell ref="B14:D14"/>
    <mergeCell ref="B15:D15"/>
    <mergeCell ref="B16:D16"/>
    <mergeCell ref="B17:D17"/>
    <mergeCell ref="B18:D18"/>
    <mergeCell ref="B19:D19"/>
    <mergeCell ref="B20:D20"/>
    <mergeCell ref="B21:D21"/>
    <mergeCell ref="C22:D22"/>
    <mergeCell ref="C23:D23"/>
    <mergeCell ref="C24:D24"/>
    <mergeCell ref="A26:A27"/>
    <mergeCell ref="B26:D26"/>
    <mergeCell ref="B27:D27"/>
    <mergeCell ref="A28:A29"/>
    <mergeCell ref="B28:D28"/>
    <mergeCell ref="B29:D29"/>
    <mergeCell ref="A30:D30"/>
    <mergeCell ref="A31:A32"/>
    <mergeCell ref="B31:D31"/>
    <mergeCell ref="B32:D32"/>
    <mergeCell ref="A33:A34"/>
    <mergeCell ref="B33:D33"/>
    <mergeCell ref="B34:D34"/>
    <mergeCell ref="B49:D49"/>
    <mergeCell ref="A35:D35"/>
    <mergeCell ref="A36:A63"/>
    <mergeCell ref="B36:D36"/>
    <mergeCell ref="B37:D37"/>
    <mergeCell ref="B38:D38"/>
    <mergeCell ref="B39:D39"/>
    <mergeCell ref="B40:D40"/>
    <mergeCell ref="B41:D41"/>
    <mergeCell ref="B42:D42"/>
    <mergeCell ref="B43:D43"/>
    <mergeCell ref="B44:D44"/>
    <mergeCell ref="B45:D45"/>
    <mergeCell ref="B46:D46"/>
    <mergeCell ref="B47:D47"/>
    <mergeCell ref="B48:D48"/>
    <mergeCell ref="B61:D61"/>
    <mergeCell ref="B50:D50"/>
    <mergeCell ref="B51:D51"/>
    <mergeCell ref="B52:D52"/>
    <mergeCell ref="B53:D53"/>
    <mergeCell ref="B54:D54"/>
    <mergeCell ref="B55:D55"/>
    <mergeCell ref="B56:D56"/>
    <mergeCell ref="B57:D57"/>
    <mergeCell ref="B58:D58"/>
    <mergeCell ref="B59:D59"/>
    <mergeCell ref="B60:D60"/>
    <mergeCell ref="B62:D62"/>
    <mergeCell ref="B63:D63"/>
    <mergeCell ref="B64:D64"/>
    <mergeCell ref="B65:D65"/>
    <mergeCell ref="A66:A69"/>
    <mergeCell ref="B66:D66"/>
    <mergeCell ref="B67:D67"/>
    <mergeCell ref="B68:D68"/>
    <mergeCell ref="B69:D69"/>
    <mergeCell ref="A77:D77"/>
    <mergeCell ref="B78:D78"/>
    <mergeCell ref="A70:D70"/>
    <mergeCell ref="B71:D71"/>
    <mergeCell ref="A72:A76"/>
    <mergeCell ref="B72:D72"/>
    <mergeCell ref="B73:D73"/>
    <mergeCell ref="B74:D74"/>
    <mergeCell ref="B75:D75"/>
    <mergeCell ref="B76:D76"/>
  </mergeCells>
  <hyperlinks>
    <hyperlink ref="B32" r:id="rId1" display="http://www.sgk.gov.tr/wps/portal/sgk/tr/kurumsal/istatistik/sgk_istatistik_yilliklari"/>
  </hyperlinks>
  <printOptions horizontalCentered="1" verticalCentered="1"/>
  <pageMargins left="0" right="0" top="0" bottom="0" header="0" footer="0"/>
  <pageSetup paperSize="9" scale="50" orientation="portrait" r:id="rId2"/>
</worksheet>
</file>

<file path=xl/worksheets/sheet30.xml><?xml version="1.0" encoding="utf-8"?>
<worksheet xmlns="http://schemas.openxmlformats.org/spreadsheetml/2006/main" xmlns:r="http://schemas.openxmlformats.org/officeDocument/2006/relationships">
  <sheetPr>
    <tabColor theme="0" tint="-4.9989318521683403E-2"/>
  </sheetPr>
  <dimension ref="A1:O497"/>
  <sheetViews>
    <sheetView showGridLines="0" zoomScaleNormal="100" workbookViewId="0">
      <pane xSplit="2" ySplit="5" topLeftCell="C371" activePane="bottomRight" state="frozen"/>
      <selection activeCell="J27" sqref="J27"/>
      <selection pane="topRight" activeCell="J27" sqref="J27"/>
      <selection pane="bottomLeft" activeCell="J27" sqref="J27"/>
      <selection pane="bottomRight" sqref="A1:H1"/>
    </sheetView>
  </sheetViews>
  <sheetFormatPr defaultColWidth="9.140625" defaultRowHeight="11.25" outlineLevelRow="1"/>
  <cols>
    <col min="1" max="1" width="32.7109375" style="376" customWidth="1"/>
    <col min="2" max="2" width="36" style="376" customWidth="1"/>
    <col min="3" max="8" width="8.85546875" style="376" customWidth="1"/>
    <col min="9" max="16384" width="9.140625" style="376"/>
  </cols>
  <sheetData>
    <row r="1" spans="1:8" ht="30" customHeight="1">
      <c r="A1" s="1159" t="s">
        <v>2051</v>
      </c>
      <c r="B1" s="1159"/>
      <c r="C1" s="1159"/>
      <c r="D1" s="1159"/>
      <c r="E1" s="1159"/>
      <c r="F1" s="1159"/>
      <c r="G1" s="1159"/>
      <c r="H1" s="1159"/>
    </row>
    <row r="2" spans="1:8" ht="27.75" customHeight="1">
      <c r="A2" s="1160" t="s">
        <v>2052</v>
      </c>
      <c r="B2" s="1160"/>
      <c r="C2" s="1160"/>
      <c r="D2" s="1160"/>
      <c r="E2" s="1160"/>
      <c r="F2" s="1160"/>
      <c r="G2" s="1160"/>
      <c r="H2" s="1160"/>
    </row>
    <row r="3" spans="1:8" ht="14.25" customHeight="1">
      <c r="A3" s="377"/>
      <c r="B3" s="377"/>
      <c r="C3" s="377"/>
      <c r="D3" s="377"/>
      <c r="E3" s="377"/>
      <c r="F3" s="377"/>
      <c r="G3" s="377"/>
      <c r="H3" s="378"/>
    </row>
    <row r="4" spans="1:8" ht="51.75" customHeight="1">
      <c r="A4" s="1161" t="s">
        <v>1416</v>
      </c>
      <c r="B4" s="1161"/>
      <c r="C4" s="1163" t="s">
        <v>2053</v>
      </c>
      <c r="D4" s="1163"/>
      <c r="E4" s="1163"/>
      <c r="F4" s="1164" t="s">
        <v>1344</v>
      </c>
      <c r="G4" s="1165"/>
      <c r="H4" s="1165"/>
    </row>
    <row r="5" spans="1:8" ht="30.75" customHeight="1">
      <c r="A5" s="1162"/>
      <c r="B5" s="1162"/>
      <c r="C5" s="379" t="s">
        <v>1134</v>
      </c>
      <c r="D5" s="379" t="s">
        <v>1135</v>
      </c>
      <c r="E5" s="380" t="s">
        <v>1136</v>
      </c>
      <c r="F5" s="379" t="s">
        <v>1134</v>
      </c>
      <c r="G5" s="379" t="s">
        <v>1135</v>
      </c>
      <c r="H5" s="380" t="s">
        <v>1136</v>
      </c>
    </row>
    <row r="6" spans="1:8" s="382" customFormat="1" ht="15.95" customHeight="1">
      <c r="A6" s="1166" t="s">
        <v>1428</v>
      </c>
      <c r="B6" s="1166"/>
      <c r="C6" s="381">
        <f t="shared" ref="C6:H6" si="0">C7+C9+C11</f>
        <v>0</v>
      </c>
      <c r="D6" s="381">
        <f t="shared" si="0"/>
        <v>0</v>
      </c>
      <c r="E6" s="381">
        <f t="shared" si="0"/>
        <v>0</v>
      </c>
      <c r="F6" s="381">
        <f t="shared" si="0"/>
        <v>0</v>
      </c>
      <c r="G6" s="381">
        <f t="shared" si="0"/>
        <v>0</v>
      </c>
      <c r="H6" s="381">
        <f t="shared" si="0"/>
        <v>0</v>
      </c>
    </row>
    <row r="7" spans="1:8" s="382" customFormat="1" ht="15.95" customHeight="1">
      <c r="A7" s="1167" t="s">
        <v>2054</v>
      </c>
      <c r="B7" s="1167"/>
      <c r="C7" s="383">
        <f t="shared" ref="C7:H7" si="1">C8</f>
        <v>0</v>
      </c>
      <c r="D7" s="383">
        <f t="shared" si="1"/>
        <v>0</v>
      </c>
      <c r="E7" s="383">
        <f t="shared" si="1"/>
        <v>0</v>
      </c>
      <c r="F7" s="383">
        <f t="shared" si="1"/>
        <v>0</v>
      </c>
      <c r="G7" s="383">
        <f t="shared" si="1"/>
        <v>0</v>
      </c>
      <c r="H7" s="383">
        <f t="shared" si="1"/>
        <v>0</v>
      </c>
    </row>
    <row r="8" spans="1:8" ht="12.75" hidden="1" outlineLevel="1">
      <c r="A8" s="384" t="s">
        <v>1430</v>
      </c>
      <c r="B8" s="384" t="s">
        <v>1431</v>
      </c>
      <c r="C8" s="385">
        <v>0</v>
      </c>
      <c r="D8" s="385">
        <v>0</v>
      </c>
      <c r="E8" s="386">
        <f>+D8+C8</f>
        <v>0</v>
      </c>
      <c r="F8" s="387">
        <v>0</v>
      </c>
      <c r="G8" s="387">
        <v>0</v>
      </c>
      <c r="H8" s="386">
        <f>+G8+F8</f>
        <v>0</v>
      </c>
    </row>
    <row r="9" spans="1:8" s="382" customFormat="1" ht="15.95" customHeight="1" collapsed="1">
      <c r="A9" s="1167" t="s">
        <v>2055</v>
      </c>
      <c r="B9" s="1167"/>
      <c r="C9" s="388">
        <f t="shared" ref="C9:H9" si="2">C10</f>
        <v>0</v>
      </c>
      <c r="D9" s="388">
        <f t="shared" si="2"/>
        <v>0</v>
      </c>
      <c r="E9" s="388">
        <f t="shared" si="2"/>
        <v>0</v>
      </c>
      <c r="F9" s="388">
        <f t="shared" si="2"/>
        <v>0</v>
      </c>
      <c r="G9" s="388">
        <f t="shared" si="2"/>
        <v>0</v>
      </c>
      <c r="H9" s="388">
        <f t="shared" si="2"/>
        <v>0</v>
      </c>
    </row>
    <row r="10" spans="1:8" ht="22.5" hidden="1" outlineLevel="1">
      <c r="A10" s="384" t="s">
        <v>1433</v>
      </c>
      <c r="B10" s="384" t="s">
        <v>1434</v>
      </c>
      <c r="C10" s="389">
        <v>0</v>
      </c>
      <c r="D10" s="387">
        <v>0</v>
      </c>
      <c r="E10" s="386">
        <f>+D10+C10</f>
        <v>0</v>
      </c>
      <c r="F10" s="387">
        <v>0</v>
      </c>
      <c r="G10" s="387">
        <v>0</v>
      </c>
      <c r="H10" s="389">
        <f>+G10+F10</f>
        <v>0</v>
      </c>
    </row>
    <row r="11" spans="1:8" s="382" customFormat="1" ht="15.95" customHeight="1" collapsed="1">
      <c r="A11" s="1167" t="s">
        <v>2056</v>
      </c>
      <c r="B11" s="1167"/>
      <c r="C11" s="390">
        <f t="shared" ref="C11:H11" si="3">C12</f>
        <v>0</v>
      </c>
      <c r="D11" s="390">
        <f t="shared" si="3"/>
        <v>0</v>
      </c>
      <c r="E11" s="390">
        <f t="shared" si="3"/>
        <v>0</v>
      </c>
      <c r="F11" s="390">
        <f t="shared" si="3"/>
        <v>0</v>
      </c>
      <c r="G11" s="390">
        <f t="shared" si="3"/>
        <v>0</v>
      </c>
      <c r="H11" s="390">
        <f t="shared" si="3"/>
        <v>0</v>
      </c>
    </row>
    <row r="12" spans="1:8" ht="22.5" hidden="1" outlineLevel="1">
      <c r="A12" s="384" t="s">
        <v>1436</v>
      </c>
      <c r="B12" s="384" t="s">
        <v>1437</v>
      </c>
      <c r="C12" s="391">
        <v>0</v>
      </c>
      <c r="D12" s="385">
        <v>0</v>
      </c>
      <c r="E12" s="386">
        <f>+D12+C12</f>
        <v>0</v>
      </c>
      <c r="F12" s="387">
        <v>0</v>
      </c>
      <c r="G12" s="387">
        <v>0</v>
      </c>
      <c r="H12" s="386">
        <f>+G12+F12</f>
        <v>0</v>
      </c>
    </row>
    <row r="13" spans="1:8" s="382" customFormat="1" ht="15.95" customHeight="1" collapsed="1">
      <c r="A13" s="1166" t="s">
        <v>1438</v>
      </c>
      <c r="B13" s="1166"/>
      <c r="C13" s="381">
        <f t="shared" ref="C13:H13" si="4">C14+C20+C28+C43</f>
        <v>2</v>
      </c>
      <c r="D13" s="381">
        <f t="shared" si="4"/>
        <v>1</v>
      </c>
      <c r="E13" s="381">
        <f t="shared" si="4"/>
        <v>3</v>
      </c>
      <c r="F13" s="381">
        <f t="shared" si="4"/>
        <v>0</v>
      </c>
      <c r="G13" s="381">
        <f t="shared" si="4"/>
        <v>0</v>
      </c>
      <c r="H13" s="381">
        <f t="shared" si="4"/>
        <v>0</v>
      </c>
    </row>
    <row r="14" spans="1:8" s="382" customFormat="1" ht="15.95" customHeight="1">
      <c r="A14" s="1167" t="s">
        <v>1439</v>
      </c>
      <c r="B14" s="1167"/>
      <c r="C14" s="388">
        <f t="shared" ref="C14:G14" si="5">SUM(C15:C19)</f>
        <v>0</v>
      </c>
      <c r="D14" s="388">
        <f t="shared" si="5"/>
        <v>0</v>
      </c>
      <c r="E14" s="388">
        <f t="shared" si="5"/>
        <v>0</v>
      </c>
      <c r="F14" s="388">
        <f t="shared" si="5"/>
        <v>0</v>
      </c>
      <c r="G14" s="388">
        <f t="shared" si="5"/>
        <v>0</v>
      </c>
      <c r="H14" s="388">
        <f t="shared" ref="H14" si="6">SUM(H15:H19)</f>
        <v>0</v>
      </c>
    </row>
    <row r="15" spans="1:8" ht="12.75" hidden="1" outlineLevel="1">
      <c r="A15" s="1168" t="s">
        <v>1440</v>
      </c>
      <c r="B15" s="384" t="s">
        <v>1441</v>
      </c>
      <c r="C15" s="387">
        <v>0</v>
      </c>
      <c r="D15" s="387">
        <v>0</v>
      </c>
      <c r="E15" s="386">
        <f t="shared" ref="E15:E19" si="7">+D15+C15</f>
        <v>0</v>
      </c>
      <c r="F15" s="387">
        <v>0</v>
      </c>
      <c r="G15" s="387">
        <v>0</v>
      </c>
      <c r="H15" s="386">
        <f t="shared" ref="H15:H19" si="8">+G15+F15</f>
        <v>0</v>
      </c>
    </row>
    <row r="16" spans="1:8" ht="12.75" hidden="1" outlineLevel="1">
      <c r="A16" s="1168"/>
      <c r="B16" s="384" t="s">
        <v>1442</v>
      </c>
      <c r="C16" s="385">
        <v>0</v>
      </c>
      <c r="D16" s="385">
        <v>0</v>
      </c>
      <c r="E16" s="386">
        <f t="shared" si="7"/>
        <v>0</v>
      </c>
      <c r="F16" s="387">
        <v>0</v>
      </c>
      <c r="G16" s="387">
        <v>0</v>
      </c>
      <c r="H16" s="386">
        <f t="shared" si="8"/>
        <v>0</v>
      </c>
    </row>
    <row r="17" spans="1:8" ht="12.75" hidden="1" outlineLevel="1">
      <c r="A17" s="1168"/>
      <c r="B17" s="384" t="s">
        <v>1443</v>
      </c>
      <c r="C17" s="387">
        <v>0</v>
      </c>
      <c r="D17" s="387">
        <v>0</v>
      </c>
      <c r="E17" s="386">
        <f t="shared" si="7"/>
        <v>0</v>
      </c>
      <c r="F17" s="387">
        <v>0</v>
      </c>
      <c r="G17" s="387">
        <v>0</v>
      </c>
      <c r="H17" s="386">
        <f t="shared" si="8"/>
        <v>0</v>
      </c>
    </row>
    <row r="18" spans="1:8" ht="12.75" hidden="1" outlineLevel="1">
      <c r="A18" s="1168"/>
      <c r="B18" s="384" t="s">
        <v>1444</v>
      </c>
      <c r="C18" s="385">
        <v>0</v>
      </c>
      <c r="D18" s="385">
        <v>0</v>
      </c>
      <c r="E18" s="386">
        <f t="shared" si="7"/>
        <v>0</v>
      </c>
      <c r="F18" s="387">
        <v>0</v>
      </c>
      <c r="G18" s="387">
        <v>0</v>
      </c>
      <c r="H18" s="386">
        <f t="shared" si="8"/>
        <v>0</v>
      </c>
    </row>
    <row r="19" spans="1:8" ht="12.75" hidden="1" outlineLevel="1">
      <c r="A19" s="384" t="s">
        <v>1445</v>
      </c>
      <c r="B19" s="384" t="s">
        <v>1446</v>
      </c>
      <c r="C19" s="387">
        <v>0</v>
      </c>
      <c r="D19" s="387">
        <v>0</v>
      </c>
      <c r="E19" s="386">
        <f t="shared" si="7"/>
        <v>0</v>
      </c>
      <c r="F19" s="387">
        <v>0</v>
      </c>
      <c r="G19" s="387">
        <v>0</v>
      </c>
      <c r="H19" s="386">
        <f t="shared" si="8"/>
        <v>0</v>
      </c>
    </row>
    <row r="20" spans="1:8" s="382" customFormat="1" ht="15.95" customHeight="1" collapsed="1">
      <c r="A20" s="1167" t="s">
        <v>1447</v>
      </c>
      <c r="B20" s="1167"/>
      <c r="C20" s="390">
        <f t="shared" ref="C20:H20" si="9">SUM(C21:C27)</f>
        <v>0</v>
      </c>
      <c r="D20" s="390">
        <f t="shared" si="9"/>
        <v>1</v>
      </c>
      <c r="E20" s="390">
        <f t="shared" si="9"/>
        <v>1</v>
      </c>
      <c r="F20" s="390">
        <f t="shared" si="9"/>
        <v>0</v>
      </c>
      <c r="G20" s="390">
        <f t="shared" si="9"/>
        <v>0</v>
      </c>
      <c r="H20" s="390">
        <f t="shared" si="9"/>
        <v>0</v>
      </c>
    </row>
    <row r="21" spans="1:8" ht="12.75" hidden="1" outlineLevel="1">
      <c r="A21" s="1168" t="s">
        <v>1448</v>
      </c>
      <c r="B21" s="384" t="s">
        <v>1449</v>
      </c>
      <c r="C21" s="385">
        <v>0</v>
      </c>
      <c r="D21" s="385">
        <v>0</v>
      </c>
      <c r="E21" s="386">
        <f>+D21+C21</f>
        <v>0</v>
      </c>
      <c r="F21" s="387">
        <v>0</v>
      </c>
      <c r="G21" s="387">
        <v>0</v>
      </c>
      <c r="H21" s="386">
        <f>+G21+F21</f>
        <v>0</v>
      </c>
    </row>
    <row r="22" spans="1:8" ht="12.75" hidden="1" outlineLevel="1">
      <c r="A22" s="1168"/>
      <c r="B22" s="384" t="s">
        <v>1450</v>
      </c>
      <c r="C22" s="387">
        <v>0</v>
      </c>
      <c r="D22" s="387">
        <v>0</v>
      </c>
      <c r="E22" s="386">
        <f t="shared" ref="E22:E27" si="10">+D22+C22</f>
        <v>0</v>
      </c>
      <c r="F22" s="387">
        <v>0</v>
      </c>
      <c r="G22" s="387">
        <v>0</v>
      </c>
      <c r="H22" s="386">
        <f t="shared" ref="H22:H27" si="11">+G22+F22</f>
        <v>0</v>
      </c>
    </row>
    <row r="23" spans="1:8" ht="12.75" hidden="1" outlineLevel="1">
      <c r="A23" s="1168"/>
      <c r="B23" s="384" t="s">
        <v>1451</v>
      </c>
      <c r="C23" s="385">
        <v>0</v>
      </c>
      <c r="D23" s="385">
        <v>0</v>
      </c>
      <c r="E23" s="386">
        <f t="shared" si="10"/>
        <v>0</v>
      </c>
      <c r="F23" s="387">
        <v>0</v>
      </c>
      <c r="G23" s="387">
        <v>0</v>
      </c>
      <c r="H23" s="386">
        <f t="shared" si="11"/>
        <v>0</v>
      </c>
    </row>
    <row r="24" spans="1:8" ht="22.5" hidden="1" outlineLevel="1">
      <c r="A24" s="1168"/>
      <c r="B24" s="384" t="s">
        <v>1452</v>
      </c>
      <c r="C24" s="387">
        <v>0</v>
      </c>
      <c r="D24" s="387">
        <v>1</v>
      </c>
      <c r="E24" s="386">
        <f t="shared" si="10"/>
        <v>1</v>
      </c>
      <c r="F24" s="387">
        <v>0</v>
      </c>
      <c r="G24" s="387">
        <v>0</v>
      </c>
      <c r="H24" s="386">
        <f t="shared" si="11"/>
        <v>0</v>
      </c>
    </row>
    <row r="25" spans="1:8" ht="11.25" hidden="1" customHeight="1" outlineLevel="1">
      <c r="A25" s="1168" t="s">
        <v>1453</v>
      </c>
      <c r="B25" s="384" t="s">
        <v>1454</v>
      </c>
      <c r="C25" s="385">
        <v>0</v>
      </c>
      <c r="D25" s="385">
        <v>0</v>
      </c>
      <c r="E25" s="386">
        <f t="shared" si="10"/>
        <v>0</v>
      </c>
      <c r="F25" s="387">
        <v>0</v>
      </c>
      <c r="G25" s="387">
        <v>0</v>
      </c>
      <c r="H25" s="386">
        <f t="shared" si="11"/>
        <v>0</v>
      </c>
    </row>
    <row r="26" spans="1:8" ht="12.75" hidden="1" outlineLevel="1">
      <c r="A26" s="1168"/>
      <c r="B26" s="384" t="s">
        <v>1455</v>
      </c>
      <c r="C26" s="387">
        <v>0</v>
      </c>
      <c r="D26" s="387">
        <v>0</v>
      </c>
      <c r="E26" s="386">
        <f t="shared" si="10"/>
        <v>0</v>
      </c>
      <c r="F26" s="387">
        <v>0</v>
      </c>
      <c r="G26" s="387">
        <v>0</v>
      </c>
      <c r="H26" s="386">
        <f t="shared" si="11"/>
        <v>0</v>
      </c>
    </row>
    <row r="27" spans="1:8" ht="12.75" hidden="1" outlineLevel="1">
      <c r="A27" s="1168"/>
      <c r="B27" s="384" t="s">
        <v>1456</v>
      </c>
      <c r="C27" s="385">
        <v>0</v>
      </c>
      <c r="D27" s="385">
        <v>0</v>
      </c>
      <c r="E27" s="386">
        <f t="shared" si="10"/>
        <v>0</v>
      </c>
      <c r="F27" s="387">
        <v>0</v>
      </c>
      <c r="G27" s="387">
        <v>0</v>
      </c>
      <c r="H27" s="386">
        <f t="shared" si="11"/>
        <v>0</v>
      </c>
    </row>
    <row r="28" spans="1:8" s="382" customFormat="1" ht="15.95" customHeight="1" collapsed="1">
      <c r="A28" s="1167" t="s">
        <v>1457</v>
      </c>
      <c r="B28" s="1167"/>
      <c r="C28" s="388">
        <f t="shared" ref="C28:H28" si="12">SUM(C29:C42)</f>
        <v>2</v>
      </c>
      <c r="D28" s="388">
        <f t="shared" si="12"/>
        <v>0</v>
      </c>
      <c r="E28" s="388">
        <f t="shared" si="12"/>
        <v>2</v>
      </c>
      <c r="F28" s="388">
        <f t="shared" si="12"/>
        <v>0</v>
      </c>
      <c r="G28" s="388">
        <f t="shared" si="12"/>
        <v>0</v>
      </c>
      <c r="H28" s="388">
        <f t="shared" si="12"/>
        <v>0</v>
      </c>
    </row>
    <row r="29" spans="1:8" ht="22.5" hidden="1" outlineLevel="1">
      <c r="A29" s="1168" t="s">
        <v>1458</v>
      </c>
      <c r="B29" s="384" t="s">
        <v>1459</v>
      </c>
      <c r="C29" s="387">
        <v>0</v>
      </c>
      <c r="D29" s="387">
        <v>0</v>
      </c>
      <c r="E29" s="386">
        <f t="shared" ref="E29:E42" si="13">+D29+C29</f>
        <v>0</v>
      </c>
      <c r="F29" s="387">
        <v>0</v>
      </c>
      <c r="G29" s="387">
        <v>0</v>
      </c>
      <c r="H29" s="386">
        <f t="shared" ref="H29:H42" si="14">+G29+F29</f>
        <v>0</v>
      </c>
    </row>
    <row r="30" spans="1:8" ht="22.5" hidden="1" outlineLevel="1">
      <c r="A30" s="1168"/>
      <c r="B30" s="384" t="s">
        <v>1460</v>
      </c>
      <c r="C30" s="385">
        <v>0</v>
      </c>
      <c r="D30" s="385">
        <v>0</v>
      </c>
      <c r="E30" s="386">
        <f t="shared" si="13"/>
        <v>0</v>
      </c>
      <c r="F30" s="387">
        <v>0</v>
      </c>
      <c r="G30" s="387">
        <v>0</v>
      </c>
      <c r="H30" s="386">
        <f t="shared" si="14"/>
        <v>0</v>
      </c>
    </row>
    <row r="31" spans="1:8" ht="11.25" hidden="1" customHeight="1" outlineLevel="1">
      <c r="A31" s="1168" t="s">
        <v>1461</v>
      </c>
      <c r="B31" s="384" t="s">
        <v>1462</v>
      </c>
      <c r="C31" s="387">
        <v>2</v>
      </c>
      <c r="D31" s="387">
        <v>0</v>
      </c>
      <c r="E31" s="386">
        <f t="shared" si="13"/>
        <v>2</v>
      </c>
      <c r="F31" s="387">
        <v>0</v>
      </c>
      <c r="G31" s="387">
        <v>0</v>
      </c>
      <c r="H31" s="386">
        <f t="shared" si="14"/>
        <v>0</v>
      </c>
    </row>
    <row r="32" spans="1:8" ht="12.75" hidden="1" outlineLevel="1">
      <c r="A32" s="1168"/>
      <c r="B32" s="384" t="s">
        <v>1463</v>
      </c>
      <c r="C32" s="385">
        <v>0</v>
      </c>
      <c r="D32" s="385">
        <v>0</v>
      </c>
      <c r="E32" s="386">
        <f t="shared" si="13"/>
        <v>0</v>
      </c>
      <c r="F32" s="387">
        <v>0</v>
      </c>
      <c r="G32" s="387">
        <v>0</v>
      </c>
      <c r="H32" s="386">
        <f t="shared" si="14"/>
        <v>0</v>
      </c>
    </row>
    <row r="33" spans="1:8" ht="12.75" hidden="1" outlineLevel="1">
      <c r="A33" s="1168"/>
      <c r="B33" s="384" t="s">
        <v>1464</v>
      </c>
      <c r="C33" s="387">
        <v>0</v>
      </c>
      <c r="D33" s="387">
        <v>0</v>
      </c>
      <c r="E33" s="386">
        <f t="shared" si="13"/>
        <v>0</v>
      </c>
      <c r="F33" s="387">
        <v>0</v>
      </c>
      <c r="G33" s="387">
        <v>0</v>
      </c>
      <c r="H33" s="386">
        <f t="shared" si="14"/>
        <v>0</v>
      </c>
    </row>
    <row r="34" spans="1:8" ht="22.5" hidden="1" outlineLevel="1">
      <c r="A34" s="1168"/>
      <c r="B34" s="384" t="s">
        <v>1465</v>
      </c>
      <c r="C34" s="385">
        <v>0</v>
      </c>
      <c r="D34" s="385">
        <v>0</v>
      </c>
      <c r="E34" s="386">
        <f t="shared" si="13"/>
        <v>0</v>
      </c>
      <c r="F34" s="387">
        <v>0</v>
      </c>
      <c r="G34" s="387">
        <v>0</v>
      </c>
      <c r="H34" s="386">
        <f t="shared" si="14"/>
        <v>0</v>
      </c>
    </row>
    <row r="35" spans="1:8" ht="22.5" hidden="1" outlineLevel="1">
      <c r="A35" s="384" t="s">
        <v>1466</v>
      </c>
      <c r="B35" s="384" t="s">
        <v>1467</v>
      </c>
      <c r="C35" s="387">
        <v>0</v>
      </c>
      <c r="D35" s="387">
        <v>0</v>
      </c>
      <c r="E35" s="386">
        <f t="shared" si="13"/>
        <v>0</v>
      </c>
      <c r="F35" s="387">
        <v>0</v>
      </c>
      <c r="G35" s="387">
        <v>0</v>
      </c>
      <c r="H35" s="386">
        <f t="shared" si="14"/>
        <v>0</v>
      </c>
    </row>
    <row r="36" spans="1:8" ht="12.75" hidden="1" outlineLevel="1">
      <c r="A36" s="1168" t="s">
        <v>1468</v>
      </c>
      <c r="B36" s="384" t="s">
        <v>1469</v>
      </c>
      <c r="C36" s="385">
        <v>0</v>
      </c>
      <c r="D36" s="385">
        <v>0</v>
      </c>
      <c r="E36" s="386">
        <f t="shared" si="13"/>
        <v>0</v>
      </c>
      <c r="F36" s="387">
        <v>0</v>
      </c>
      <c r="G36" s="387">
        <v>0</v>
      </c>
      <c r="H36" s="386">
        <f t="shared" si="14"/>
        <v>0</v>
      </c>
    </row>
    <row r="37" spans="1:8" ht="12.75" hidden="1" outlineLevel="1">
      <c r="A37" s="1168"/>
      <c r="B37" s="384" t="s">
        <v>1470</v>
      </c>
      <c r="C37" s="387">
        <v>0</v>
      </c>
      <c r="D37" s="387">
        <v>0</v>
      </c>
      <c r="E37" s="386">
        <f t="shared" si="13"/>
        <v>0</v>
      </c>
      <c r="F37" s="387">
        <v>0</v>
      </c>
      <c r="G37" s="387">
        <v>0</v>
      </c>
      <c r="H37" s="386">
        <f t="shared" si="14"/>
        <v>0</v>
      </c>
    </row>
    <row r="38" spans="1:8" ht="12.75" hidden="1" outlineLevel="1">
      <c r="A38" s="1168"/>
      <c r="B38" s="384" t="s">
        <v>1471</v>
      </c>
      <c r="C38" s="385">
        <v>0</v>
      </c>
      <c r="D38" s="385">
        <v>0</v>
      </c>
      <c r="E38" s="386">
        <f t="shared" si="13"/>
        <v>0</v>
      </c>
      <c r="F38" s="387">
        <v>0</v>
      </c>
      <c r="G38" s="387">
        <v>0</v>
      </c>
      <c r="H38" s="386">
        <f t="shared" si="14"/>
        <v>0</v>
      </c>
    </row>
    <row r="39" spans="1:8" ht="12.75" hidden="1" outlineLevel="1">
      <c r="A39" s="1168"/>
      <c r="B39" s="384" t="s">
        <v>1472</v>
      </c>
      <c r="C39" s="387">
        <v>0</v>
      </c>
      <c r="D39" s="387">
        <v>0</v>
      </c>
      <c r="E39" s="386">
        <f t="shared" si="13"/>
        <v>0</v>
      </c>
      <c r="F39" s="387">
        <v>0</v>
      </c>
      <c r="G39" s="387">
        <v>0</v>
      </c>
      <c r="H39" s="386">
        <f t="shared" si="14"/>
        <v>0</v>
      </c>
    </row>
    <row r="40" spans="1:8" ht="12.75" hidden="1" outlineLevel="1">
      <c r="A40" s="1168"/>
      <c r="B40" s="384" t="s">
        <v>1473</v>
      </c>
      <c r="C40" s="385">
        <v>0</v>
      </c>
      <c r="D40" s="385">
        <v>0</v>
      </c>
      <c r="E40" s="386">
        <f t="shared" si="13"/>
        <v>0</v>
      </c>
      <c r="F40" s="387">
        <v>0</v>
      </c>
      <c r="G40" s="387">
        <v>0</v>
      </c>
      <c r="H40" s="386">
        <f t="shared" si="14"/>
        <v>0</v>
      </c>
    </row>
    <row r="41" spans="1:8" ht="12.75" hidden="1" outlineLevel="1">
      <c r="A41" s="1168"/>
      <c r="B41" s="384" t="s">
        <v>1474</v>
      </c>
      <c r="C41" s="387">
        <v>0</v>
      </c>
      <c r="D41" s="387">
        <v>0</v>
      </c>
      <c r="E41" s="386">
        <f t="shared" si="13"/>
        <v>0</v>
      </c>
      <c r="F41" s="387">
        <v>0</v>
      </c>
      <c r="G41" s="387">
        <v>0</v>
      </c>
      <c r="H41" s="386">
        <f t="shared" si="14"/>
        <v>0</v>
      </c>
    </row>
    <row r="42" spans="1:8" ht="22.5" hidden="1" outlineLevel="1">
      <c r="A42" s="1168"/>
      <c r="B42" s="384" t="s">
        <v>1475</v>
      </c>
      <c r="C42" s="385">
        <v>0</v>
      </c>
      <c r="D42" s="385">
        <v>0</v>
      </c>
      <c r="E42" s="386">
        <f t="shared" si="13"/>
        <v>0</v>
      </c>
      <c r="F42" s="387">
        <v>0</v>
      </c>
      <c r="G42" s="387">
        <v>0</v>
      </c>
      <c r="H42" s="386">
        <f t="shared" si="14"/>
        <v>0</v>
      </c>
    </row>
    <row r="43" spans="1:8" s="382" customFormat="1" ht="15.95" customHeight="1" collapsed="1">
      <c r="A43" s="1167" t="s">
        <v>1476</v>
      </c>
      <c r="B43" s="1167"/>
      <c r="C43" s="388">
        <f t="shared" ref="C43:H43" si="15">SUM(C44:C48)</f>
        <v>0</v>
      </c>
      <c r="D43" s="388">
        <f t="shared" si="15"/>
        <v>0</v>
      </c>
      <c r="E43" s="388">
        <f t="shared" si="15"/>
        <v>0</v>
      </c>
      <c r="F43" s="388">
        <f t="shared" si="15"/>
        <v>0</v>
      </c>
      <c r="G43" s="388">
        <f t="shared" si="15"/>
        <v>0</v>
      </c>
      <c r="H43" s="388">
        <f t="shared" si="15"/>
        <v>0</v>
      </c>
    </row>
    <row r="44" spans="1:8" ht="12.75" hidden="1" outlineLevel="1">
      <c r="A44" s="1168" t="s">
        <v>1477</v>
      </c>
      <c r="B44" s="384" t="s">
        <v>1478</v>
      </c>
      <c r="C44" s="387">
        <v>0</v>
      </c>
      <c r="D44" s="387">
        <v>0</v>
      </c>
      <c r="E44" s="386">
        <f t="shared" ref="E44:E48" si="16">+D44+C44</f>
        <v>0</v>
      </c>
      <c r="F44" s="387">
        <v>0</v>
      </c>
      <c r="G44" s="387">
        <v>0</v>
      </c>
      <c r="H44" s="386">
        <f t="shared" ref="H44:H48" si="17">+G44+F44</f>
        <v>0</v>
      </c>
    </row>
    <row r="45" spans="1:8" ht="12.75" hidden="1" outlineLevel="1">
      <c r="A45" s="1168"/>
      <c r="B45" s="384" t="s">
        <v>1479</v>
      </c>
      <c r="C45" s="385">
        <v>0</v>
      </c>
      <c r="D45" s="385">
        <v>0</v>
      </c>
      <c r="E45" s="386">
        <f t="shared" si="16"/>
        <v>0</v>
      </c>
      <c r="F45" s="387">
        <v>0</v>
      </c>
      <c r="G45" s="387">
        <v>0</v>
      </c>
      <c r="H45" s="386">
        <f t="shared" si="17"/>
        <v>0</v>
      </c>
    </row>
    <row r="46" spans="1:8" ht="12.75" hidden="1" outlineLevel="1">
      <c r="A46" s="384" t="s">
        <v>1480</v>
      </c>
      <c r="B46" s="384" t="s">
        <v>1481</v>
      </c>
      <c r="C46" s="387">
        <v>0</v>
      </c>
      <c r="D46" s="387">
        <v>0</v>
      </c>
      <c r="E46" s="386">
        <f t="shared" si="16"/>
        <v>0</v>
      </c>
      <c r="F46" s="387">
        <v>0</v>
      </c>
      <c r="G46" s="387">
        <v>0</v>
      </c>
      <c r="H46" s="386">
        <f t="shared" si="17"/>
        <v>0</v>
      </c>
    </row>
    <row r="47" spans="1:8" ht="22.5" hidden="1" outlineLevel="1">
      <c r="A47" s="1168" t="s">
        <v>1482</v>
      </c>
      <c r="B47" s="384" t="s">
        <v>1483</v>
      </c>
      <c r="C47" s="385">
        <v>0</v>
      </c>
      <c r="D47" s="385">
        <v>0</v>
      </c>
      <c r="E47" s="386">
        <f t="shared" si="16"/>
        <v>0</v>
      </c>
      <c r="F47" s="387">
        <v>0</v>
      </c>
      <c r="G47" s="387">
        <v>0</v>
      </c>
      <c r="H47" s="386">
        <f t="shared" si="17"/>
        <v>0</v>
      </c>
    </row>
    <row r="48" spans="1:8" ht="22.5" hidden="1" outlineLevel="1">
      <c r="A48" s="1168"/>
      <c r="B48" s="384" t="s">
        <v>1484</v>
      </c>
      <c r="C48" s="387">
        <v>0</v>
      </c>
      <c r="D48" s="387">
        <v>0</v>
      </c>
      <c r="E48" s="386">
        <f t="shared" si="16"/>
        <v>0</v>
      </c>
      <c r="F48" s="387">
        <v>0</v>
      </c>
      <c r="G48" s="387">
        <v>0</v>
      </c>
      <c r="H48" s="386">
        <f t="shared" si="17"/>
        <v>0</v>
      </c>
    </row>
    <row r="49" spans="1:8" s="382" customFormat="1" ht="15.95" customHeight="1" collapsed="1">
      <c r="A49" s="1166" t="s">
        <v>1485</v>
      </c>
      <c r="B49" s="1166"/>
      <c r="C49" s="392">
        <f t="shared" ref="C49:H49" si="18">C50+C75+C91+C104+C116+C126</f>
        <v>4</v>
      </c>
      <c r="D49" s="392">
        <f t="shared" si="18"/>
        <v>2</v>
      </c>
      <c r="E49" s="392">
        <f t="shared" si="18"/>
        <v>6</v>
      </c>
      <c r="F49" s="392">
        <f t="shared" si="18"/>
        <v>0</v>
      </c>
      <c r="G49" s="392">
        <f t="shared" si="18"/>
        <v>0</v>
      </c>
      <c r="H49" s="392">
        <f t="shared" si="18"/>
        <v>0</v>
      </c>
    </row>
    <row r="50" spans="1:8" s="382" customFormat="1" ht="15.95" customHeight="1">
      <c r="A50" s="1167" t="s">
        <v>1486</v>
      </c>
      <c r="B50" s="1167"/>
      <c r="C50" s="390">
        <f t="shared" ref="C50:G50" si="19">SUM(C51:C74)</f>
        <v>0</v>
      </c>
      <c r="D50" s="390">
        <f t="shared" si="19"/>
        <v>1</v>
      </c>
      <c r="E50" s="390">
        <f t="shared" si="19"/>
        <v>1</v>
      </c>
      <c r="F50" s="390">
        <f t="shared" si="19"/>
        <v>0</v>
      </c>
      <c r="G50" s="390">
        <f t="shared" si="19"/>
        <v>0</v>
      </c>
      <c r="H50" s="390">
        <f t="shared" ref="H50" si="20">SUM(H51:H74)</f>
        <v>0</v>
      </c>
    </row>
    <row r="51" spans="1:8" ht="11.25" hidden="1" customHeight="1" outlineLevel="1">
      <c r="A51" s="1168" t="s">
        <v>1487</v>
      </c>
      <c r="B51" s="384" t="s">
        <v>1488</v>
      </c>
      <c r="C51" s="385">
        <v>0</v>
      </c>
      <c r="D51" s="385">
        <v>0</v>
      </c>
      <c r="E51" s="386">
        <f t="shared" ref="E51:E74" si="21">+D51+C51</f>
        <v>0</v>
      </c>
      <c r="F51" s="387">
        <v>0</v>
      </c>
      <c r="G51" s="387">
        <v>0</v>
      </c>
      <c r="H51" s="393">
        <v>0</v>
      </c>
    </row>
    <row r="52" spans="1:8" ht="12.75" hidden="1" outlineLevel="1">
      <c r="A52" s="1168"/>
      <c r="B52" s="384" t="s">
        <v>1489</v>
      </c>
      <c r="C52" s="387">
        <v>0</v>
      </c>
      <c r="D52" s="387">
        <v>0</v>
      </c>
      <c r="E52" s="386">
        <f t="shared" si="21"/>
        <v>0</v>
      </c>
      <c r="F52" s="387">
        <v>0</v>
      </c>
      <c r="G52" s="387">
        <v>0</v>
      </c>
      <c r="H52" s="387">
        <v>0</v>
      </c>
    </row>
    <row r="53" spans="1:8" ht="12.75" hidden="1" outlineLevel="1">
      <c r="A53" s="1168"/>
      <c r="B53" s="384" t="s">
        <v>1490</v>
      </c>
      <c r="C53" s="385">
        <v>0</v>
      </c>
      <c r="D53" s="385">
        <v>0</v>
      </c>
      <c r="E53" s="386">
        <f t="shared" si="21"/>
        <v>0</v>
      </c>
      <c r="F53" s="387">
        <v>0</v>
      </c>
      <c r="G53" s="387">
        <v>0</v>
      </c>
      <c r="H53" s="393">
        <v>0</v>
      </c>
    </row>
    <row r="54" spans="1:8" ht="12.75" hidden="1" outlineLevel="1">
      <c r="A54" s="1168"/>
      <c r="B54" s="384" t="s">
        <v>1491</v>
      </c>
      <c r="C54" s="387">
        <v>0</v>
      </c>
      <c r="D54" s="387">
        <v>0</v>
      </c>
      <c r="E54" s="386">
        <f t="shared" si="21"/>
        <v>0</v>
      </c>
      <c r="F54" s="387">
        <v>0</v>
      </c>
      <c r="G54" s="387">
        <v>0</v>
      </c>
      <c r="H54" s="387">
        <v>0</v>
      </c>
    </row>
    <row r="55" spans="1:8" ht="12.75" hidden="1" outlineLevel="1">
      <c r="A55" s="384" t="s">
        <v>1492</v>
      </c>
      <c r="B55" s="384" t="s">
        <v>1493</v>
      </c>
      <c r="C55" s="385">
        <v>0</v>
      </c>
      <c r="D55" s="385">
        <v>0</v>
      </c>
      <c r="E55" s="386">
        <f t="shared" si="21"/>
        <v>0</v>
      </c>
      <c r="F55" s="387">
        <v>0</v>
      </c>
      <c r="G55" s="387">
        <v>0</v>
      </c>
      <c r="H55" s="393">
        <v>0</v>
      </c>
    </row>
    <row r="56" spans="1:8" ht="22.5" hidden="1" outlineLevel="1">
      <c r="A56" s="1168" t="s">
        <v>1494</v>
      </c>
      <c r="B56" s="384" t="s">
        <v>1495</v>
      </c>
      <c r="C56" s="387">
        <v>0</v>
      </c>
      <c r="D56" s="387">
        <v>0</v>
      </c>
      <c r="E56" s="386">
        <f t="shared" si="21"/>
        <v>0</v>
      </c>
      <c r="F56" s="387">
        <v>0</v>
      </c>
      <c r="G56" s="387">
        <v>0</v>
      </c>
      <c r="H56" s="387">
        <v>0</v>
      </c>
    </row>
    <row r="57" spans="1:8" ht="22.5" hidden="1" outlineLevel="1">
      <c r="A57" s="1168"/>
      <c r="B57" s="384" t="s">
        <v>1496</v>
      </c>
      <c r="C57" s="385">
        <v>0</v>
      </c>
      <c r="D57" s="385">
        <v>0</v>
      </c>
      <c r="E57" s="386">
        <f t="shared" si="21"/>
        <v>0</v>
      </c>
      <c r="F57" s="387">
        <v>0</v>
      </c>
      <c r="G57" s="387">
        <v>0</v>
      </c>
      <c r="H57" s="393">
        <v>0</v>
      </c>
    </row>
    <row r="58" spans="1:8" ht="12.75" hidden="1" outlineLevel="1">
      <c r="A58" s="1168"/>
      <c r="B58" s="384" t="s">
        <v>1497</v>
      </c>
      <c r="C58" s="387">
        <v>0</v>
      </c>
      <c r="D58" s="387">
        <v>0</v>
      </c>
      <c r="E58" s="386">
        <f t="shared" si="21"/>
        <v>0</v>
      </c>
      <c r="F58" s="387">
        <v>0</v>
      </c>
      <c r="G58" s="387">
        <v>0</v>
      </c>
      <c r="H58" s="387">
        <v>0</v>
      </c>
    </row>
    <row r="59" spans="1:8" ht="11.25" hidden="1" customHeight="1" outlineLevel="1">
      <c r="A59" s="1168" t="s">
        <v>1498</v>
      </c>
      <c r="B59" s="384" t="s">
        <v>1499</v>
      </c>
      <c r="C59" s="385">
        <v>0</v>
      </c>
      <c r="D59" s="385">
        <v>0</v>
      </c>
      <c r="E59" s="386">
        <f t="shared" si="21"/>
        <v>0</v>
      </c>
      <c r="F59" s="387">
        <v>0</v>
      </c>
      <c r="G59" s="387">
        <v>0</v>
      </c>
      <c r="H59" s="393">
        <v>0</v>
      </c>
    </row>
    <row r="60" spans="1:8" ht="12.75" hidden="1" outlineLevel="1">
      <c r="A60" s="1168"/>
      <c r="B60" s="384" t="s">
        <v>1500</v>
      </c>
      <c r="C60" s="387">
        <v>0</v>
      </c>
      <c r="D60" s="387">
        <v>0</v>
      </c>
      <c r="E60" s="386">
        <f t="shared" si="21"/>
        <v>0</v>
      </c>
      <c r="F60" s="387">
        <v>0</v>
      </c>
      <c r="G60" s="387">
        <v>0</v>
      </c>
      <c r="H60" s="387">
        <v>0</v>
      </c>
    </row>
    <row r="61" spans="1:8" ht="12.75" hidden="1" outlineLevel="1">
      <c r="A61" s="1168"/>
      <c r="B61" s="384" t="s">
        <v>1501</v>
      </c>
      <c r="C61" s="385">
        <v>0</v>
      </c>
      <c r="D61" s="385">
        <v>0</v>
      </c>
      <c r="E61" s="386">
        <f t="shared" si="21"/>
        <v>0</v>
      </c>
      <c r="F61" s="387">
        <v>0</v>
      </c>
      <c r="G61" s="387">
        <v>0</v>
      </c>
      <c r="H61" s="393">
        <v>0</v>
      </c>
    </row>
    <row r="62" spans="1:8" ht="12.75" hidden="1" outlineLevel="1">
      <c r="A62" s="1168"/>
      <c r="B62" s="384" t="s">
        <v>1502</v>
      </c>
      <c r="C62" s="387">
        <v>0</v>
      </c>
      <c r="D62" s="387">
        <v>0</v>
      </c>
      <c r="E62" s="386">
        <f t="shared" si="21"/>
        <v>0</v>
      </c>
      <c r="F62" s="387">
        <v>0</v>
      </c>
      <c r="G62" s="387">
        <v>0</v>
      </c>
      <c r="H62" s="387">
        <v>0</v>
      </c>
    </row>
    <row r="63" spans="1:8" ht="12.75" hidden="1" outlineLevel="1">
      <c r="A63" s="1168"/>
      <c r="B63" s="384" t="s">
        <v>1503</v>
      </c>
      <c r="C63" s="385">
        <v>0</v>
      </c>
      <c r="D63" s="385">
        <v>0</v>
      </c>
      <c r="E63" s="386">
        <f t="shared" si="21"/>
        <v>0</v>
      </c>
      <c r="F63" s="387">
        <v>0</v>
      </c>
      <c r="G63" s="387">
        <v>0</v>
      </c>
      <c r="H63" s="393">
        <v>0</v>
      </c>
    </row>
    <row r="64" spans="1:8" ht="22.5" hidden="1" outlineLevel="1">
      <c r="A64" s="1168"/>
      <c r="B64" s="384" t="s">
        <v>1504</v>
      </c>
      <c r="C64" s="387">
        <v>0</v>
      </c>
      <c r="D64" s="387">
        <v>0</v>
      </c>
      <c r="E64" s="386">
        <f t="shared" si="21"/>
        <v>0</v>
      </c>
      <c r="F64" s="387">
        <v>0</v>
      </c>
      <c r="G64" s="387">
        <v>0</v>
      </c>
      <c r="H64" s="387">
        <v>0</v>
      </c>
    </row>
    <row r="65" spans="1:8" ht="22.5" hidden="1" outlineLevel="1">
      <c r="A65" s="1168"/>
      <c r="B65" s="384" t="s">
        <v>1505</v>
      </c>
      <c r="C65" s="385">
        <v>0</v>
      </c>
      <c r="D65" s="385">
        <v>1</v>
      </c>
      <c r="E65" s="386">
        <f t="shared" si="21"/>
        <v>1</v>
      </c>
      <c r="F65" s="387">
        <v>0</v>
      </c>
      <c r="G65" s="387">
        <v>0</v>
      </c>
      <c r="H65" s="393">
        <v>0</v>
      </c>
    </row>
    <row r="66" spans="1:8" ht="12.75" hidden="1" outlineLevel="1">
      <c r="A66" s="1168" t="s">
        <v>1506</v>
      </c>
      <c r="B66" s="384" t="s">
        <v>1507</v>
      </c>
      <c r="C66" s="387">
        <v>0</v>
      </c>
      <c r="D66" s="387">
        <v>0</v>
      </c>
      <c r="E66" s="386">
        <f t="shared" si="21"/>
        <v>0</v>
      </c>
      <c r="F66" s="387">
        <v>0</v>
      </c>
      <c r="G66" s="387">
        <v>0</v>
      </c>
      <c r="H66" s="387">
        <v>0</v>
      </c>
    </row>
    <row r="67" spans="1:8" ht="12.75" hidden="1" outlineLevel="1">
      <c r="A67" s="1168"/>
      <c r="B67" s="384" t="s">
        <v>1508</v>
      </c>
      <c r="C67" s="385">
        <v>0</v>
      </c>
      <c r="D67" s="385">
        <v>0</v>
      </c>
      <c r="E67" s="386">
        <f t="shared" si="21"/>
        <v>0</v>
      </c>
      <c r="F67" s="387">
        <v>0</v>
      </c>
      <c r="G67" s="387">
        <v>0</v>
      </c>
      <c r="H67" s="393">
        <v>0</v>
      </c>
    </row>
    <row r="68" spans="1:8" ht="12.75" hidden="1" outlineLevel="1">
      <c r="A68" s="1168"/>
      <c r="B68" s="384" t="s">
        <v>1509</v>
      </c>
      <c r="C68" s="387">
        <v>0</v>
      </c>
      <c r="D68" s="387">
        <v>0</v>
      </c>
      <c r="E68" s="386">
        <f t="shared" si="21"/>
        <v>0</v>
      </c>
      <c r="F68" s="387">
        <v>0</v>
      </c>
      <c r="G68" s="387">
        <v>0</v>
      </c>
      <c r="H68" s="387">
        <v>0</v>
      </c>
    </row>
    <row r="69" spans="1:8" ht="11.25" hidden="1" customHeight="1" outlineLevel="1">
      <c r="A69" s="1168" t="s">
        <v>1510</v>
      </c>
      <c r="B69" s="384" t="s">
        <v>1511</v>
      </c>
      <c r="C69" s="385">
        <v>0</v>
      </c>
      <c r="D69" s="385">
        <v>0</v>
      </c>
      <c r="E69" s="386">
        <f t="shared" si="21"/>
        <v>0</v>
      </c>
      <c r="F69" s="387">
        <v>0</v>
      </c>
      <c r="G69" s="387">
        <v>0</v>
      </c>
      <c r="H69" s="393">
        <v>0</v>
      </c>
    </row>
    <row r="70" spans="1:8" ht="12.75" hidden="1" outlineLevel="1">
      <c r="A70" s="1168"/>
      <c r="B70" s="384" t="s">
        <v>1512</v>
      </c>
      <c r="C70" s="387">
        <v>0</v>
      </c>
      <c r="D70" s="387">
        <v>0</v>
      </c>
      <c r="E70" s="386">
        <f t="shared" si="21"/>
        <v>0</v>
      </c>
      <c r="F70" s="387">
        <v>0</v>
      </c>
      <c r="G70" s="387">
        <v>0</v>
      </c>
      <c r="H70" s="387">
        <v>0</v>
      </c>
    </row>
    <row r="71" spans="1:8" ht="12.75" hidden="1" outlineLevel="1">
      <c r="A71" s="1168"/>
      <c r="B71" s="384" t="s">
        <v>1513</v>
      </c>
      <c r="C71" s="385">
        <v>0</v>
      </c>
      <c r="D71" s="385">
        <v>0</v>
      </c>
      <c r="E71" s="386">
        <f t="shared" si="21"/>
        <v>0</v>
      </c>
      <c r="F71" s="387">
        <v>0</v>
      </c>
      <c r="G71" s="387">
        <v>0</v>
      </c>
      <c r="H71" s="393">
        <v>0</v>
      </c>
    </row>
    <row r="72" spans="1:8" ht="12.75" hidden="1" outlineLevel="1">
      <c r="A72" s="1168"/>
      <c r="B72" s="384" t="s">
        <v>1514</v>
      </c>
      <c r="C72" s="387">
        <v>0</v>
      </c>
      <c r="D72" s="387">
        <v>0</v>
      </c>
      <c r="E72" s="386">
        <f t="shared" si="21"/>
        <v>0</v>
      </c>
      <c r="F72" s="387">
        <v>0</v>
      </c>
      <c r="G72" s="387">
        <v>0</v>
      </c>
      <c r="H72" s="387">
        <v>0</v>
      </c>
    </row>
    <row r="73" spans="1:8" ht="12.75" hidden="1" outlineLevel="1">
      <c r="A73" s="1168"/>
      <c r="B73" s="384" t="s">
        <v>1515</v>
      </c>
      <c r="C73" s="385">
        <v>0</v>
      </c>
      <c r="D73" s="385">
        <v>0</v>
      </c>
      <c r="E73" s="386">
        <f t="shared" si="21"/>
        <v>0</v>
      </c>
      <c r="F73" s="387">
        <v>0</v>
      </c>
      <c r="G73" s="387">
        <v>0</v>
      </c>
      <c r="H73" s="393">
        <v>0</v>
      </c>
    </row>
    <row r="74" spans="1:8" ht="12.75" hidden="1" outlineLevel="1">
      <c r="A74" s="1168"/>
      <c r="B74" s="384" t="s">
        <v>1516</v>
      </c>
      <c r="C74" s="387">
        <v>0</v>
      </c>
      <c r="D74" s="387">
        <v>0</v>
      </c>
      <c r="E74" s="386">
        <f t="shared" si="21"/>
        <v>0</v>
      </c>
      <c r="F74" s="387">
        <v>0</v>
      </c>
      <c r="G74" s="387">
        <v>0</v>
      </c>
      <c r="H74" s="387">
        <v>0</v>
      </c>
    </row>
    <row r="75" spans="1:8" s="382" customFormat="1" ht="15.95" customHeight="1" collapsed="1">
      <c r="A75" s="1167" t="s">
        <v>1517</v>
      </c>
      <c r="B75" s="1167"/>
      <c r="C75" s="390">
        <f t="shared" ref="C75:H75" si="22">SUM(C76:C90)</f>
        <v>1</v>
      </c>
      <c r="D75" s="390">
        <f t="shared" si="22"/>
        <v>0</v>
      </c>
      <c r="E75" s="390">
        <f t="shared" si="22"/>
        <v>1</v>
      </c>
      <c r="F75" s="390">
        <f t="shared" si="22"/>
        <v>0</v>
      </c>
      <c r="G75" s="390">
        <f t="shared" si="22"/>
        <v>0</v>
      </c>
      <c r="H75" s="390">
        <f t="shared" si="22"/>
        <v>0</v>
      </c>
    </row>
    <row r="76" spans="1:8" ht="12.75" hidden="1" outlineLevel="1">
      <c r="A76" s="1168" t="s">
        <v>1518</v>
      </c>
      <c r="B76" s="384" t="s">
        <v>1519</v>
      </c>
      <c r="C76" s="385">
        <v>0</v>
      </c>
      <c r="D76" s="385">
        <v>0</v>
      </c>
      <c r="E76" s="386">
        <f t="shared" ref="E76:E90" si="23">+D76+C76</f>
        <v>0</v>
      </c>
      <c r="F76" s="387">
        <v>0</v>
      </c>
      <c r="G76" s="387">
        <v>0</v>
      </c>
      <c r="H76" s="393">
        <v>0</v>
      </c>
    </row>
    <row r="77" spans="1:8" ht="12.75" hidden="1" outlineLevel="1">
      <c r="A77" s="1168"/>
      <c r="B77" s="384" t="s">
        <v>1520</v>
      </c>
      <c r="C77" s="387">
        <v>0</v>
      </c>
      <c r="D77" s="387">
        <v>0</v>
      </c>
      <c r="E77" s="386">
        <f t="shared" si="23"/>
        <v>0</v>
      </c>
      <c r="F77" s="387">
        <v>0</v>
      </c>
      <c r="G77" s="387">
        <v>0</v>
      </c>
      <c r="H77" s="387">
        <v>0</v>
      </c>
    </row>
    <row r="78" spans="1:8" ht="22.5" hidden="1" outlineLevel="1">
      <c r="A78" s="1168" t="s">
        <v>1521</v>
      </c>
      <c r="B78" s="384" t="s">
        <v>1522</v>
      </c>
      <c r="C78" s="385">
        <v>0</v>
      </c>
      <c r="D78" s="385">
        <v>0</v>
      </c>
      <c r="E78" s="386">
        <f t="shared" si="23"/>
        <v>0</v>
      </c>
      <c r="F78" s="387">
        <v>0</v>
      </c>
      <c r="G78" s="387">
        <v>0</v>
      </c>
      <c r="H78" s="393">
        <v>0</v>
      </c>
    </row>
    <row r="79" spans="1:8" ht="22.5" hidden="1" outlineLevel="1">
      <c r="A79" s="1168"/>
      <c r="B79" s="384" t="s">
        <v>1523</v>
      </c>
      <c r="C79" s="387">
        <v>0</v>
      </c>
      <c r="D79" s="387">
        <v>0</v>
      </c>
      <c r="E79" s="386">
        <f t="shared" si="23"/>
        <v>0</v>
      </c>
      <c r="F79" s="387">
        <v>0</v>
      </c>
      <c r="G79" s="387">
        <v>0</v>
      </c>
      <c r="H79" s="387">
        <v>0</v>
      </c>
    </row>
    <row r="80" spans="1:8" ht="22.5" hidden="1" outlineLevel="1">
      <c r="A80" s="384" t="s">
        <v>1524</v>
      </c>
      <c r="B80" s="384" t="s">
        <v>1525</v>
      </c>
      <c r="C80" s="385">
        <v>0</v>
      </c>
      <c r="D80" s="385">
        <v>0</v>
      </c>
      <c r="E80" s="386">
        <f t="shared" si="23"/>
        <v>0</v>
      </c>
      <c r="F80" s="387">
        <v>0</v>
      </c>
      <c r="G80" s="387">
        <v>0</v>
      </c>
      <c r="H80" s="393">
        <v>0</v>
      </c>
    </row>
    <row r="81" spans="1:8" ht="12.75" hidden="1" outlineLevel="1">
      <c r="A81" s="384" t="s">
        <v>1526</v>
      </c>
      <c r="B81" s="384" t="s">
        <v>1527</v>
      </c>
      <c r="C81" s="387">
        <v>0</v>
      </c>
      <c r="D81" s="387">
        <v>0</v>
      </c>
      <c r="E81" s="386">
        <f t="shared" si="23"/>
        <v>0</v>
      </c>
      <c r="F81" s="387">
        <v>0</v>
      </c>
      <c r="G81" s="387">
        <v>0</v>
      </c>
      <c r="H81" s="387">
        <v>0</v>
      </c>
    </row>
    <row r="82" spans="1:8" ht="12.75" hidden="1" outlineLevel="1">
      <c r="A82" s="384" t="s">
        <v>1528</v>
      </c>
      <c r="B82" s="384" t="s">
        <v>1529</v>
      </c>
      <c r="C82" s="385">
        <v>0</v>
      </c>
      <c r="D82" s="385">
        <v>0</v>
      </c>
      <c r="E82" s="386">
        <f t="shared" si="23"/>
        <v>0</v>
      </c>
      <c r="F82" s="387">
        <v>0</v>
      </c>
      <c r="G82" s="387">
        <v>0</v>
      </c>
      <c r="H82" s="393">
        <v>0</v>
      </c>
    </row>
    <row r="83" spans="1:8" ht="11.25" hidden="1" customHeight="1" outlineLevel="1">
      <c r="A83" s="1168" t="s">
        <v>1530</v>
      </c>
      <c r="B83" s="384" t="s">
        <v>1531</v>
      </c>
      <c r="C83" s="387">
        <v>0</v>
      </c>
      <c r="D83" s="387">
        <v>0</v>
      </c>
      <c r="E83" s="386">
        <f t="shared" si="23"/>
        <v>0</v>
      </c>
      <c r="F83" s="387">
        <v>0</v>
      </c>
      <c r="G83" s="387">
        <v>0</v>
      </c>
      <c r="H83" s="387">
        <v>0</v>
      </c>
    </row>
    <row r="84" spans="1:8" ht="12.75" hidden="1" outlineLevel="1">
      <c r="A84" s="1168"/>
      <c r="B84" s="384" t="s">
        <v>1532</v>
      </c>
      <c r="C84" s="385">
        <v>0</v>
      </c>
      <c r="D84" s="385">
        <v>0</v>
      </c>
      <c r="E84" s="386">
        <f t="shared" si="23"/>
        <v>0</v>
      </c>
      <c r="F84" s="387">
        <v>0</v>
      </c>
      <c r="G84" s="387">
        <v>0</v>
      </c>
      <c r="H84" s="393">
        <v>0</v>
      </c>
    </row>
    <row r="85" spans="1:8" ht="22.5" hidden="1" outlineLevel="1">
      <c r="A85" s="1168"/>
      <c r="B85" s="384" t="s">
        <v>1533</v>
      </c>
      <c r="C85" s="387">
        <v>0</v>
      </c>
      <c r="D85" s="387">
        <v>0</v>
      </c>
      <c r="E85" s="386">
        <f t="shared" si="23"/>
        <v>0</v>
      </c>
      <c r="F85" s="387">
        <v>0</v>
      </c>
      <c r="G85" s="387">
        <v>0</v>
      </c>
      <c r="H85" s="387">
        <v>0</v>
      </c>
    </row>
    <row r="86" spans="1:8" ht="12.75" hidden="1" outlineLevel="1">
      <c r="A86" s="1168"/>
      <c r="B86" s="384" t="s">
        <v>1534</v>
      </c>
      <c r="C86" s="385">
        <v>0</v>
      </c>
      <c r="D86" s="385">
        <v>0</v>
      </c>
      <c r="E86" s="386">
        <f t="shared" si="23"/>
        <v>0</v>
      </c>
      <c r="F86" s="387">
        <v>0</v>
      </c>
      <c r="G86" s="387">
        <v>0</v>
      </c>
      <c r="H86" s="393">
        <v>0</v>
      </c>
    </row>
    <row r="87" spans="1:8" ht="12.75" hidden="1" outlineLevel="1">
      <c r="A87" s="1168"/>
      <c r="B87" s="384" t="s">
        <v>1535</v>
      </c>
      <c r="C87" s="387">
        <v>0</v>
      </c>
      <c r="D87" s="387">
        <v>0</v>
      </c>
      <c r="E87" s="386">
        <f t="shared" si="23"/>
        <v>0</v>
      </c>
      <c r="F87" s="387">
        <v>0</v>
      </c>
      <c r="G87" s="387">
        <v>0</v>
      </c>
      <c r="H87" s="387">
        <v>0</v>
      </c>
    </row>
    <row r="88" spans="1:8" ht="12.75" hidden="1" outlineLevel="1">
      <c r="A88" s="1168"/>
      <c r="B88" s="384" t="s">
        <v>1536</v>
      </c>
      <c r="C88" s="385">
        <v>0</v>
      </c>
      <c r="D88" s="385">
        <v>0</v>
      </c>
      <c r="E88" s="386">
        <f t="shared" si="23"/>
        <v>0</v>
      </c>
      <c r="F88" s="387">
        <v>0</v>
      </c>
      <c r="G88" s="387">
        <v>0</v>
      </c>
      <c r="H88" s="393">
        <v>0</v>
      </c>
    </row>
    <row r="89" spans="1:8" ht="12.75" hidden="1" outlineLevel="1">
      <c r="A89" s="1168"/>
      <c r="B89" s="384" t="s">
        <v>1537</v>
      </c>
      <c r="C89" s="387">
        <v>0</v>
      </c>
      <c r="D89" s="387">
        <v>0</v>
      </c>
      <c r="E89" s="386">
        <f t="shared" si="23"/>
        <v>0</v>
      </c>
      <c r="F89" s="387">
        <v>0</v>
      </c>
      <c r="G89" s="387">
        <v>0</v>
      </c>
      <c r="H89" s="387">
        <v>0</v>
      </c>
    </row>
    <row r="90" spans="1:8" ht="22.5" hidden="1" outlineLevel="1">
      <c r="A90" s="1168"/>
      <c r="B90" s="384" t="s">
        <v>1538</v>
      </c>
      <c r="C90" s="385">
        <v>1</v>
      </c>
      <c r="D90" s="385">
        <v>0</v>
      </c>
      <c r="E90" s="386">
        <f t="shared" si="23"/>
        <v>1</v>
      </c>
      <c r="F90" s="387">
        <v>0</v>
      </c>
      <c r="G90" s="387">
        <v>0</v>
      </c>
      <c r="H90" s="393">
        <v>0</v>
      </c>
    </row>
    <row r="91" spans="1:8" s="382" customFormat="1" ht="15.95" customHeight="1" collapsed="1">
      <c r="A91" s="1167" t="s">
        <v>1539</v>
      </c>
      <c r="B91" s="1167"/>
      <c r="C91" s="388">
        <f t="shared" ref="C91:H91" si="24">SUM(C92:C103)</f>
        <v>0</v>
      </c>
      <c r="D91" s="388">
        <f t="shared" si="24"/>
        <v>0</v>
      </c>
      <c r="E91" s="388">
        <f t="shared" si="24"/>
        <v>0</v>
      </c>
      <c r="F91" s="388">
        <f t="shared" si="24"/>
        <v>0</v>
      </c>
      <c r="G91" s="388">
        <f t="shared" si="24"/>
        <v>0</v>
      </c>
      <c r="H91" s="388">
        <f t="shared" si="24"/>
        <v>0</v>
      </c>
    </row>
    <row r="92" spans="1:8" ht="22.5" hidden="1" outlineLevel="1">
      <c r="A92" s="384" t="s">
        <v>1540</v>
      </c>
      <c r="B92" s="384" t="s">
        <v>1541</v>
      </c>
      <c r="C92" s="387">
        <v>0</v>
      </c>
      <c r="D92" s="389">
        <v>0</v>
      </c>
      <c r="E92" s="386">
        <f t="shared" ref="E92:E103" si="25">+D92+C92</f>
        <v>0</v>
      </c>
      <c r="F92" s="387">
        <v>0</v>
      </c>
      <c r="G92" s="387">
        <v>0</v>
      </c>
      <c r="H92" s="389">
        <f>+G92+F92</f>
        <v>0</v>
      </c>
    </row>
    <row r="93" spans="1:8" ht="12.75" hidden="1" outlineLevel="1">
      <c r="A93" s="384" t="s">
        <v>1542</v>
      </c>
      <c r="B93" s="384" t="s">
        <v>1543</v>
      </c>
      <c r="C93" s="385">
        <v>0</v>
      </c>
      <c r="D93" s="391">
        <v>0</v>
      </c>
      <c r="E93" s="386">
        <f t="shared" si="25"/>
        <v>0</v>
      </c>
      <c r="F93" s="387">
        <v>0</v>
      </c>
      <c r="G93" s="387">
        <v>0</v>
      </c>
      <c r="H93" s="389">
        <f t="shared" ref="H93:H147" si="26">+G93+F93</f>
        <v>0</v>
      </c>
    </row>
    <row r="94" spans="1:8" ht="12.75" hidden="1" outlineLevel="1">
      <c r="A94" s="384" t="s">
        <v>1544</v>
      </c>
      <c r="B94" s="384" t="s">
        <v>1545</v>
      </c>
      <c r="C94" s="387">
        <v>0</v>
      </c>
      <c r="D94" s="387">
        <v>0</v>
      </c>
      <c r="E94" s="386">
        <f t="shared" si="25"/>
        <v>0</v>
      </c>
      <c r="F94" s="387">
        <v>0</v>
      </c>
      <c r="G94" s="387">
        <v>0</v>
      </c>
      <c r="H94" s="389">
        <f t="shared" si="26"/>
        <v>0</v>
      </c>
    </row>
    <row r="95" spans="1:8" ht="11.25" hidden="1" customHeight="1" outlineLevel="1">
      <c r="A95" s="1168" t="s">
        <v>1546</v>
      </c>
      <c r="B95" s="384" t="s">
        <v>1547</v>
      </c>
      <c r="C95" s="385">
        <v>0</v>
      </c>
      <c r="D95" s="385">
        <v>0</v>
      </c>
      <c r="E95" s="386">
        <f t="shared" si="25"/>
        <v>0</v>
      </c>
      <c r="F95" s="387">
        <v>0</v>
      </c>
      <c r="G95" s="387">
        <v>0</v>
      </c>
      <c r="H95" s="389">
        <f t="shared" si="26"/>
        <v>0</v>
      </c>
    </row>
    <row r="96" spans="1:8" ht="12.75" hidden="1" outlineLevel="1">
      <c r="A96" s="1168"/>
      <c r="B96" s="384" t="s">
        <v>1548</v>
      </c>
      <c r="C96" s="387">
        <v>0</v>
      </c>
      <c r="D96" s="387">
        <v>0</v>
      </c>
      <c r="E96" s="386">
        <f t="shared" si="25"/>
        <v>0</v>
      </c>
      <c r="F96" s="387">
        <v>0</v>
      </c>
      <c r="G96" s="387">
        <v>0</v>
      </c>
      <c r="H96" s="389">
        <f t="shared" si="26"/>
        <v>0</v>
      </c>
    </row>
    <row r="97" spans="1:8" ht="11.25" hidden="1" customHeight="1" outlineLevel="1">
      <c r="A97" s="1168" t="s">
        <v>1549</v>
      </c>
      <c r="B97" s="384" t="s">
        <v>1550</v>
      </c>
      <c r="C97" s="385">
        <v>0</v>
      </c>
      <c r="D97" s="385">
        <v>0</v>
      </c>
      <c r="E97" s="386">
        <f t="shared" si="25"/>
        <v>0</v>
      </c>
      <c r="F97" s="387">
        <v>0</v>
      </c>
      <c r="G97" s="387">
        <v>0</v>
      </c>
      <c r="H97" s="389">
        <f t="shared" si="26"/>
        <v>0</v>
      </c>
    </row>
    <row r="98" spans="1:8" ht="12.75" hidden="1" outlineLevel="1">
      <c r="A98" s="1168"/>
      <c r="B98" s="384" t="s">
        <v>1551</v>
      </c>
      <c r="C98" s="387">
        <v>0</v>
      </c>
      <c r="D98" s="387">
        <v>0</v>
      </c>
      <c r="E98" s="386">
        <f t="shared" si="25"/>
        <v>0</v>
      </c>
      <c r="F98" s="387">
        <v>0</v>
      </c>
      <c r="G98" s="387">
        <v>0</v>
      </c>
      <c r="H98" s="389">
        <f t="shared" si="26"/>
        <v>0</v>
      </c>
    </row>
    <row r="99" spans="1:8" ht="12.75" hidden="1" outlineLevel="1">
      <c r="A99" s="1168"/>
      <c r="B99" s="384" t="s">
        <v>1552</v>
      </c>
      <c r="C99" s="385">
        <v>0</v>
      </c>
      <c r="D99" s="385">
        <v>0</v>
      </c>
      <c r="E99" s="386">
        <f t="shared" si="25"/>
        <v>0</v>
      </c>
      <c r="F99" s="387">
        <v>0</v>
      </c>
      <c r="G99" s="387">
        <v>0</v>
      </c>
      <c r="H99" s="389">
        <f t="shared" si="26"/>
        <v>0</v>
      </c>
    </row>
    <row r="100" spans="1:8" ht="12.75" hidden="1" outlineLevel="1">
      <c r="A100" s="1168"/>
      <c r="B100" s="384" t="s">
        <v>1553</v>
      </c>
      <c r="C100" s="387">
        <v>0</v>
      </c>
      <c r="D100" s="387">
        <v>0</v>
      </c>
      <c r="E100" s="386">
        <f t="shared" si="25"/>
        <v>0</v>
      </c>
      <c r="F100" s="387">
        <v>0</v>
      </c>
      <c r="G100" s="387">
        <v>0</v>
      </c>
      <c r="H100" s="389">
        <f t="shared" si="26"/>
        <v>0</v>
      </c>
    </row>
    <row r="101" spans="1:8" ht="12.75" hidden="1" outlineLevel="1">
      <c r="A101" s="1168"/>
      <c r="B101" s="384" t="s">
        <v>1554</v>
      </c>
      <c r="C101" s="385">
        <v>0</v>
      </c>
      <c r="D101" s="385">
        <v>0</v>
      </c>
      <c r="E101" s="386">
        <f t="shared" si="25"/>
        <v>0</v>
      </c>
      <c r="F101" s="387">
        <v>0</v>
      </c>
      <c r="G101" s="387">
        <v>0</v>
      </c>
      <c r="H101" s="389">
        <f t="shared" si="26"/>
        <v>0</v>
      </c>
    </row>
    <row r="102" spans="1:8" ht="12.75" hidden="1" outlineLevel="1">
      <c r="A102" s="1168"/>
      <c r="B102" s="384" t="s">
        <v>1555</v>
      </c>
      <c r="C102" s="387">
        <v>0</v>
      </c>
      <c r="D102" s="387">
        <v>0</v>
      </c>
      <c r="E102" s="386">
        <f t="shared" si="25"/>
        <v>0</v>
      </c>
      <c r="F102" s="387">
        <v>0</v>
      </c>
      <c r="G102" s="387">
        <v>0</v>
      </c>
      <c r="H102" s="389">
        <f t="shared" si="26"/>
        <v>0</v>
      </c>
    </row>
    <row r="103" spans="1:8" ht="22.5" hidden="1" outlineLevel="1">
      <c r="A103" s="1168"/>
      <c r="B103" s="384" t="s">
        <v>1556</v>
      </c>
      <c r="C103" s="385">
        <v>0</v>
      </c>
      <c r="D103" s="385">
        <v>0</v>
      </c>
      <c r="E103" s="386">
        <f t="shared" si="25"/>
        <v>0</v>
      </c>
      <c r="F103" s="387">
        <v>0</v>
      </c>
      <c r="G103" s="387">
        <v>0</v>
      </c>
      <c r="H103" s="389">
        <f t="shared" si="26"/>
        <v>0</v>
      </c>
    </row>
    <row r="104" spans="1:8" s="382" customFormat="1" ht="15.95" customHeight="1" collapsed="1">
      <c r="A104" s="1167" t="s">
        <v>1557</v>
      </c>
      <c r="B104" s="1167"/>
      <c r="C104" s="388">
        <f t="shared" ref="C104:H104" si="27">SUM(C105:C115)</f>
        <v>3</v>
      </c>
      <c r="D104" s="388">
        <f t="shared" si="27"/>
        <v>1</v>
      </c>
      <c r="E104" s="388">
        <f t="shared" si="27"/>
        <v>4</v>
      </c>
      <c r="F104" s="388">
        <f t="shared" si="27"/>
        <v>0</v>
      </c>
      <c r="G104" s="388">
        <f t="shared" si="27"/>
        <v>0</v>
      </c>
      <c r="H104" s="388">
        <f t="shared" si="27"/>
        <v>0</v>
      </c>
    </row>
    <row r="105" spans="1:8" ht="11.25" hidden="1" customHeight="1" outlineLevel="1">
      <c r="A105" s="1168" t="s">
        <v>1558</v>
      </c>
      <c r="B105" s="384" t="s">
        <v>1559</v>
      </c>
      <c r="C105" s="387">
        <v>0</v>
      </c>
      <c r="D105" s="387">
        <v>1</v>
      </c>
      <c r="E105" s="386">
        <f t="shared" ref="E105:E115" si="28">+D105+C105</f>
        <v>1</v>
      </c>
      <c r="F105" s="387">
        <v>0</v>
      </c>
      <c r="G105" s="387">
        <v>0</v>
      </c>
      <c r="H105" s="389">
        <f t="shared" si="26"/>
        <v>0</v>
      </c>
    </row>
    <row r="106" spans="1:8" ht="12.75" hidden="1" outlineLevel="1">
      <c r="A106" s="1168"/>
      <c r="B106" s="384" t="s">
        <v>1560</v>
      </c>
      <c r="C106" s="385">
        <v>0</v>
      </c>
      <c r="D106" s="385">
        <v>0</v>
      </c>
      <c r="E106" s="386">
        <f t="shared" si="28"/>
        <v>0</v>
      </c>
      <c r="F106" s="387">
        <v>0</v>
      </c>
      <c r="G106" s="387">
        <v>0</v>
      </c>
      <c r="H106" s="389">
        <f t="shared" si="26"/>
        <v>0</v>
      </c>
    </row>
    <row r="107" spans="1:8" ht="12.75" hidden="1" outlineLevel="1">
      <c r="A107" s="1168"/>
      <c r="B107" s="384" t="s">
        <v>1561</v>
      </c>
      <c r="C107" s="387">
        <v>0</v>
      </c>
      <c r="D107" s="387">
        <v>0</v>
      </c>
      <c r="E107" s="386">
        <f t="shared" si="28"/>
        <v>0</v>
      </c>
      <c r="F107" s="387">
        <v>0</v>
      </c>
      <c r="G107" s="387">
        <v>0</v>
      </c>
      <c r="H107" s="389">
        <f t="shared" si="26"/>
        <v>0</v>
      </c>
    </row>
    <row r="108" spans="1:8" ht="11.25" hidden="1" customHeight="1" outlineLevel="1">
      <c r="A108" s="1168" t="s">
        <v>1562</v>
      </c>
      <c r="B108" s="384" t="s">
        <v>1563</v>
      </c>
      <c r="C108" s="391">
        <v>1</v>
      </c>
      <c r="D108" s="385">
        <v>0</v>
      </c>
      <c r="E108" s="386">
        <f t="shared" si="28"/>
        <v>1</v>
      </c>
      <c r="F108" s="387">
        <v>0</v>
      </c>
      <c r="G108" s="387">
        <v>0</v>
      </c>
      <c r="H108" s="389">
        <f t="shared" si="26"/>
        <v>0</v>
      </c>
    </row>
    <row r="109" spans="1:8" ht="22.5" hidden="1" outlineLevel="1">
      <c r="A109" s="1168"/>
      <c r="B109" s="384" t="s">
        <v>1564</v>
      </c>
      <c r="C109" s="387">
        <v>0</v>
      </c>
      <c r="D109" s="387">
        <v>0</v>
      </c>
      <c r="E109" s="386">
        <f t="shared" si="28"/>
        <v>0</v>
      </c>
      <c r="F109" s="387">
        <v>0</v>
      </c>
      <c r="G109" s="387">
        <v>0</v>
      </c>
      <c r="H109" s="389">
        <f t="shared" si="26"/>
        <v>0</v>
      </c>
    </row>
    <row r="110" spans="1:8" ht="22.5" hidden="1" outlineLevel="1">
      <c r="A110" s="1168"/>
      <c r="B110" s="384" t="s">
        <v>1565</v>
      </c>
      <c r="C110" s="385">
        <v>2</v>
      </c>
      <c r="D110" s="385">
        <v>0</v>
      </c>
      <c r="E110" s="386">
        <f t="shared" si="28"/>
        <v>2</v>
      </c>
      <c r="F110" s="387">
        <v>0</v>
      </c>
      <c r="G110" s="387">
        <v>0</v>
      </c>
      <c r="H110" s="389">
        <f t="shared" si="26"/>
        <v>0</v>
      </c>
    </row>
    <row r="111" spans="1:8" ht="22.5" hidden="1" outlineLevel="1">
      <c r="A111" s="1168"/>
      <c r="B111" s="384" t="s">
        <v>1566</v>
      </c>
      <c r="C111" s="387">
        <v>0</v>
      </c>
      <c r="D111" s="387">
        <v>0</v>
      </c>
      <c r="E111" s="386">
        <f t="shared" si="28"/>
        <v>0</v>
      </c>
      <c r="F111" s="387">
        <v>0</v>
      </c>
      <c r="G111" s="387">
        <v>0</v>
      </c>
      <c r="H111" s="389">
        <f t="shared" si="26"/>
        <v>0</v>
      </c>
    </row>
    <row r="112" spans="1:8" ht="22.5" hidden="1" outlineLevel="1">
      <c r="A112" s="1168" t="s">
        <v>1567</v>
      </c>
      <c r="B112" s="384" t="s">
        <v>1568</v>
      </c>
      <c r="C112" s="385">
        <v>0</v>
      </c>
      <c r="D112" s="385">
        <v>0</v>
      </c>
      <c r="E112" s="386">
        <f t="shared" si="28"/>
        <v>0</v>
      </c>
      <c r="F112" s="387">
        <v>0</v>
      </c>
      <c r="G112" s="387">
        <v>0</v>
      </c>
      <c r="H112" s="389">
        <f t="shared" si="26"/>
        <v>0</v>
      </c>
    </row>
    <row r="113" spans="1:8" ht="22.5" hidden="1" outlineLevel="1">
      <c r="A113" s="1168"/>
      <c r="B113" s="384" t="s">
        <v>1569</v>
      </c>
      <c r="C113" s="387">
        <v>0</v>
      </c>
      <c r="D113" s="387">
        <v>0</v>
      </c>
      <c r="E113" s="386">
        <f t="shared" si="28"/>
        <v>0</v>
      </c>
      <c r="F113" s="387">
        <v>0</v>
      </c>
      <c r="G113" s="387">
        <v>0</v>
      </c>
      <c r="H113" s="389">
        <f t="shared" si="26"/>
        <v>0</v>
      </c>
    </row>
    <row r="114" spans="1:8" ht="22.5" hidden="1" outlineLevel="1">
      <c r="A114" s="1168"/>
      <c r="B114" s="384" t="s">
        <v>1570</v>
      </c>
      <c r="C114" s="385">
        <v>0</v>
      </c>
      <c r="D114" s="385">
        <v>0</v>
      </c>
      <c r="E114" s="386">
        <f t="shared" si="28"/>
        <v>0</v>
      </c>
      <c r="F114" s="387">
        <v>0</v>
      </c>
      <c r="G114" s="387">
        <v>0</v>
      </c>
      <c r="H114" s="389">
        <f t="shared" si="26"/>
        <v>0</v>
      </c>
    </row>
    <row r="115" spans="1:8" ht="22.5" hidden="1" outlineLevel="1">
      <c r="A115" s="1168"/>
      <c r="B115" s="384" t="s">
        <v>1571</v>
      </c>
      <c r="C115" s="387">
        <v>0</v>
      </c>
      <c r="D115" s="387">
        <v>0</v>
      </c>
      <c r="E115" s="386">
        <f t="shared" si="28"/>
        <v>0</v>
      </c>
      <c r="F115" s="387">
        <v>0</v>
      </c>
      <c r="G115" s="387">
        <v>0</v>
      </c>
      <c r="H115" s="389">
        <f t="shared" si="26"/>
        <v>0</v>
      </c>
    </row>
    <row r="116" spans="1:8" s="382" customFormat="1" ht="15.95" customHeight="1" collapsed="1">
      <c r="A116" s="1167" t="s">
        <v>1572</v>
      </c>
      <c r="B116" s="1167"/>
      <c r="C116" s="390">
        <f t="shared" ref="C116:H116" si="29">SUM(C117:C125)</f>
        <v>0</v>
      </c>
      <c r="D116" s="390">
        <f t="shared" si="29"/>
        <v>0</v>
      </c>
      <c r="E116" s="390">
        <f t="shared" si="29"/>
        <v>0</v>
      </c>
      <c r="F116" s="390">
        <f t="shared" si="29"/>
        <v>0</v>
      </c>
      <c r="G116" s="390">
        <f t="shared" si="29"/>
        <v>0</v>
      </c>
      <c r="H116" s="390">
        <f t="shared" si="29"/>
        <v>0</v>
      </c>
    </row>
    <row r="117" spans="1:8" ht="11.25" hidden="1" customHeight="1" outlineLevel="1">
      <c r="A117" s="1168" t="s">
        <v>1573</v>
      </c>
      <c r="B117" s="384" t="s">
        <v>1574</v>
      </c>
      <c r="C117" s="385">
        <v>0</v>
      </c>
      <c r="D117" s="385">
        <v>0</v>
      </c>
      <c r="E117" s="386">
        <f t="shared" ref="E117:E125" si="30">+D117+C117</f>
        <v>0</v>
      </c>
      <c r="F117" s="387">
        <v>0</v>
      </c>
      <c r="G117" s="387">
        <v>0</v>
      </c>
      <c r="H117" s="389">
        <f t="shared" si="26"/>
        <v>0</v>
      </c>
    </row>
    <row r="118" spans="1:8" ht="12.75" hidden="1" outlineLevel="1">
      <c r="A118" s="1168"/>
      <c r="B118" s="384" t="s">
        <v>1575</v>
      </c>
      <c r="C118" s="387">
        <v>0</v>
      </c>
      <c r="D118" s="387">
        <v>0</v>
      </c>
      <c r="E118" s="386">
        <f t="shared" si="30"/>
        <v>0</v>
      </c>
      <c r="F118" s="387">
        <v>0</v>
      </c>
      <c r="G118" s="387">
        <v>0</v>
      </c>
      <c r="H118" s="389">
        <f t="shared" si="26"/>
        <v>0</v>
      </c>
    </row>
    <row r="119" spans="1:8" ht="12.75" hidden="1" outlineLevel="1">
      <c r="A119" s="1168"/>
      <c r="B119" s="384" t="s">
        <v>1576</v>
      </c>
      <c r="C119" s="385">
        <v>0</v>
      </c>
      <c r="D119" s="385">
        <v>0</v>
      </c>
      <c r="E119" s="386">
        <f t="shared" si="30"/>
        <v>0</v>
      </c>
      <c r="F119" s="387">
        <v>0</v>
      </c>
      <c r="G119" s="387">
        <v>0</v>
      </c>
      <c r="H119" s="389">
        <f t="shared" si="26"/>
        <v>0</v>
      </c>
    </row>
    <row r="120" spans="1:8" ht="12.75" hidden="1" outlineLevel="1">
      <c r="A120" s="1168"/>
      <c r="B120" s="384" t="s">
        <v>1577</v>
      </c>
      <c r="C120" s="387">
        <v>0</v>
      </c>
      <c r="D120" s="387">
        <v>0</v>
      </c>
      <c r="E120" s="386">
        <f t="shared" si="30"/>
        <v>0</v>
      </c>
      <c r="F120" s="387">
        <v>0</v>
      </c>
      <c r="G120" s="387">
        <v>0</v>
      </c>
      <c r="H120" s="389">
        <f t="shared" si="26"/>
        <v>0</v>
      </c>
    </row>
    <row r="121" spans="1:8" ht="22.5" hidden="1" outlineLevel="1">
      <c r="A121" s="1168"/>
      <c r="B121" s="384" t="s">
        <v>1578</v>
      </c>
      <c r="C121" s="385">
        <v>0</v>
      </c>
      <c r="D121" s="385">
        <v>0</v>
      </c>
      <c r="E121" s="386">
        <f t="shared" si="30"/>
        <v>0</v>
      </c>
      <c r="F121" s="387">
        <v>0</v>
      </c>
      <c r="G121" s="387">
        <v>0</v>
      </c>
      <c r="H121" s="389">
        <f t="shared" si="26"/>
        <v>0</v>
      </c>
    </row>
    <row r="122" spans="1:8" ht="11.25" hidden="1" customHeight="1" outlineLevel="1">
      <c r="A122" s="1168" t="s">
        <v>1579</v>
      </c>
      <c r="B122" s="384" t="s">
        <v>1580</v>
      </c>
      <c r="C122" s="387">
        <v>0</v>
      </c>
      <c r="D122" s="387">
        <v>0</v>
      </c>
      <c r="E122" s="386">
        <f t="shared" si="30"/>
        <v>0</v>
      </c>
      <c r="F122" s="387">
        <v>0</v>
      </c>
      <c r="G122" s="387">
        <v>0</v>
      </c>
      <c r="H122" s="389">
        <f t="shared" si="26"/>
        <v>0</v>
      </c>
    </row>
    <row r="123" spans="1:8" ht="12.75" hidden="1" outlineLevel="1">
      <c r="A123" s="1168"/>
      <c r="B123" s="384" t="s">
        <v>1581</v>
      </c>
      <c r="C123" s="385">
        <v>0</v>
      </c>
      <c r="D123" s="385">
        <v>0</v>
      </c>
      <c r="E123" s="386">
        <f t="shared" si="30"/>
        <v>0</v>
      </c>
      <c r="F123" s="387">
        <v>0</v>
      </c>
      <c r="G123" s="387">
        <v>0</v>
      </c>
      <c r="H123" s="389">
        <f t="shared" si="26"/>
        <v>0</v>
      </c>
    </row>
    <row r="124" spans="1:8" ht="22.5" hidden="1" outlineLevel="1">
      <c r="A124" s="1168"/>
      <c r="B124" s="384" t="s">
        <v>1582</v>
      </c>
      <c r="C124" s="387">
        <v>0</v>
      </c>
      <c r="D124" s="387">
        <v>0</v>
      </c>
      <c r="E124" s="386">
        <f t="shared" si="30"/>
        <v>0</v>
      </c>
      <c r="F124" s="387">
        <v>0</v>
      </c>
      <c r="G124" s="387">
        <v>0</v>
      </c>
      <c r="H124" s="389">
        <f t="shared" si="26"/>
        <v>0</v>
      </c>
    </row>
    <row r="125" spans="1:8" ht="33.75" hidden="1" outlineLevel="1">
      <c r="A125" s="1168"/>
      <c r="B125" s="384" t="s">
        <v>1583</v>
      </c>
      <c r="C125" s="385">
        <v>0</v>
      </c>
      <c r="D125" s="385">
        <v>0</v>
      </c>
      <c r="E125" s="386">
        <f t="shared" si="30"/>
        <v>0</v>
      </c>
      <c r="F125" s="387">
        <v>0</v>
      </c>
      <c r="G125" s="387">
        <v>0</v>
      </c>
      <c r="H125" s="389">
        <f t="shared" si="26"/>
        <v>0</v>
      </c>
    </row>
    <row r="126" spans="1:8" s="382" customFormat="1" ht="15.95" customHeight="1" collapsed="1">
      <c r="A126" s="1167" t="s">
        <v>1584</v>
      </c>
      <c r="B126" s="1167"/>
      <c r="C126" s="388">
        <f t="shared" ref="C126:H126" si="31">SUM(C127:C147)</f>
        <v>0</v>
      </c>
      <c r="D126" s="388">
        <f t="shared" si="31"/>
        <v>0</v>
      </c>
      <c r="E126" s="388">
        <f t="shared" si="31"/>
        <v>0</v>
      </c>
      <c r="F126" s="388">
        <f t="shared" si="31"/>
        <v>0</v>
      </c>
      <c r="G126" s="388">
        <f t="shared" si="31"/>
        <v>0</v>
      </c>
      <c r="H126" s="388">
        <f t="shared" si="31"/>
        <v>0</v>
      </c>
    </row>
    <row r="127" spans="1:8" ht="11.25" hidden="1" customHeight="1" outlineLevel="1">
      <c r="A127" s="1168" t="s">
        <v>1585</v>
      </c>
      <c r="B127" s="384" t="s">
        <v>1586</v>
      </c>
      <c r="C127" s="387">
        <v>0</v>
      </c>
      <c r="D127" s="387">
        <v>0</v>
      </c>
      <c r="E127" s="386">
        <f t="shared" ref="E127:E147" si="32">+D127+C127</f>
        <v>0</v>
      </c>
      <c r="F127" s="387">
        <v>0</v>
      </c>
      <c r="G127" s="387">
        <v>0</v>
      </c>
      <c r="H127" s="389">
        <f t="shared" si="26"/>
        <v>0</v>
      </c>
    </row>
    <row r="128" spans="1:8" ht="12.75" hidden="1" outlineLevel="1">
      <c r="A128" s="1168"/>
      <c r="B128" s="384" t="s">
        <v>1587</v>
      </c>
      <c r="C128" s="385">
        <v>0</v>
      </c>
      <c r="D128" s="385">
        <v>0</v>
      </c>
      <c r="E128" s="386">
        <f t="shared" si="32"/>
        <v>0</v>
      </c>
      <c r="F128" s="387">
        <v>0</v>
      </c>
      <c r="G128" s="387">
        <v>0</v>
      </c>
      <c r="H128" s="389">
        <f t="shared" si="26"/>
        <v>0</v>
      </c>
    </row>
    <row r="129" spans="1:8" ht="22.5" hidden="1" outlineLevel="1">
      <c r="A129" s="1168"/>
      <c r="B129" s="384" t="s">
        <v>1588</v>
      </c>
      <c r="C129" s="387">
        <v>0</v>
      </c>
      <c r="D129" s="387">
        <v>0</v>
      </c>
      <c r="E129" s="386">
        <f t="shared" si="32"/>
        <v>0</v>
      </c>
      <c r="F129" s="387">
        <v>0</v>
      </c>
      <c r="G129" s="387">
        <v>0</v>
      </c>
      <c r="H129" s="389">
        <f t="shared" si="26"/>
        <v>0</v>
      </c>
    </row>
    <row r="130" spans="1:8" ht="12.75" hidden="1" outlineLevel="1">
      <c r="A130" s="1168" t="s">
        <v>1589</v>
      </c>
      <c r="B130" s="384" t="s">
        <v>1590</v>
      </c>
      <c r="C130" s="385">
        <v>0</v>
      </c>
      <c r="D130" s="385">
        <v>0</v>
      </c>
      <c r="E130" s="386">
        <f t="shared" si="32"/>
        <v>0</v>
      </c>
      <c r="F130" s="387">
        <v>0</v>
      </c>
      <c r="G130" s="387">
        <v>0</v>
      </c>
      <c r="H130" s="389">
        <f t="shared" si="26"/>
        <v>0</v>
      </c>
    </row>
    <row r="131" spans="1:8" ht="22.5" hidden="1" outlineLevel="1">
      <c r="A131" s="1168"/>
      <c r="B131" s="384" t="s">
        <v>1591</v>
      </c>
      <c r="C131" s="387">
        <v>0</v>
      </c>
      <c r="D131" s="387">
        <v>0</v>
      </c>
      <c r="E131" s="386">
        <f t="shared" si="32"/>
        <v>0</v>
      </c>
      <c r="F131" s="387">
        <v>0</v>
      </c>
      <c r="G131" s="387">
        <v>0</v>
      </c>
      <c r="H131" s="389">
        <f t="shared" si="26"/>
        <v>0</v>
      </c>
    </row>
    <row r="132" spans="1:8" ht="11.25" hidden="1" customHeight="1" outlineLevel="1">
      <c r="A132" s="1168" t="s">
        <v>1592</v>
      </c>
      <c r="B132" s="384" t="s">
        <v>1593</v>
      </c>
      <c r="C132" s="385">
        <v>0</v>
      </c>
      <c r="D132" s="385">
        <v>0</v>
      </c>
      <c r="E132" s="386">
        <f t="shared" si="32"/>
        <v>0</v>
      </c>
      <c r="F132" s="387">
        <v>0</v>
      </c>
      <c r="G132" s="387">
        <v>0</v>
      </c>
      <c r="H132" s="389">
        <f t="shared" si="26"/>
        <v>0</v>
      </c>
    </row>
    <row r="133" spans="1:8" ht="22.5" hidden="1" outlineLevel="1">
      <c r="A133" s="1168"/>
      <c r="B133" s="384" t="s">
        <v>1594</v>
      </c>
      <c r="C133" s="387">
        <v>0</v>
      </c>
      <c r="D133" s="387">
        <v>0</v>
      </c>
      <c r="E133" s="386">
        <f t="shared" si="32"/>
        <v>0</v>
      </c>
      <c r="F133" s="387">
        <v>0</v>
      </c>
      <c r="G133" s="387">
        <v>0</v>
      </c>
      <c r="H133" s="389">
        <f t="shared" si="26"/>
        <v>0</v>
      </c>
    </row>
    <row r="134" spans="1:8" ht="12.75" hidden="1" outlineLevel="1">
      <c r="A134" s="1168"/>
      <c r="B134" s="384" t="s">
        <v>1595</v>
      </c>
      <c r="C134" s="385">
        <v>0</v>
      </c>
      <c r="D134" s="385">
        <v>0</v>
      </c>
      <c r="E134" s="386">
        <f t="shared" si="32"/>
        <v>0</v>
      </c>
      <c r="F134" s="387">
        <v>0</v>
      </c>
      <c r="G134" s="387">
        <v>0</v>
      </c>
      <c r="H134" s="389">
        <f t="shared" si="26"/>
        <v>0</v>
      </c>
    </row>
    <row r="135" spans="1:8" ht="12.75" hidden="1" outlineLevel="1">
      <c r="A135" s="1168"/>
      <c r="B135" s="384" t="s">
        <v>1596</v>
      </c>
      <c r="C135" s="387">
        <v>0</v>
      </c>
      <c r="D135" s="387">
        <v>0</v>
      </c>
      <c r="E135" s="386">
        <f t="shared" si="32"/>
        <v>0</v>
      </c>
      <c r="F135" s="387">
        <v>0</v>
      </c>
      <c r="G135" s="387">
        <v>0</v>
      </c>
      <c r="H135" s="389">
        <f t="shared" si="26"/>
        <v>0</v>
      </c>
    </row>
    <row r="136" spans="1:8" ht="22.5" hidden="1" outlineLevel="1">
      <c r="A136" s="1168"/>
      <c r="B136" s="384" t="s">
        <v>1597</v>
      </c>
      <c r="C136" s="385">
        <v>0</v>
      </c>
      <c r="D136" s="385">
        <v>0</v>
      </c>
      <c r="E136" s="386">
        <f t="shared" si="32"/>
        <v>0</v>
      </c>
      <c r="F136" s="387">
        <v>0</v>
      </c>
      <c r="G136" s="387">
        <v>0</v>
      </c>
      <c r="H136" s="389">
        <f t="shared" si="26"/>
        <v>0</v>
      </c>
    </row>
    <row r="137" spans="1:8" ht="12.75" hidden="1" outlineLevel="1">
      <c r="A137" s="1168"/>
      <c r="B137" s="384" t="s">
        <v>1598</v>
      </c>
      <c r="C137" s="387">
        <v>0</v>
      </c>
      <c r="D137" s="387">
        <v>0</v>
      </c>
      <c r="E137" s="386">
        <f t="shared" si="32"/>
        <v>0</v>
      </c>
      <c r="F137" s="387">
        <v>0</v>
      </c>
      <c r="G137" s="387">
        <v>0</v>
      </c>
      <c r="H137" s="389">
        <f t="shared" si="26"/>
        <v>0</v>
      </c>
    </row>
    <row r="138" spans="1:8" ht="12.75" hidden="1" outlineLevel="1">
      <c r="A138" s="1168" t="s">
        <v>1599</v>
      </c>
      <c r="B138" s="384" t="s">
        <v>1600</v>
      </c>
      <c r="C138" s="385">
        <v>0</v>
      </c>
      <c r="D138" s="385">
        <v>0</v>
      </c>
      <c r="E138" s="386">
        <f t="shared" si="32"/>
        <v>0</v>
      </c>
      <c r="F138" s="387">
        <v>0</v>
      </c>
      <c r="G138" s="387">
        <v>0</v>
      </c>
      <c r="H138" s="389">
        <f t="shared" si="26"/>
        <v>0</v>
      </c>
    </row>
    <row r="139" spans="1:8" ht="12.75" hidden="1" outlineLevel="1">
      <c r="A139" s="1168"/>
      <c r="B139" s="384" t="s">
        <v>1601</v>
      </c>
      <c r="C139" s="387">
        <v>0</v>
      </c>
      <c r="D139" s="387">
        <v>0</v>
      </c>
      <c r="E139" s="386">
        <f t="shared" si="32"/>
        <v>0</v>
      </c>
      <c r="F139" s="387">
        <v>0</v>
      </c>
      <c r="G139" s="387">
        <v>0</v>
      </c>
      <c r="H139" s="389">
        <f t="shared" si="26"/>
        <v>0</v>
      </c>
    </row>
    <row r="140" spans="1:8" ht="22.5" hidden="1" outlineLevel="1">
      <c r="A140" s="1168"/>
      <c r="B140" s="384" t="s">
        <v>1602</v>
      </c>
      <c r="C140" s="385">
        <v>0</v>
      </c>
      <c r="D140" s="385">
        <v>0</v>
      </c>
      <c r="E140" s="386">
        <f t="shared" si="32"/>
        <v>0</v>
      </c>
      <c r="F140" s="387">
        <v>0</v>
      </c>
      <c r="G140" s="387">
        <v>0</v>
      </c>
      <c r="H140" s="389">
        <f t="shared" si="26"/>
        <v>0</v>
      </c>
    </row>
    <row r="141" spans="1:8" ht="12.75" hidden="1" outlineLevel="1">
      <c r="A141" s="1168" t="s">
        <v>1603</v>
      </c>
      <c r="B141" s="384" t="s">
        <v>1604</v>
      </c>
      <c r="C141" s="387">
        <v>0</v>
      </c>
      <c r="D141" s="387">
        <v>0</v>
      </c>
      <c r="E141" s="386">
        <f t="shared" si="32"/>
        <v>0</v>
      </c>
      <c r="F141" s="387">
        <v>0</v>
      </c>
      <c r="G141" s="387">
        <v>0</v>
      </c>
      <c r="H141" s="389">
        <f t="shared" si="26"/>
        <v>0</v>
      </c>
    </row>
    <row r="142" spans="1:8" ht="12.75" hidden="1" outlineLevel="1">
      <c r="A142" s="1168"/>
      <c r="B142" s="384" t="s">
        <v>1605</v>
      </c>
      <c r="C142" s="385">
        <v>0</v>
      </c>
      <c r="D142" s="385">
        <v>0</v>
      </c>
      <c r="E142" s="386">
        <f t="shared" si="32"/>
        <v>0</v>
      </c>
      <c r="F142" s="387">
        <v>0</v>
      </c>
      <c r="G142" s="387">
        <v>0</v>
      </c>
      <c r="H142" s="389">
        <f t="shared" si="26"/>
        <v>0</v>
      </c>
    </row>
    <row r="143" spans="1:8" ht="12.75" hidden="1" outlineLevel="1">
      <c r="A143" s="1168"/>
      <c r="B143" s="384" t="s">
        <v>1606</v>
      </c>
      <c r="C143" s="387">
        <v>0</v>
      </c>
      <c r="D143" s="387">
        <v>0</v>
      </c>
      <c r="E143" s="386">
        <f t="shared" si="32"/>
        <v>0</v>
      </c>
      <c r="F143" s="387">
        <v>0</v>
      </c>
      <c r="G143" s="387">
        <v>0</v>
      </c>
      <c r="H143" s="389">
        <f t="shared" si="26"/>
        <v>0</v>
      </c>
    </row>
    <row r="144" spans="1:8" ht="12.75" hidden="1" outlineLevel="1">
      <c r="A144" s="1168"/>
      <c r="B144" s="384" t="s">
        <v>1607</v>
      </c>
      <c r="C144" s="385">
        <v>0</v>
      </c>
      <c r="D144" s="385">
        <v>0</v>
      </c>
      <c r="E144" s="386">
        <f t="shared" si="32"/>
        <v>0</v>
      </c>
      <c r="F144" s="387">
        <v>0</v>
      </c>
      <c r="G144" s="387">
        <v>0</v>
      </c>
      <c r="H144" s="389">
        <f t="shared" si="26"/>
        <v>0</v>
      </c>
    </row>
    <row r="145" spans="1:8" ht="12.75" hidden="1" outlineLevel="1">
      <c r="A145" s="1168"/>
      <c r="B145" s="384" t="s">
        <v>1608</v>
      </c>
      <c r="C145" s="387">
        <v>0</v>
      </c>
      <c r="D145" s="387">
        <v>0</v>
      </c>
      <c r="E145" s="386">
        <f t="shared" si="32"/>
        <v>0</v>
      </c>
      <c r="F145" s="387">
        <v>0</v>
      </c>
      <c r="G145" s="387">
        <v>0</v>
      </c>
      <c r="H145" s="389">
        <f t="shared" si="26"/>
        <v>0</v>
      </c>
    </row>
    <row r="146" spans="1:8" ht="12.75" hidden="1" outlineLevel="1">
      <c r="A146" s="1168"/>
      <c r="B146" s="384" t="s">
        <v>1609</v>
      </c>
      <c r="C146" s="385">
        <v>0</v>
      </c>
      <c r="D146" s="385">
        <v>0</v>
      </c>
      <c r="E146" s="386">
        <f t="shared" si="32"/>
        <v>0</v>
      </c>
      <c r="F146" s="387">
        <v>0</v>
      </c>
      <c r="G146" s="387">
        <v>0</v>
      </c>
      <c r="H146" s="389">
        <f t="shared" si="26"/>
        <v>0</v>
      </c>
    </row>
    <row r="147" spans="1:8" ht="22.5" hidden="1" outlineLevel="1">
      <c r="A147" s="1168"/>
      <c r="B147" s="384" t="s">
        <v>1610</v>
      </c>
      <c r="C147" s="387">
        <v>0</v>
      </c>
      <c r="D147" s="387">
        <v>0</v>
      </c>
      <c r="E147" s="386">
        <f t="shared" si="32"/>
        <v>0</v>
      </c>
      <c r="F147" s="387">
        <v>0</v>
      </c>
      <c r="G147" s="387">
        <v>0</v>
      </c>
      <c r="H147" s="389">
        <f t="shared" si="26"/>
        <v>0</v>
      </c>
    </row>
    <row r="148" spans="1:8" s="382" customFormat="1" ht="15.95" customHeight="1" collapsed="1">
      <c r="A148" s="1166" t="s">
        <v>1611</v>
      </c>
      <c r="B148" s="1166"/>
      <c r="C148" s="392">
        <f t="shared" ref="C148:H148" si="33">C149+C176+C194+C219+C235</f>
        <v>15</v>
      </c>
      <c r="D148" s="392">
        <f t="shared" si="33"/>
        <v>1</v>
      </c>
      <c r="E148" s="392">
        <f t="shared" si="33"/>
        <v>16</v>
      </c>
      <c r="F148" s="392">
        <f t="shared" si="33"/>
        <v>0</v>
      </c>
      <c r="G148" s="392">
        <f t="shared" si="33"/>
        <v>0</v>
      </c>
      <c r="H148" s="392">
        <f t="shared" si="33"/>
        <v>0</v>
      </c>
    </row>
    <row r="149" spans="1:8" s="382" customFormat="1" ht="15.95" customHeight="1">
      <c r="A149" s="1167" t="s">
        <v>1612</v>
      </c>
      <c r="B149" s="1167"/>
      <c r="C149" s="390">
        <f t="shared" ref="C149:G149" si="34">SUM(C150:C175)</f>
        <v>11</v>
      </c>
      <c r="D149" s="390">
        <f t="shared" si="34"/>
        <v>1</v>
      </c>
      <c r="E149" s="390">
        <f t="shared" si="34"/>
        <v>12</v>
      </c>
      <c r="F149" s="390">
        <f t="shared" si="34"/>
        <v>0</v>
      </c>
      <c r="G149" s="390">
        <f t="shared" si="34"/>
        <v>0</v>
      </c>
      <c r="H149" s="390">
        <f t="shared" ref="H149" si="35">SUM(H150:H175)</f>
        <v>0</v>
      </c>
    </row>
    <row r="150" spans="1:8" ht="11.25" hidden="1" customHeight="1" outlineLevel="1">
      <c r="A150" s="1168" t="s">
        <v>1613</v>
      </c>
      <c r="B150" s="384" t="s">
        <v>1614</v>
      </c>
      <c r="C150" s="385">
        <v>2</v>
      </c>
      <c r="D150" s="385">
        <v>0</v>
      </c>
      <c r="E150" s="386">
        <f t="shared" ref="E150:E175" si="36">+D150+C150</f>
        <v>2</v>
      </c>
      <c r="F150" s="387">
        <v>0</v>
      </c>
      <c r="G150" s="387">
        <v>0</v>
      </c>
      <c r="H150" s="389">
        <f t="shared" ref="H150:H213" si="37">+G150+F150</f>
        <v>0</v>
      </c>
    </row>
    <row r="151" spans="1:8" ht="12.75" hidden="1" outlineLevel="1">
      <c r="A151" s="1168"/>
      <c r="B151" s="384" t="s">
        <v>1615</v>
      </c>
      <c r="C151" s="387">
        <v>0</v>
      </c>
      <c r="D151" s="387">
        <v>0</v>
      </c>
      <c r="E151" s="386">
        <f t="shared" si="36"/>
        <v>0</v>
      </c>
      <c r="F151" s="387">
        <v>0</v>
      </c>
      <c r="G151" s="387">
        <v>0</v>
      </c>
      <c r="H151" s="389">
        <f t="shared" si="37"/>
        <v>0</v>
      </c>
    </row>
    <row r="152" spans="1:8" ht="12.75" hidden="1" outlineLevel="1">
      <c r="A152" s="1168"/>
      <c r="B152" s="384" t="s">
        <v>1616</v>
      </c>
      <c r="C152" s="385">
        <v>1</v>
      </c>
      <c r="D152" s="385">
        <v>0</v>
      </c>
      <c r="E152" s="386">
        <f t="shared" si="36"/>
        <v>1</v>
      </c>
      <c r="F152" s="387">
        <v>0</v>
      </c>
      <c r="G152" s="387">
        <v>0</v>
      </c>
      <c r="H152" s="389">
        <f t="shared" si="37"/>
        <v>0</v>
      </c>
    </row>
    <row r="153" spans="1:8" ht="12.75" hidden="1" outlineLevel="1">
      <c r="A153" s="1168"/>
      <c r="B153" s="384" t="s">
        <v>1617</v>
      </c>
      <c r="C153" s="387">
        <v>0</v>
      </c>
      <c r="D153" s="387">
        <v>0</v>
      </c>
      <c r="E153" s="386">
        <f t="shared" si="36"/>
        <v>0</v>
      </c>
      <c r="F153" s="387">
        <v>0</v>
      </c>
      <c r="G153" s="387">
        <v>0</v>
      </c>
      <c r="H153" s="389">
        <f t="shared" si="37"/>
        <v>0</v>
      </c>
    </row>
    <row r="154" spans="1:8" ht="12.75" hidden="1" outlineLevel="1">
      <c r="A154" s="1168"/>
      <c r="B154" s="384" t="s">
        <v>1618</v>
      </c>
      <c r="C154" s="391">
        <v>2</v>
      </c>
      <c r="D154" s="385">
        <v>0</v>
      </c>
      <c r="E154" s="386">
        <f t="shared" si="36"/>
        <v>2</v>
      </c>
      <c r="F154" s="387">
        <v>0</v>
      </c>
      <c r="G154" s="387">
        <v>0</v>
      </c>
      <c r="H154" s="389">
        <f t="shared" si="37"/>
        <v>0</v>
      </c>
    </row>
    <row r="155" spans="1:8" ht="12.75" hidden="1" outlineLevel="1">
      <c r="A155" s="1168"/>
      <c r="B155" s="384" t="s">
        <v>1619</v>
      </c>
      <c r="C155" s="387">
        <v>0</v>
      </c>
      <c r="D155" s="387">
        <v>1</v>
      </c>
      <c r="E155" s="386">
        <f t="shared" si="36"/>
        <v>1</v>
      </c>
      <c r="F155" s="387">
        <v>0</v>
      </c>
      <c r="G155" s="387">
        <v>0</v>
      </c>
      <c r="H155" s="389">
        <f t="shared" si="37"/>
        <v>0</v>
      </c>
    </row>
    <row r="156" spans="1:8" ht="12.75" hidden="1" outlineLevel="1">
      <c r="A156" s="1168"/>
      <c r="B156" s="384" t="s">
        <v>1620</v>
      </c>
      <c r="C156" s="385">
        <v>0</v>
      </c>
      <c r="D156" s="385">
        <v>0</v>
      </c>
      <c r="E156" s="386">
        <f t="shared" si="36"/>
        <v>0</v>
      </c>
      <c r="F156" s="387">
        <v>0</v>
      </c>
      <c r="G156" s="387">
        <v>0</v>
      </c>
      <c r="H156" s="389">
        <f t="shared" si="37"/>
        <v>0</v>
      </c>
    </row>
    <row r="157" spans="1:8" ht="12.75" hidden="1" outlineLevel="1">
      <c r="A157" s="1168"/>
      <c r="B157" s="384" t="s">
        <v>1621</v>
      </c>
      <c r="C157" s="387">
        <v>1</v>
      </c>
      <c r="D157" s="387">
        <v>0</v>
      </c>
      <c r="E157" s="386">
        <f t="shared" si="36"/>
        <v>1</v>
      </c>
      <c r="F157" s="387">
        <v>0</v>
      </c>
      <c r="G157" s="387">
        <v>0</v>
      </c>
      <c r="H157" s="389">
        <f t="shared" si="37"/>
        <v>0</v>
      </c>
    </row>
    <row r="158" spans="1:8" ht="22.5" hidden="1" outlineLevel="1">
      <c r="A158" s="1168"/>
      <c r="B158" s="384" t="s">
        <v>1622</v>
      </c>
      <c r="C158" s="385">
        <v>4</v>
      </c>
      <c r="D158" s="385">
        <v>0</v>
      </c>
      <c r="E158" s="386">
        <f t="shared" si="36"/>
        <v>4</v>
      </c>
      <c r="F158" s="387">
        <v>0</v>
      </c>
      <c r="G158" s="387">
        <v>0</v>
      </c>
      <c r="H158" s="389">
        <f t="shared" si="37"/>
        <v>0</v>
      </c>
    </row>
    <row r="159" spans="1:8" ht="12.75" hidden="1" outlineLevel="1">
      <c r="A159" s="1168" t="s">
        <v>1623</v>
      </c>
      <c r="B159" s="384" t="s">
        <v>1624</v>
      </c>
      <c r="C159" s="387">
        <v>0</v>
      </c>
      <c r="D159" s="387">
        <v>0</v>
      </c>
      <c r="E159" s="386">
        <f t="shared" si="36"/>
        <v>0</v>
      </c>
      <c r="F159" s="387">
        <v>0</v>
      </c>
      <c r="G159" s="387">
        <v>0</v>
      </c>
      <c r="H159" s="389">
        <f t="shared" si="37"/>
        <v>0</v>
      </c>
    </row>
    <row r="160" spans="1:8" ht="12.75" hidden="1" outlineLevel="1">
      <c r="A160" s="1168"/>
      <c r="B160" s="384" t="s">
        <v>1625</v>
      </c>
      <c r="C160" s="385">
        <v>1</v>
      </c>
      <c r="D160" s="385">
        <v>0</v>
      </c>
      <c r="E160" s="386">
        <f t="shared" si="36"/>
        <v>1</v>
      </c>
      <c r="F160" s="387">
        <v>0</v>
      </c>
      <c r="G160" s="387">
        <v>0</v>
      </c>
      <c r="H160" s="389">
        <f t="shared" si="37"/>
        <v>0</v>
      </c>
    </row>
    <row r="161" spans="1:8" ht="12.75" hidden="1" outlineLevel="1">
      <c r="A161" s="1168"/>
      <c r="B161" s="384" t="s">
        <v>1626</v>
      </c>
      <c r="C161" s="387">
        <v>0</v>
      </c>
      <c r="D161" s="387">
        <v>0</v>
      </c>
      <c r="E161" s="386">
        <f t="shared" si="36"/>
        <v>0</v>
      </c>
      <c r="F161" s="387">
        <v>0</v>
      </c>
      <c r="G161" s="387">
        <v>0</v>
      </c>
      <c r="H161" s="389">
        <f t="shared" si="37"/>
        <v>0</v>
      </c>
    </row>
    <row r="162" spans="1:8" ht="12.75" hidden="1" outlineLevel="1">
      <c r="A162" s="1168" t="s">
        <v>1627</v>
      </c>
      <c r="B162" s="384" t="s">
        <v>1628</v>
      </c>
      <c r="C162" s="385">
        <v>0</v>
      </c>
      <c r="D162" s="385">
        <v>0</v>
      </c>
      <c r="E162" s="386">
        <f t="shared" si="36"/>
        <v>0</v>
      </c>
      <c r="F162" s="387">
        <v>0</v>
      </c>
      <c r="G162" s="387">
        <v>0</v>
      </c>
      <c r="H162" s="389">
        <f t="shared" si="37"/>
        <v>0</v>
      </c>
    </row>
    <row r="163" spans="1:8" ht="22.5" hidden="1" outlineLevel="1">
      <c r="A163" s="1168"/>
      <c r="B163" s="384" t="s">
        <v>1629</v>
      </c>
      <c r="C163" s="387">
        <v>0</v>
      </c>
      <c r="D163" s="387">
        <v>0</v>
      </c>
      <c r="E163" s="386">
        <f t="shared" si="36"/>
        <v>0</v>
      </c>
      <c r="F163" s="387">
        <v>0</v>
      </c>
      <c r="G163" s="387">
        <v>0</v>
      </c>
      <c r="H163" s="389">
        <f t="shared" si="37"/>
        <v>0</v>
      </c>
    </row>
    <row r="164" spans="1:8" ht="12.75" hidden="1" outlineLevel="1">
      <c r="A164" s="1168"/>
      <c r="B164" s="384" t="s">
        <v>1630</v>
      </c>
      <c r="C164" s="385">
        <v>0</v>
      </c>
      <c r="D164" s="385">
        <v>0</v>
      </c>
      <c r="E164" s="386">
        <f t="shared" si="36"/>
        <v>0</v>
      </c>
      <c r="F164" s="387">
        <v>0</v>
      </c>
      <c r="G164" s="387">
        <v>0</v>
      </c>
      <c r="H164" s="389">
        <f t="shared" si="37"/>
        <v>0</v>
      </c>
    </row>
    <row r="165" spans="1:8" ht="12.75" hidden="1" outlineLevel="1">
      <c r="A165" s="1168"/>
      <c r="B165" s="384" t="s">
        <v>1631</v>
      </c>
      <c r="C165" s="387">
        <v>0</v>
      </c>
      <c r="D165" s="387">
        <v>0</v>
      </c>
      <c r="E165" s="386">
        <f t="shared" si="36"/>
        <v>0</v>
      </c>
      <c r="F165" s="387">
        <v>0</v>
      </c>
      <c r="G165" s="387">
        <v>0</v>
      </c>
      <c r="H165" s="389">
        <f t="shared" si="37"/>
        <v>0</v>
      </c>
    </row>
    <row r="166" spans="1:8" ht="12.75" hidden="1" outlineLevel="1">
      <c r="A166" s="1168"/>
      <c r="B166" s="384" t="s">
        <v>1632</v>
      </c>
      <c r="C166" s="385">
        <v>0</v>
      </c>
      <c r="D166" s="385">
        <v>0</v>
      </c>
      <c r="E166" s="386">
        <f t="shared" si="36"/>
        <v>0</v>
      </c>
      <c r="F166" s="387">
        <v>0</v>
      </c>
      <c r="G166" s="387">
        <v>0</v>
      </c>
      <c r="H166" s="389">
        <f t="shared" si="37"/>
        <v>0</v>
      </c>
    </row>
    <row r="167" spans="1:8" ht="22.5" hidden="1" outlineLevel="1">
      <c r="A167" s="1168"/>
      <c r="B167" s="384" t="s">
        <v>1633</v>
      </c>
      <c r="C167" s="387">
        <v>0</v>
      </c>
      <c r="D167" s="387">
        <v>0</v>
      </c>
      <c r="E167" s="386">
        <f t="shared" si="36"/>
        <v>0</v>
      </c>
      <c r="F167" s="387">
        <v>0</v>
      </c>
      <c r="G167" s="387">
        <v>0</v>
      </c>
      <c r="H167" s="389">
        <f t="shared" si="37"/>
        <v>0</v>
      </c>
    </row>
    <row r="168" spans="1:8" ht="11.25" hidden="1" customHeight="1" outlineLevel="1">
      <c r="A168" s="1168" t="s">
        <v>1634</v>
      </c>
      <c r="B168" s="384" t="s">
        <v>1635</v>
      </c>
      <c r="C168" s="385">
        <v>0</v>
      </c>
      <c r="D168" s="385">
        <v>0</v>
      </c>
      <c r="E168" s="386">
        <f t="shared" si="36"/>
        <v>0</v>
      </c>
      <c r="F168" s="387">
        <v>0</v>
      </c>
      <c r="G168" s="387">
        <v>0</v>
      </c>
      <c r="H168" s="389">
        <f t="shared" si="37"/>
        <v>0</v>
      </c>
    </row>
    <row r="169" spans="1:8" ht="12.75" hidden="1" outlineLevel="1">
      <c r="A169" s="1168"/>
      <c r="B169" s="384" t="s">
        <v>1636</v>
      </c>
      <c r="C169" s="387">
        <v>0</v>
      </c>
      <c r="D169" s="387">
        <v>0</v>
      </c>
      <c r="E169" s="386">
        <f t="shared" si="36"/>
        <v>0</v>
      </c>
      <c r="F169" s="387">
        <v>0</v>
      </c>
      <c r="G169" s="387">
        <v>0</v>
      </c>
      <c r="H169" s="389">
        <f t="shared" si="37"/>
        <v>0</v>
      </c>
    </row>
    <row r="170" spans="1:8" ht="12.75" hidden="1" outlineLevel="1">
      <c r="A170" s="1168"/>
      <c r="B170" s="384" t="s">
        <v>1637</v>
      </c>
      <c r="C170" s="385">
        <v>0</v>
      </c>
      <c r="D170" s="385">
        <v>0</v>
      </c>
      <c r="E170" s="386">
        <f t="shared" si="36"/>
        <v>0</v>
      </c>
      <c r="F170" s="387">
        <v>0</v>
      </c>
      <c r="G170" s="387">
        <v>0</v>
      </c>
      <c r="H170" s="389">
        <f t="shared" si="37"/>
        <v>0</v>
      </c>
    </row>
    <row r="171" spans="1:8" ht="11.25" hidden="1" customHeight="1" outlineLevel="1">
      <c r="A171" s="1168" t="s">
        <v>1638</v>
      </c>
      <c r="B171" s="384" t="s">
        <v>1639</v>
      </c>
      <c r="C171" s="387">
        <v>0</v>
      </c>
      <c r="D171" s="387">
        <v>0</v>
      </c>
      <c r="E171" s="386">
        <f t="shared" si="36"/>
        <v>0</v>
      </c>
      <c r="F171" s="387">
        <v>0</v>
      </c>
      <c r="G171" s="387">
        <v>0</v>
      </c>
      <c r="H171" s="389">
        <f t="shared" si="37"/>
        <v>0</v>
      </c>
    </row>
    <row r="172" spans="1:8" ht="12.75" hidden="1" outlineLevel="1">
      <c r="A172" s="1168"/>
      <c r="B172" s="384" t="s">
        <v>1640</v>
      </c>
      <c r="C172" s="385">
        <v>0</v>
      </c>
      <c r="D172" s="385">
        <v>0</v>
      </c>
      <c r="E172" s="386">
        <f t="shared" si="36"/>
        <v>0</v>
      </c>
      <c r="F172" s="387">
        <v>0</v>
      </c>
      <c r="G172" s="387">
        <v>0</v>
      </c>
      <c r="H172" s="389">
        <f t="shared" si="37"/>
        <v>0</v>
      </c>
    </row>
    <row r="173" spans="1:8" ht="22.5" hidden="1" outlineLevel="1">
      <c r="A173" s="1168"/>
      <c r="B173" s="384" t="s">
        <v>1641</v>
      </c>
      <c r="C173" s="387">
        <v>0</v>
      </c>
      <c r="D173" s="387">
        <v>0</v>
      </c>
      <c r="E173" s="386">
        <f t="shared" si="36"/>
        <v>0</v>
      </c>
      <c r="F173" s="387">
        <v>0</v>
      </c>
      <c r="G173" s="387">
        <v>0</v>
      </c>
      <c r="H173" s="389">
        <f t="shared" si="37"/>
        <v>0</v>
      </c>
    </row>
    <row r="174" spans="1:8" ht="12.75" hidden="1" outlineLevel="1">
      <c r="A174" s="1168"/>
      <c r="B174" s="384" t="s">
        <v>1642</v>
      </c>
      <c r="C174" s="391">
        <v>0</v>
      </c>
      <c r="D174" s="385">
        <v>0</v>
      </c>
      <c r="E174" s="386">
        <f t="shared" si="36"/>
        <v>0</v>
      </c>
      <c r="F174" s="387">
        <v>0</v>
      </c>
      <c r="G174" s="387">
        <v>0</v>
      </c>
      <c r="H174" s="389">
        <f t="shared" si="37"/>
        <v>0</v>
      </c>
    </row>
    <row r="175" spans="1:8" ht="12.75" hidden="1" outlineLevel="1">
      <c r="A175" s="1168"/>
      <c r="B175" s="384" t="s">
        <v>1643</v>
      </c>
      <c r="C175" s="387">
        <v>0</v>
      </c>
      <c r="D175" s="387">
        <v>0</v>
      </c>
      <c r="E175" s="386">
        <f t="shared" si="36"/>
        <v>0</v>
      </c>
      <c r="F175" s="387">
        <v>0</v>
      </c>
      <c r="G175" s="387">
        <v>0</v>
      </c>
      <c r="H175" s="389">
        <f t="shared" si="37"/>
        <v>0</v>
      </c>
    </row>
    <row r="176" spans="1:8" s="382" customFormat="1" ht="15.95" customHeight="1" collapsed="1">
      <c r="A176" s="1167" t="s">
        <v>1644</v>
      </c>
      <c r="B176" s="1167"/>
      <c r="C176" s="390">
        <f t="shared" ref="C176:H176" si="38">SUM(C177:C193)</f>
        <v>4</v>
      </c>
      <c r="D176" s="390">
        <f t="shared" si="38"/>
        <v>0</v>
      </c>
      <c r="E176" s="390">
        <f t="shared" si="38"/>
        <v>4</v>
      </c>
      <c r="F176" s="390">
        <f t="shared" si="38"/>
        <v>0</v>
      </c>
      <c r="G176" s="390">
        <f t="shared" si="38"/>
        <v>0</v>
      </c>
      <c r="H176" s="390">
        <f t="shared" si="38"/>
        <v>0</v>
      </c>
    </row>
    <row r="177" spans="1:8" ht="22.5" hidden="1" outlineLevel="1">
      <c r="A177" s="1168" t="s">
        <v>1645</v>
      </c>
      <c r="B177" s="384" t="s">
        <v>1646</v>
      </c>
      <c r="C177" s="385">
        <v>0</v>
      </c>
      <c r="D177" s="385">
        <v>0</v>
      </c>
      <c r="E177" s="386">
        <f t="shared" ref="E177:E193" si="39">+D177+C177</f>
        <v>0</v>
      </c>
      <c r="F177" s="387">
        <v>0</v>
      </c>
      <c r="G177" s="387">
        <v>0</v>
      </c>
      <c r="H177" s="389">
        <f t="shared" si="37"/>
        <v>0</v>
      </c>
    </row>
    <row r="178" spans="1:8" ht="22.5" hidden="1" outlineLevel="1">
      <c r="A178" s="1168"/>
      <c r="B178" s="384" t="s">
        <v>1647</v>
      </c>
      <c r="C178" s="387">
        <v>0</v>
      </c>
      <c r="D178" s="387">
        <v>0</v>
      </c>
      <c r="E178" s="386">
        <f t="shared" si="39"/>
        <v>0</v>
      </c>
      <c r="F178" s="387">
        <v>0</v>
      </c>
      <c r="G178" s="387">
        <v>0</v>
      </c>
      <c r="H178" s="389">
        <f t="shared" si="37"/>
        <v>0</v>
      </c>
    </row>
    <row r="179" spans="1:8" ht="22.5" hidden="1" outlineLevel="1">
      <c r="A179" s="1168"/>
      <c r="B179" s="384" t="s">
        <v>1648</v>
      </c>
      <c r="C179" s="385">
        <v>0</v>
      </c>
      <c r="D179" s="385">
        <v>0</v>
      </c>
      <c r="E179" s="386">
        <f t="shared" si="39"/>
        <v>0</v>
      </c>
      <c r="F179" s="387">
        <v>0</v>
      </c>
      <c r="G179" s="387">
        <v>0</v>
      </c>
      <c r="H179" s="389">
        <f t="shared" si="37"/>
        <v>0</v>
      </c>
    </row>
    <row r="180" spans="1:8" ht="12.75" hidden="1" outlineLevel="1">
      <c r="A180" s="1168"/>
      <c r="B180" s="384" t="s">
        <v>1649</v>
      </c>
      <c r="C180" s="387">
        <v>1</v>
      </c>
      <c r="D180" s="387">
        <v>0</v>
      </c>
      <c r="E180" s="386">
        <f t="shared" si="39"/>
        <v>1</v>
      </c>
      <c r="F180" s="387">
        <v>0</v>
      </c>
      <c r="G180" s="387">
        <v>0</v>
      </c>
      <c r="H180" s="389">
        <f t="shared" si="37"/>
        <v>0</v>
      </c>
    </row>
    <row r="181" spans="1:8" ht="22.5" hidden="1" outlineLevel="1">
      <c r="A181" s="1168" t="s">
        <v>1650</v>
      </c>
      <c r="B181" s="384" t="s">
        <v>1651</v>
      </c>
      <c r="C181" s="385">
        <v>0</v>
      </c>
      <c r="D181" s="385">
        <v>0</v>
      </c>
      <c r="E181" s="386">
        <f t="shared" si="39"/>
        <v>0</v>
      </c>
      <c r="F181" s="387">
        <v>0</v>
      </c>
      <c r="G181" s="387">
        <v>0</v>
      </c>
      <c r="H181" s="389">
        <f t="shared" si="37"/>
        <v>0</v>
      </c>
    </row>
    <row r="182" spans="1:8" ht="22.5" hidden="1" outlineLevel="1">
      <c r="A182" s="1168"/>
      <c r="B182" s="384" t="s">
        <v>1652</v>
      </c>
      <c r="C182" s="387">
        <v>0</v>
      </c>
      <c r="D182" s="387">
        <v>0</v>
      </c>
      <c r="E182" s="386">
        <f t="shared" si="39"/>
        <v>0</v>
      </c>
      <c r="F182" s="387">
        <v>0</v>
      </c>
      <c r="G182" s="387">
        <v>0</v>
      </c>
      <c r="H182" s="389">
        <f t="shared" si="37"/>
        <v>0</v>
      </c>
    </row>
    <row r="183" spans="1:8" ht="22.5" hidden="1" outlineLevel="1">
      <c r="A183" s="384" t="s">
        <v>1653</v>
      </c>
      <c r="B183" s="384" t="s">
        <v>1654</v>
      </c>
      <c r="C183" s="385">
        <v>0</v>
      </c>
      <c r="D183" s="385">
        <v>0</v>
      </c>
      <c r="E183" s="386">
        <f t="shared" si="39"/>
        <v>0</v>
      </c>
      <c r="F183" s="387">
        <v>0</v>
      </c>
      <c r="G183" s="387">
        <v>0</v>
      </c>
      <c r="H183" s="389">
        <f t="shared" si="37"/>
        <v>0</v>
      </c>
    </row>
    <row r="184" spans="1:8" ht="22.5" hidden="1" outlineLevel="1">
      <c r="A184" s="384" t="s">
        <v>1655</v>
      </c>
      <c r="B184" s="384" t="s">
        <v>1656</v>
      </c>
      <c r="C184" s="387">
        <v>0</v>
      </c>
      <c r="D184" s="387">
        <v>0</v>
      </c>
      <c r="E184" s="386">
        <f t="shared" si="39"/>
        <v>0</v>
      </c>
      <c r="F184" s="387">
        <v>0</v>
      </c>
      <c r="G184" s="387">
        <v>0</v>
      </c>
      <c r="H184" s="389">
        <f t="shared" si="37"/>
        <v>0</v>
      </c>
    </row>
    <row r="185" spans="1:8" ht="11.25" hidden="1" customHeight="1" outlineLevel="1">
      <c r="A185" s="1168" t="s">
        <v>1657</v>
      </c>
      <c r="B185" s="384" t="s">
        <v>1658</v>
      </c>
      <c r="C185" s="385">
        <v>0</v>
      </c>
      <c r="D185" s="385">
        <v>0</v>
      </c>
      <c r="E185" s="386">
        <f t="shared" si="39"/>
        <v>0</v>
      </c>
      <c r="F185" s="387">
        <v>0</v>
      </c>
      <c r="G185" s="387">
        <v>0</v>
      </c>
      <c r="H185" s="389">
        <f t="shared" si="37"/>
        <v>0</v>
      </c>
    </row>
    <row r="186" spans="1:8" ht="12.75" hidden="1" outlineLevel="1">
      <c r="A186" s="1168"/>
      <c r="B186" s="384" t="s">
        <v>1659</v>
      </c>
      <c r="C186" s="387">
        <v>0</v>
      </c>
      <c r="D186" s="387">
        <v>0</v>
      </c>
      <c r="E186" s="386">
        <f t="shared" si="39"/>
        <v>0</v>
      </c>
      <c r="F186" s="387">
        <v>0</v>
      </c>
      <c r="G186" s="387">
        <v>0</v>
      </c>
      <c r="H186" s="389">
        <f t="shared" si="37"/>
        <v>0</v>
      </c>
    </row>
    <row r="187" spans="1:8" ht="12.75" hidden="1" outlineLevel="1">
      <c r="A187" s="1168"/>
      <c r="B187" s="384" t="s">
        <v>1660</v>
      </c>
      <c r="C187" s="385">
        <v>0</v>
      </c>
      <c r="D187" s="385">
        <v>0</v>
      </c>
      <c r="E187" s="386">
        <f t="shared" si="39"/>
        <v>0</v>
      </c>
      <c r="F187" s="387">
        <v>0</v>
      </c>
      <c r="G187" s="387">
        <v>0</v>
      </c>
      <c r="H187" s="389">
        <f t="shared" si="37"/>
        <v>0</v>
      </c>
    </row>
    <row r="188" spans="1:8" ht="12.75" hidden="1" outlineLevel="1">
      <c r="A188" s="1168"/>
      <c r="B188" s="384" t="s">
        <v>1661</v>
      </c>
      <c r="C188" s="387">
        <v>0</v>
      </c>
      <c r="D188" s="387">
        <v>0</v>
      </c>
      <c r="E188" s="386">
        <f t="shared" si="39"/>
        <v>0</v>
      </c>
      <c r="F188" s="387">
        <v>0</v>
      </c>
      <c r="G188" s="387">
        <v>0</v>
      </c>
      <c r="H188" s="389">
        <f t="shared" si="37"/>
        <v>0</v>
      </c>
    </row>
    <row r="189" spans="1:8" ht="12.75" hidden="1" outlineLevel="1">
      <c r="A189" s="1168"/>
      <c r="B189" s="384" t="s">
        <v>1662</v>
      </c>
      <c r="C189" s="385">
        <v>1</v>
      </c>
      <c r="D189" s="385">
        <v>0</v>
      </c>
      <c r="E189" s="386">
        <f t="shared" si="39"/>
        <v>1</v>
      </c>
      <c r="F189" s="387">
        <v>0</v>
      </c>
      <c r="G189" s="387">
        <v>0</v>
      </c>
      <c r="H189" s="389">
        <f t="shared" si="37"/>
        <v>0</v>
      </c>
    </row>
    <row r="190" spans="1:8" ht="12.75" hidden="1" outlineLevel="1">
      <c r="A190" s="1168"/>
      <c r="B190" s="384" t="s">
        <v>1663</v>
      </c>
      <c r="C190" s="387">
        <v>0</v>
      </c>
      <c r="D190" s="387">
        <v>0</v>
      </c>
      <c r="E190" s="386">
        <f t="shared" si="39"/>
        <v>0</v>
      </c>
      <c r="F190" s="387">
        <v>0</v>
      </c>
      <c r="G190" s="387">
        <v>0</v>
      </c>
      <c r="H190" s="389">
        <f t="shared" si="37"/>
        <v>0</v>
      </c>
    </row>
    <row r="191" spans="1:8" ht="22.5" hidden="1" outlineLevel="1">
      <c r="A191" s="1168"/>
      <c r="B191" s="384" t="s">
        <v>1664</v>
      </c>
      <c r="C191" s="385">
        <v>0</v>
      </c>
      <c r="D191" s="385">
        <v>0</v>
      </c>
      <c r="E191" s="386">
        <f t="shared" si="39"/>
        <v>0</v>
      </c>
      <c r="F191" s="387">
        <v>0</v>
      </c>
      <c r="G191" s="387">
        <v>0</v>
      </c>
      <c r="H191" s="389">
        <f t="shared" si="37"/>
        <v>0</v>
      </c>
    </row>
    <row r="192" spans="1:8" ht="12.75" hidden="1" outlineLevel="1">
      <c r="A192" s="1168"/>
      <c r="B192" s="384" t="s">
        <v>1665</v>
      </c>
      <c r="C192" s="387">
        <v>0</v>
      </c>
      <c r="D192" s="387">
        <v>0</v>
      </c>
      <c r="E192" s="386">
        <f t="shared" si="39"/>
        <v>0</v>
      </c>
      <c r="F192" s="387">
        <v>0</v>
      </c>
      <c r="G192" s="387">
        <v>0</v>
      </c>
      <c r="H192" s="389">
        <f t="shared" si="37"/>
        <v>0</v>
      </c>
    </row>
    <row r="193" spans="1:8" ht="22.5" hidden="1" outlineLevel="1">
      <c r="A193" s="1168"/>
      <c r="B193" s="384" t="s">
        <v>1666</v>
      </c>
      <c r="C193" s="385">
        <v>2</v>
      </c>
      <c r="D193" s="385">
        <v>0</v>
      </c>
      <c r="E193" s="386">
        <f t="shared" si="39"/>
        <v>2</v>
      </c>
      <c r="F193" s="387">
        <v>0</v>
      </c>
      <c r="G193" s="387">
        <v>0</v>
      </c>
      <c r="H193" s="389">
        <f t="shared" si="37"/>
        <v>0</v>
      </c>
    </row>
    <row r="194" spans="1:8" s="382" customFormat="1" ht="15.95" customHeight="1" collapsed="1">
      <c r="A194" s="1167" t="s">
        <v>1667</v>
      </c>
      <c r="B194" s="1167"/>
      <c r="C194" s="388">
        <f t="shared" ref="C194:H194" si="40">SUM(C195:C218)</f>
        <v>0</v>
      </c>
      <c r="D194" s="388">
        <f t="shared" si="40"/>
        <v>0</v>
      </c>
      <c r="E194" s="388">
        <f t="shared" si="40"/>
        <v>0</v>
      </c>
      <c r="F194" s="388">
        <f t="shared" si="40"/>
        <v>0</v>
      </c>
      <c r="G194" s="388">
        <f t="shared" si="40"/>
        <v>0</v>
      </c>
      <c r="H194" s="388">
        <f t="shared" si="40"/>
        <v>0</v>
      </c>
    </row>
    <row r="195" spans="1:8" ht="22.5" hidden="1" outlineLevel="1">
      <c r="A195" s="1168" t="s">
        <v>1668</v>
      </c>
      <c r="B195" s="384" t="s">
        <v>1669</v>
      </c>
      <c r="C195" s="387">
        <v>0</v>
      </c>
      <c r="D195" s="387">
        <v>0</v>
      </c>
      <c r="E195" s="386">
        <f t="shared" ref="E195:E218" si="41">+D195+C195</f>
        <v>0</v>
      </c>
      <c r="F195" s="387">
        <v>0</v>
      </c>
      <c r="G195" s="387">
        <v>0</v>
      </c>
      <c r="H195" s="389">
        <f t="shared" si="37"/>
        <v>0</v>
      </c>
    </row>
    <row r="196" spans="1:8" ht="12.75" hidden="1" outlineLevel="1">
      <c r="A196" s="1168"/>
      <c r="B196" s="384" t="s">
        <v>1670</v>
      </c>
      <c r="C196" s="385">
        <v>0</v>
      </c>
      <c r="D196" s="385">
        <v>0</v>
      </c>
      <c r="E196" s="386">
        <f t="shared" si="41"/>
        <v>0</v>
      </c>
      <c r="F196" s="387">
        <v>0</v>
      </c>
      <c r="G196" s="387">
        <v>0</v>
      </c>
      <c r="H196" s="389">
        <f t="shared" si="37"/>
        <v>0</v>
      </c>
    </row>
    <row r="197" spans="1:8" ht="22.5" hidden="1" outlineLevel="1">
      <c r="A197" s="1168"/>
      <c r="B197" s="384" t="s">
        <v>1671</v>
      </c>
      <c r="C197" s="387">
        <v>0</v>
      </c>
      <c r="D197" s="387">
        <v>0</v>
      </c>
      <c r="E197" s="386">
        <f t="shared" si="41"/>
        <v>0</v>
      </c>
      <c r="F197" s="387">
        <v>0</v>
      </c>
      <c r="G197" s="387">
        <v>0</v>
      </c>
      <c r="H197" s="389">
        <f t="shared" si="37"/>
        <v>0</v>
      </c>
    </row>
    <row r="198" spans="1:8" ht="22.5" hidden="1" outlineLevel="1">
      <c r="A198" s="1168"/>
      <c r="B198" s="384" t="s">
        <v>1672</v>
      </c>
      <c r="C198" s="385">
        <v>0</v>
      </c>
      <c r="D198" s="385">
        <v>0</v>
      </c>
      <c r="E198" s="386">
        <f t="shared" si="41"/>
        <v>0</v>
      </c>
      <c r="F198" s="387">
        <v>0</v>
      </c>
      <c r="G198" s="387">
        <v>0</v>
      </c>
      <c r="H198" s="389">
        <f t="shared" si="37"/>
        <v>0</v>
      </c>
    </row>
    <row r="199" spans="1:8" ht="12.75" hidden="1" outlineLevel="1">
      <c r="A199" s="1168"/>
      <c r="B199" s="384" t="s">
        <v>1673</v>
      </c>
      <c r="C199" s="387">
        <v>0</v>
      </c>
      <c r="D199" s="387">
        <v>0</v>
      </c>
      <c r="E199" s="386">
        <f t="shared" si="41"/>
        <v>0</v>
      </c>
      <c r="F199" s="387">
        <v>0</v>
      </c>
      <c r="G199" s="387">
        <v>0</v>
      </c>
      <c r="H199" s="389">
        <f t="shared" si="37"/>
        <v>0</v>
      </c>
    </row>
    <row r="200" spans="1:8" ht="11.25" hidden="1" customHeight="1" outlineLevel="1">
      <c r="A200" s="1168" t="s">
        <v>1674</v>
      </c>
      <c r="B200" s="384" t="s">
        <v>1675</v>
      </c>
      <c r="C200" s="385">
        <v>0</v>
      </c>
      <c r="D200" s="385">
        <v>0</v>
      </c>
      <c r="E200" s="386">
        <f t="shared" si="41"/>
        <v>0</v>
      </c>
      <c r="F200" s="387">
        <v>0</v>
      </c>
      <c r="G200" s="387">
        <v>0</v>
      </c>
      <c r="H200" s="389">
        <f t="shared" si="37"/>
        <v>0</v>
      </c>
    </row>
    <row r="201" spans="1:8" ht="12.75" hidden="1" outlineLevel="1">
      <c r="A201" s="1168"/>
      <c r="B201" s="384" t="s">
        <v>1676</v>
      </c>
      <c r="C201" s="387">
        <v>0</v>
      </c>
      <c r="D201" s="387">
        <v>0</v>
      </c>
      <c r="E201" s="386">
        <f t="shared" si="41"/>
        <v>0</v>
      </c>
      <c r="F201" s="387">
        <v>0</v>
      </c>
      <c r="G201" s="387">
        <v>0</v>
      </c>
      <c r="H201" s="389">
        <f t="shared" si="37"/>
        <v>0</v>
      </c>
    </row>
    <row r="202" spans="1:8" ht="12.75" hidden="1" outlineLevel="1">
      <c r="A202" s="1168"/>
      <c r="B202" s="384" t="s">
        <v>1677</v>
      </c>
      <c r="C202" s="385">
        <v>0</v>
      </c>
      <c r="D202" s="385">
        <v>0</v>
      </c>
      <c r="E202" s="386">
        <f t="shared" si="41"/>
        <v>0</v>
      </c>
      <c r="F202" s="387">
        <v>0</v>
      </c>
      <c r="G202" s="387">
        <v>0</v>
      </c>
      <c r="H202" s="389">
        <f t="shared" si="37"/>
        <v>0</v>
      </c>
    </row>
    <row r="203" spans="1:8" ht="12.75" hidden="1" outlineLevel="1">
      <c r="A203" s="1168"/>
      <c r="B203" s="384" t="s">
        <v>1678</v>
      </c>
      <c r="C203" s="387">
        <v>0</v>
      </c>
      <c r="D203" s="387">
        <v>0</v>
      </c>
      <c r="E203" s="386">
        <f t="shared" si="41"/>
        <v>0</v>
      </c>
      <c r="F203" s="387">
        <v>0</v>
      </c>
      <c r="G203" s="387">
        <v>0</v>
      </c>
      <c r="H203" s="389">
        <f t="shared" si="37"/>
        <v>0</v>
      </c>
    </row>
    <row r="204" spans="1:8" ht="12.75" hidden="1" outlineLevel="1">
      <c r="A204" s="1168" t="s">
        <v>1679</v>
      </c>
      <c r="B204" s="384" t="s">
        <v>1680</v>
      </c>
      <c r="C204" s="385">
        <v>0</v>
      </c>
      <c r="D204" s="385">
        <v>0</v>
      </c>
      <c r="E204" s="386">
        <f t="shared" si="41"/>
        <v>0</v>
      </c>
      <c r="F204" s="387">
        <v>0</v>
      </c>
      <c r="G204" s="387">
        <v>0</v>
      </c>
      <c r="H204" s="389">
        <f t="shared" si="37"/>
        <v>0</v>
      </c>
    </row>
    <row r="205" spans="1:8" ht="12.75" hidden="1" outlineLevel="1">
      <c r="A205" s="1168"/>
      <c r="B205" s="384" t="s">
        <v>1681</v>
      </c>
      <c r="C205" s="387">
        <v>0</v>
      </c>
      <c r="D205" s="387">
        <v>0</v>
      </c>
      <c r="E205" s="386">
        <f t="shared" si="41"/>
        <v>0</v>
      </c>
      <c r="F205" s="387">
        <v>0</v>
      </c>
      <c r="G205" s="387">
        <v>0</v>
      </c>
      <c r="H205" s="389">
        <f t="shared" si="37"/>
        <v>0</v>
      </c>
    </row>
    <row r="206" spans="1:8" ht="12.75" hidden="1" outlineLevel="1">
      <c r="A206" s="1168"/>
      <c r="B206" s="384" t="s">
        <v>1682</v>
      </c>
      <c r="C206" s="385">
        <v>0</v>
      </c>
      <c r="D206" s="385">
        <v>0</v>
      </c>
      <c r="E206" s="386">
        <f t="shared" si="41"/>
        <v>0</v>
      </c>
      <c r="F206" s="387">
        <v>0</v>
      </c>
      <c r="G206" s="387">
        <v>0</v>
      </c>
      <c r="H206" s="389">
        <f t="shared" si="37"/>
        <v>0</v>
      </c>
    </row>
    <row r="207" spans="1:8" ht="12.75" hidden="1" outlineLevel="1">
      <c r="A207" s="1168"/>
      <c r="B207" s="384" t="s">
        <v>1683</v>
      </c>
      <c r="C207" s="387">
        <v>0</v>
      </c>
      <c r="D207" s="387">
        <v>0</v>
      </c>
      <c r="E207" s="386">
        <f t="shared" si="41"/>
        <v>0</v>
      </c>
      <c r="F207" s="387">
        <v>0</v>
      </c>
      <c r="G207" s="387">
        <v>0</v>
      </c>
      <c r="H207" s="389">
        <f t="shared" si="37"/>
        <v>0</v>
      </c>
    </row>
    <row r="208" spans="1:8" ht="22.5" hidden="1" outlineLevel="1">
      <c r="A208" s="1168"/>
      <c r="B208" s="384" t="s">
        <v>1684</v>
      </c>
      <c r="C208" s="385">
        <v>0</v>
      </c>
      <c r="D208" s="385">
        <v>0</v>
      </c>
      <c r="E208" s="386">
        <f t="shared" si="41"/>
        <v>0</v>
      </c>
      <c r="F208" s="387">
        <v>0</v>
      </c>
      <c r="G208" s="387">
        <v>0</v>
      </c>
      <c r="H208" s="389">
        <f t="shared" si="37"/>
        <v>0</v>
      </c>
    </row>
    <row r="209" spans="1:8" ht="12.75" hidden="1" outlineLevel="1">
      <c r="A209" s="1168" t="s">
        <v>1685</v>
      </c>
      <c r="B209" s="384" t="s">
        <v>1686</v>
      </c>
      <c r="C209" s="387">
        <v>0</v>
      </c>
      <c r="D209" s="387">
        <v>0</v>
      </c>
      <c r="E209" s="386">
        <f t="shared" si="41"/>
        <v>0</v>
      </c>
      <c r="F209" s="387">
        <v>0</v>
      </c>
      <c r="G209" s="387">
        <v>0</v>
      </c>
      <c r="H209" s="389">
        <f t="shared" si="37"/>
        <v>0</v>
      </c>
    </row>
    <row r="210" spans="1:8" ht="12.75" hidden="1" outlineLevel="1">
      <c r="A210" s="1168"/>
      <c r="B210" s="384" t="s">
        <v>1687</v>
      </c>
      <c r="C210" s="385">
        <v>0</v>
      </c>
      <c r="D210" s="385">
        <v>0</v>
      </c>
      <c r="E210" s="386">
        <f t="shared" si="41"/>
        <v>0</v>
      </c>
      <c r="F210" s="387">
        <v>0</v>
      </c>
      <c r="G210" s="387">
        <v>0</v>
      </c>
      <c r="H210" s="389">
        <f t="shared" si="37"/>
        <v>0</v>
      </c>
    </row>
    <row r="211" spans="1:8" ht="12.75" hidden="1" outlineLevel="1">
      <c r="A211" s="1168"/>
      <c r="B211" s="384" t="s">
        <v>1688</v>
      </c>
      <c r="C211" s="387">
        <v>0</v>
      </c>
      <c r="D211" s="387">
        <v>0</v>
      </c>
      <c r="E211" s="386">
        <f t="shared" si="41"/>
        <v>0</v>
      </c>
      <c r="F211" s="387">
        <v>0</v>
      </c>
      <c r="G211" s="387">
        <v>0</v>
      </c>
      <c r="H211" s="389">
        <f t="shared" si="37"/>
        <v>0</v>
      </c>
    </row>
    <row r="212" spans="1:8" ht="12.75" hidden="1" outlineLevel="1">
      <c r="A212" s="1168"/>
      <c r="B212" s="384" t="s">
        <v>1689</v>
      </c>
      <c r="C212" s="385">
        <v>0</v>
      </c>
      <c r="D212" s="385">
        <v>0</v>
      </c>
      <c r="E212" s="386">
        <f t="shared" si="41"/>
        <v>0</v>
      </c>
      <c r="F212" s="387">
        <v>0</v>
      </c>
      <c r="G212" s="387">
        <v>0</v>
      </c>
      <c r="H212" s="389">
        <f t="shared" si="37"/>
        <v>0</v>
      </c>
    </row>
    <row r="213" spans="1:8" ht="11.25" hidden="1" customHeight="1" outlineLevel="1">
      <c r="A213" s="1168" t="s">
        <v>1690</v>
      </c>
      <c r="B213" s="384" t="s">
        <v>1691</v>
      </c>
      <c r="C213" s="387">
        <v>0</v>
      </c>
      <c r="D213" s="387">
        <v>0</v>
      </c>
      <c r="E213" s="386">
        <f t="shared" si="41"/>
        <v>0</v>
      </c>
      <c r="F213" s="387">
        <v>0</v>
      </c>
      <c r="G213" s="387">
        <v>0</v>
      </c>
      <c r="H213" s="389">
        <f t="shared" si="37"/>
        <v>0</v>
      </c>
    </row>
    <row r="214" spans="1:8" ht="12.75" hidden="1" outlineLevel="1">
      <c r="A214" s="1168"/>
      <c r="B214" s="384" t="s">
        <v>1692</v>
      </c>
      <c r="C214" s="385">
        <v>0</v>
      </c>
      <c r="D214" s="385">
        <v>0</v>
      </c>
      <c r="E214" s="386">
        <f t="shared" si="41"/>
        <v>0</v>
      </c>
      <c r="F214" s="387">
        <v>0</v>
      </c>
      <c r="G214" s="387">
        <v>0</v>
      </c>
      <c r="H214" s="389">
        <f t="shared" ref="H214:H234" si="42">+G214+F214</f>
        <v>0</v>
      </c>
    </row>
    <row r="215" spans="1:8" ht="12.75" hidden="1" outlineLevel="1">
      <c r="A215" s="1168"/>
      <c r="B215" s="384" t="s">
        <v>1693</v>
      </c>
      <c r="C215" s="387">
        <v>0</v>
      </c>
      <c r="D215" s="387">
        <v>0</v>
      </c>
      <c r="E215" s="386">
        <f t="shared" si="41"/>
        <v>0</v>
      </c>
      <c r="F215" s="387">
        <v>0</v>
      </c>
      <c r="G215" s="387">
        <v>0</v>
      </c>
      <c r="H215" s="389">
        <f t="shared" si="42"/>
        <v>0</v>
      </c>
    </row>
    <row r="216" spans="1:8" ht="12.75" hidden="1" outlineLevel="1">
      <c r="A216" s="1168"/>
      <c r="B216" s="384" t="s">
        <v>1694</v>
      </c>
      <c r="C216" s="385">
        <v>0</v>
      </c>
      <c r="D216" s="385">
        <v>0</v>
      </c>
      <c r="E216" s="386">
        <f t="shared" si="41"/>
        <v>0</v>
      </c>
      <c r="F216" s="387">
        <v>0</v>
      </c>
      <c r="G216" s="387">
        <v>0</v>
      </c>
      <c r="H216" s="389">
        <f t="shared" si="42"/>
        <v>0</v>
      </c>
    </row>
    <row r="217" spans="1:8" ht="12.75" hidden="1" outlineLevel="1">
      <c r="A217" s="1168"/>
      <c r="B217" s="384" t="s">
        <v>1695</v>
      </c>
      <c r="C217" s="387">
        <v>0</v>
      </c>
      <c r="D217" s="387">
        <v>0</v>
      </c>
      <c r="E217" s="386">
        <f t="shared" si="41"/>
        <v>0</v>
      </c>
      <c r="F217" s="387">
        <v>0</v>
      </c>
      <c r="G217" s="387">
        <v>0</v>
      </c>
      <c r="H217" s="389">
        <f t="shared" si="42"/>
        <v>0</v>
      </c>
    </row>
    <row r="218" spans="1:8" ht="33.75" hidden="1" outlineLevel="1">
      <c r="A218" s="1168"/>
      <c r="B218" s="384" t="s">
        <v>1696</v>
      </c>
      <c r="C218" s="385">
        <v>0</v>
      </c>
      <c r="D218" s="385">
        <v>0</v>
      </c>
      <c r="E218" s="386">
        <f t="shared" si="41"/>
        <v>0</v>
      </c>
      <c r="F218" s="387">
        <v>0</v>
      </c>
      <c r="G218" s="387">
        <v>0</v>
      </c>
      <c r="H218" s="389">
        <f t="shared" si="42"/>
        <v>0</v>
      </c>
    </row>
    <row r="219" spans="1:8" ht="22.5" customHeight="1" collapsed="1">
      <c r="A219" s="1169" t="s">
        <v>1697</v>
      </c>
      <c r="B219" s="1169"/>
      <c r="C219" s="388">
        <f t="shared" ref="C219:H219" si="43">SUM(C220:C234)</f>
        <v>0</v>
      </c>
      <c r="D219" s="388">
        <f t="shared" si="43"/>
        <v>0</v>
      </c>
      <c r="E219" s="388">
        <f t="shared" si="43"/>
        <v>0</v>
      </c>
      <c r="F219" s="388">
        <f t="shared" si="43"/>
        <v>0</v>
      </c>
      <c r="G219" s="388">
        <f t="shared" si="43"/>
        <v>0</v>
      </c>
      <c r="H219" s="388">
        <f t="shared" si="43"/>
        <v>0</v>
      </c>
    </row>
    <row r="220" spans="1:8" ht="22.5" hidden="1" outlineLevel="1">
      <c r="A220" s="1168" t="s">
        <v>1698</v>
      </c>
      <c r="B220" s="384" t="s">
        <v>1699</v>
      </c>
      <c r="C220" s="387">
        <v>0</v>
      </c>
      <c r="D220" s="387">
        <v>0</v>
      </c>
      <c r="E220" s="386">
        <f t="shared" ref="E220:E234" si="44">+D220+C220</f>
        <v>0</v>
      </c>
      <c r="F220" s="387">
        <v>0</v>
      </c>
      <c r="G220" s="387">
        <v>0</v>
      </c>
      <c r="H220" s="389">
        <f t="shared" si="42"/>
        <v>0</v>
      </c>
    </row>
    <row r="221" spans="1:8" ht="22.5" hidden="1" outlineLevel="1">
      <c r="A221" s="1168"/>
      <c r="B221" s="384" t="s">
        <v>1700</v>
      </c>
      <c r="C221" s="385">
        <v>0</v>
      </c>
      <c r="D221" s="385">
        <v>0</v>
      </c>
      <c r="E221" s="386">
        <f t="shared" si="44"/>
        <v>0</v>
      </c>
      <c r="F221" s="387">
        <v>0</v>
      </c>
      <c r="G221" s="387">
        <v>0</v>
      </c>
      <c r="H221" s="389">
        <f t="shared" si="42"/>
        <v>0</v>
      </c>
    </row>
    <row r="222" spans="1:8" ht="22.5" hidden="1" outlineLevel="1">
      <c r="A222" s="1168"/>
      <c r="B222" s="384" t="s">
        <v>1701</v>
      </c>
      <c r="C222" s="387">
        <v>0</v>
      </c>
      <c r="D222" s="387">
        <v>0</v>
      </c>
      <c r="E222" s="386">
        <f t="shared" si="44"/>
        <v>0</v>
      </c>
      <c r="F222" s="387">
        <v>0</v>
      </c>
      <c r="G222" s="387">
        <v>0</v>
      </c>
      <c r="H222" s="389">
        <f t="shared" si="42"/>
        <v>0</v>
      </c>
    </row>
    <row r="223" spans="1:8" ht="12.75" hidden="1" outlineLevel="1">
      <c r="A223" s="1168" t="s">
        <v>1702</v>
      </c>
      <c r="B223" s="384" t="s">
        <v>1703</v>
      </c>
      <c r="C223" s="385">
        <v>0</v>
      </c>
      <c r="D223" s="385">
        <v>0</v>
      </c>
      <c r="E223" s="386">
        <f t="shared" si="44"/>
        <v>0</v>
      </c>
      <c r="F223" s="387">
        <v>0</v>
      </c>
      <c r="G223" s="387">
        <v>0</v>
      </c>
      <c r="H223" s="389">
        <f t="shared" si="42"/>
        <v>0</v>
      </c>
    </row>
    <row r="224" spans="1:8" ht="12.75" hidden="1" outlineLevel="1">
      <c r="A224" s="1168"/>
      <c r="B224" s="384" t="s">
        <v>1704</v>
      </c>
      <c r="C224" s="387">
        <v>0</v>
      </c>
      <c r="D224" s="387">
        <v>0</v>
      </c>
      <c r="E224" s="386">
        <f t="shared" si="44"/>
        <v>0</v>
      </c>
      <c r="F224" s="387">
        <v>0</v>
      </c>
      <c r="G224" s="387">
        <v>0</v>
      </c>
      <c r="H224" s="389">
        <f t="shared" si="42"/>
        <v>0</v>
      </c>
    </row>
    <row r="225" spans="1:8" ht="22.5" hidden="1" outlineLevel="1">
      <c r="A225" s="1168"/>
      <c r="B225" s="384" t="s">
        <v>1705</v>
      </c>
      <c r="C225" s="385">
        <v>0</v>
      </c>
      <c r="D225" s="385">
        <v>0</v>
      </c>
      <c r="E225" s="386">
        <f t="shared" si="44"/>
        <v>0</v>
      </c>
      <c r="F225" s="387">
        <v>0</v>
      </c>
      <c r="G225" s="387">
        <v>0</v>
      </c>
      <c r="H225" s="389">
        <f t="shared" si="42"/>
        <v>0</v>
      </c>
    </row>
    <row r="226" spans="1:8" ht="11.25" hidden="1" customHeight="1" outlineLevel="1">
      <c r="A226" s="1168" t="s">
        <v>1706</v>
      </c>
      <c r="B226" s="384" t="s">
        <v>1707</v>
      </c>
      <c r="C226" s="387">
        <v>0</v>
      </c>
      <c r="D226" s="387">
        <v>0</v>
      </c>
      <c r="E226" s="386">
        <f t="shared" si="44"/>
        <v>0</v>
      </c>
      <c r="F226" s="387">
        <v>0</v>
      </c>
      <c r="G226" s="387">
        <v>0</v>
      </c>
      <c r="H226" s="389">
        <f t="shared" si="42"/>
        <v>0</v>
      </c>
    </row>
    <row r="227" spans="1:8" ht="12.75" hidden="1" outlineLevel="1">
      <c r="A227" s="1168"/>
      <c r="B227" s="384" t="s">
        <v>1708</v>
      </c>
      <c r="C227" s="385">
        <v>0</v>
      </c>
      <c r="D227" s="385">
        <v>0</v>
      </c>
      <c r="E227" s="386">
        <f t="shared" si="44"/>
        <v>0</v>
      </c>
      <c r="F227" s="387">
        <v>0</v>
      </c>
      <c r="G227" s="387">
        <v>0</v>
      </c>
      <c r="H227" s="389">
        <f t="shared" si="42"/>
        <v>0</v>
      </c>
    </row>
    <row r="228" spans="1:8" ht="12.75" hidden="1" outlineLevel="1">
      <c r="A228" s="1168"/>
      <c r="B228" s="384" t="s">
        <v>1709</v>
      </c>
      <c r="C228" s="387">
        <v>0</v>
      </c>
      <c r="D228" s="387">
        <v>0</v>
      </c>
      <c r="E228" s="386">
        <f t="shared" si="44"/>
        <v>0</v>
      </c>
      <c r="F228" s="387">
        <v>0</v>
      </c>
      <c r="G228" s="387">
        <v>0</v>
      </c>
      <c r="H228" s="389">
        <f t="shared" si="42"/>
        <v>0</v>
      </c>
    </row>
    <row r="229" spans="1:8" ht="22.5" hidden="1" outlineLevel="1">
      <c r="A229" s="1168"/>
      <c r="B229" s="384" t="s">
        <v>1710</v>
      </c>
      <c r="C229" s="385">
        <v>0</v>
      </c>
      <c r="D229" s="385">
        <v>0</v>
      </c>
      <c r="E229" s="386">
        <f t="shared" si="44"/>
        <v>0</v>
      </c>
      <c r="F229" s="387">
        <v>0</v>
      </c>
      <c r="G229" s="387">
        <v>0</v>
      </c>
      <c r="H229" s="389">
        <f t="shared" si="42"/>
        <v>0</v>
      </c>
    </row>
    <row r="230" spans="1:8" ht="22.5" hidden="1" outlineLevel="1">
      <c r="A230" s="1168"/>
      <c r="B230" s="384" t="s">
        <v>1711</v>
      </c>
      <c r="C230" s="387">
        <v>0</v>
      </c>
      <c r="D230" s="387">
        <v>0</v>
      </c>
      <c r="E230" s="386">
        <f t="shared" si="44"/>
        <v>0</v>
      </c>
      <c r="F230" s="387">
        <v>0</v>
      </c>
      <c r="G230" s="387">
        <v>0</v>
      </c>
      <c r="H230" s="389">
        <f t="shared" si="42"/>
        <v>0</v>
      </c>
    </row>
    <row r="231" spans="1:8" ht="22.5" hidden="1" outlineLevel="1">
      <c r="A231" s="1168" t="s">
        <v>1712</v>
      </c>
      <c r="B231" s="384" t="s">
        <v>1713</v>
      </c>
      <c r="C231" s="385">
        <v>0</v>
      </c>
      <c r="D231" s="385">
        <v>0</v>
      </c>
      <c r="E231" s="386">
        <f t="shared" si="44"/>
        <v>0</v>
      </c>
      <c r="F231" s="387">
        <v>0</v>
      </c>
      <c r="G231" s="387">
        <v>0</v>
      </c>
      <c r="H231" s="389">
        <f t="shared" si="42"/>
        <v>0</v>
      </c>
    </row>
    <row r="232" spans="1:8" ht="22.5" hidden="1" outlineLevel="1">
      <c r="A232" s="1168"/>
      <c r="B232" s="384" t="s">
        <v>1714</v>
      </c>
      <c r="C232" s="387">
        <v>0</v>
      </c>
      <c r="D232" s="387">
        <v>0</v>
      </c>
      <c r="E232" s="386">
        <f t="shared" si="44"/>
        <v>0</v>
      </c>
      <c r="F232" s="387">
        <v>0</v>
      </c>
      <c r="G232" s="387">
        <v>0</v>
      </c>
      <c r="H232" s="389">
        <f t="shared" si="42"/>
        <v>0</v>
      </c>
    </row>
    <row r="233" spans="1:8" ht="12.75" hidden="1" outlineLevel="1">
      <c r="A233" s="1168"/>
      <c r="B233" s="384" t="s">
        <v>1715</v>
      </c>
      <c r="C233" s="385">
        <v>0</v>
      </c>
      <c r="D233" s="385">
        <v>0</v>
      </c>
      <c r="E233" s="386">
        <f t="shared" si="44"/>
        <v>0</v>
      </c>
      <c r="F233" s="387">
        <v>0</v>
      </c>
      <c r="G233" s="387">
        <v>0</v>
      </c>
      <c r="H233" s="389">
        <f t="shared" si="42"/>
        <v>0</v>
      </c>
    </row>
    <row r="234" spans="1:8" ht="12.75" hidden="1" outlineLevel="1">
      <c r="A234" s="1168"/>
      <c r="B234" s="384" t="s">
        <v>1716</v>
      </c>
      <c r="C234" s="387">
        <v>0</v>
      </c>
      <c r="D234" s="387">
        <v>0</v>
      </c>
      <c r="E234" s="386">
        <f t="shared" si="44"/>
        <v>0</v>
      </c>
      <c r="F234" s="387">
        <v>0</v>
      </c>
      <c r="G234" s="387">
        <v>0</v>
      </c>
      <c r="H234" s="389">
        <f t="shared" si="42"/>
        <v>0</v>
      </c>
    </row>
    <row r="235" spans="1:8" s="382" customFormat="1" ht="15.95" customHeight="1" collapsed="1">
      <c r="A235" s="1167" t="s">
        <v>1717</v>
      </c>
      <c r="B235" s="1167"/>
      <c r="C235" s="390">
        <f t="shared" ref="C235:H235" si="45">SUM(C236:C237)</f>
        <v>0</v>
      </c>
      <c r="D235" s="390">
        <f t="shared" si="45"/>
        <v>0</v>
      </c>
      <c r="E235" s="390">
        <f t="shared" si="45"/>
        <v>0</v>
      </c>
      <c r="F235" s="390">
        <f t="shared" si="45"/>
        <v>0</v>
      </c>
      <c r="G235" s="390">
        <f t="shared" si="45"/>
        <v>0</v>
      </c>
      <c r="H235" s="390">
        <f t="shared" si="45"/>
        <v>0</v>
      </c>
    </row>
    <row r="236" spans="1:8" ht="12.75" hidden="1" outlineLevel="1">
      <c r="A236" s="1168" t="s">
        <v>1718</v>
      </c>
      <c r="B236" s="384" t="s">
        <v>1719</v>
      </c>
      <c r="C236" s="385">
        <v>0</v>
      </c>
      <c r="D236" s="385">
        <v>0</v>
      </c>
      <c r="E236" s="386">
        <f t="shared" ref="E236:E237" si="46">+D236+C236</f>
        <v>0</v>
      </c>
      <c r="F236" s="387">
        <v>0</v>
      </c>
      <c r="G236" s="387">
        <v>0</v>
      </c>
      <c r="H236" s="393">
        <v>0</v>
      </c>
    </row>
    <row r="237" spans="1:8" ht="22.5" hidden="1" outlineLevel="1">
      <c r="A237" s="1168"/>
      <c r="B237" s="384" t="s">
        <v>1720</v>
      </c>
      <c r="C237" s="387">
        <v>0</v>
      </c>
      <c r="D237" s="387">
        <v>0</v>
      </c>
      <c r="E237" s="386">
        <f t="shared" si="46"/>
        <v>0</v>
      </c>
      <c r="F237" s="387">
        <v>0</v>
      </c>
      <c r="G237" s="387">
        <v>0</v>
      </c>
      <c r="H237" s="387">
        <v>0</v>
      </c>
    </row>
    <row r="238" spans="1:8" s="382" customFormat="1" ht="15.95" customHeight="1" collapsed="1">
      <c r="A238" s="1166" t="s">
        <v>1721</v>
      </c>
      <c r="B238" s="1166"/>
      <c r="C238" s="392">
        <f t="shared" ref="C238:H238" si="47">C239+C244+C257+C264</f>
        <v>12</v>
      </c>
      <c r="D238" s="392">
        <f t="shared" si="47"/>
        <v>2</v>
      </c>
      <c r="E238" s="392">
        <f t="shared" si="47"/>
        <v>14</v>
      </c>
      <c r="F238" s="392">
        <f t="shared" si="47"/>
        <v>0</v>
      </c>
      <c r="G238" s="392">
        <f t="shared" si="47"/>
        <v>0</v>
      </c>
      <c r="H238" s="392">
        <f t="shared" si="47"/>
        <v>0</v>
      </c>
    </row>
    <row r="239" spans="1:8" s="382" customFormat="1" ht="15.95" customHeight="1">
      <c r="A239" s="1167" t="s">
        <v>1722</v>
      </c>
      <c r="B239" s="1167"/>
      <c r="C239" s="390">
        <f t="shared" ref="C239:G239" si="48">SUM(C240:C243)</f>
        <v>3</v>
      </c>
      <c r="D239" s="390">
        <f t="shared" si="48"/>
        <v>2</v>
      </c>
      <c r="E239" s="390">
        <f t="shared" si="48"/>
        <v>5</v>
      </c>
      <c r="F239" s="390">
        <f t="shared" si="48"/>
        <v>0</v>
      </c>
      <c r="G239" s="390">
        <f t="shared" si="48"/>
        <v>0</v>
      </c>
      <c r="H239" s="390">
        <f t="shared" ref="H239" si="49">SUM(H240:H243)</f>
        <v>0</v>
      </c>
    </row>
    <row r="240" spans="1:8" ht="12.75" hidden="1" outlineLevel="1">
      <c r="A240" s="384" t="s">
        <v>1723</v>
      </c>
      <c r="B240" s="384" t="s">
        <v>1724</v>
      </c>
      <c r="C240" s="385">
        <v>2</v>
      </c>
      <c r="D240" s="385">
        <v>2</v>
      </c>
      <c r="E240" s="386">
        <f t="shared" ref="E240:E271" si="50">+D240+C240</f>
        <v>4</v>
      </c>
      <c r="F240" s="387">
        <v>0</v>
      </c>
      <c r="G240" s="387">
        <v>0</v>
      </c>
      <c r="H240" s="389">
        <f t="shared" ref="H240:H256" si="51">+G240+F240</f>
        <v>0</v>
      </c>
    </row>
    <row r="241" spans="1:8" ht="12.75" hidden="1" outlineLevel="1">
      <c r="A241" s="384" t="s">
        <v>1725</v>
      </c>
      <c r="B241" s="384" t="s">
        <v>1726</v>
      </c>
      <c r="C241" s="385">
        <v>0</v>
      </c>
      <c r="D241" s="385">
        <v>0</v>
      </c>
      <c r="E241" s="386">
        <f t="shared" si="50"/>
        <v>0</v>
      </c>
      <c r="F241" s="387">
        <v>0</v>
      </c>
      <c r="G241" s="387">
        <v>0</v>
      </c>
      <c r="H241" s="389">
        <f t="shared" si="51"/>
        <v>0</v>
      </c>
    </row>
    <row r="242" spans="1:8" ht="12.75" hidden="1" outlineLevel="1">
      <c r="A242" s="1168" t="s">
        <v>1727</v>
      </c>
      <c r="B242" s="384" t="s">
        <v>1728</v>
      </c>
      <c r="C242" s="385">
        <v>0</v>
      </c>
      <c r="D242" s="385">
        <v>0</v>
      </c>
      <c r="E242" s="386">
        <f t="shared" si="50"/>
        <v>0</v>
      </c>
      <c r="F242" s="387">
        <v>0</v>
      </c>
      <c r="G242" s="387">
        <v>0</v>
      </c>
      <c r="H242" s="389">
        <f t="shared" si="51"/>
        <v>0</v>
      </c>
    </row>
    <row r="243" spans="1:8" ht="12.75" hidden="1" outlineLevel="1">
      <c r="A243" s="1168"/>
      <c r="B243" s="384" t="s">
        <v>1729</v>
      </c>
      <c r="C243" s="385">
        <v>1</v>
      </c>
      <c r="D243" s="385">
        <v>0</v>
      </c>
      <c r="E243" s="386">
        <f t="shared" si="50"/>
        <v>1</v>
      </c>
      <c r="F243" s="387">
        <v>0</v>
      </c>
      <c r="G243" s="387">
        <v>0</v>
      </c>
      <c r="H243" s="389">
        <f t="shared" si="51"/>
        <v>0</v>
      </c>
    </row>
    <row r="244" spans="1:8" s="382" customFormat="1" ht="15.95" customHeight="1" collapsed="1">
      <c r="A244" s="1167" t="s">
        <v>1730</v>
      </c>
      <c r="B244" s="1167"/>
      <c r="C244" s="390">
        <f t="shared" ref="C244:H244" si="52">SUM(C245:C256)</f>
        <v>0</v>
      </c>
      <c r="D244" s="390">
        <f t="shared" si="52"/>
        <v>0</v>
      </c>
      <c r="E244" s="390">
        <f t="shared" si="52"/>
        <v>0</v>
      </c>
      <c r="F244" s="390">
        <f t="shared" si="52"/>
        <v>0</v>
      </c>
      <c r="G244" s="390">
        <f t="shared" si="52"/>
        <v>0</v>
      </c>
      <c r="H244" s="390">
        <f t="shared" si="52"/>
        <v>0</v>
      </c>
    </row>
    <row r="245" spans="1:8" ht="11.25" hidden="1" customHeight="1" outlineLevel="1">
      <c r="A245" s="1168" t="s">
        <v>1731</v>
      </c>
      <c r="B245" s="384" t="s">
        <v>1732</v>
      </c>
      <c r="C245" s="385">
        <v>0</v>
      </c>
      <c r="D245" s="385">
        <v>0</v>
      </c>
      <c r="E245" s="386">
        <f t="shared" si="50"/>
        <v>0</v>
      </c>
      <c r="F245" s="387">
        <v>0</v>
      </c>
      <c r="G245" s="387">
        <v>0</v>
      </c>
      <c r="H245" s="389">
        <f t="shared" si="51"/>
        <v>0</v>
      </c>
    </row>
    <row r="246" spans="1:8" ht="22.5" hidden="1" outlineLevel="1">
      <c r="A246" s="1168"/>
      <c r="B246" s="384" t="s">
        <v>1733</v>
      </c>
      <c r="C246" s="387">
        <v>0</v>
      </c>
      <c r="D246" s="387">
        <v>0</v>
      </c>
      <c r="E246" s="386">
        <f t="shared" si="50"/>
        <v>0</v>
      </c>
      <c r="F246" s="387">
        <v>0</v>
      </c>
      <c r="G246" s="387">
        <v>0</v>
      </c>
      <c r="H246" s="389">
        <f t="shared" si="51"/>
        <v>0</v>
      </c>
    </row>
    <row r="247" spans="1:8" ht="12.75" hidden="1" outlineLevel="1">
      <c r="A247" s="1168"/>
      <c r="B247" s="384" t="s">
        <v>1734</v>
      </c>
      <c r="C247" s="385">
        <v>0</v>
      </c>
      <c r="D247" s="385">
        <v>0</v>
      </c>
      <c r="E247" s="386">
        <f t="shared" si="50"/>
        <v>0</v>
      </c>
      <c r="F247" s="387">
        <v>0</v>
      </c>
      <c r="G247" s="387">
        <v>0</v>
      </c>
      <c r="H247" s="389">
        <f t="shared" si="51"/>
        <v>0</v>
      </c>
    </row>
    <row r="248" spans="1:8" ht="12.75" hidden="1" outlineLevel="1">
      <c r="A248" s="1168"/>
      <c r="B248" s="384" t="s">
        <v>1735</v>
      </c>
      <c r="C248" s="387">
        <v>0</v>
      </c>
      <c r="D248" s="387">
        <v>0</v>
      </c>
      <c r="E248" s="386">
        <f t="shared" si="50"/>
        <v>0</v>
      </c>
      <c r="F248" s="387">
        <v>0</v>
      </c>
      <c r="G248" s="387">
        <v>0</v>
      </c>
      <c r="H248" s="389">
        <f t="shared" si="51"/>
        <v>0</v>
      </c>
    </row>
    <row r="249" spans="1:8" ht="22.5" hidden="1" outlineLevel="1" collapsed="1">
      <c r="A249" s="1168" t="s">
        <v>1736</v>
      </c>
      <c r="B249" s="384" t="s">
        <v>1737</v>
      </c>
      <c r="C249" s="385">
        <v>0</v>
      </c>
      <c r="D249" s="385">
        <v>0</v>
      </c>
      <c r="E249" s="386">
        <f t="shared" si="50"/>
        <v>0</v>
      </c>
      <c r="F249" s="387">
        <v>0</v>
      </c>
      <c r="G249" s="387">
        <v>0</v>
      </c>
      <c r="H249" s="389">
        <f t="shared" si="51"/>
        <v>0</v>
      </c>
    </row>
    <row r="250" spans="1:8" ht="12.75" hidden="1" outlineLevel="1">
      <c r="A250" s="1168"/>
      <c r="B250" s="384" t="s">
        <v>1738</v>
      </c>
      <c r="C250" s="387">
        <v>0</v>
      </c>
      <c r="D250" s="387">
        <v>0</v>
      </c>
      <c r="E250" s="386">
        <f t="shared" si="50"/>
        <v>0</v>
      </c>
      <c r="F250" s="387">
        <v>0</v>
      </c>
      <c r="G250" s="387">
        <v>0</v>
      </c>
      <c r="H250" s="389">
        <f t="shared" si="51"/>
        <v>0</v>
      </c>
    </row>
    <row r="251" spans="1:8" ht="12.75" hidden="1" outlineLevel="1">
      <c r="A251" s="1168"/>
      <c r="B251" s="384" t="s">
        <v>1739</v>
      </c>
      <c r="C251" s="385">
        <v>0</v>
      </c>
      <c r="D251" s="385">
        <v>0</v>
      </c>
      <c r="E251" s="386">
        <f t="shared" si="50"/>
        <v>0</v>
      </c>
      <c r="F251" s="387">
        <v>0</v>
      </c>
      <c r="G251" s="387">
        <v>0</v>
      </c>
      <c r="H251" s="389">
        <f t="shared" si="51"/>
        <v>0</v>
      </c>
    </row>
    <row r="252" spans="1:8" ht="12.75" hidden="1" outlineLevel="1">
      <c r="A252" s="1168"/>
      <c r="B252" s="384" t="s">
        <v>1740</v>
      </c>
      <c r="C252" s="387">
        <v>0</v>
      </c>
      <c r="D252" s="387">
        <v>0</v>
      </c>
      <c r="E252" s="386">
        <f t="shared" si="50"/>
        <v>0</v>
      </c>
      <c r="F252" s="387">
        <v>0</v>
      </c>
      <c r="G252" s="387">
        <v>0</v>
      </c>
      <c r="H252" s="389">
        <f t="shared" si="51"/>
        <v>0</v>
      </c>
    </row>
    <row r="253" spans="1:8" ht="12.75" hidden="1" outlineLevel="1">
      <c r="A253" s="1168"/>
      <c r="B253" s="384" t="s">
        <v>1741</v>
      </c>
      <c r="C253" s="385">
        <v>0</v>
      </c>
      <c r="D253" s="385">
        <v>0</v>
      </c>
      <c r="E253" s="386">
        <f t="shared" si="50"/>
        <v>0</v>
      </c>
      <c r="F253" s="387">
        <v>0</v>
      </c>
      <c r="G253" s="387">
        <v>0</v>
      </c>
      <c r="H253" s="389">
        <f t="shared" si="51"/>
        <v>0</v>
      </c>
    </row>
    <row r="254" spans="1:8" ht="12.75" hidden="1" outlineLevel="1">
      <c r="A254" s="1168"/>
      <c r="B254" s="384" t="s">
        <v>1742</v>
      </c>
      <c r="C254" s="387">
        <v>0</v>
      </c>
      <c r="D254" s="387">
        <v>0</v>
      </c>
      <c r="E254" s="386">
        <f t="shared" si="50"/>
        <v>0</v>
      </c>
      <c r="F254" s="387">
        <v>0</v>
      </c>
      <c r="G254" s="387">
        <v>0</v>
      </c>
      <c r="H254" s="389">
        <f t="shared" si="51"/>
        <v>0</v>
      </c>
    </row>
    <row r="255" spans="1:8" ht="12.75" hidden="1" outlineLevel="1">
      <c r="A255" s="1168"/>
      <c r="B255" s="384" t="s">
        <v>1743</v>
      </c>
      <c r="C255" s="385">
        <v>0</v>
      </c>
      <c r="D255" s="385">
        <v>0</v>
      </c>
      <c r="E255" s="386">
        <f t="shared" si="50"/>
        <v>0</v>
      </c>
      <c r="F255" s="387">
        <v>0</v>
      </c>
      <c r="G255" s="387">
        <v>0</v>
      </c>
      <c r="H255" s="389">
        <f t="shared" si="51"/>
        <v>0</v>
      </c>
    </row>
    <row r="256" spans="1:8" ht="22.5" hidden="1" outlineLevel="1">
      <c r="A256" s="1168"/>
      <c r="B256" s="384" t="s">
        <v>1744</v>
      </c>
      <c r="C256" s="387">
        <v>0</v>
      </c>
      <c r="D256" s="387">
        <v>0</v>
      </c>
      <c r="E256" s="386">
        <f t="shared" si="50"/>
        <v>0</v>
      </c>
      <c r="F256" s="387">
        <v>0</v>
      </c>
      <c r="G256" s="387">
        <v>0</v>
      </c>
      <c r="H256" s="389">
        <f t="shared" si="51"/>
        <v>0</v>
      </c>
    </row>
    <row r="257" spans="1:8" s="382" customFormat="1" ht="15.95" customHeight="1" collapsed="1">
      <c r="A257" s="1167" t="s">
        <v>1745</v>
      </c>
      <c r="B257" s="1167"/>
      <c r="C257" s="390">
        <f t="shared" ref="C257:H257" si="53">SUM(C258:C263)</f>
        <v>0</v>
      </c>
      <c r="D257" s="390">
        <f t="shared" si="53"/>
        <v>0</v>
      </c>
      <c r="E257" s="390">
        <f t="shared" si="53"/>
        <v>0</v>
      </c>
      <c r="F257" s="390">
        <f t="shared" si="53"/>
        <v>0</v>
      </c>
      <c r="G257" s="390">
        <f t="shared" si="53"/>
        <v>0</v>
      </c>
      <c r="H257" s="390">
        <f t="shared" si="53"/>
        <v>0</v>
      </c>
    </row>
    <row r="258" spans="1:8" ht="22.5" hidden="1" outlineLevel="1">
      <c r="A258" s="1168" t="s">
        <v>1746</v>
      </c>
      <c r="B258" s="384" t="s">
        <v>1747</v>
      </c>
      <c r="C258" s="385">
        <v>0</v>
      </c>
      <c r="D258" s="385">
        <v>0</v>
      </c>
      <c r="E258" s="386">
        <f t="shared" si="50"/>
        <v>0</v>
      </c>
      <c r="F258" s="387">
        <v>0</v>
      </c>
      <c r="G258" s="387">
        <v>0</v>
      </c>
      <c r="H258" s="389">
        <f t="shared" ref="H258:H263" si="54">+G258+F258</f>
        <v>0</v>
      </c>
    </row>
    <row r="259" spans="1:8" ht="22.5" hidden="1" outlineLevel="1">
      <c r="A259" s="1168"/>
      <c r="B259" s="384" t="s">
        <v>1748</v>
      </c>
      <c r="C259" s="385">
        <v>0</v>
      </c>
      <c r="D259" s="385">
        <v>0</v>
      </c>
      <c r="E259" s="386">
        <f t="shared" si="50"/>
        <v>0</v>
      </c>
      <c r="F259" s="387">
        <v>0</v>
      </c>
      <c r="G259" s="387">
        <v>0</v>
      </c>
      <c r="H259" s="389">
        <f t="shared" si="54"/>
        <v>0</v>
      </c>
    </row>
    <row r="260" spans="1:8" ht="12.75" hidden="1" outlineLevel="1">
      <c r="A260" s="1168"/>
      <c r="B260" s="384" t="s">
        <v>1749</v>
      </c>
      <c r="C260" s="385">
        <v>0</v>
      </c>
      <c r="D260" s="385">
        <v>0</v>
      </c>
      <c r="E260" s="386">
        <f t="shared" si="50"/>
        <v>0</v>
      </c>
      <c r="F260" s="387">
        <v>0</v>
      </c>
      <c r="G260" s="387">
        <v>0</v>
      </c>
      <c r="H260" s="389">
        <f t="shared" si="54"/>
        <v>0</v>
      </c>
    </row>
    <row r="261" spans="1:8" ht="11.25" hidden="1" customHeight="1" outlineLevel="1">
      <c r="A261" s="1168" t="s">
        <v>1750</v>
      </c>
      <c r="B261" s="384" t="s">
        <v>1751</v>
      </c>
      <c r="C261" s="385">
        <v>0</v>
      </c>
      <c r="D261" s="385">
        <v>0</v>
      </c>
      <c r="E261" s="386">
        <f t="shared" si="50"/>
        <v>0</v>
      </c>
      <c r="F261" s="387">
        <v>0</v>
      </c>
      <c r="G261" s="387">
        <v>0</v>
      </c>
      <c r="H261" s="389">
        <f t="shared" si="54"/>
        <v>0</v>
      </c>
    </row>
    <row r="262" spans="1:8" ht="12.75" hidden="1" outlineLevel="1">
      <c r="A262" s="1168"/>
      <c r="B262" s="384" t="s">
        <v>1752</v>
      </c>
      <c r="C262" s="385">
        <v>0</v>
      </c>
      <c r="D262" s="385">
        <v>0</v>
      </c>
      <c r="E262" s="386">
        <f t="shared" si="50"/>
        <v>0</v>
      </c>
      <c r="F262" s="387">
        <v>0</v>
      </c>
      <c r="G262" s="387">
        <v>0</v>
      </c>
      <c r="H262" s="389">
        <f t="shared" si="54"/>
        <v>0</v>
      </c>
    </row>
    <row r="263" spans="1:8" ht="12.75" hidden="1" outlineLevel="1">
      <c r="A263" s="1168"/>
      <c r="B263" s="384" t="s">
        <v>1753</v>
      </c>
      <c r="C263" s="385">
        <v>0</v>
      </c>
      <c r="D263" s="385">
        <v>0</v>
      </c>
      <c r="E263" s="386">
        <f t="shared" si="50"/>
        <v>0</v>
      </c>
      <c r="F263" s="387">
        <v>0</v>
      </c>
      <c r="G263" s="387">
        <v>0</v>
      </c>
      <c r="H263" s="389">
        <f t="shared" si="54"/>
        <v>0</v>
      </c>
    </row>
    <row r="264" spans="1:8" s="382" customFormat="1" ht="15.95" customHeight="1" collapsed="1">
      <c r="A264" s="1167" t="s">
        <v>1754</v>
      </c>
      <c r="B264" s="1167"/>
      <c r="C264" s="390">
        <f t="shared" ref="C264:H264" si="55">SUM(C265:C271)</f>
        <v>9</v>
      </c>
      <c r="D264" s="390">
        <f t="shared" si="55"/>
        <v>0</v>
      </c>
      <c r="E264" s="390">
        <f t="shared" si="55"/>
        <v>9</v>
      </c>
      <c r="F264" s="390">
        <f t="shared" si="55"/>
        <v>0</v>
      </c>
      <c r="G264" s="390">
        <f t="shared" si="55"/>
        <v>0</v>
      </c>
      <c r="H264" s="390">
        <f t="shared" si="55"/>
        <v>0</v>
      </c>
    </row>
    <row r="265" spans="1:8" ht="11.25" hidden="1" customHeight="1" outlineLevel="1">
      <c r="A265" s="1168" t="s">
        <v>1755</v>
      </c>
      <c r="B265" s="384" t="s">
        <v>1756</v>
      </c>
      <c r="C265" s="385">
        <v>0</v>
      </c>
      <c r="D265" s="385">
        <v>0</v>
      </c>
      <c r="E265" s="386">
        <f t="shared" si="50"/>
        <v>0</v>
      </c>
      <c r="F265" s="387">
        <v>0</v>
      </c>
      <c r="G265" s="387">
        <v>0</v>
      </c>
      <c r="H265" s="389">
        <f t="shared" ref="H265:H271" si="56">+G265+F265</f>
        <v>0</v>
      </c>
    </row>
    <row r="266" spans="1:8" ht="12.75" hidden="1" outlineLevel="1">
      <c r="A266" s="1168"/>
      <c r="B266" s="384" t="s">
        <v>1757</v>
      </c>
      <c r="C266" s="385">
        <v>0</v>
      </c>
      <c r="D266" s="385">
        <v>0</v>
      </c>
      <c r="E266" s="386">
        <f t="shared" si="50"/>
        <v>0</v>
      </c>
      <c r="F266" s="387">
        <v>0</v>
      </c>
      <c r="G266" s="387">
        <v>0</v>
      </c>
      <c r="H266" s="389">
        <f t="shared" si="56"/>
        <v>0</v>
      </c>
    </row>
    <row r="267" spans="1:8" ht="22.5" hidden="1" outlineLevel="1">
      <c r="A267" s="1168"/>
      <c r="B267" s="384" t="s">
        <v>1758</v>
      </c>
      <c r="C267" s="385">
        <v>0</v>
      </c>
      <c r="D267" s="385">
        <v>0</v>
      </c>
      <c r="E267" s="386">
        <f t="shared" si="50"/>
        <v>0</v>
      </c>
      <c r="F267" s="387">
        <v>0</v>
      </c>
      <c r="G267" s="387">
        <v>0</v>
      </c>
      <c r="H267" s="389">
        <f t="shared" si="56"/>
        <v>0</v>
      </c>
    </row>
    <row r="268" spans="1:8" ht="12.75" hidden="1" outlineLevel="1">
      <c r="A268" s="1168"/>
      <c r="B268" s="384" t="s">
        <v>1759</v>
      </c>
      <c r="C268" s="385">
        <v>0</v>
      </c>
      <c r="D268" s="385">
        <v>0</v>
      </c>
      <c r="E268" s="386">
        <f t="shared" si="50"/>
        <v>0</v>
      </c>
      <c r="F268" s="387">
        <v>0</v>
      </c>
      <c r="G268" s="387">
        <v>0</v>
      </c>
      <c r="H268" s="389">
        <f t="shared" si="56"/>
        <v>0</v>
      </c>
    </row>
    <row r="269" spans="1:8" ht="12.75" hidden="1" outlineLevel="1">
      <c r="A269" s="1168"/>
      <c r="B269" s="384" t="s">
        <v>1760</v>
      </c>
      <c r="C269" s="385">
        <v>0</v>
      </c>
      <c r="D269" s="385">
        <v>0</v>
      </c>
      <c r="E269" s="386">
        <f t="shared" si="50"/>
        <v>0</v>
      </c>
      <c r="F269" s="387">
        <v>0</v>
      </c>
      <c r="G269" s="387">
        <v>0</v>
      </c>
      <c r="H269" s="389">
        <f t="shared" si="56"/>
        <v>0</v>
      </c>
    </row>
    <row r="270" spans="1:8" ht="12.75" hidden="1" outlineLevel="1">
      <c r="A270" s="1168"/>
      <c r="B270" s="384" t="s">
        <v>1761</v>
      </c>
      <c r="C270" s="385">
        <v>2</v>
      </c>
      <c r="D270" s="385">
        <v>0</v>
      </c>
      <c r="E270" s="386">
        <f t="shared" si="50"/>
        <v>2</v>
      </c>
      <c r="F270" s="387">
        <v>0</v>
      </c>
      <c r="G270" s="387">
        <v>0</v>
      </c>
      <c r="H270" s="389">
        <f t="shared" si="56"/>
        <v>0</v>
      </c>
    </row>
    <row r="271" spans="1:8" ht="22.5" hidden="1" outlineLevel="1">
      <c r="A271" s="1168"/>
      <c r="B271" s="384" t="s">
        <v>1762</v>
      </c>
      <c r="C271" s="385">
        <v>7</v>
      </c>
      <c r="D271" s="385">
        <v>0</v>
      </c>
      <c r="E271" s="386">
        <f t="shared" si="50"/>
        <v>7</v>
      </c>
      <c r="F271" s="387">
        <v>0</v>
      </c>
      <c r="G271" s="387">
        <v>0</v>
      </c>
      <c r="H271" s="389">
        <f t="shared" si="56"/>
        <v>0</v>
      </c>
    </row>
    <row r="272" spans="1:8" s="382" customFormat="1" ht="15.95" customHeight="1" collapsed="1">
      <c r="A272" s="1166" t="s">
        <v>1764</v>
      </c>
      <c r="B272" s="1166"/>
      <c r="C272" s="381">
        <f t="shared" ref="C272:H272" si="57">C273+C291+C305+C311</f>
        <v>5</v>
      </c>
      <c r="D272" s="381">
        <f t="shared" si="57"/>
        <v>4</v>
      </c>
      <c r="E272" s="381">
        <f t="shared" si="57"/>
        <v>9</v>
      </c>
      <c r="F272" s="381">
        <f t="shared" si="57"/>
        <v>0</v>
      </c>
      <c r="G272" s="381">
        <f t="shared" si="57"/>
        <v>0</v>
      </c>
      <c r="H272" s="381">
        <f t="shared" si="57"/>
        <v>0</v>
      </c>
    </row>
    <row r="273" spans="1:8" s="382" customFormat="1" ht="15.95" customHeight="1">
      <c r="A273" s="1167" t="s">
        <v>1765</v>
      </c>
      <c r="B273" s="1167"/>
      <c r="C273" s="388">
        <f t="shared" ref="C273:G273" si="58">SUM(C274:C290)</f>
        <v>2</v>
      </c>
      <c r="D273" s="388">
        <f t="shared" si="58"/>
        <v>3</v>
      </c>
      <c r="E273" s="388">
        <f t="shared" si="58"/>
        <v>5</v>
      </c>
      <c r="F273" s="388">
        <f t="shared" si="58"/>
        <v>0</v>
      </c>
      <c r="G273" s="388">
        <f t="shared" si="58"/>
        <v>0</v>
      </c>
      <c r="H273" s="388">
        <f t="shared" ref="H273" si="59">SUM(H274:H290)</f>
        <v>0</v>
      </c>
    </row>
    <row r="274" spans="1:8" ht="11.25" hidden="1" customHeight="1" outlineLevel="1">
      <c r="A274" s="1168" t="s">
        <v>1766</v>
      </c>
      <c r="B274" s="384" t="s">
        <v>1767</v>
      </c>
      <c r="C274" s="385">
        <v>0</v>
      </c>
      <c r="D274" s="385">
        <v>1</v>
      </c>
      <c r="E274" s="386">
        <f t="shared" ref="E274:E290" si="60">+D274+C274</f>
        <v>1</v>
      </c>
      <c r="F274" s="387">
        <v>0</v>
      </c>
      <c r="G274" s="387">
        <v>0</v>
      </c>
      <c r="H274" s="389">
        <f t="shared" ref="H274:H290" si="61">+G274+F274</f>
        <v>0</v>
      </c>
    </row>
    <row r="275" spans="1:8" ht="22.5" hidden="1" outlineLevel="1">
      <c r="A275" s="1168"/>
      <c r="B275" s="384" t="s">
        <v>1768</v>
      </c>
      <c r="C275" s="385">
        <v>0</v>
      </c>
      <c r="D275" s="385">
        <v>0</v>
      </c>
      <c r="E275" s="386">
        <f t="shared" si="60"/>
        <v>0</v>
      </c>
      <c r="F275" s="387">
        <v>0</v>
      </c>
      <c r="G275" s="387">
        <v>0</v>
      </c>
      <c r="H275" s="389">
        <f t="shared" si="61"/>
        <v>0</v>
      </c>
    </row>
    <row r="276" spans="1:8" ht="12.75" hidden="1" outlineLevel="1">
      <c r="A276" s="1168"/>
      <c r="B276" s="384" t="s">
        <v>1769</v>
      </c>
      <c r="C276" s="385">
        <v>0</v>
      </c>
      <c r="D276" s="385">
        <v>0</v>
      </c>
      <c r="E276" s="386">
        <f t="shared" si="60"/>
        <v>0</v>
      </c>
      <c r="F276" s="387">
        <v>0</v>
      </c>
      <c r="G276" s="387">
        <v>0</v>
      </c>
      <c r="H276" s="389">
        <f t="shared" si="61"/>
        <v>0</v>
      </c>
    </row>
    <row r="277" spans="1:8" ht="12.75" hidden="1" outlineLevel="1">
      <c r="A277" s="384" t="s">
        <v>1770</v>
      </c>
      <c r="B277" s="384" t="s">
        <v>1771</v>
      </c>
      <c r="C277" s="385">
        <v>0</v>
      </c>
      <c r="D277" s="385">
        <v>0</v>
      </c>
      <c r="E277" s="386">
        <f t="shared" si="60"/>
        <v>0</v>
      </c>
      <c r="F277" s="387">
        <v>0</v>
      </c>
      <c r="G277" s="387">
        <v>0</v>
      </c>
      <c r="H277" s="389">
        <f t="shared" si="61"/>
        <v>0</v>
      </c>
    </row>
    <row r="278" spans="1:8" ht="12.75" hidden="1" outlineLevel="1">
      <c r="A278" s="1168" t="s">
        <v>1772</v>
      </c>
      <c r="B278" s="384" t="s">
        <v>1773</v>
      </c>
      <c r="C278" s="385">
        <v>0</v>
      </c>
      <c r="D278" s="385">
        <v>0</v>
      </c>
      <c r="E278" s="386">
        <f t="shared" si="60"/>
        <v>0</v>
      </c>
      <c r="F278" s="387">
        <v>0</v>
      </c>
      <c r="G278" s="387">
        <v>0</v>
      </c>
      <c r="H278" s="389">
        <f t="shared" si="61"/>
        <v>0</v>
      </c>
    </row>
    <row r="279" spans="1:8" ht="12.75" hidden="1" outlineLevel="1">
      <c r="A279" s="1168"/>
      <c r="B279" s="384" t="s">
        <v>1774</v>
      </c>
      <c r="C279" s="385">
        <v>0</v>
      </c>
      <c r="D279" s="385">
        <v>0</v>
      </c>
      <c r="E279" s="386">
        <f t="shared" si="60"/>
        <v>0</v>
      </c>
      <c r="F279" s="387">
        <v>0</v>
      </c>
      <c r="G279" s="387">
        <v>0</v>
      </c>
      <c r="H279" s="389">
        <f t="shared" si="61"/>
        <v>0</v>
      </c>
    </row>
    <row r="280" spans="1:8" ht="11.25" hidden="1" customHeight="1" outlineLevel="1">
      <c r="A280" s="1168" t="s">
        <v>1775</v>
      </c>
      <c r="B280" s="384" t="s">
        <v>1776</v>
      </c>
      <c r="C280" s="385">
        <v>0</v>
      </c>
      <c r="D280" s="385">
        <v>0</v>
      </c>
      <c r="E280" s="386">
        <f t="shared" si="60"/>
        <v>0</v>
      </c>
      <c r="F280" s="387">
        <v>0</v>
      </c>
      <c r="G280" s="387">
        <v>0</v>
      </c>
      <c r="H280" s="389">
        <f t="shared" si="61"/>
        <v>0</v>
      </c>
    </row>
    <row r="281" spans="1:8" ht="12.75" hidden="1" outlineLevel="1">
      <c r="A281" s="1168"/>
      <c r="B281" s="384" t="s">
        <v>1777</v>
      </c>
      <c r="C281" s="385">
        <v>0</v>
      </c>
      <c r="D281" s="385">
        <v>0</v>
      </c>
      <c r="E281" s="386">
        <f t="shared" si="60"/>
        <v>0</v>
      </c>
      <c r="F281" s="387">
        <v>0</v>
      </c>
      <c r="G281" s="387">
        <v>0</v>
      </c>
      <c r="H281" s="389">
        <f t="shared" si="61"/>
        <v>0</v>
      </c>
    </row>
    <row r="282" spans="1:8" ht="22.5" hidden="1" outlineLevel="1">
      <c r="A282" s="1168" t="s">
        <v>1778</v>
      </c>
      <c r="B282" s="384" t="s">
        <v>1779</v>
      </c>
      <c r="C282" s="385">
        <v>0</v>
      </c>
      <c r="D282" s="385">
        <v>0</v>
      </c>
      <c r="E282" s="386">
        <f t="shared" si="60"/>
        <v>0</v>
      </c>
      <c r="F282" s="387">
        <v>0</v>
      </c>
      <c r="G282" s="387">
        <v>0</v>
      </c>
      <c r="H282" s="389">
        <f t="shared" si="61"/>
        <v>0</v>
      </c>
    </row>
    <row r="283" spans="1:8" ht="12.75" hidden="1" outlineLevel="1">
      <c r="A283" s="1168"/>
      <c r="B283" s="384" t="s">
        <v>1780</v>
      </c>
      <c r="C283" s="385">
        <v>0</v>
      </c>
      <c r="D283" s="385">
        <v>0</v>
      </c>
      <c r="E283" s="386">
        <f t="shared" si="60"/>
        <v>0</v>
      </c>
      <c r="F283" s="387">
        <v>0</v>
      </c>
      <c r="G283" s="387">
        <v>0</v>
      </c>
      <c r="H283" s="389">
        <f t="shared" si="61"/>
        <v>0</v>
      </c>
    </row>
    <row r="284" spans="1:8" ht="12.75" hidden="1" outlineLevel="1">
      <c r="A284" s="1168"/>
      <c r="B284" s="384" t="s">
        <v>1781</v>
      </c>
      <c r="C284" s="385">
        <v>0</v>
      </c>
      <c r="D284" s="385">
        <v>1</v>
      </c>
      <c r="E284" s="386">
        <f t="shared" si="60"/>
        <v>1</v>
      </c>
      <c r="F284" s="387">
        <v>0</v>
      </c>
      <c r="G284" s="387">
        <v>0</v>
      </c>
      <c r="H284" s="389">
        <f t="shared" si="61"/>
        <v>0</v>
      </c>
    </row>
    <row r="285" spans="1:8" ht="12.75" hidden="1" outlineLevel="1">
      <c r="A285" s="1168" t="s">
        <v>1782</v>
      </c>
      <c r="B285" s="384" t="s">
        <v>1783</v>
      </c>
      <c r="C285" s="385">
        <v>0</v>
      </c>
      <c r="D285" s="385">
        <v>0</v>
      </c>
      <c r="E285" s="386">
        <f t="shared" si="60"/>
        <v>0</v>
      </c>
      <c r="F285" s="387">
        <v>0</v>
      </c>
      <c r="G285" s="387">
        <v>0</v>
      </c>
      <c r="H285" s="389">
        <f t="shared" si="61"/>
        <v>0</v>
      </c>
    </row>
    <row r="286" spans="1:8" ht="12.75" hidden="1" outlineLevel="1">
      <c r="A286" s="1168"/>
      <c r="B286" s="384" t="s">
        <v>1784</v>
      </c>
      <c r="C286" s="385">
        <v>0</v>
      </c>
      <c r="D286" s="385">
        <v>0</v>
      </c>
      <c r="E286" s="386">
        <f t="shared" si="60"/>
        <v>0</v>
      </c>
      <c r="F286" s="387">
        <v>0</v>
      </c>
      <c r="G286" s="387">
        <v>0</v>
      </c>
      <c r="H286" s="389">
        <f t="shared" si="61"/>
        <v>0</v>
      </c>
    </row>
    <row r="287" spans="1:8" ht="22.5" hidden="1" outlineLevel="1">
      <c r="A287" s="1168"/>
      <c r="B287" s="384" t="s">
        <v>1785</v>
      </c>
      <c r="C287" s="385">
        <v>0</v>
      </c>
      <c r="D287" s="385">
        <v>0</v>
      </c>
      <c r="E287" s="386">
        <f t="shared" si="60"/>
        <v>0</v>
      </c>
      <c r="F287" s="387">
        <v>0</v>
      </c>
      <c r="G287" s="387">
        <v>0</v>
      </c>
      <c r="H287" s="389">
        <f t="shared" si="61"/>
        <v>0</v>
      </c>
    </row>
    <row r="288" spans="1:8" ht="22.5" hidden="1" outlineLevel="1">
      <c r="A288" s="1168"/>
      <c r="B288" s="384" t="s">
        <v>1786</v>
      </c>
      <c r="C288" s="385">
        <v>0</v>
      </c>
      <c r="D288" s="385">
        <v>0</v>
      </c>
      <c r="E288" s="386">
        <f t="shared" si="60"/>
        <v>0</v>
      </c>
      <c r="F288" s="387">
        <v>0</v>
      </c>
      <c r="G288" s="387">
        <v>0</v>
      </c>
      <c r="H288" s="389">
        <f t="shared" si="61"/>
        <v>0</v>
      </c>
    </row>
    <row r="289" spans="1:8" ht="12.75" hidden="1" outlineLevel="1">
      <c r="A289" s="1168"/>
      <c r="B289" s="384" t="s">
        <v>1787</v>
      </c>
      <c r="C289" s="385">
        <v>0</v>
      </c>
      <c r="D289" s="385">
        <v>0</v>
      </c>
      <c r="E289" s="386">
        <f t="shared" si="60"/>
        <v>0</v>
      </c>
      <c r="F289" s="387">
        <v>0</v>
      </c>
      <c r="G289" s="387">
        <v>0</v>
      </c>
      <c r="H289" s="389">
        <f t="shared" si="61"/>
        <v>0</v>
      </c>
    </row>
    <row r="290" spans="1:8" ht="22.5" hidden="1" outlineLevel="1">
      <c r="A290" s="1168"/>
      <c r="B290" s="384" t="s">
        <v>1788</v>
      </c>
      <c r="C290" s="385">
        <v>2</v>
      </c>
      <c r="D290" s="385">
        <v>1</v>
      </c>
      <c r="E290" s="386">
        <f t="shared" si="60"/>
        <v>3</v>
      </c>
      <c r="F290" s="387">
        <v>0</v>
      </c>
      <c r="G290" s="387">
        <v>0</v>
      </c>
      <c r="H290" s="389">
        <f t="shared" si="61"/>
        <v>0</v>
      </c>
    </row>
    <row r="291" spans="1:8" s="382" customFormat="1" ht="15.95" customHeight="1" collapsed="1">
      <c r="A291" s="1167" t="s">
        <v>1789</v>
      </c>
      <c r="B291" s="1167"/>
      <c r="C291" s="390">
        <f t="shared" ref="C291:H291" si="62">SUM(C292:C304)</f>
        <v>2</v>
      </c>
      <c r="D291" s="390">
        <f t="shared" si="62"/>
        <v>1</v>
      </c>
      <c r="E291" s="390">
        <f t="shared" si="62"/>
        <v>3</v>
      </c>
      <c r="F291" s="390">
        <f t="shared" si="62"/>
        <v>0</v>
      </c>
      <c r="G291" s="390">
        <f t="shared" si="62"/>
        <v>0</v>
      </c>
      <c r="H291" s="390">
        <f t="shared" si="62"/>
        <v>0</v>
      </c>
    </row>
    <row r="292" spans="1:8" ht="22.5" hidden="1" outlineLevel="1">
      <c r="A292" s="1168" t="s">
        <v>1790</v>
      </c>
      <c r="B292" s="384" t="s">
        <v>1791</v>
      </c>
      <c r="C292" s="385">
        <v>0</v>
      </c>
      <c r="D292" s="385">
        <v>0</v>
      </c>
      <c r="E292" s="386">
        <f t="shared" ref="E292:E304" si="63">+D292+C292</f>
        <v>0</v>
      </c>
      <c r="F292" s="387">
        <v>0</v>
      </c>
      <c r="G292" s="387">
        <v>0</v>
      </c>
      <c r="H292" s="389">
        <f t="shared" ref="H292:H304" si="64">+G292+F292</f>
        <v>0</v>
      </c>
    </row>
    <row r="293" spans="1:8" ht="12.75" hidden="1" outlineLevel="1">
      <c r="A293" s="1168"/>
      <c r="B293" s="384" t="s">
        <v>1792</v>
      </c>
      <c r="C293" s="385">
        <v>0</v>
      </c>
      <c r="D293" s="385">
        <v>0</v>
      </c>
      <c r="E293" s="386">
        <f t="shared" si="63"/>
        <v>0</v>
      </c>
      <c r="F293" s="387">
        <v>0</v>
      </c>
      <c r="G293" s="387">
        <v>0</v>
      </c>
      <c r="H293" s="389">
        <f t="shared" si="64"/>
        <v>0</v>
      </c>
    </row>
    <row r="294" spans="1:8" ht="22.5" hidden="1" outlineLevel="1">
      <c r="A294" s="1168" t="s">
        <v>1793</v>
      </c>
      <c r="B294" s="384" t="s">
        <v>1794</v>
      </c>
      <c r="C294" s="385">
        <v>0</v>
      </c>
      <c r="D294" s="385">
        <v>0</v>
      </c>
      <c r="E294" s="386">
        <f t="shared" si="63"/>
        <v>0</v>
      </c>
      <c r="F294" s="387">
        <v>0</v>
      </c>
      <c r="G294" s="387">
        <v>0</v>
      </c>
      <c r="H294" s="389">
        <f t="shared" si="64"/>
        <v>0</v>
      </c>
    </row>
    <row r="295" spans="1:8" ht="12.75" hidden="1" outlineLevel="1">
      <c r="A295" s="1168"/>
      <c r="B295" s="384" t="s">
        <v>1795</v>
      </c>
      <c r="C295" s="385">
        <v>0</v>
      </c>
      <c r="D295" s="385">
        <v>0</v>
      </c>
      <c r="E295" s="386">
        <f t="shared" si="63"/>
        <v>0</v>
      </c>
      <c r="F295" s="387">
        <v>0</v>
      </c>
      <c r="G295" s="387">
        <v>0</v>
      </c>
      <c r="H295" s="389">
        <f t="shared" si="64"/>
        <v>0</v>
      </c>
    </row>
    <row r="296" spans="1:8" ht="22.5" hidden="1" outlineLevel="1">
      <c r="A296" s="1168"/>
      <c r="B296" s="384" t="s">
        <v>1796</v>
      </c>
      <c r="C296" s="385">
        <v>1</v>
      </c>
      <c r="D296" s="385">
        <v>1</v>
      </c>
      <c r="E296" s="386">
        <f t="shared" si="63"/>
        <v>2</v>
      </c>
      <c r="F296" s="387">
        <v>0</v>
      </c>
      <c r="G296" s="387">
        <v>0</v>
      </c>
      <c r="H296" s="389">
        <f t="shared" si="64"/>
        <v>0</v>
      </c>
    </row>
    <row r="297" spans="1:8" ht="12.75" hidden="1" outlineLevel="1">
      <c r="A297" s="384" t="s">
        <v>1797</v>
      </c>
      <c r="B297" s="384" t="s">
        <v>1798</v>
      </c>
      <c r="C297" s="385">
        <v>0</v>
      </c>
      <c r="D297" s="385">
        <v>0</v>
      </c>
      <c r="E297" s="386">
        <f t="shared" si="63"/>
        <v>0</v>
      </c>
      <c r="F297" s="387">
        <v>0</v>
      </c>
      <c r="G297" s="387">
        <v>0</v>
      </c>
      <c r="H297" s="389">
        <f t="shared" si="64"/>
        <v>0</v>
      </c>
    </row>
    <row r="298" spans="1:8" ht="12.75" hidden="1" outlineLevel="1">
      <c r="A298" s="1168" t="s">
        <v>1799</v>
      </c>
      <c r="B298" s="384" t="s">
        <v>1800</v>
      </c>
      <c r="C298" s="385">
        <v>0</v>
      </c>
      <c r="D298" s="385">
        <v>0</v>
      </c>
      <c r="E298" s="386">
        <f t="shared" si="63"/>
        <v>0</v>
      </c>
      <c r="F298" s="387">
        <v>0</v>
      </c>
      <c r="G298" s="387">
        <v>0</v>
      </c>
      <c r="H298" s="389">
        <f t="shared" si="64"/>
        <v>0</v>
      </c>
    </row>
    <row r="299" spans="1:8" ht="12.75" hidden="1" outlineLevel="1">
      <c r="A299" s="1168"/>
      <c r="B299" s="384" t="s">
        <v>1801</v>
      </c>
      <c r="C299" s="385">
        <v>0</v>
      </c>
      <c r="D299" s="385">
        <v>0</v>
      </c>
      <c r="E299" s="386">
        <f t="shared" si="63"/>
        <v>0</v>
      </c>
      <c r="F299" s="387">
        <v>0</v>
      </c>
      <c r="G299" s="387">
        <v>0</v>
      </c>
      <c r="H299" s="389">
        <f t="shared" si="64"/>
        <v>0</v>
      </c>
    </row>
    <row r="300" spans="1:8" ht="22.5" hidden="1" outlineLevel="1">
      <c r="A300" s="1168"/>
      <c r="B300" s="384" t="s">
        <v>1802</v>
      </c>
      <c r="C300" s="385">
        <v>0</v>
      </c>
      <c r="D300" s="385">
        <v>0</v>
      </c>
      <c r="E300" s="386">
        <f t="shared" si="63"/>
        <v>0</v>
      </c>
      <c r="F300" s="387">
        <v>0</v>
      </c>
      <c r="G300" s="387">
        <v>0</v>
      </c>
      <c r="H300" s="389">
        <f t="shared" si="64"/>
        <v>0</v>
      </c>
    </row>
    <row r="301" spans="1:8" ht="12.75" hidden="1" outlineLevel="1">
      <c r="A301" s="1168"/>
      <c r="B301" s="384" t="s">
        <v>1803</v>
      </c>
      <c r="C301" s="385">
        <v>0</v>
      </c>
      <c r="D301" s="385">
        <v>0</v>
      </c>
      <c r="E301" s="386">
        <f t="shared" si="63"/>
        <v>0</v>
      </c>
      <c r="F301" s="387">
        <v>0</v>
      </c>
      <c r="G301" s="387">
        <v>0</v>
      </c>
      <c r="H301" s="389">
        <f t="shared" si="64"/>
        <v>0</v>
      </c>
    </row>
    <row r="302" spans="1:8" ht="12.75" hidden="1" outlineLevel="1">
      <c r="A302" s="1168"/>
      <c r="B302" s="384" t="s">
        <v>1804</v>
      </c>
      <c r="C302" s="385">
        <v>0</v>
      </c>
      <c r="D302" s="385">
        <v>0</v>
      </c>
      <c r="E302" s="386">
        <f t="shared" si="63"/>
        <v>0</v>
      </c>
      <c r="F302" s="387">
        <v>0</v>
      </c>
      <c r="G302" s="387">
        <v>0</v>
      </c>
      <c r="H302" s="389">
        <f t="shared" si="64"/>
        <v>0</v>
      </c>
    </row>
    <row r="303" spans="1:8" ht="12.75" hidden="1" outlineLevel="1">
      <c r="A303" s="1168"/>
      <c r="B303" s="384" t="s">
        <v>1805</v>
      </c>
      <c r="C303" s="385">
        <v>0</v>
      </c>
      <c r="D303" s="385">
        <v>0</v>
      </c>
      <c r="E303" s="386">
        <f t="shared" si="63"/>
        <v>0</v>
      </c>
      <c r="F303" s="387">
        <v>0</v>
      </c>
      <c r="G303" s="387">
        <v>0</v>
      </c>
      <c r="H303" s="389">
        <f t="shared" si="64"/>
        <v>0</v>
      </c>
    </row>
    <row r="304" spans="1:8" ht="22.5" hidden="1" outlineLevel="1">
      <c r="A304" s="1168"/>
      <c r="B304" s="384" t="s">
        <v>1806</v>
      </c>
      <c r="C304" s="385">
        <v>1</v>
      </c>
      <c r="D304" s="385">
        <v>0</v>
      </c>
      <c r="E304" s="386">
        <f t="shared" si="63"/>
        <v>1</v>
      </c>
      <c r="F304" s="387">
        <v>0</v>
      </c>
      <c r="G304" s="387">
        <v>0</v>
      </c>
      <c r="H304" s="389">
        <f t="shared" si="64"/>
        <v>0</v>
      </c>
    </row>
    <row r="305" spans="1:8" s="382" customFormat="1" ht="15.95" customHeight="1" collapsed="1">
      <c r="A305" s="1167" t="s">
        <v>1807</v>
      </c>
      <c r="B305" s="1167"/>
      <c r="C305" s="388">
        <f t="shared" ref="C305:H305" si="65">SUM(C306:C310)</f>
        <v>0</v>
      </c>
      <c r="D305" s="388">
        <f t="shared" si="65"/>
        <v>0</v>
      </c>
      <c r="E305" s="388">
        <f t="shared" si="65"/>
        <v>0</v>
      </c>
      <c r="F305" s="388">
        <f t="shared" si="65"/>
        <v>0</v>
      </c>
      <c r="G305" s="388">
        <f t="shared" si="65"/>
        <v>0</v>
      </c>
      <c r="H305" s="388">
        <f t="shared" si="65"/>
        <v>0</v>
      </c>
    </row>
    <row r="306" spans="1:8" ht="11.25" hidden="1" customHeight="1" outlineLevel="1">
      <c r="A306" s="1168" t="s">
        <v>1808</v>
      </c>
      <c r="B306" s="384" t="s">
        <v>1809</v>
      </c>
      <c r="C306" s="385">
        <v>0</v>
      </c>
      <c r="D306" s="385">
        <v>0</v>
      </c>
      <c r="E306" s="386">
        <f t="shared" ref="E306:E310" si="66">+D306+C306</f>
        <v>0</v>
      </c>
      <c r="F306" s="387">
        <v>0</v>
      </c>
      <c r="G306" s="387">
        <v>0</v>
      </c>
      <c r="H306" s="389">
        <f t="shared" ref="H306:H310" si="67">+G306+F306</f>
        <v>0</v>
      </c>
    </row>
    <row r="307" spans="1:8" ht="12.75" hidden="1" outlineLevel="1">
      <c r="A307" s="1168"/>
      <c r="B307" s="384" t="s">
        <v>1810</v>
      </c>
      <c r="C307" s="385">
        <v>0</v>
      </c>
      <c r="D307" s="385">
        <v>0</v>
      </c>
      <c r="E307" s="386">
        <f t="shared" si="66"/>
        <v>0</v>
      </c>
      <c r="F307" s="387">
        <v>0</v>
      </c>
      <c r="G307" s="387">
        <v>0</v>
      </c>
      <c r="H307" s="389">
        <f t="shared" si="67"/>
        <v>0</v>
      </c>
    </row>
    <row r="308" spans="1:8" ht="11.25" hidden="1" customHeight="1" outlineLevel="1">
      <c r="A308" s="1168" t="s">
        <v>1811</v>
      </c>
      <c r="B308" s="384" t="s">
        <v>1812</v>
      </c>
      <c r="C308" s="385">
        <v>0</v>
      </c>
      <c r="D308" s="385">
        <v>0</v>
      </c>
      <c r="E308" s="386">
        <f t="shared" si="66"/>
        <v>0</v>
      </c>
      <c r="F308" s="387">
        <v>0</v>
      </c>
      <c r="G308" s="387">
        <v>0</v>
      </c>
      <c r="H308" s="389">
        <f t="shared" si="67"/>
        <v>0</v>
      </c>
    </row>
    <row r="309" spans="1:8" ht="22.5" hidden="1" outlineLevel="1">
      <c r="A309" s="1168"/>
      <c r="B309" s="384" t="s">
        <v>1813</v>
      </c>
      <c r="C309" s="385">
        <v>0</v>
      </c>
      <c r="D309" s="385">
        <v>0</v>
      </c>
      <c r="E309" s="386">
        <f t="shared" si="66"/>
        <v>0</v>
      </c>
      <c r="F309" s="387">
        <v>0</v>
      </c>
      <c r="G309" s="387">
        <v>0</v>
      </c>
      <c r="H309" s="389">
        <f t="shared" si="67"/>
        <v>0</v>
      </c>
    </row>
    <row r="310" spans="1:8" ht="33.75" hidden="1" outlineLevel="1">
      <c r="A310" s="1168"/>
      <c r="B310" s="384" t="s">
        <v>1814</v>
      </c>
      <c r="C310" s="385">
        <v>0</v>
      </c>
      <c r="D310" s="385">
        <v>0</v>
      </c>
      <c r="E310" s="386">
        <f t="shared" si="66"/>
        <v>0</v>
      </c>
      <c r="F310" s="387">
        <v>0</v>
      </c>
      <c r="G310" s="387">
        <v>0</v>
      </c>
      <c r="H310" s="389">
        <f t="shared" si="67"/>
        <v>0</v>
      </c>
    </row>
    <row r="311" spans="1:8" s="382" customFormat="1" ht="15.95" customHeight="1" collapsed="1">
      <c r="A311" s="1167" t="s">
        <v>1815</v>
      </c>
      <c r="B311" s="1167"/>
      <c r="C311" s="390">
        <f t="shared" ref="C311:H311" si="68">SUM(C312:C316)</f>
        <v>1</v>
      </c>
      <c r="D311" s="390">
        <f t="shared" si="68"/>
        <v>0</v>
      </c>
      <c r="E311" s="390">
        <f t="shared" si="68"/>
        <v>1</v>
      </c>
      <c r="F311" s="390">
        <f t="shared" si="68"/>
        <v>0</v>
      </c>
      <c r="G311" s="390">
        <f t="shared" si="68"/>
        <v>0</v>
      </c>
      <c r="H311" s="390">
        <f t="shared" si="68"/>
        <v>0</v>
      </c>
    </row>
    <row r="312" spans="1:8" ht="12.75" hidden="1" outlineLevel="1">
      <c r="A312" s="1168" t="s">
        <v>1816</v>
      </c>
      <c r="B312" s="384" t="s">
        <v>1817</v>
      </c>
      <c r="C312" s="385">
        <v>0</v>
      </c>
      <c r="D312" s="385">
        <v>0</v>
      </c>
      <c r="E312" s="386">
        <f t="shared" ref="E312:E316" si="69">+D312+C312</f>
        <v>0</v>
      </c>
      <c r="F312" s="387">
        <v>0</v>
      </c>
      <c r="G312" s="387">
        <v>0</v>
      </c>
      <c r="H312" s="389">
        <f t="shared" ref="H312:H316" si="70">+G312+F312</f>
        <v>0</v>
      </c>
    </row>
    <row r="313" spans="1:8" ht="12.75" hidden="1" outlineLevel="1">
      <c r="A313" s="1168"/>
      <c r="B313" s="384" t="s">
        <v>1818</v>
      </c>
      <c r="C313" s="385">
        <v>0</v>
      </c>
      <c r="D313" s="385">
        <v>0</v>
      </c>
      <c r="E313" s="386">
        <f t="shared" si="69"/>
        <v>0</v>
      </c>
      <c r="F313" s="387">
        <v>0</v>
      </c>
      <c r="G313" s="387">
        <v>0</v>
      </c>
      <c r="H313" s="389">
        <f t="shared" si="70"/>
        <v>0</v>
      </c>
    </row>
    <row r="314" spans="1:8" ht="12.75" hidden="1" outlineLevel="1">
      <c r="A314" s="1168"/>
      <c r="B314" s="384" t="s">
        <v>1819</v>
      </c>
      <c r="C314" s="385">
        <v>0</v>
      </c>
      <c r="D314" s="385">
        <v>0</v>
      </c>
      <c r="E314" s="386">
        <f t="shared" si="69"/>
        <v>0</v>
      </c>
      <c r="F314" s="387">
        <v>0</v>
      </c>
      <c r="G314" s="387">
        <v>0</v>
      </c>
      <c r="H314" s="389">
        <f t="shared" si="70"/>
        <v>0</v>
      </c>
    </row>
    <row r="315" spans="1:8" ht="12.75" hidden="1" outlineLevel="1">
      <c r="A315" s="1168"/>
      <c r="B315" s="384" t="s">
        <v>1820</v>
      </c>
      <c r="C315" s="385">
        <v>1</v>
      </c>
      <c r="D315" s="385">
        <v>0</v>
      </c>
      <c r="E315" s="386">
        <f t="shared" si="69"/>
        <v>1</v>
      </c>
      <c r="F315" s="387">
        <v>0</v>
      </c>
      <c r="G315" s="387">
        <v>0</v>
      </c>
      <c r="H315" s="389">
        <f t="shared" si="70"/>
        <v>0</v>
      </c>
    </row>
    <row r="316" spans="1:8" ht="22.5" hidden="1" outlineLevel="1">
      <c r="A316" s="1168"/>
      <c r="B316" s="384" t="s">
        <v>1821</v>
      </c>
      <c r="C316" s="385">
        <v>0</v>
      </c>
      <c r="D316" s="385">
        <v>0</v>
      </c>
      <c r="E316" s="386">
        <f t="shared" si="69"/>
        <v>0</v>
      </c>
      <c r="F316" s="387">
        <v>0</v>
      </c>
      <c r="G316" s="387">
        <v>0</v>
      </c>
      <c r="H316" s="389">
        <f t="shared" si="70"/>
        <v>0</v>
      </c>
    </row>
    <row r="317" spans="1:8" ht="15.95" customHeight="1" collapsed="1">
      <c r="A317" s="1166" t="s">
        <v>1822</v>
      </c>
      <c r="B317" s="1166"/>
      <c r="C317" s="381">
        <f t="shared" ref="C317:H317" si="71">C318+C328+C334</f>
        <v>0</v>
      </c>
      <c r="D317" s="381">
        <f t="shared" si="71"/>
        <v>0</v>
      </c>
      <c r="E317" s="381">
        <f t="shared" si="71"/>
        <v>0</v>
      </c>
      <c r="F317" s="381">
        <f t="shared" si="71"/>
        <v>0</v>
      </c>
      <c r="G317" s="381">
        <f t="shared" si="71"/>
        <v>0</v>
      </c>
      <c r="H317" s="381">
        <f t="shared" si="71"/>
        <v>0</v>
      </c>
    </row>
    <row r="318" spans="1:8" ht="15.95" customHeight="1">
      <c r="A318" s="1167" t="s">
        <v>1823</v>
      </c>
      <c r="B318" s="1167"/>
      <c r="C318" s="388">
        <f t="shared" ref="C318:G318" si="72">SUM(C319:C327)</f>
        <v>0</v>
      </c>
      <c r="D318" s="388">
        <f t="shared" si="72"/>
        <v>0</v>
      </c>
      <c r="E318" s="388">
        <f t="shared" si="72"/>
        <v>0</v>
      </c>
      <c r="F318" s="388">
        <f t="shared" si="72"/>
        <v>0</v>
      </c>
      <c r="G318" s="388">
        <f t="shared" si="72"/>
        <v>0</v>
      </c>
      <c r="H318" s="388">
        <f t="shared" ref="H318" si="73">SUM(H319:H327)</f>
        <v>0</v>
      </c>
    </row>
    <row r="319" spans="1:8" ht="12.75" hidden="1" outlineLevel="1">
      <c r="A319" s="1168" t="s">
        <v>1824</v>
      </c>
      <c r="B319" s="384" t="s">
        <v>1825</v>
      </c>
      <c r="C319" s="385">
        <v>0</v>
      </c>
      <c r="D319" s="385">
        <v>0</v>
      </c>
      <c r="E319" s="386">
        <f t="shared" ref="E319:E327" si="74">+D319+C319</f>
        <v>0</v>
      </c>
      <c r="F319" s="387">
        <v>0</v>
      </c>
      <c r="G319" s="387">
        <v>0</v>
      </c>
      <c r="H319" s="389">
        <f t="shared" ref="H319:H327" si="75">+G319+F319</f>
        <v>0</v>
      </c>
    </row>
    <row r="320" spans="1:8" ht="12.75" hidden="1" outlineLevel="1">
      <c r="A320" s="1168"/>
      <c r="B320" s="384" t="s">
        <v>1826</v>
      </c>
      <c r="C320" s="385">
        <v>0</v>
      </c>
      <c r="D320" s="385">
        <v>0</v>
      </c>
      <c r="E320" s="386">
        <f t="shared" si="74"/>
        <v>0</v>
      </c>
      <c r="F320" s="387">
        <v>0</v>
      </c>
      <c r="G320" s="387">
        <v>0</v>
      </c>
      <c r="H320" s="389">
        <f t="shared" si="75"/>
        <v>0</v>
      </c>
    </row>
    <row r="321" spans="1:8" ht="22.5" hidden="1" outlineLevel="1">
      <c r="A321" s="1168"/>
      <c r="B321" s="384" t="s">
        <v>1827</v>
      </c>
      <c r="C321" s="385">
        <v>0</v>
      </c>
      <c r="D321" s="385">
        <v>0</v>
      </c>
      <c r="E321" s="386">
        <f t="shared" si="74"/>
        <v>0</v>
      </c>
      <c r="F321" s="387">
        <v>0</v>
      </c>
      <c r="G321" s="387">
        <v>0</v>
      </c>
      <c r="H321" s="389">
        <f t="shared" si="75"/>
        <v>0</v>
      </c>
    </row>
    <row r="322" spans="1:8" ht="12.75" hidden="1" outlineLevel="1">
      <c r="A322" s="1168"/>
      <c r="B322" s="384" t="s">
        <v>1828</v>
      </c>
      <c r="C322" s="385">
        <v>0</v>
      </c>
      <c r="D322" s="385">
        <v>0</v>
      </c>
      <c r="E322" s="386">
        <f t="shared" si="74"/>
        <v>0</v>
      </c>
      <c r="F322" s="387">
        <v>0</v>
      </c>
      <c r="G322" s="387">
        <v>0</v>
      </c>
      <c r="H322" s="389">
        <f t="shared" si="75"/>
        <v>0</v>
      </c>
    </row>
    <row r="323" spans="1:8" ht="12.75" hidden="1" outlineLevel="1">
      <c r="A323" s="1168" t="s">
        <v>1829</v>
      </c>
      <c r="B323" s="384" t="s">
        <v>1830</v>
      </c>
      <c r="C323" s="385">
        <v>0</v>
      </c>
      <c r="D323" s="385">
        <v>0</v>
      </c>
      <c r="E323" s="386">
        <f t="shared" si="74"/>
        <v>0</v>
      </c>
      <c r="F323" s="387">
        <v>0</v>
      </c>
      <c r="G323" s="387">
        <v>0</v>
      </c>
      <c r="H323" s="389">
        <f t="shared" si="75"/>
        <v>0</v>
      </c>
    </row>
    <row r="324" spans="1:8" ht="12.75" hidden="1" outlineLevel="1">
      <c r="A324" s="1168"/>
      <c r="B324" s="384" t="s">
        <v>1831</v>
      </c>
      <c r="C324" s="385">
        <v>0</v>
      </c>
      <c r="D324" s="385">
        <v>0</v>
      </c>
      <c r="E324" s="386">
        <f t="shared" si="74"/>
        <v>0</v>
      </c>
      <c r="F324" s="387">
        <v>0</v>
      </c>
      <c r="G324" s="387">
        <v>0</v>
      </c>
      <c r="H324" s="389">
        <f t="shared" si="75"/>
        <v>0</v>
      </c>
    </row>
    <row r="325" spans="1:8" ht="12.75" hidden="1" outlineLevel="1">
      <c r="A325" s="1168"/>
      <c r="B325" s="384" t="s">
        <v>1832</v>
      </c>
      <c r="C325" s="385">
        <v>0</v>
      </c>
      <c r="D325" s="385">
        <v>0</v>
      </c>
      <c r="E325" s="386">
        <f t="shared" si="74"/>
        <v>0</v>
      </c>
      <c r="F325" s="387">
        <v>0</v>
      </c>
      <c r="G325" s="387">
        <v>0</v>
      </c>
      <c r="H325" s="389">
        <f t="shared" si="75"/>
        <v>0</v>
      </c>
    </row>
    <row r="326" spans="1:8" ht="22.5" hidden="1" outlineLevel="1">
      <c r="A326" s="1168"/>
      <c r="B326" s="384" t="s">
        <v>1833</v>
      </c>
      <c r="C326" s="385">
        <v>0</v>
      </c>
      <c r="D326" s="385">
        <v>0</v>
      </c>
      <c r="E326" s="386">
        <f t="shared" si="74"/>
        <v>0</v>
      </c>
      <c r="F326" s="387">
        <v>0</v>
      </c>
      <c r="G326" s="387">
        <v>0</v>
      </c>
      <c r="H326" s="389">
        <f t="shared" si="75"/>
        <v>0</v>
      </c>
    </row>
    <row r="327" spans="1:8" ht="12.75" hidden="1" outlineLevel="1">
      <c r="A327" s="384" t="s">
        <v>1834</v>
      </c>
      <c r="B327" s="384" t="s">
        <v>1835</v>
      </c>
      <c r="C327" s="385">
        <v>0</v>
      </c>
      <c r="D327" s="385">
        <v>0</v>
      </c>
      <c r="E327" s="386">
        <f t="shared" si="74"/>
        <v>0</v>
      </c>
      <c r="F327" s="387">
        <v>0</v>
      </c>
      <c r="G327" s="387">
        <v>0</v>
      </c>
      <c r="H327" s="389">
        <f t="shared" si="75"/>
        <v>0</v>
      </c>
    </row>
    <row r="328" spans="1:8" s="382" customFormat="1" ht="15.95" customHeight="1" collapsed="1">
      <c r="A328" s="1167" t="s">
        <v>1836</v>
      </c>
      <c r="B328" s="1167"/>
      <c r="C328" s="390">
        <f t="shared" ref="C328:H328" si="76">SUM(C329:C333)</f>
        <v>0</v>
      </c>
      <c r="D328" s="390">
        <f t="shared" si="76"/>
        <v>0</v>
      </c>
      <c r="E328" s="390">
        <f t="shared" si="76"/>
        <v>0</v>
      </c>
      <c r="F328" s="390">
        <f t="shared" si="76"/>
        <v>0</v>
      </c>
      <c r="G328" s="390">
        <f t="shared" si="76"/>
        <v>0</v>
      </c>
      <c r="H328" s="390">
        <f t="shared" si="76"/>
        <v>0</v>
      </c>
    </row>
    <row r="329" spans="1:8" ht="22.5" hidden="1" outlineLevel="1">
      <c r="A329" s="384" t="s">
        <v>1837</v>
      </c>
      <c r="B329" s="384" t="s">
        <v>1838</v>
      </c>
      <c r="C329" s="385">
        <v>0</v>
      </c>
      <c r="D329" s="385">
        <v>0</v>
      </c>
      <c r="E329" s="386">
        <f t="shared" ref="E329:E333" si="77">+D329+C329</f>
        <v>0</v>
      </c>
      <c r="F329" s="387">
        <v>0</v>
      </c>
      <c r="G329" s="387">
        <v>0</v>
      </c>
      <c r="H329" s="389">
        <f t="shared" ref="H329:H333" si="78">+G329+F329</f>
        <v>0</v>
      </c>
    </row>
    <row r="330" spans="1:8" ht="11.25" hidden="1" customHeight="1" outlineLevel="1">
      <c r="A330" s="1168" t="s">
        <v>1839</v>
      </c>
      <c r="B330" s="384" t="s">
        <v>1840</v>
      </c>
      <c r="C330" s="385">
        <v>0</v>
      </c>
      <c r="D330" s="385">
        <v>0</v>
      </c>
      <c r="E330" s="386">
        <f t="shared" si="77"/>
        <v>0</v>
      </c>
      <c r="F330" s="387">
        <v>0</v>
      </c>
      <c r="G330" s="387">
        <v>0</v>
      </c>
      <c r="H330" s="389">
        <f t="shared" si="78"/>
        <v>0</v>
      </c>
    </row>
    <row r="331" spans="1:8" ht="12.75" hidden="1" outlineLevel="1">
      <c r="A331" s="1168"/>
      <c r="B331" s="384" t="s">
        <v>1841</v>
      </c>
      <c r="C331" s="385">
        <v>0</v>
      </c>
      <c r="D331" s="385">
        <v>0</v>
      </c>
      <c r="E331" s="386">
        <f t="shared" si="77"/>
        <v>0</v>
      </c>
      <c r="F331" s="387">
        <v>0</v>
      </c>
      <c r="G331" s="387">
        <v>0</v>
      </c>
      <c r="H331" s="389">
        <f t="shared" si="78"/>
        <v>0</v>
      </c>
    </row>
    <row r="332" spans="1:8" ht="12.75" hidden="1" outlineLevel="1">
      <c r="A332" s="1168"/>
      <c r="B332" s="384" t="s">
        <v>1842</v>
      </c>
      <c r="C332" s="385">
        <v>0</v>
      </c>
      <c r="D332" s="385">
        <v>0</v>
      </c>
      <c r="E332" s="386">
        <f t="shared" si="77"/>
        <v>0</v>
      </c>
      <c r="F332" s="387">
        <v>0</v>
      </c>
      <c r="G332" s="387">
        <v>0</v>
      </c>
      <c r="H332" s="389">
        <f t="shared" si="78"/>
        <v>0</v>
      </c>
    </row>
    <row r="333" spans="1:8" ht="12.75" hidden="1" outlineLevel="1">
      <c r="A333" s="1168"/>
      <c r="B333" s="384" t="s">
        <v>1843</v>
      </c>
      <c r="C333" s="385">
        <v>0</v>
      </c>
      <c r="D333" s="385">
        <v>0</v>
      </c>
      <c r="E333" s="386">
        <f t="shared" si="77"/>
        <v>0</v>
      </c>
      <c r="F333" s="387">
        <v>0</v>
      </c>
      <c r="G333" s="387">
        <v>0</v>
      </c>
      <c r="H333" s="389">
        <f t="shared" si="78"/>
        <v>0</v>
      </c>
    </row>
    <row r="334" spans="1:8" s="382" customFormat="1" ht="15.95" customHeight="1" collapsed="1">
      <c r="A334" s="1167" t="s">
        <v>1844</v>
      </c>
      <c r="B334" s="1167"/>
      <c r="C334" s="388">
        <f t="shared" ref="C334:H334" si="79">SUM(C335:C338)</f>
        <v>0</v>
      </c>
      <c r="D334" s="388">
        <f t="shared" si="79"/>
        <v>0</v>
      </c>
      <c r="E334" s="388">
        <f t="shared" si="79"/>
        <v>0</v>
      </c>
      <c r="F334" s="388">
        <f t="shared" si="79"/>
        <v>0</v>
      </c>
      <c r="G334" s="388">
        <f t="shared" si="79"/>
        <v>0</v>
      </c>
      <c r="H334" s="388">
        <f t="shared" si="79"/>
        <v>0</v>
      </c>
    </row>
    <row r="335" spans="1:8" ht="22.5" hidden="1" outlineLevel="1">
      <c r="A335" s="384" t="s">
        <v>1845</v>
      </c>
      <c r="B335" s="384" t="s">
        <v>1846</v>
      </c>
      <c r="C335" s="385">
        <v>0</v>
      </c>
      <c r="D335" s="385">
        <v>0</v>
      </c>
      <c r="E335" s="386">
        <f t="shared" ref="E335:E338" si="80">+D335+C335</f>
        <v>0</v>
      </c>
      <c r="F335" s="387">
        <v>0</v>
      </c>
      <c r="G335" s="387">
        <v>0</v>
      </c>
      <c r="H335" s="389">
        <f t="shared" ref="H335:H338" si="81">+G335+F335</f>
        <v>0</v>
      </c>
    </row>
    <row r="336" spans="1:8" ht="22.5" hidden="1" outlineLevel="1">
      <c r="A336" s="384" t="s">
        <v>1847</v>
      </c>
      <c r="B336" s="384" t="s">
        <v>1848</v>
      </c>
      <c r="C336" s="385">
        <v>0</v>
      </c>
      <c r="D336" s="385">
        <v>0</v>
      </c>
      <c r="E336" s="386">
        <f t="shared" si="80"/>
        <v>0</v>
      </c>
      <c r="F336" s="387">
        <v>0</v>
      </c>
      <c r="G336" s="387">
        <v>0</v>
      </c>
      <c r="H336" s="389">
        <f t="shared" si="81"/>
        <v>0</v>
      </c>
    </row>
    <row r="337" spans="1:8" ht="22.5" hidden="1" outlineLevel="1">
      <c r="A337" s="384" t="s">
        <v>1849</v>
      </c>
      <c r="B337" s="384" t="s">
        <v>1850</v>
      </c>
      <c r="C337" s="385">
        <v>0</v>
      </c>
      <c r="D337" s="385">
        <v>0</v>
      </c>
      <c r="E337" s="386">
        <f t="shared" si="80"/>
        <v>0</v>
      </c>
      <c r="F337" s="387">
        <v>0</v>
      </c>
      <c r="G337" s="387">
        <v>0</v>
      </c>
      <c r="H337" s="389">
        <f t="shared" si="81"/>
        <v>0</v>
      </c>
    </row>
    <row r="338" spans="1:8" ht="22.5" hidden="1" outlineLevel="1">
      <c r="A338" s="384" t="s">
        <v>1851</v>
      </c>
      <c r="B338" s="384" t="s">
        <v>1852</v>
      </c>
      <c r="C338" s="385">
        <v>0</v>
      </c>
      <c r="D338" s="385">
        <v>0</v>
      </c>
      <c r="E338" s="386">
        <f t="shared" si="80"/>
        <v>0</v>
      </c>
      <c r="F338" s="387">
        <v>0</v>
      </c>
      <c r="G338" s="387">
        <v>0</v>
      </c>
      <c r="H338" s="389">
        <f t="shared" si="81"/>
        <v>0</v>
      </c>
    </row>
    <row r="339" spans="1:8" s="382" customFormat="1" ht="15.95" customHeight="1" collapsed="1">
      <c r="A339" s="1166" t="s">
        <v>1853</v>
      </c>
      <c r="B339" s="1166"/>
      <c r="C339" s="381">
        <f t="shared" ref="C339:H339" si="82">C340+C357+C371+C384+C390</f>
        <v>39</v>
      </c>
      <c r="D339" s="381">
        <f t="shared" si="82"/>
        <v>2</v>
      </c>
      <c r="E339" s="381">
        <f t="shared" si="82"/>
        <v>41</v>
      </c>
      <c r="F339" s="381">
        <f t="shared" si="82"/>
        <v>0</v>
      </c>
      <c r="G339" s="381">
        <f t="shared" si="82"/>
        <v>0</v>
      </c>
      <c r="H339" s="381">
        <f t="shared" si="82"/>
        <v>0</v>
      </c>
    </row>
    <row r="340" spans="1:8" s="382" customFormat="1" ht="15.95" customHeight="1">
      <c r="A340" s="1167" t="s">
        <v>1854</v>
      </c>
      <c r="B340" s="1167"/>
      <c r="C340" s="388">
        <f t="shared" ref="C340:G340" si="83">SUM(C341:C356)</f>
        <v>5</v>
      </c>
      <c r="D340" s="388">
        <f t="shared" si="83"/>
        <v>0</v>
      </c>
      <c r="E340" s="388">
        <f t="shared" si="83"/>
        <v>5</v>
      </c>
      <c r="F340" s="388">
        <f t="shared" si="83"/>
        <v>0</v>
      </c>
      <c r="G340" s="388">
        <f t="shared" si="83"/>
        <v>0</v>
      </c>
      <c r="H340" s="388">
        <f t="shared" ref="H340" si="84">SUM(H341:H356)</f>
        <v>0</v>
      </c>
    </row>
    <row r="341" spans="1:8" ht="11.25" hidden="1" customHeight="1" outlineLevel="1">
      <c r="A341" s="1168" t="s">
        <v>1855</v>
      </c>
      <c r="B341" s="384" t="s">
        <v>1856</v>
      </c>
      <c r="C341" s="385">
        <v>0</v>
      </c>
      <c r="D341" s="385">
        <v>0</v>
      </c>
      <c r="E341" s="386">
        <f t="shared" ref="E341:E356" si="85">+D341+C341</f>
        <v>0</v>
      </c>
      <c r="F341" s="387">
        <v>0</v>
      </c>
      <c r="G341" s="387">
        <v>0</v>
      </c>
      <c r="H341" s="389">
        <f t="shared" ref="H341:H356" si="86">+G341+F341</f>
        <v>0</v>
      </c>
    </row>
    <row r="342" spans="1:8" ht="12.75" hidden="1" outlineLevel="1">
      <c r="A342" s="1168"/>
      <c r="B342" s="384" t="s">
        <v>1857</v>
      </c>
      <c r="C342" s="385">
        <v>0</v>
      </c>
      <c r="D342" s="385">
        <v>0</v>
      </c>
      <c r="E342" s="386">
        <f t="shared" si="85"/>
        <v>0</v>
      </c>
      <c r="F342" s="387">
        <v>0</v>
      </c>
      <c r="G342" s="387">
        <v>0</v>
      </c>
      <c r="H342" s="389">
        <f t="shared" si="86"/>
        <v>0</v>
      </c>
    </row>
    <row r="343" spans="1:8" ht="22.5" hidden="1" outlineLevel="1">
      <c r="A343" s="1168"/>
      <c r="B343" s="384" t="s">
        <v>1858</v>
      </c>
      <c r="C343" s="385">
        <v>0</v>
      </c>
      <c r="D343" s="385">
        <v>0</v>
      </c>
      <c r="E343" s="386">
        <f t="shared" si="85"/>
        <v>0</v>
      </c>
      <c r="F343" s="387">
        <v>0</v>
      </c>
      <c r="G343" s="387">
        <v>0</v>
      </c>
      <c r="H343" s="389">
        <f t="shared" si="86"/>
        <v>0</v>
      </c>
    </row>
    <row r="344" spans="1:8" ht="22.5" hidden="1" outlineLevel="1">
      <c r="A344" s="1168"/>
      <c r="B344" s="384" t="s">
        <v>1859</v>
      </c>
      <c r="C344" s="385">
        <v>1</v>
      </c>
      <c r="D344" s="385">
        <v>0</v>
      </c>
      <c r="E344" s="386">
        <f t="shared" si="85"/>
        <v>1</v>
      </c>
      <c r="F344" s="387">
        <v>0</v>
      </c>
      <c r="G344" s="387">
        <v>0</v>
      </c>
      <c r="H344" s="389">
        <f t="shared" si="86"/>
        <v>0</v>
      </c>
    </row>
    <row r="345" spans="1:8" ht="12.75" hidden="1" outlineLevel="1">
      <c r="A345" s="1168"/>
      <c r="B345" s="384" t="s">
        <v>1860</v>
      </c>
      <c r="C345" s="385">
        <v>0</v>
      </c>
      <c r="D345" s="385">
        <v>0</v>
      </c>
      <c r="E345" s="386">
        <f t="shared" si="85"/>
        <v>0</v>
      </c>
      <c r="F345" s="387">
        <v>0</v>
      </c>
      <c r="G345" s="387">
        <v>0</v>
      </c>
      <c r="H345" s="389">
        <f t="shared" si="86"/>
        <v>0</v>
      </c>
    </row>
    <row r="346" spans="1:8" ht="22.5" hidden="1" outlineLevel="1">
      <c r="A346" s="1168"/>
      <c r="B346" s="384" t="s">
        <v>1861</v>
      </c>
      <c r="C346" s="385">
        <v>1</v>
      </c>
      <c r="D346" s="385">
        <v>0</v>
      </c>
      <c r="E346" s="386">
        <f t="shared" si="85"/>
        <v>1</v>
      </c>
      <c r="F346" s="387">
        <v>0</v>
      </c>
      <c r="G346" s="387">
        <v>0</v>
      </c>
      <c r="H346" s="389">
        <f t="shared" si="86"/>
        <v>0</v>
      </c>
    </row>
    <row r="347" spans="1:8" ht="11.25" hidden="1" customHeight="1" outlineLevel="1">
      <c r="A347" s="1168" t="s">
        <v>1862</v>
      </c>
      <c r="B347" s="384" t="s">
        <v>1863</v>
      </c>
      <c r="C347" s="385">
        <v>0</v>
      </c>
      <c r="D347" s="385">
        <v>0</v>
      </c>
      <c r="E347" s="386">
        <f t="shared" si="85"/>
        <v>0</v>
      </c>
      <c r="F347" s="387">
        <v>0</v>
      </c>
      <c r="G347" s="387">
        <v>0</v>
      </c>
      <c r="H347" s="389">
        <f t="shared" si="86"/>
        <v>0</v>
      </c>
    </row>
    <row r="348" spans="1:8" ht="12.75" hidden="1" outlineLevel="1">
      <c r="A348" s="1168"/>
      <c r="B348" s="384" t="s">
        <v>1864</v>
      </c>
      <c r="C348" s="385">
        <v>0</v>
      </c>
      <c r="D348" s="385">
        <v>0</v>
      </c>
      <c r="E348" s="386">
        <f t="shared" si="85"/>
        <v>0</v>
      </c>
      <c r="F348" s="387">
        <v>0</v>
      </c>
      <c r="G348" s="387">
        <v>0</v>
      </c>
      <c r="H348" s="389">
        <f t="shared" si="86"/>
        <v>0</v>
      </c>
    </row>
    <row r="349" spans="1:8" ht="12.75" hidden="1" outlineLevel="1">
      <c r="A349" s="1168"/>
      <c r="B349" s="384" t="s">
        <v>1865</v>
      </c>
      <c r="C349" s="385">
        <v>1</v>
      </c>
      <c r="D349" s="385">
        <v>0</v>
      </c>
      <c r="E349" s="386">
        <f t="shared" si="85"/>
        <v>1</v>
      </c>
      <c r="F349" s="387">
        <v>0</v>
      </c>
      <c r="G349" s="387">
        <v>0</v>
      </c>
      <c r="H349" s="389">
        <f t="shared" si="86"/>
        <v>0</v>
      </c>
    </row>
    <row r="350" spans="1:8" ht="12.75" hidden="1" outlineLevel="1">
      <c r="A350" s="1168"/>
      <c r="B350" s="384" t="s">
        <v>1866</v>
      </c>
      <c r="C350" s="385">
        <v>0</v>
      </c>
      <c r="D350" s="385">
        <v>0</v>
      </c>
      <c r="E350" s="386">
        <f t="shared" si="85"/>
        <v>0</v>
      </c>
      <c r="F350" s="387">
        <v>0</v>
      </c>
      <c r="G350" s="387">
        <v>0</v>
      </c>
      <c r="H350" s="389">
        <f t="shared" si="86"/>
        <v>0</v>
      </c>
    </row>
    <row r="351" spans="1:8" ht="12.75" hidden="1" outlineLevel="1">
      <c r="A351" s="1168"/>
      <c r="B351" s="384" t="s">
        <v>1867</v>
      </c>
      <c r="C351" s="385">
        <v>0</v>
      </c>
      <c r="D351" s="385">
        <v>0</v>
      </c>
      <c r="E351" s="386">
        <f t="shared" si="85"/>
        <v>0</v>
      </c>
      <c r="F351" s="387">
        <v>0</v>
      </c>
      <c r="G351" s="387">
        <v>0</v>
      </c>
      <c r="H351" s="389">
        <f t="shared" si="86"/>
        <v>0</v>
      </c>
    </row>
    <row r="352" spans="1:8" ht="12.75" hidden="1" outlineLevel="1">
      <c r="A352" s="1168"/>
      <c r="B352" s="384" t="s">
        <v>1868</v>
      </c>
      <c r="C352" s="385">
        <v>1</v>
      </c>
      <c r="D352" s="385">
        <v>0</v>
      </c>
      <c r="E352" s="386">
        <f t="shared" si="85"/>
        <v>1</v>
      </c>
      <c r="F352" s="387">
        <v>0</v>
      </c>
      <c r="G352" s="387">
        <v>0</v>
      </c>
      <c r="H352" s="389">
        <f t="shared" si="86"/>
        <v>0</v>
      </c>
    </row>
    <row r="353" spans="1:8" ht="22.5" hidden="1" outlineLevel="1">
      <c r="A353" s="1168"/>
      <c r="B353" s="384" t="s">
        <v>1869</v>
      </c>
      <c r="C353" s="385">
        <v>0</v>
      </c>
      <c r="D353" s="385">
        <v>0</v>
      </c>
      <c r="E353" s="386">
        <f t="shared" si="85"/>
        <v>0</v>
      </c>
      <c r="F353" s="387">
        <v>0</v>
      </c>
      <c r="G353" s="387">
        <v>0</v>
      </c>
      <c r="H353" s="389">
        <f t="shared" si="86"/>
        <v>0</v>
      </c>
    </row>
    <row r="354" spans="1:8" ht="11.25" hidden="1" customHeight="1" outlineLevel="1">
      <c r="A354" s="1168" t="s">
        <v>1870</v>
      </c>
      <c r="B354" s="384" t="s">
        <v>1871</v>
      </c>
      <c r="C354" s="385">
        <v>1</v>
      </c>
      <c r="D354" s="385">
        <v>0</v>
      </c>
      <c r="E354" s="386">
        <f t="shared" si="85"/>
        <v>1</v>
      </c>
      <c r="F354" s="387">
        <v>0</v>
      </c>
      <c r="G354" s="387">
        <v>0</v>
      </c>
      <c r="H354" s="389">
        <f t="shared" si="86"/>
        <v>0</v>
      </c>
    </row>
    <row r="355" spans="1:8" ht="22.5" hidden="1" outlineLevel="1">
      <c r="A355" s="1168"/>
      <c r="B355" s="384" t="s">
        <v>1872</v>
      </c>
      <c r="C355" s="385">
        <v>0</v>
      </c>
      <c r="D355" s="385">
        <v>0</v>
      </c>
      <c r="E355" s="386">
        <f t="shared" si="85"/>
        <v>0</v>
      </c>
      <c r="F355" s="387">
        <v>0</v>
      </c>
      <c r="G355" s="387">
        <v>0</v>
      </c>
      <c r="H355" s="389">
        <f t="shared" si="86"/>
        <v>0</v>
      </c>
    </row>
    <row r="356" spans="1:8" ht="12.75" hidden="1" outlineLevel="1">
      <c r="A356" s="1168"/>
      <c r="B356" s="384" t="s">
        <v>1873</v>
      </c>
      <c r="C356" s="385">
        <v>0</v>
      </c>
      <c r="D356" s="385">
        <v>0</v>
      </c>
      <c r="E356" s="386">
        <f t="shared" si="85"/>
        <v>0</v>
      </c>
      <c r="F356" s="387">
        <v>0</v>
      </c>
      <c r="G356" s="387">
        <v>0</v>
      </c>
      <c r="H356" s="389">
        <f t="shared" si="86"/>
        <v>0</v>
      </c>
    </row>
    <row r="357" spans="1:8" s="382" customFormat="1" ht="15.95" customHeight="1" collapsed="1">
      <c r="A357" s="1167" t="s">
        <v>1874</v>
      </c>
      <c r="B357" s="1167"/>
      <c r="C357" s="388">
        <f t="shared" ref="C357:H357" si="87">SUM(C358:C370)</f>
        <v>23</v>
      </c>
      <c r="D357" s="388">
        <f t="shared" si="87"/>
        <v>0</v>
      </c>
      <c r="E357" s="388">
        <f t="shared" si="87"/>
        <v>23</v>
      </c>
      <c r="F357" s="388">
        <f t="shared" si="87"/>
        <v>0</v>
      </c>
      <c r="G357" s="388">
        <f t="shared" si="87"/>
        <v>0</v>
      </c>
      <c r="H357" s="388">
        <f t="shared" si="87"/>
        <v>0</v>
      </c>
    </row>
    <row r="358" spans="1:8" ht="11.25" hidden="1" customHeight="1" outlineLevel="1">
      <c r="A358" s="1168" t="s">
        <v>1875</v>
      </c>
      <c r="B358" s="384" t="s">
        <v>1876</v>
      </c>
      <c r="C358" s="385">
        <v>1</v>
      </c>
      <c r="D358" s="385">
        <v>0</v>
      </c>
      <c r="E358" s="386">
        <f t="shared" ref="E358:E370" si="88">+D358+C358</f>
        <v>1</v>
      </c>
      <c r="F358" s="387">
        <v>0</v>
      </c>
      <c r="G358" s="387">
        <v>0</v>
      </c>
      <c r="H358" s="389">
        <f t="shared" ref="H358:H370" si="89">+G358+F358</f>
        <v>0</v>
      </c>
    </row>
    <row r="359" spans="1:8" ht="12.75" hidden="1" outlineLevel="1">
      <c r="A359" s="1168"/>
      <c r="B359" s="384" t="s">
        <v>1877</v>
      </c>
      <c r="C359" s="385">
        <v>10</v>
      </c>
      <c r="D359" s="385">
        <v>0</v>
      </c>
      <c r="E359" s="386">
        <f t="shared" si="88"/>
        <v>10</v>
      </c>
      <c r="F359" s="387">
        <v>0</v>
      </c>
      <c r="G359" s="387">
        <v>0</v>
      </c>
      <c r="H359" s="389">
        <f t="shared" si="89"/>
        <v>0</v>
      </c>
    </row>
    <row r="360" spans="1:8" ht="12.75" hidden="1" outlineLevel="1">
      <c r="A360" s="1168"/>
      <c r="B360" s="384" t="s">
        <v>1878</v>
      </c>
      <c r="C360" s="385">
        <v>8</v>
      </c>
      <c r="D360" s="385">
        <v>0</v>
      </c>
      <c r="E360" s="386">
        <f t="shared" si="88"/>
        <v>8</v>
      </c>
      <c r="F360" s="387">
        <v>0</v>
      </c>
      <c r="G360" s="387">
        <v>0</v>
      </c>
      <c r="H360" s="389">
        <f t="shared" si="89"/>
        <v>0</v>
      </c>
    </row>
    <row r="361" spans="1:8" ht="22.5" hidden="1" outlineLevel="1">
      <c r="A361" s="1168"/>
      <c r="B361" s="384" t="s">
        <v>1879</v>
      </c>
      <c r="C361" s="385">
        <v>0</v>
      </c>
      <c r="D361" s="385">
        <v>0</v>
      </c>
      <c r="E361" s="386">
        <f t="shared" si="88"/>
        <v>0</v>
      </c>
      <c r="F361" s="387">
        <v>0</v>
      </c>
      <c r="G361" s="387">
        <v>0</v>
      </c>
      <c r="H361" s="389">
        <f t="shared" si="89"/>
        <v>0</v>
      </c>
    </row>
    <row r="362" spans="1:8" ht="22.5" hidden="1" outlineLevel="1">
      <c r="A362" s="1168"/>
      <c r="B362" s="384" t="s">
        <v>1880</v>
      </c>
      <c r="C362" s="385">
        <v>0</v>
      </c>
      <c r="D362" s="385">
        <v>0</v>
      </c>
      <c r="E362" s="386">
        <f t="shared" si="88"/>
        <v>0</v>
      </c>
      <c r="F362" s="387">
        <v>0</v>
      </c>
      <c r="G362" s="387">
        <v>0</v>
      </c>
      <c r="H362" s="389">
        <f t="shared" si="89"/>
        <v>0</v>
      </c>
    </row>
    <row r="363" spans="1:8" ht="22.5" hidden="1" outlineLevel="1">
      <c r="A363" s="1168" t="s">
        <v>1881</v>
      </c>
      <c r="B363" s="384" t="s">
        <v>1882</v>
      </c>
      <c r="C363" s="385">
        <v>0</v>
      </c>
      <c r="D363" s="385">
        <v>0</v>
      </c>
      <c r="E363" s="386">
        <f t="shared" si="88"/>
        <v>0</v>
      </c>
      <c r="F363" s="387">
        <v>0</v>
      </c>
      <c r="G363" s="387">
        <v>0</v>
      </c>
      <c r="H363" s="389">
        <f t="shared" si="89"/>
        <v>0</v>
      </c>
    </row>
    <row r="364" spans="1:8" ht="12.75" hidden="1" outlineLevel="1">
      <c r="A364" s="1168"/>
      <c r="B364" s="384" t="s">
        <v>1883</v>
      </c>
      <c r="C364" s="385">
        <v>1</v>
      </c>
      <c r="D364" s="385">
        <v>0</v>
      </c>
      <c r="E364" s="386">
        <f t="shared" si="88"/>
        <v>1</v>
      </c>
      <c r="F364" s="387">
        <v>0</v>
      </c>
      <c r="G364" s="387">
        <v>0</v>
      </c>
      <c r="H364" s="389">
        <f t="shared" si="89"/>
        <v>0</v>
      </c>
    </row>
    <row r="365" spans="1:8" ht="22.5" hidden="1" outlineLevel="1">
      <c r="A365" s="1168"/>
      <c r="B365" s="384" t="s">
        <v>1884</v>
      </c>
      <c r="C365" s="385">
        <v>1</v>
      </c>
      <c r="D365" s="385">
        <v>0</v>
      </c>
      <c r="E365" s="386">
        <f t="shared" si="88"/>
        <v>1</v>
      </c>
      <c r="F365" s="387">
        <v>0</v>
      </c>
      <c r="G365" s="387">
        <v>0</v>
      </c>
      <c r="H365" s="389">
        <f t="shared" si="89"/>
        <v>0</v>
      </c>
    </row>
    <row r="366" spans="1:8" ht="22.5" hidden="1" outlineLevel="1">
      <c r="A366" s="1168"/>
      <c r="B366" s="384" t="s">
        <v>1885</v>
      </c>
      <c r="C366" s="385">
        <v>1</v>
      </c>
      <c r="D366" s="385">
        <v>0</v>
      </c>
      <c r="E366" s="386">
        <f t="shared" si="88"/>
        <v>1</v>
      </c>
      <c r="F366" s="387">
        <v>0</v>
      </c>
      <c r="G366" s="387">
        <v>0</v>
      </c>
      <c r="H366" s="389">
        <f t="shared" si="89"/>
        <v>0</v>
      </c>
    </row>
    <row r="367" spans="1:8" ht="22.5" hidden="1" outlineLevel="1">
      <c r="A367" s="1168" t="s">
        <v>1886</v>
      </c>
      <c r="B367" s="384" t="s">
        <v>1887</v>
      </c>
      <c r="C367" s="385">
        <v>0</v>
      </c>
      <c r="D367" s="385">
        <v>0</v>
      </c>
      <c r="E367" s="386">
        <f t="shared" si="88"/>
        <v>0</v>
      </c>
      <c r="F367" s="387">
        <v>0</v>
      </c>
      <c r="G367" s="387">
        <v>0</v>
      </c>
      <c r="H367" s="389">
        <f t="shared" si="89"/>
        <v>0</v>
      </c>
    </row>
    <row r="368" spans="1:8" ht="22.5" hidden="1" outlineLevel="1">
      <c r="A368" s="1168"/>
      <c r="B368" s="384" t="s">
        <v>1888</v>
      </c>
      <c r="C368" s="385">
        <v>0</v>
      </c>
      <c r="D368" s="385">
        <v>0</v>
      </c>
      <c r="E368" s="386">
        <f t="shared" si="88"/>
        <v>0</v>
      </c>
      <c r="F368" s="387">
        <v>0</v>
      </c>
      <c r="G368" s="387">
        <v>0</v>
      </c>
      <c r="H368" s="389">
        <f t="shared" si="89"/>
        <v>0</v>
      </c>
    </row>
    <row r="369" spans="1:8" ht="22.5" hidden="1" outlineLevel="1">
      <c r="A369" s="1168"/>
      <c r="B369" s="384" t="s">
        <v>1889</v>
      </c>
      <c r="C369" s="385">
        <v>1</v>
      </c>
      <c r="D369" s="385">
        <v>0</v>
      </c>
      <c r="E369" s="386">
        <f t="shared" si="88"/>
        <v>1</v>
      </c>
      <c r="F369" s="387">
        <v>0</v>
      </c>
      <c r="G369" s="387">
        <v>0</v>
      </c>
      <c r="H369" s="389">
        <f t="shared" si="89"/>
        <v>0</v>
      </c>
    </row>
    <row r="370" spans="1:8" ht="12.75" hidden="1" outlineLevel="1">
      <c r="A370" s="1168"/>
      <c r="B370" s="384" t="s">
        <v>1890</v>
      </c>
      <c r="C370" s="385">
        <v>0</v>
      </c>
      <c r="D370" s="385">
        <v>0</v>
      </c>
      <c r="E370" s="386">
        <f t="shared" si="88"/>
        <v>0</v>
      </c>
      <c r="F370" s="387">
        <v>0</v>
      </c>
      <c r="G370" s="387">
        <v>0</v>
      </c>
      <c r="H370" s="389">
        <f t="shared" si="89"/>
        <v>0</v>
      </c>
    </row>
    <row r="371" spans="1:8" s="382" customFormat="1" ht="15.95" customHeight="1" collapsed="1">
      <c r="A371" s="1167" t="s">
        <v>1891</v>
      </c>
      <c r="B371" s="1167"/>
      <c r="C371" s="390">
        <f t="shared" ref="C371:H371" si="90">SUM(C372:C383)</f>
        <v>2</v>
      </c>
      <c r="D371" s="390">
        <f t="shared" si="90"/>
        <v>1</v>
      </c>
      <c r="E371" s="390">
        <f t="shared" si="90"/>
        <v>3</v>
      </c>
      <c r="F371" s="390">
        <f t="shared" si="90"/>
        <v>0</v>
      </c>
      <c r="G371" s="390">
        <f t="shared" si="90"/>
        <v>0</v>
      </c>
      <c r="H371" s="390">
        <f t="shared" si="90"/>
        <v>0</v>
      </c>
    </row>
    <row r="372" spans="1:8" ht="12.75" hidden="1" outlineLevel="1">
      <c r="A372" s="1168" t="s">
        <v>1892</v>
      </c>
      <c r="B372" s="384" t="s">
        <v>1893</v>
      </c>
      <c r="C372" s="385">
        <v>0</v>
      </c>
      <c r="D372" s="385">
        <v>0</v>
      </c>
      <c r="E372" s="386">
        <f t="shared" ref="E372:E383" si="91">+D372+C372</f>
        <v>0</v>
      </c>
      <c r="F372" s="387">
        <v>0</v>
      </c>
      <c r="G372" s="387">
        <v>0</v>
      </c>
      <c r="H372" s="389">
        <f t="shared" ref="H372:H383" si="92">+G372+F372</f>
        <v>0</v>
      </c>
    </row>
    <row r="373" spans="1:8" ht="12.75" hidden="1" outlineLevel="1">
      <c r="A373" s="1168"/>
      <c r="B373" s="384" t="s">
        <v>1894</v>
      </c>
      <c r="C373" s="385">
        <v>0</v>
      </c>
      <c r="D373" s="385">
        <v>0</v>
      </c>
      <c r="E373" s="386">
        <f t="shared" si="91"/>
        <v>0</v>
      </c>
      <c r="F373" s="387">
        <v>0</v>
      </c>
      <c r="G373" s="387">
        <v>0</v>
      </c>
      <c r="H373" s="389">
        <f t="shared" si="92"/>
        <v>0</v>
      </c>
    </row>
    <row r="374" spans="1:8" ht="22.5" hidden="1" outlineLevel="1">
      <c r="A374" s="1168"/>
      <c r="B374" s="384" t="s">
        <v>1895</v>
      </c>
      <c r="C374" s="385">
        <v>0</v>
      </c>
      <c r="D374" s="385">
        <v>0</v>
      </c>
      <c r="E374" s="386">
        <f t="shared" si="91"/>
        <v>0</v>
      </c>
      <c r="F374" s="387">
        <v>0</v>
      </c>
      <c r="G374" s="387">
        <v>0</v>
      </c>
      <c r="H374" s="389">
        <f t="shared" si="92"/>
        <v>0</v>
      </c>
    </row>
    <row r="375" spans="1:8" ht="12.75" hidden="1" outlineLevel="1">
      <c r="A375" s="1168"/>
      <c r="B375" s="384" t="s">
        <v>1896</v>
      </c>
      <c r="C375" s="385">
        <v>0</v>
      </c>
      <c r="D375" s="385">
        <v>0</v>
      </c>
      <c r="E375" s="386">
        <f t="shared" si="91"/>
        <v>0</v>
      </c>
      <c r="F375" s="387">
        <v>0</v>
      </c>
      <c r="G375" s="387">
        <v>0</v>
      </c>
      <c r="H375" s="389">
        <f t="shared" si="92"/>
        <v>0</v>
      </c>
    </row>
    <row r="376" spans="1:8" ht="22.5" hidden="1" outlineLevel="1">
      <c r="A376" s="1168"/>
      <c r="B376" s="384" t="s">
        <v>1897</v>
      </c>
      <c r="C376" s="385">
        <v>0</v>
      </c>
      <c r="D376" s="385">
        <v>0</v>
      </c>
      <c r="E376" s="386">
        <f t="shared" si="91"/>
        <v>0</v>
      </c>
      <c r="F376" s="387">
        <v>0</v>
      </c>
      <c r="G376" s="387">
        <v>0</v>
      </c>
      <c r="H376" s="389">
        <f t="shared" si="92"/>
        <v>0</v>
      </c>
    </row>
    <row r="377" spans="1:8" ht="22.5" hidden="1" outlineLevel="1">
      <c r="A377" s="1168"/>
      <c r="B377" s="384" t="s">
        <v>1898</v>
      </c>
      <c r="C377" s="385">
        <v>1</v>
      </c>
      <c r="D377" s="385">
        <v>0</v>
      </c>
      <c r="E377" s="386">
        <f t="shared" si="91"/>
        <v>1</v>
      </c>
      <c r="F377" s="387">
        <v>0</v>
      </c>
      <c r="G377" s="387">
        <v>0</v>
      </c>
      <c r="H377" s="389">
        <f t="shared" si="92"/>
        <v>0</v>
      </c>
    </row>
    <row r="378" spans="1:8" ht="22.5" hidden="1" outlineLevel="1">
      <c r="A378" s="1168"/>
      <c r="B378" s="384" t="s">
        <v>1899</v>
      </c>
      <c r="C378" s="385">
        <v>0</v>
      </c>
      <c r="D378" s="385">
        <v>0</v>
      </c>
      <c r="E378" s="386">
        <f t="shared" si="91"/>
        <v>0</v>
      </c>
      <c r="F378" s="387">
        <v>0</v>
      </c>
      <c r="G378" s="387">
        <v>0</v>
      </c>
      <c r="H378" s="389">
        <f t="shared" si="92"/>
        <v>0</v>
      </c>
    </row>
    <row r="379" spans="1:8" ht="22.5" hidden="1" outlineLevel="1">
      <c r="A379" s="1168"/>
      <c r="B379" s="384" t="s">
        <v>1900</v>
      </c>
      <c r="C379" s="385">
        <v>0</v>
      </c>
      <c r="D379" s="385">
        <v>1</v>
      </c>
      <c r="E379" s="386">
        <f t="shared" si="91"/>
        <v>1</v>
      </c>
      <c r="F379" s="387">
        <v>0</v>
      </c>
      <c r="G379" s="387">
        <v>0</v>
      </c>
      <c r="H379" s="389">
        <f t="shared" si="92"/>
        <v>0</v>
      </c>
    </row>
    <row r="380" spans="1:8" ht="12.75" hidden="1" outlineLevel="1">
      <c r="A380" s="1168"/>
      <c r="B380" s="384" t="s">
        <v>1901</v>
      </c>
      <c r="C380" s="385">
        <v>1</v>
      </c>
      <c r="D380" s="385">
        <v>0</v>
      </c>
      <c r="E380" s="386">
        <f t="shared" si="91"/>
        <v>1</v>
      </c>
      <c r="F380" s="387">
        <v>0</v>
      </c>
      <c r="G380" s="387">
        <v>0</v>
      </c>
      <c r="H380" s="389">
        <f t="shared" si="92"/>
        <v>0</v>
      </c>
    </row>
    <row r="381" spans="1:8" ht="12.75" hidden="1" outlineLevel="1">
      <c r="A381" s="1168" t="s">
        <v>1902</v>
      </c>
      <c r="B381" s="384" t="s">
        <v>1903</v>
      </c>
      <c r="C381" s="385">
        <v>0</v>
      </c>
      <c r="D381" s="385">
        <v>0</v>
      </c>
      <c r="E381" s="386">
        <f t="shared" si="91"/>
        <v>0</v>
      </c>
      <c r="F381" s="387">
        <v>0</v>
      </c>
      <c r="G381" s="387">
        <v>0</v>
      </c>
      <c r="H381" s="389">
        <f t="shared" si="92"/>
        <v>0</v>
      </c>
    </row>
    <row r="382" spans="1:8" ht="12.75" hidden="1" outlineLevel="1">
      <c r="A382" s="1168"/>
      <c r="B382" s="384" t="s">
        <v>1904</v>
      </c>
      <c r="C382" s="385">
        <v>0</v>
      </c>
      <c r="D382" s="385">
        <v>0</v>
      </c>
      <c r="E382" s="386">
        <f t="shared" si="91"/>
        <v>0</v>
      </c>
      <c r="F382" s="387">
        <v>0</v>
      </c>
      <c r="G382" s="387">
        <v>0</v>
      </c>
      <c r="H382" s="389">
        <f t="shared" si="92"/>
        <v>0</v>
      </c>
    </row>
    <row r="383" spans="1:8" ht="22.5" hidden="1" outlineLevel="1">
      <c r="A383" s="1168"/>
      <c r="B383" s="384" t="s">
        <v>1905</v>
      </c>
      <c r="C383" s="385">
        <v>0</v>
      </c>
      <c r="D383" s="385">
        <v>0</v>
      </c>
      <c r="E383" s="386">
        <f t="shared" si="91"/>
        <v>0</v>
      </c>
      <c r="F383" s="387">
        <v>0</v>
      </c>
      <c r="G383" s="387">
        <v>0</v>
      </c>
      <c r="H383" s="389">
        <f t="shared" si="92"/>
        <v>0</v>
      </c>
    </row>
    <row r="384" spans="1:8" s="382" customFormat="1" ht="15.95" customHeight="1" collapsed="1">
      <c r="A384" s="1167" t="s">
        <v>1906</v>
      </c>
      <c r="B384" s="1167"/>
      <c r="C384" s="388">
        <f t="shared" ref="C384:H384" si="93">SUM(C385:C389)</f>
        <v>2</v>
      </c>
      <c r="D384" s="388">
        <f t="shared" si="93"/>
        <v>0</v>
      </c>
      <c r="E384" s="388">
        <f t="shared" si="93"/>
        <v>2</v>
      </c>
      <c r="F384" s="388">
        <f t="shared" si="93"/>
        <v>0</v>
      </c>
      <c r="G384" s="388">
        <f t="shared" si="93"/>
        <v>0</v>
      </c>
      <c r="H384" s="388">
        <f t="shared" si="93"/>
        <v>0</v>
      </c>
    </row>
    <row r="385" spans="1:8" ht="11.25" hidden="1" customHeight="1" outlineLevel="1">
      <c r="A385" s="1168" t="s">
        <v>1907</v>
      </c>
      <c r="B385" s="384" t="s">
        <v>1908</v>
      </c>
      <c r="C385" s="385">
        <v>0</v>
      </c>
      <c r="D385" s="385">
        <v>0</v>
      </c>
      <c r="E385" s="386">
        <f t="shared" ref="E385:E389" si="94">+D385+C385</f>
        <v>0</v>
      </c>
      <c r="F385" s="387">
        <v>0</v>
      </c>
      <c r="G385" s="387">
        <v>0</v>
      </c>
      <c r="H385" s="389">
        <f t="shared" ref="H385:H389" si="95">+G385+F385</f>
        <v>0</v>
      </c>
    </row>
    <row r="386" spans="1:8" ht="12.75" hidden="1" outlineLevel="1">
      <c r="A386" s="1168"/>
      <c r="B386" s="384" t="s">
        <v>1909</v>
      </c>
      <c r="C386" s="385">
        <v>2</v>
      </c>
      <c r="D386" s="385">
        <v>0</v>
      </c>
      <c r="E386" s="386">
        <f t="shared" si="94"/>
        <v>2</v>
      </c>
      <c r="F386" s="387">
        <v>0</v>
      </c>
      <c r="G386" s="387">
        <v>0</v>
      </c>
      <c r="H386" s="389">
        <f t="shared" si="95"/>
        <v>0</v>
      </c>
    </row>
    <row r="387" spans="1:8" ht="12.75" hidden="1" outlineLevel="1">
      <c r="A387" s="1168"/>
      <c r="B387" s="384" t="s">
        <v>1910</v>
      </c>
      <c r="C387" s="385">
        <v>0</v>
      </c>
      <c r="D387" s="385">
        <v>0</v>
      </c>
      <c r="E387" s="386">
        <f t="shared" si="94"/>
        <v>0</v>
      </c>
      <c r="F387" s="387">
        <v>0</v>
      </c>
      <c r="G387" s="387">
        <v>0</v>
      </c>
      <c r="H387" s="389">
        <f t="shared" si="95"/>
        <v>0</v>
      </c>
    </row>
    <row r="388" spans="1:8" ht="11.25" hidden="1" customHeight="1" outlineLevel="1">
      <c r="A388" s="1168" t="s">
        <v>1911</v>
      </c>
      <c r="B388" s="384" t="s">
        <v>1912</v>
      </c>
      <c r="C388" s="385">
        <v>0</v>
      </c>
      <c r="D388" s="385">
        <v>0</v>
      </c>
      <c r="E388" s="386">
        <f t="shared" si="94"/>
        <v>0</v>
      </c>
      <c r="F388" s="387">
        <v>0</v>
      </c>
      <c r="G388" s="387">
        <v>0</v>
      </c>
      <c r="H388" s="389">
        <f t="shared" si="95"/>
        <v>0</v>
      </c>
    </row>
    <row r="389" spans="1:8" ht="22.5" hidden="1" outlineLevel="1">
      <c r="A389" s="1168"/>
      <c r="B389" s="384" t="s">
        <v>1913</v>
      </c>
      <c r="C389" s="385">
        <v>0</v>
      </c>
      <c r="D389" s="385">
        <v>0</v>
      </c>
      <c r="E389" s="386">
        <f t="shared" si="94"/>
        <v>0</v>
      </c>
      <c r="F389" s="387">
        <v>0</v>
      </c>
      <c r="G389" s="387">
        <v>0</v>
      </c>
      <c r="H389" s="389">
        <f t="shared" si="95"/>
        <v>0</v>
      </c>
    </row>
    <row r="390" spans="1:8" s="382" customFormat="1" ht="15.95" customHeight="1" collapsed="1">
      <c r="A390" s="1169" t="s">
        <v>1914</v>
      </c>
      <c r="B390" s="1169"/>
      <c r="C390" s="390">
        <f t="shared" ref="C390:H390" si="96">SUM(C391:C410)</f>
        <v>7</v>
      </c>
      <c r="D390" s="390">
        <f t="shared" si="96"/>
        <v>1</v>
      </c>
      <c r="E390" s="390">
        <f t="shared" si="96"/>
        <v>8</v>
      </c>
      <c r="F390" s="390">
        <f t="shared" si="96"/>
        <v>0</v>
      </c>
      <c r="G390" s="390">
        <f t="shared" si="96"/>
        <v>0</v>
      </c>
      <c r="H390" s="390">
        <f t="shared" si="96"/>
        <v>0</v>
      </c>
    </row>
    <row r="391" spans="1:8" ht="22.5" hidden="1" outlineLevel="1">
      <c r="A391" s="1168" t="s">
        <v>1915</v>
      </c>
      <c r="B391" s="384" t="s">
        <v>1916</v>
      </c>
      <c r="C391" s="385">
        <v>0</v>
      </c>
      <c r="D391" s="385">
        <v>0</v>
      </c>
      <c r="E391" s="386">
        <f t="shared" ref="E391:E410" si="97">+D391+C391</f>
        <v>0</v>
      </c>
      <c r="F391" s="387">
        <v>0</v>
      </c>
      <c r="G391" s="387">
        <v>0</v>
      </c>
      <c r="H391" s="389">
        <f t="shared" ref="H391:H410" si="98">+G391+F391</f>
        <v>0</v>
      </c>
    </row>
    <row r="392" spans="1:8" ht="12.75" hidden="1" outlineLevel="1">
      <c r="A392" s="1168"/>
      <c r="B392" s="384" t="s">
        <v>1917</v>
      </c>
      <c r="C392" s="385">
        <v>0</v>
      </c>
      <c r="D392" s="385">
        <v>0</v>
      </c>
      <c r="E392" s="386">
        <f t="shared" si="97"/>
        <v>0</v>
      </c>
      <c r="F392" s="387">
        <v>0</v>
      </c>
      <c r="G392" s="387">
        <v>0</v>
      </c>
      <c r="H392" s="389">
        <f t="shared" si="98"/>
        <v>0</v>
      </c>
    </row>
    <row r="393" spans="1:8" ht="12.75" hidden="1" outlineLevel="1">
      <c r="A393" s="1168"/>
      <c r="B393" s="384" t="s">
        <v>1918</v>
      </c>
      <c r="C393" s="385">
        <v>0</v>
      </c>
      <c r="D393" s="385">
        <v>0</v>
      </c>
      <c r="E393" s="386">
        <f t="shared" si="97"/>
        <v>0</v>
      </c>
      <c r="F393" s="387">
        <v>0</v>
      </c>
      <c r="G393" s="387">
        <v>0</v>
      </c>
      <c r="H393" s="389">
        <f t="shared" si="98"/>
        <v>0</v>
      </c>
    </row>
    <row r="394" spans="1:8" ht="12.75" hidden="1" outlineLevel="1">
      <c r="A394" s="1168"/>
      <c r="B394" s="384" t="s">
        <v>1919</v>
      </c>
      <c r="C394" s="385">
        <v>0</v>
      </c>
      <c r="D394" s="385">
        <v>0</v>
      </c>
      <c r="E394" s="386">
        <f t="shared" si="97"/>
        <v>0</v>
      </c>
      <c r="F394" s="387">
        <v>0</v>
      </c>
      <c r="G394" s="387">
        <v>0</v>
      </c>
      <c r="H394" s="389">
        <f t="shared" si="98"/>
        <v>0</v>
      </c>
    </row>
    <row r="395" spans="1:8" ht="12.75" hidden="1" outlineLevel="1">
      <c r="A395" s="1168"/>
      <c r="B395" s="384" t="s">
        <v>1920</v>
      </c>
      <c r="C395" s="385">
        <v>1</v>
      </c>
      <c r="D395" s="385">
        <v>0</v>
      </c>
      <c r="E395" s="386">
        <f t="shared" si="97"/>
        <v>1</v>
      </c>
      <c r="F395" s="387">
        <v>0</v>
      </c>
      <c r="G395" s="387">
        <v>0</v>
      </c>
      <c r="H395" s="389">
        <f t="shared" si="98"/>
        <v>0</v>
      </c>
    </row>
    <row r="396" spans="1:8" ht="22.5" hidden="1" outlineLevel="1">
      <c r="A396" s="1168"/>
      <c r="B396" s="384" t="s">
        <v>1921</v>
      </c>
      <c r="C396" s="385">
        <v>0</v>
      </c>
      <c r="D396" s="385">
        <v>0</v>
      </c>
      <c r="E396" s="386">
        <f t="shared" si="97"/>
        <v>0</v>
      </c>
      <c r="F396" s="387">
        <v>0</v>
      </c>
      <c r="G396" s="387">
        <v>0</v>
      </c>
      <c r="H396" s="389">
        <f t="shared" si="98"/>
        <v>0</v>
      </c>
    </row>
    <row r="397" spans="1:8" ht="11.25" hidden="1" customHeight="1" outlineLevel="1">
      <c r="A397" s="1168" t="s">
        <v>1922</v>
      </c>
      <c r="B397" s="384" t="s">
        <v>1923</v>
      </c>
      <c r="C397" s="385">
        <v>0</v>
      </c>
      <c r="D397" s="385">
        <v>0</v>
      </c>
      <c r="E397" s="386">
        <f t="shared" si="97"/>
        <v>0</v>
      </c>
      <c r="F397" s="387">
        <v>0</v>
      </c>
      <c r="G397" s="387">
        <v>0</v>
      </c>
      <c r="H397" s="389">
        <f t="shared" si="98"/>
        <v>0</v>
      </c>
    </row>
    <row r="398" spans="1:8" ht="22.5" hidden="1" outlineLevel="1">
      <c r="A398" s="1168"/>
      <c r="B398" s="384" t="s">
        <v>1924</v>
      </c>
      <c r="C398" s="385">
        <v>4</v>
      </c>
      <c r="D398" s="385">
        <v>0</v>
      </c>
      <c r="E398" s="386">
        <f t="shared" si="97"/>
        <v>4</v>
      </c>
      <c r="F398" s="387">
        <v>0</v>
      </c>
      <c r="G398" s="387">
        <v>0</v>
      </c>
      <c r="H398" s="389">
        <f t="shared" si="98"/>
        <v>0</v>
      </c>
    </row>
    <row r="399" spans="1:8" ht="22.5" hidden="1" outlineLevel="1">
      <c r="A399" s="1168"/>
      <c r="B399" s="384" t="s">
        <v>1925</v>
      </c>
      <c r="C399" s="385">
        <v>1</v>
      </c>
      <c r="D399" s="385">
        <v>0</v>
      </c>
      <c r="E399" s="386">
        <f t="shared" si="97"/>
        <v>1</v>
      </c>
      <c r="F399" s="387">
        <v>0</v>
      </c>
      <c r="G399" s="387">
        <v>0</v>
      </c>
      <c r="H399" s="389">
        <f t="shared" si="98"/>
        <v>0</v>
      </c>
    </row>
    <row r="400" spans="1:8" ht="22.5" hidden="1" outlineLevel="1">
      <c r="A400" s="1168" t="s">
        <v>1926</v>
      </c>
      <c r="B400" s="384" t="s">
        <v>1927</v>
      </c>
      <c r="C400" s="385">
        <v>0</v>
      </c>
      <c r="D400" s="385">
        <v>0</v>
      </c>
      <c r="E400" s="386">
        <f t="shared" si="97"/>
        <v>0</v>
      </c>
      <c r="F400" s="387">
        <v>0</v>
      </c>
      <c r="G400" s="387">
        <v>0</v>
      </c>
      <c r="H400" s="389">
        <f t="shared" si="98"/>
        <v>0</v>
      </c>
    </row>
    <row r="401" spans="1:8" ht="22.5" hidden="1" outlineLevel="1">
      <c r="A401" s="1168"/>
      <c r="B401" s="384" t="s">
        <v>1928</v>
      </c>
      <c r="C401" s="385">
        <v>0</v>
      </c>
      <c r="D401" s="385">
        <v>0</v>
      </c>
      <c r="E401" s="386">
        <f t="shared" si="97"/>
        <v>0</v>
      </c>
      <c r="F401" s="387">
        <v>0</v>
      </c>
      <c r="G401" s="387">
        <v>0</v>
      </c>
      <c r="H401" s="389">
        <f t="shared" si="98"/>
        <v>0</v>
      </c>
    </row>
    <row r="402" spans="1:8" ht="12.75" hidden="1" outlineLevel="1">
      <c r="A402" s="1168"/>
      <c r="B402" s="384" t="s">
        <v>1929</v>
      </c>
      <c r="C402" s="385">
        <v>0</v>
      </c>
      <c r="D402" s="385">
        <v>0</v>
      </c>
      <c r="E402" s="386">
        <f t="shared" si="97"/>
        <v>0</v>
      </c>
      <c r="F402" s="387">
        <v>0</v>
      </c>
      <c r="G402" s="387">
        <v>0</v>
      </c>
      <c r="H402" s="389">
        <f t="shared" si="98"/>
        <v>0</v>
      </c>
    </row>
    <row r="403" spans="1:8" ht="12.75" hidden="1" outlineLevel="1">
      <c r="A403" s="1168"/>
      <c r="B403" s="384" t="s">
        <v>1930</v>
      </c>
      <c r="C403" s="385">
        <v>0</v>
      </c>
      <c r="D403" s="385">
        <v>0</v>
      </c>
      <c r="E403" s="386">
        <f t="shared" si="97"/>
        <v>0</v>
      </c>
      <c r="F403" s="387">
        <v>0</v>
      </c>
      <c r="G403" s="387">
        <v>0</v>
      </c>
      <c r="H403" s="389">
        <f t="shared" si="98"/>
        <v>0</v>
      </c>
    </row>
    <row r="404" spans="1:8" ht="12.75" hidden="1" outlineLevel="1">
      <c r="A404" s="1168"/>
      <c r="B404" s="384" t="s">
        <v>1931</v>
      </c>
      <c r="C404" s="385">
        <v>0</v>
      </c>
      <c r="D404" s="385">
        <v>0</v>
      </c>
      <c r="E404" s="386">
        <f t="shared" si="97"/>
        <v>0</v>
      </c>
      <c r="F404" s="387">
        <v>0</v>
      </c>
      <c r="G404" s="387">
        <v>0</v>
      </c>
      <c r="H404" s="389">
        <f t="shared" si="98"/>
        <v>0</v>
      </c>
    </row>
    <row r="405" spans="1:8" ht="22.5" hidden="1" outlineLevel="1">
      <c r="A405" s="1168"/>
      <c r="B405" s="384" t="s">
        <v>1932</v>
      </c>
      <c r="C405" s="385">
        <v>0</v>
      </c>
      <c r="D405" s="385">
        <v>0</v>
      </c>
      <c r="E405" s="386">
        <f t="shared" si="97"/>
        <v>0</v>
      </c>
      <c r="F405" s="387">
        <v>0</v>
      </c>
      <c r="G405" s="387">
        <v>0</v>
      </c>
      <c r="H405" s="389">
        <f t="shared" si="98"/>
        <v>0</v>
      </c>
    </row>
    <row r="406" spans="1:8" ht="22.5" hidden="1" outlineLevel="1">
      <c r="A406" s="1168" t="s">
        <v>1933</v>
      </c>
      <c r="B406" s="384" t="s">
        <v>1934</v>
      </c>
      <c r="C406" s="385">
        <v>0</v>
      </c>
      <c r="D406" s="385">
        <v>0</v>
      </c>
      <c r="E406" s="386">
        <f t="shared" si="97"/>
        <v>0</v>
      </c>
      <c r="F406" s="387">
        <v>0</v>
      </c>
      <c r="G406" s="387">
        <v>0</v>
      </c>
      <c r="H406" s="389">
        <f t="shared" si="98"/>
        <v>0</v>
      </c>
    </row>
    <row r="407" spans="1:8" ht="12.75" hidden="1" outlineLevel="1">
      <c r="A407" s="1168"/>
      <c r="B407" s="384" t="s">
        <v>1935</v>
      </c>
      <c r="C407" s="385">
        <v>0</v>
      </c>
      <c r="D407" s="385">
        <v>0</v>
      </c>
      <c r="E407" s="386">
        <f t="shared" si="97"/>
        <v>0</v>
      </c>
      <c r="F407" s="387">
        <v>0</v>
      </c>
      <c r="G407" s="387">
        <v>0</v>
      </c>
      <c r="H407" s="389">
        <f t="shared" si="98"/>
        <v>0</v>
      </c>
    </row>
    <row r="408" spans="1:8" ht="22.5" hidden="1" outlineLevel="1">
      <c r="A408" s="1168"/>
      <c r="B408" s="384" t="s">
        <v>1936</v>
      </c>
      <c r="C408" s="385">
        <v>0</v>
      </c>
      <c r="D408" s="385">
        <v>0</v>
      </c>
      <c r="E408" s="386">
        <f t="shared" si="97"/>
        <v>0</v>
      </c>
      <c r="F408" s="387">
        <v>0</v>
      </c>
      <c r="G408" s="387">
        <v>0</v>
      </c>
      <c r="H408" s="389">
        <f t="shared" si="98"/>
        <v>0</v>
      </c>
    </row>
    <row r="409" spans="1:8" ht="22.5" hidden="1" outlineLevel="1">
      <c r="A409" s="1168"/>
      <c r="B409" s="384" t="s">
        <v>1937</v>
      </c>
      <c r="C409" s="385">
        <v>0</v>
      </c>
      <c r="D409" s="385">
        <v>0</v>
      </c>
      <c r="E409" s="386">
        <f t="shared" si="97"/>
        <v>0</v>
      </c>
      <c r="F409" s="387">
        <v>0</v>
      </c>
      <c r="G409" s="387">
        <v>0</v>
      </c>
      <c r="H409" s="389">
        <f t="shared" si="98"/>
        <v>0</v>
      </c>
    </row>
    <row r="410" spans="1:8" ht="22.5" hidden="1" outlineLevel="1">
      <c r="A410" s="1168"/>
      <c r="B410" s="384" t="s">
        <v>1938</v>
      </c>
      <c r="C410" s="385">
        <v>1</v>
      </c>
      <c r="D410" s="385">
        <v>1</v>
      </c>
      <c r="E410" s="386">
        <f t="shared" si="97"/>
        <v>2</v>
      </c>
      <c r="F410" s="387">
        <v>0</v>
      </c>
      <c r="G410" s="387">
        <v>0</v>
      </c>
      <c r="H410" s="389">
        <f t="shared" si="98"/>
        <v>0</v>
      </c>
    </row>
    <row r="411" spans="1:8" s="382" customFormat="1" ht="15.95" customHeight="1" collapsed="1">
      <c r="A411" s="1166" t="s">
        <v>1939</v>
      </c>
      <c r="B411" s="1166"/>
      <c r="C411" s="381">
        <f t="shared" ref="C411:H411" si="99">C412+C439+C443</f>
        <v>57</v>
      </c>
      <c r="D411" s="381">
        <f t="shared" si="99"/>
        <v>3</v>
      </c>
      <c r="E411" s="381">
        <f t="shared" si="99"/>
        <v>60</v>
      </c>
      <c r="F411" s="381">
        <f t="shared" si="99"/>
        <v>0</v>
      </c>
      <c r="G411" s="381">
        <f t="shared" si="99"/>
        <v>0</v>
      </c>
      <c r="H411" s="381">
        <f t="shared" si="99"/>
        <v>0</v>
      </c>
    </row>
    <row r="412" spans="1:8" s="382" customFormat="1" ht="15.95" customHeight="1">
      <c r="A412" s="1167" t="s">
        <v>1940</v>
      </c>
      <c r="B412" s="1167"/>
      <c r="C412" s="388">
        <f t="shared" ref="C412:G412" si="100">SUM(C413:C438)</f>
        <v>40</v>
      </c>
      <c r="D412" s="388">
        <f t="shared" si="100"/>
        <v>3</v>
      </c>
      <c r="E412" s="388">
        <f t="shared" si="100"/>
        <v>43</v>
      </c>
      <c r="F412" s="388">
        <f t="shared" si="100"/>
        <v>0</v>
      </c>
      <c r="G412" s="388">
        <f t="shared" si="100"/>
        <v>0</v>
      </c>
      <c r="H412" s="388">
        <f t="shared" ref="H412" si="101">SUM(H413:H438)</f>
        <v>0</v>
      </c>
    </row>
    <row r="413" spans="1:8" ht="22.5" hidden="1" outlineLevel="1">
      <c r="A413" s="1168" t="s">
        <v>1941</v>
      </c>
      <c r="B413" s="384" t="s">
        <v>1942</v>
      </c>
      <c r="C413" s="385">
        <v>1</v>
      </c>
      <c r="D413" s="385">
        <v>0</v>
      </c>
      <c r="E413" s="386">
        <f t="shared" ref="E413:E438" si="102">+D413+C413</f>
        <v>1</v>
      </c>
      <c r="F413" s="387">
        <v>0</v>
      </c>
      <c r="G413" s="387">
        <v>0</v>
      </c>
      <c r="H413" s="389">
        <f t="shared" ref="H413:H438" si="103">+G413+F413</f>
        <v>0</v>
      </c>
    </row>
    <row r="414" spans="1:8" ht="12.75" hidden="1" outlineLevel="1">
      <c r="A414" s="1168"/>
      <c r="B414" s="384" t="s">
        <v>1943</v>
      </c>
      <c r="C414" s="385">
        <v>0</v>
      </c>
      <c r="D414" s="385">
        <v>0</v>
      </c>
      <c r="E414" s="386">
        <f t="shared" si="102"/>
        <v>0</v>
      </c>
      <c r="F414" s="387">
        <v>0</v>
      </c>
      <c r="G414" s="387">
        <v>0</v>
      </c>
      <c r="H414" s="389">
        <f t="shared" si="103"/>
        <v>0</v>
      </c>
    </row>
    <row r="415" spans="1:8" ht="22.5" hidden="1" outlineLevel="1">
      <c r="A415" s="1168"/>
      <c r="B415" s="384" t="s">
        <v>1944</v>
      </c>
      <c r="C415" s="385">
        <v>0</v>
      </c>
      <c r="D415" s="385">
        <v>0</v>
      </c>
      <c r="E415" s="386">
        <f t="shared" si="102"/>
        <v>0</v>
      </c>
      <c r="F415" s="387">
        <v>0</v>
      </c>
      <c r="G415" s="387">
        <v>0</v>
      </c>
      <c r="H415" s="389">
        <f t="shared" si="103"/>
        <v>0</v>
      </c>
    </row>
    <row r="416" spans="1:8" ht="22.5" hidden="1" outlineLevel="1">
      <c r="A416" s="1168"/>
      <c r="B416" s="384" t="s">
        <v>1945</v>
      </c>
      <c r="C416" s="385">
        <v>1</v>
      </c>
      <c r="D416" s="385">
        <v>0</v>
      </c>
      <c r="E416" s="386">
        <f t="shared" si="102"/>
        <v>1</v>
      </c>
      <c r="F416" s="387">
        <v>0</v>
      </c>
      <c r="G416" s="387">
        <v>0</v>
      </c>
      <c r="H416" s="389">
        <f t="shared" si="103"/>
        <v>0</v>
      </c>
    </row>
    <row r="417" spans="1:8" ht="11.25" hidden="1" customHeight="1" outlineLevel="1">
      <c r="A417" s="1168" t="s">
        <v>1946</v>
      </c>
      <c r="B417" s="384" t="s">
        <v>1947</v>
      </c>
      <c r="C417" s="385">
        <v>10</v>
      </c>
      <c r="D417" s="385">
        <v>0</v>
      </c>
      <c r="E417" s="386">
        <f t="shared" si="102"/>
        <v>10</v>
      </c>
      <c r="F417" s="387">
        <v>0</v>
      </c>
      <c r="G417" s="387">
        <v>0</v>
      </c>
      <c r="H417" s="389">
        <f t="shared" si="103"/>
        <v>0</v>
      </c>
    </row>
    <row r="418" spans="1:8" ht="22.5" hidden="1" outlineLevel="1">
      <c r="A418" s="1168"/>
      <c r="B418" s="384" t="s">
        <v>1948</v>
      </c>
      <c r="C418" s="385">
        <v>0</v>
      </c>
      <c r="D418" s="385">
        <v>0</v>
      </c>
      <c r="E418" s="386">
        <f t="shared" si="102"/>
        <v>0</v>
      </c>
      <c r="F418" s="387">
        <v>0</v>
      </c>
      <c r="G418" s="387">
        <v>0</v>
      </c>
      <c r="H418" s="389">
        <f t="shared" si="103"/>
        <v>0</v>
      </c>
    </row>
    <row r="419" spans="1:8" ht="11.25" hidden="1" customHeight="1" outlineLevel="1">
      <c r="A419" s="1168" t="s">
        <v>1949</v>
      </c>
      <c r="B419" s="384" t="s">
        <v>1950</v>
      </c>
      <c r="C419" s="385">
        <v>4</v>
      </c>
      <c r="D419" s="385">
        <v>0</v>
      </c>
      <c r="E419" s="386">
        <f t="shared" si="102"/>
        <v>4</v>
      </c>
      <c r="F419" s="387">
        <v>0</v>
      </c>
      <c r="G419" s="387">
        <v>0</v>
      </c>
      <c r="H419" s="389">
        <f t="shared" si="103"/>
        <v>0</v>
      </c>
    </row>
    <row r="420" spans="1:8" ht="12.75" hidden="1" outlineLevel="1">
      <c r="A420" s="1168"/>
      <c r="B420" s="384" t="s">
        <v>1951</v>
      </c>
      <c r="C420" s="385">
        <v>0</v>
      </c>
      <c r="D420" s="385">
        <v>0</v>
      </c>
      <c r="E420" s="386">
        <f t="shared" si="102"/>
        <v>0</v>
      </c>
      <c r="F420" s="387">
        <v>0</v>
      </c>
      <c r="G420" s="387">
        <v>0</v>
      </c>
      <c r="H420" s="389">
        <f t="shared" si="103"/>
        <v>0</v>
      </c>
    </row>
    <row r="421" spans="1:8" ht="11.25" hidden="1" customHeight="1" outlineLevel="1">
      <c r="A421" s="1168" t="s">
        <v>1952</v>
      </c>
      <c r="B421" s="384" t="s">
        <v>1953</v>
      </c>
      <c r="C421" s="385">
        <v>1</v>
      </c>
      <c r="D421" s="385">
        <v>0</v>
      </c>
      <c r="E421" s="386">
        <f t="shared" si="102"/>
        <v>1</v>
      </c>
      <c r="F421" s="387">
        <v>0</v>
      </c>
      <c r="G421" s="387">
        <v>0</v>
      </c>
      <c r="H421" s="389">
        <f t="shared" si="103"/>
        <v>0</v>
      </c>
    </row>
    <row r="422" spans="1:8" ht="12.75" hidden="1" outlineLevel="1">
      <c r="A422" s="1168"/>
      <c r="B422" s="384" t="s">
        <v>1954</v>
      </c>
      <c r="C422" s="385">
        <v>1</v>
      </c>
      <c r="D422" s="385">
        <v>1</v>
      </c>
      <c r="E422" s="386">
        <f t="shared" si="102"/>
        <v>2</v>
      </c>
      <c r="F422" s="387">
        <v>0</v>
      </c>
      <c r="G422" s="387">
        <v>0</v>
      </c>
      <c r="H422" s="389">
        <f t="shared" si="103"/>
        <v>0</v>
      </c>
    </row>
    <row r="423" spans="1:8" ht="12.75" hidden="1" outlineLevel="1">
      <c r="A423" s="1168"/>
      <c r="B423" s="384" t="s">
        <v>1955</v>
      </c>
      <c r="C423" s="385">
        <v>0</v>
      </c>
      <c r="D423" s="385">
        <v>0</v>
      </c>
      <c r="E423" s="386">
        <f t="shared" si="102"/>
        <v>0</v>
      </c>
      <c r="F423" s="387">
        <v>0</v>
      </c>
      <c r="G423" s="387">
        <v>0</v>
      </c>
      <c r="H423" s="389">
        <f t="shared" si="103"/>
        <v>0</v>
      </c>
    </row>
    <row r="424" spans="1:8" ht="22.5" hidden="1" outlineLevel="1">
      <c r="A424" s="1168" t="s">
        <v>1956</v>
      </c>
      <c r="B424" s="384" t="s">
        <v>1957</v>
      </c>
      <c r="C424" s="385">
        <v>0</v>
      </c>
      <c r="D424" s="385">
        <v>0</v>
      </c>
      <c r="E424" s="386">
        <f t="shared" si="102"/>
        <v>0</v>
      </c>
      <c r="F424" s="387">
        <v>0</v>
      </c>
      <c r="G424" s="387">
        <v>0</v>
      </c>
      <c r="H424" s="389">
        <f t="shared" si="103"/>
        <v>0</v>
      </c>
    </row>
    <row r="425" spans="1:8" ht="12.75" hidden="1" outlineLevel="1">
      <c r="A425" s="1168"/>
      <c r="B425" s="384" t="s">
        <v>1958</v>
      </c>
      <c r="C425" s="385">
        <v>1</v>
      </c>
      <c r="D425" s="385">
        <v>0</v>
      </c>
      <c r="E425" s="386">
        <f t="shared" si="102"/>
        <v>1</v>
      </c>
      <c r="F425" s="387">
        <v>0</v>
      </c>
      <c r="G425" s="387">
        <v>0</v>
      </c>
      <c r="H425" s="389">
        <f t="shared" si="103"/>
        <v>0</v>
      </c>
    </row>
    <row r="426" spans="1:8" ht="12.75" hidden="1" outlineLevel="1">
      <c r="A426" s="1168"/>
      <c r="B426" s="384" t="s">
        <v>1959</v>
      </c>
      <c r="C426" s="385">
        <v>0</v>
      </c>
      <c r="D426" s="385">
        <v>0</v>
      </c>
      <c r="E426" s="386">
        <f t="shared" si="102"/>
        <v>0</v>
      </c>
      <c r="F426" s="387">
        <v>0</v>
      </c>
      <c r="G426" s="387">
        <v>0</v>
      </c>
      <c r="H426" s="389">
        <f t="shared" si="103"/>
        <v>0</v>
      </c>
    </row>
    <row r="427" spans="1:8" ht="22.5" hidden="1" outlineLevel="1">
      <c r="A427" s="1168"/>
      <c r="B427" s="384" t="s">
        <v>1960</v>
      </c>
      <c r="C427" s="385">
        <v>2</v>
      </c>
      <c r="D427" s="385">
        <v>0</v>
      </c>
      <c r="E427" s="386">
        <f t="shared" si="102"/>
        <v>2</v>
      </c>
      <c r="F427" s="387">
        <v>0</v>
      </c>
      <c r="G427" s="387">
        <v>0</v>
      </c>
      <c r="H427" s="389">
        <f t="shared" si="103"/>
        <v>0</v>
      </c>
    </row>
    <row r="428" spans="1:8" ht="22.5" hidden="1" outlineLevel="1">
      <c r="A428" s="1168"/>
      <c r="B428" s="384" t="s">
        <v>1961</v>
      </c>
      <c r="C428" s="385">
        <v>0</v>
      </c>
      <c r="D428" s="385">
        <v>0</v>
      </c>
      <c r="E428" s="386">
        <f t="shared" si="102"/>
        <v>0</v>
      </c>
      <c r="F428" s="387">
        <v>0</v>
      </c>
      <c r="G428" s="387">
        <v>0</v>
      </c>
      <c r="H428" s="389">
        <f t="shared" si="103"/>
        <v>0</v>
      </c>
    </row>
    <row r="429" spans="1:8" ht="22.5" hidden="1" outlineLevel="1">
      <c r="A429" s="1168"/>
      <c r="B429" s="384" t="s">
        <v>1962</v>
      </c>
      <c r="C429" s="385">
        <v>0</v>
      </c>
      <c r="D429" s="385">
        <v>0</v>
      </c>
      <c r="E429" s="386">
        <f t="shared" si="102"/>
        <v>0</v>
      </c>
      <c r="F429" s="387">
        <v>0</v>
      </c>
      <c r="G429" s="387">
        <v>0</v>
      </c>
      <c r="H429" s="389">
        <f t="shared" si="103"/>
        <v>0</v>
      </c>
    </row>
    <row r="430" spans="1:8" ht="22.5" hidden="1" outlineLevel="1">
      <c r="A430" s="1168"/>
      <c r="B430" s="384" t="s">
        <v>1963</v>
      </c>
      <c r="C430" s="385">
        <v>1</v>
      </c>
      <c r="D430" s="385">
        <v>0</v>
      </c>
      <c r="E430" s="386">
        <f t="shared" si="102"/>
        <v>1</v>
      </c>
      <c r="F430" s="387">
        <v>0</v>
      </c>
      <c r="G430" s="387">
        <v>0</v>
      </c>
      <c r="H430" s="389">
        <f t="shared" si="103"/>
        <v>0</v>
      </c>
    </row>
    <row r="431" spans="1:8" ht="22.5" hidden="1" outlineLevel="1">
      <c r="A431" s="1168"/>
      <c r="B431" s="384" t="s">
        <v>1964</v>
      </c>
      <c r="C431" s="385">
        <v>0</v>
      </c>
      <c r="D431" s="385">
        <v>0</v>
      </c>
      <c r="E431" s="386">
        <f t="shared" si="102"/>
        <v>0</v>
      </c>
      <c r="F431" s="387">
        <v>0</v>
      </c>
      <c r="G431" s="387">
        <v>0</v>
      </c>
      <c r="H431" s="389">
        <f t="shared" si="103"/>
        <v>0</v>
      </c>
    </row>
    <row r="432" spans="1:8" ht="22.5" hidden="1" outlineLevel="1">
      <c r="A432" s="384" t="s">
        <v>1965</v>
      </c>
      <c r="B432" s="384" t="s">
        <v>1966</v>
      </c>
      <c r="C432" s="385">
        <v>1</v>
      </c>
      <c r="D432" s="385">
        <v>0</v>
      </c>
      <c r="E432" s="386">
        <f t="shared" si="102"/>
        <v>1</v>
      </c>
      <c r="F432" s="387">
        <v>0</v>
      </c>
      <c r="G432" s="387">
        <v>0</v>
      </c>
      <c r="H432" s="389">
        <f t="shared" si="103"/>
        <v>0</v>
      </c>
    </row>
    <row r="433" spans="1:8" ht="22.5" hidden="1" outlineLevel="1">
      <c r="A433" s="1168" t="s">
        <v>1967</v>
      </c>
      <c r="B433" s="384" t="s">
        <v>1968</v>
      </c>
      <c r="C433" s="385">
        <v>1</v>
      </c>
      <c r="D433" s="385">
        <v>0</v>
      </c>
      <c r="E433" s="386">
        <f t="shared" si="102"/>
        <v>1</v>
      </c>
      <c r="F433" s="387">
        <v>0</v>
      </c>
      <c r="G433" s="387">
        <v>0</v>
      </c>
      <c r="H433" s="389">
        <f t="shared" si="103"/>
        <v>0</v>
      </c>
    </row>
    <row r="434" spans="1:8" ht="12.75" hidden="1" outlineLevel="1">
      <c r="A434" s="1168"/>
      <c r="B434" s="384" t="s">
        <v>1969</v>
      </c>
      <c r="C434" s="385">
        <v>0</v>
      </c>
      <c r="D434" s="385">
        <v>0</v>
      </c>
      <c r="E434" s="386">
        <f t="shared" si="102"/>
        <v>0</v>
      </c>
      <c r="F434" s="387">
        <v>0</v>
      </c>
      <c r="G434" s="387">
        <v>0</v>
      </c>
      <c r="H434" s="389">
        <f t="shared" si="103"/>
        <v>0</v>
      </c>
    </row>
    <row r="435" spans="1:8" ht="12.75" hidden="1" outlineLevel="1">
      <c r="A435" s="1168" t="s">
        <v>1970</v>
      </c>
      <c r="B435" s="384" t="s">
        <v>1971</v>
      </c>
      <c r="C435" s="385">
        <v>6</v>
      </c>
      <c r="D435" s="385">
        <v>0</v>
      </c>
      <c r="E435" s="386">
        <f t="shared" si="102"/>
        <v>6</v>
      </c>
      <c r="F435" s="387">
        <v>0</v>
      </c>
      <c r="G435" s="387">
        <v>0</v>
      </c>
      <c r="H435" s="389">
        <f t="shared" si="103"/>
        <v>0</v>
      </c>
    </row>
    <row r="436" spans="1:8" ht="22.5" hidden="1" outlineLevel="1">
      <c r="A436" s="1168"/>
      <c r="B436" s="384" t="s">
        <v>1972</v>
      </c>
      <c r="C436" s="385">
        <v>1</v>
      </c>
      <c r="D436" s="385">
        <v>0</v>
      </c>
      <c r="E436" s="386">
        <f t="shared" si="102"/>
        <v>1</v>
      </c>
      <c r="F436" s="387">
        <v>0</v>
      </c>
      <c r="G436" s="387">
        <v>0</v>
      </c>
      <c r="H436" s="389">
        <f t="shared" si="103"/>
        <v>0</v>
      </c>
    </row>
    <row r="437" spans="1:8" ht="22.5" hidden="1" outlineLevel="1">
      <c r="A437" s="1168"/>
      <c r="B437" s="384" t="s">
        <v>1973</v>
      </c>
      <c r="C437" s="385">
        <v>0</v>
      </c>
      <c r="D437" s="385">
        <v>0</v>
      </c>
      <c r="E437" s="386">
        <f t="shared" si="102"/>
        <v>0</v>
      </c>
      <c r="F437" s="387">
        <v>0</v>
      </c>
      <c r="G437" s="387">
        <v>0</v>
      </c>
      <c r="H437" s="389">
        <f t="shared" si="103"/>
        <v>0</v>
      </c>
    </row>
    <row r="438" spans="1:8" ht="22.5" hidden="1" outlineLevel="1">
      <c r="A438" s="1168"/>
      <c r="B438" s="384" t="s">
        <v>1974</v>
      </c>
      <c r="C438" s="385">
        <v>9</v>
      </c>
      <c r="D438" s="385">
        <v>2</v>
      </c>
      <c r="E438" s="386">
        <f t="shared" si="102"/>
        <v>11</v>
      </c>
      <c r="F438" s="387">
        <v>0</v>
      </c>
      <c r="G438" s="387">
        <v>0</v>
      </c>
      <c r="H438" s="389">
        <f t="shared" si="103"/>
        <v>0</v>
      </c>
    </row>
    <row r="439" spans="1:8" s="382" customFormat="1" ht="15.95" customHeight="1" collapsed="1">
      <c r="A439" s="1167" t="s">
        <v>1975</v>
      </c>
      <c r="B439" s="1167"/>
      <c r="C439" s="388">
        <f t="shared" ref="C439:H439" si="104">SUM(C440:C442)</f>
        <v>12</v>
      </c>
      <c r="D439" s="388">
        <f t="shared" si="104"/>
        <v>0</v>
      </c>
      <c r="E439" s="388">
        <f t="shared" si="104"/>
        <v>12</v>
      </c>
      <c r="F439" s="388">
        <f t="shared" si="104"/>
        <v>0</v>
      </c>
      <c r="G439" s="388">
        <f t="shared" si="104"/>
        <v>0</v>
      </c>
      <c r="H439" s="388">
        <f t="shared" si="104"/>
        <v>0</v>
      </c>
    </row>
    <row r="440" spans="1:8" ht="12.75" hidden="1" outlineLevel="1">
      <c r="A440" s="1168" t="s">
        <v>1976</v>
      </c>
      <c r="B440" s="384" t="s">
        <v>1977</v>
      </c>
      <c r="C440" s="385">
        <v>3</v>
      </c>
      <c r="D440" s="385">
        <v>0</v>
      </c>
      <c r="E440" s="386">
        <f t="shared" ref="E440:E442" si="105">+D440+C440</f>
        <v>3</v>
      </c>
      <c r="F440" s="387">
        <v>0</v>
      </c>
      <c r="G440" s="387">
        <v>0</v>
      </c>
      <c r="H440" s="389">
        <f t="shared" ref="H440:H442" si="106">+G440+F440</f>
        <v>0</v>
      </c>
    </row>
    <row r="441" spans="1:8" ht="12.75" hidden="1" outlineLevel="1">
      <c r="A441" s="1168"/>
      <c r="B441" s="384" t="s">
        <v>1978</v>
      </c>
      <c r="C441" s="385">
        <v>1</v>
      </c>
      <c r="D441" s="385">
        <v>0</v>
      </c>
      <c r="E441" s="386">
        <f t="shared" si="105"/>
        <v>1</v>
      </c>
      <c r="F441" s="387">
        <v>0</v>
      </c>
      <c r="G441" s="387">
        <v>0</v>
      </c>
      <c r="H441" s="389">
        <f t="shared" si="106"/>
        <v>0</v>
      </c>
    </row>
    <row r="442" spans="1:8" ht="12.75" hidden="1" outlineLevel="1">
      <c r="A442" s="1168"/>
      <c r="B442" s="384" t="s">
        <v>1979</v>
      </c>
      <c r="C442" s="385">
        <v>8</v>
      </c>
      <c r="D442" s="385">
        <v>0</v>
      </c>
      <c r="E442" s="386">
        <f t="shared" si="105"/>
        <v>8</v>
      </c>
      <c r="F442" s="387">
        <v>0</v>
      </c>
      <c r="G442" s="387">
        <v>0</v>
      </c>
      <c r="H442" s="389">
        <f t="shared" si="106"/>
        <v>0</v>
      </c>
    </row>
    <row r="443" spans="1:8" s="382" customFormat="1" ht="15.95" customHeight="1" collapsed="1">
      <c r="A443" s="1167" t="s">
        <v>1980</v>
      </c>
      <c r="B443" s="1167"/>
      <c r="C443" s="390">
        <f t="shared" ref="C443:H443" si="107">SUM(C444:C454)</f>
        <v>5</v>
      </c>
      <c r="D443" s="390">
        <f t="shared" si="107"/>
        <v>0</v>
      </c>
      <c r="E443" s="390">
        <f t="shared" si="107"/>
        <v>5</v>
      </c>
      <c r="F443" s="390">
        <f t="shared" si="107"/>
        <v>0</v>
      </c>
      <c r="G443" s="390">
        <f t="shared" si="107"/>
        <v>0</v>
      </c>
      <c r="H443" s="390">
        <f t="shared" si="107"/>
        <v>0</v>
      </c>
    </row>
    <row r="444" spans="1:8" ht="11.25" hidden="1" customHeight="1" outlineLevel="1">
      <c r="A444" s="1168" t="s">
        <v>1981</v>
      </c>
      <c r="B444" s="384" t="s">
        <v>1982</v>
      </c>
      <c r="C444" s="385">
        <v>0</v>
      </c>
      <c r="D444" s="385">
        <v>0</v>
      </c>
      <c r="E444" s="386">
        <f t="shared" ref="E444:E454" si="108">+D444+C444</f>
        <v>0</v>
      </c>
      <c r="F444" s="387">
        <v>0</v>
      </c>
      <c r="G444" s="387">
        <v>0</v>
      </c>
      <c r="H444" s="389">
        <f t="shared" ref="H444:H454" si="109">+G444+F444</f>
        <v>0</v>
      </c>
    </row>
    <row r="445" spans="1:8" ht="22.5" hidden="1" outlineLevel="1">
      <c r="A445" s="1168"/>
      <c r="B445" s="384" t="s">
        <v>1983</v>
      </c>
      <c r="C445" s="385">
        <v>0</v>
      </c>
      <c r="D445" s="385">
        <v>0</v>
      </c>
      <c r="E445" s="386">
        <f t="shared" si="108"/>
        <v>0</v>
      </c>
      <c r="F445" s="387">
        <v>0</v>
      </c>
      <c r="G445" s="387">
        <v>0</v>
      </c>
      <c r="H445" s="389">
        <f t="shared" si="109"/>
        <v>0</v>
      </c>
    </row>
    <row r="446" spans="1:8" ht="12.75" hidden="1" outlineLevel="1">
      <c r="A446" s="1168" t="s">
        <v>1984</v>
      </c>
      <c r="B446" s="384" t="s">
        <v>1985</v>
      </c>
      <c r="C446" s="385">
        <v>0</v>
      </c>
      <c r="D446" s="385">
        <v>0</v>
      </c>
      <c r="E446" s="386">
        <f t="shared" si="108"/>
        <v>0</v>
      </c>
      <c r="F446" s="387">
        <v>0</v>
      </c>
      <c r="G446" s="387">
        <v>0</v>
      </c>
      <c r="H446" s="389">
        <f t="shared" si="109"/>
        <v>0</v>
      </c>
    </row>
    <row r="447" spans="1:8" ht="12.75" hidden="1" outlineLevel="1">
      <c r="A447" s="1168"/>
      <c r="B447" s="384" t="s">
        <v>1986</v>
      </c>
      <c r="C447" s="385">
        <v>0</v>
      </c>
      <c r="D447" s="385">
        <v>0</v>
      </c>
      <c r="E447" s="386">
        <f t="shared" si="108"/>
        <v>0</v>
      </c>
      <c r="F447" s="387">
        <v>0</v>
      </c>
      <c r="G447" s="387">
        <v>0</v>
      </c>
      <c r="H447" s="389">
        <f t="shared" si="109"/>
        <v>0</v>
      </c>
    </row>
    <row r="448" spans="1:8" ht="12.75" hidden="1" outlineLevel="1">
      <c r="A448" s="1168" t="s">
        <v>1987</v>
      </c>
      <c r="B448" s="384" t="s">
        <v>1988</v>
      </c>
      <c r="C448" s="385">
        <v>0</v>
      </c>
      <c r="D448" s="385">
        <v>0</v>
      </c>
      <c r="E448" s="386">
        <f t="shared" si="108"/>
        <v>0</v>
      </c>
      <c r="F448" s="387">
        <v>0</v>
      </c>
      <c r="G448" s="387">
        <v>0</v>
      </c>
      <c r="H448" s="389">
        <f t="shared" si="109"/>
        <v>0</v>
      </c>
    </row>
    <row r="449" spans="1:8" ht="12.75" hidden="1" outlineLevel="1">
      <c r="A449" s="1168"/>
      <c r="B449" s="384" t="s">
        <v>1989</v>
      </c>
      <c r="C449" s="385">
        <v>1</v>
      </c>
      <c r="D449" s="385">
        <v>0</v>
      </c>
      <c r="E449" s="386">
        <f t="shared" si="108"/>
        <v>1</v>
      </c>
      <c r="F449" s="387">
        <v>0</v>
      </c>
      <c r="G449" s="387">
        <v>0</v>
      </c>
      <c r="H449" s="389">
        <f t="shared" si="109"/>
        <v>0</v>
      </c>
    </row>
    <row r="450" spans="1:8" ht="22.5" hidden="1" outlineLevel="1">
      <c r="A450" s="1168" t="s">
        <v>1990</v>
      </c>
      <c r="B450" s="384" t="s">
        <v>1991</v>
      </c>
      <c r="C450" s="385">
        <v>0</v>
      </c>
      <c r="D450" s="385">
        <v>0</v>
      </c>
      <c r="E450" s="386">
        <f t="shared" si="108"/>
        <v>0</v>
      </c>
      <c r="F450" s="387">
        <v>0</v>
      </c>
      <c r="G450" s="387">
        <v>0</v>
      </c>
      <c r="H450" s="389">
        <f t="shared" si="109"/>
        <v>0</v>
      </c>
    </row>
    <row r="451" spans="1:8" ht="22.5" hidden="1" outlineLevel="1">
      <c r="A451" s="1168"/>
      <c r="B451" s="384" t="s">
        <v>1992</v>
      </c>
      <c r="C451" s="385">
        <v>1</v>
      </c>
      <c r="D451" s="385">
        <v>0</v>
      </c>
      <c r="E451" s="386">
        <f t="shared" si="108"/>
        <v>1</v>
      </c>
      <c r="F451" s="387">
        <v>0</v>
      </c>
      <c r="G451" s="387">
        <v>0</v>
      </c>
      <c r="H451" s="389">
        <f t="shared" si="109"/>
        <v>0</v>
      </c>
    </row>
    <row r="452" spans="1:8" ht="12.75" hidden="1" outlineLevel="1">
      <c r="A452" s="1168"/>
      <c r="B452" s="384" t="s">
        <v>1993</v>
      </c>
      <c r="C452" s="385">
        <v>0</v>
      </c>
      <c r="D452" s="385">
        <v>0</v>
      </c>
      <c r="E452" s="386">
        <f t="shared" si="108"/>
        <v>0</v>
      </c>
      <c r="F452" s="387">
        <v>0</v>
      </c>
      <c r="G452" s="387">
        <v>0</v>
      </c>
      <c r="H452" s="389">
        <f t="shared" si="109"/>
        <v>0</v>
      </c>
    </row>
    <row r="453" spans="1:8" ht="22.5" hidden="1" outlineLevel="1">
      <c r="A453" s="1168"/>
      <c r="B453" s="384" t="s">
        <v>1994</v>
      </c>
      <c r="C453" s="385">
        <v>3</v>
      </c>
      <c r="D453" s="385">
        <v>0</v>
      </c>
      <c r="E453" s="386">
        <f t="shared" si="108"/>
        <v>3</v>
      </c>
      <c r="F453" s="387">
        <v>0</v>
      </c>
      <c r="G453" s="387">
        <v>0</v>
      </c>
      <c r="H453" s="389">
        <f t="shared" si="109"/>
        <v>0</v>
      </c>
    </row>
    <row r="454" spans="1:8" ht="12.75" hidden="1" outlineLevel="1">
      <c r="A454" s="384" t="s">
        <v>1995</v>
      </c>
      <c r="B454" s="384" t="s">
        <v>1996</v>
      </c>
      <c r="C454" s="385">
        <v>0</v>
      </c>
      <c r="D454" s="385">
        <v>0</v>
      </c>
      <c r="E454" s="386">
        <f t="shared" si="108"/>
        <v>0</v>
      </c>
      <c r="F454" s="387">
        <v>0</v>
      </c>
      <c r="G454" s="387">
        <v>0</v>
      </c>
      <c r="H454" s="389">
        <f t="shared" si="109"/>
        <v>0</v>
      </c>
    </row>
    <row r="455" spans="1:8" s="382" customFormat="1" ht="15.95" customHeight="1" collapsed="1">
      <c r="A455" s="1166" t="s">
        <v>1997</v>
      </c>
      <c r="B455" s="1166"/>
      <c r="C455" s="381">
        <f t="shared" ref="C455:H455" si="110">C456+C463+C470+C480+C483+C486</f>
        <v>263</v>
      </c>
      <c r="D455" s="381">
        <f t="shared" si="110"/>
        <v>10</v>
      </c>
      <c r="E455" s="381">
        <f t="shared" si="110"/>
        <v>273</v>
      </c>
      <c r="F455" s="381">
        <f t="shared" si="110"/>
        <v>0</v>
      </c>
      <c r="G455" s="381">
        <f t="shared" si="110"/>
        <v>0</v>
      </c>
      <c r="H455" s="381">
        <f t="shared" si="110"/>
        <v>0</v>
      </c>
    </row>
    <row r="456" spans="1:8" s="382" customFormat="1" ht="15.95" customHeight="1">
      <c r="A456" s="1167" t="s">
        <v>1998</v>
      </c>
      <c r="B456" s="1167"/>
      <c r="C456" s="388">
        <f t="shared" ref="C456:G456" si="111">SUM(C457:C462)</f>
        <v>8</v>
      </c>
      <c r="D456" s="388">
        <f t="shared" si="111"/>
        <v>4</v>
      </c>
      <c r="E456" s="388">
        <f t="shared" si="111"/>
        <v>12</v>
      </c>
      <c r="F456" s="388">
        <f t="shared" si="111"/>
        <v>0</v>
      </c>
      <c r="G456" s="388">
        <f t="shared" si="111"/>
        <v>0</v>
      </c>
      <c r="H456" s="388">
        <f t="shared" ref="H456" si="112">SUM(H457:H462)</f>
        <v>0</v>
      </c>
    </row>
    <row r="457" spans="1:8" ht="22.5" hidden="1" outlineLevel="1">
      <c r="A457" s="1168" t="s">
        <v>1999</v>
      </c>
      <c r="B457" s="384" t="s">
        <v>2000</v>
      </c>
      <c r="C457" s="385">
        <v>1</v>
      </c>
      <c r="D457" s="385">
        <v>1</v>
      </c>
      <c r="E457" s="386">
        <f t="shared" ref="E457:E462" si="113">+D457+C457</f>
        <v>2</v>
      </c>
      <c r="F457" s="387">
        <v>0</v>
      </c>
      <c r="G457" s="387">
        <v>0</v>
      </c>
      <c r="H457" s="389">
        <f t="shared" ref="H457:H462" si="114">+G457+F457</f>
        <v>0</v>
      </c>
    </row>
    <row r="458" spans="1:8" ht="22.5" hidden="1" outlineLevel="1">
      <c r="A458" s="1168"/>
      <c r="B458" s="384" t="s">
        <v>2001</v>
      </c>
      <c r="C458" s="385">
        <v>6</v>
      </c>
      <c r="D458" s="385">
        <v>2</v>
      </c>
      <c r="E458" s="386">
        <f t="shared" si="113"/>
        <v>8</v>
      </c>
      <c r="F458" s="387">
        <v>0</v>
      </c>
      <c r="G458" s="387">
        <v>0</v>
      </c>
      <c r="H458" s="389">
        <f t="shared" si="114"/>
        <v>0</v>
      </c>
    </row>
    <row r="459" spans="1:8" ht="11.25" hidden="1" customHeight="1" outlineLevel="1">
      <c r="A459" s="1168" t="s">
        <v>2002</v>
      </c>
      <c r="B459" s="384" t="s">
        <v>2003</v>
      </c>
      <c r="C459" s="385">
        <v>0</v>
      </c>
      <c r="D459" s="385">
        <v>0</v>
      </c>
      <c r="E459" s="386">
        <f t="shared" si="113"/>
        <v>0</v>
      </c>
      <c r="F459" s="387">
        <v>0</v>
      </c>
      <c r="G459" s="387">
        <v>0</v>
      </c>
      <c r="H459" s="389">
        <f t="shared" si="114"/>
        <v>0</v>
      </c>
    </row>
    <row r="460" spans="1:8" ht="12.75" hidden="1" outlineLevel="1">
      <c r="A460" s="1168"/>
      <c r="B460" s="384" t="s">
        <v>2004</v>
      </c>
      <c r="C460" s="385">
        <v>1</v>
      </c>
      <c r="D460" s="385">
        <v>0</v>
      </c>
      <c r="E460" s="386">
        <f t="shared" si="113"/>
        <v>1</v>
      </c>
      <c r="F460" s="387">
        <v>0</v>
      </c>
      <c r="G460" s="387">
        <v>0</v>
      </c>
      <c r="H460" s="389">
        <f t="shared" si="114"/>
        <v>0</v>
      </c>
    </row>
    <row r="461" spans="1:8" ht="12.75" hidden="1" outlineLevel="1">
      <c r="A461" s="1168"/>
      <c r="B461" s="384" t="s">
        <v>2005</v>
      </c>
      <c r="C461" s="385">
        <v>0</v>
      </c>
      <c r="D461" s="385">
        <v>0</v>
      </c>
      <c r="E461" s="386">
        <f t="shared" si="113"/>
        <v>0</v>
      </c>
      <c r="F461" s="387">
        <v>0</v>
      </c>
      <c r="G461" s="387">
        <v>0</v>
      </c>
      <c r="H461" s="389">
        <f t="shared" si="114"/>
        <v>0</v>
      </c>
    </row>
    <row r="462" spans="1:8" ht="12.75" hidden="1" outlineLevel="1">
      <c r="A462" s="1168"/>
      <c r="B462" s="384" t="s">
        <v>2006</v>
      </c>
      <c r="C462" s="385">
        <v>0</v>
      </c>
      <c r="D462" s="385">
        <v>1</v>
      </c>
      <c r="E462" s="386">
        <f t="shared" si="113"/>
        <v>1</v>
      </c>
      <c r="F462" s="387">
        <v>0</v>
      </c>
      <c r="G462" s="387">
        <v>0</v>
      </c>
      <c r="H462" s="389">
        <f t="shared" si="114"/>
        <v>0</v>
      </c>
    </row>
    <row r="463" spans="1:8" s="382" customFormat="1" ht="24.75" customHeight="1" collapsed="1">
      <c r="A463" s="1167" t="s">
        <v>2007</v>
      </c>
      <c r="B463" s="1167"/>
      <c r="C463" s="388">
        <f t="shared" ref="C463:H463" si="115">SUM(C464:C469)</f>
        <v>1</v>
      </c>
      <c r="D463" s="388">
        <f t="shared" si="115"/>
        <v>0</v>
      </c>
      <c r="E463" s="388">
        <f t="shared" si="115"/>
        <v>1</v>
      </c>
      <c r="F463" s="388">
        <f t="shared" si="115"/>
        <v>0</v>
      </c>
      <c r="G463" s="388">
        <f t="shared" si="115"/>
        <v>0</v>
      </c>
      <c r="H463" s="388">
        <f t="shared" si="115"/>
        <v>0</v>
      </c>
    </row>
    <row r="464" spans="1:8" ht="22.5" hidden="1" customHeight="1" outlineLevel="1">
      <c r="A464" s="1168" t="s">
        <v>2008</v>
      </c>
      <c r="B464" s="384" t="s">
        <v>2009</v>
      </c>
      <c r="C464" s="385">
        <v>0</v>
      </c>
      <c r="D464" s="385">
        <v>0</v>
      </c>
      <c r="E464" s="386">
        <f t="shared" ref="E464:E469" si="116">+D464+C464</f>
        <v>0</v>
      </c>
      <c r="F464" s="387">
        <v>0</v>
      </c>
      <c r="G464" s="387">
        <v>0</v>
      </c>
      <c r="H464" s="389">
        <f t="shared" ref="H464:H469" si="117">+G464+F464</f>
        <v>0</v>
      </c>
    </row>
    <row r="465" spans="1:8" ht="22.5" hidden="1" outlineLevel="1">
      <c r="A465" s="1168"/>
      <c r="B465" s="384" t="s">
        <v>2010</v>
      </c>
      <c r="C465" s="385">
        <v>1</v>
      </c>
      <c r="D465" s="385">
        <v>0</v>
      </c>
      <c r="E465" s="386">
        <f t="shared" si="116"/>
        <v>1</v>
      </c>
      <c r="F465" s="387">
        <v>0</v>
      </c>
      <c r="G465" s="387">
        <v>0</v>
      </c>
      <c r="H465" s="389">
        <f t="shared" si="117"/>
        <v>0</v>
      </c>
    </row>
    <row r="466" spans="1:8" ht="33.75" hidden="1" outlineLevel="1">
      <c r="A466" s="1168"/>
      <c r="B466" s="384" t="s">
        <v>2011</v>
      </c>
      <c r="C466" s="385">
        <v>0</v>
      </c>
      <c r="D466" s="385">
        <v>0</v>
      </c>
      <c r="E466" s="386">
        <f t="shared" si="116"/>
        <v>0</v>
      </c>
      <c r="F466" s="387">
        <v>0</v>
      </c>
      <c r="G466" s="387">
        <v>0</v>
      </c>
      <c r="H466" s="389">
        <f t="shared" si="117"/>
        <v>0</v>
      </c>
    </row>
    <row r="467" spans="1:8" ht="22.5" hidden="1" outlineLevel="1">
      <c r="A467" s="1168"/>
      <c r="B467" s="384" t="s">
        <v>2012</v>
      </c>
      <c r="C467" s="385">
        <v>0</v>
      </c>
      <c r="D467" s="385">
        <v>0</v>
      </c>
      <c r="E467" s="386">
        <f t="shared" si="116"/>
        <v>0</v>
      </c>
      <c r="F467" s="387">
        <v>0</v>
      </c>
      <c r="G467" s="387">
        <v>0</v>
      </c>
      <c r="H467" s="389">
        <f t="shared" si="117"/>
        <v>0</v>
      </c>
    </row>
    <row r="468" spans="1:8" ht="22.5" hidden="1" outlineLevel="1">
      <c r="A468" s="1168"/>
      <c r="B468" s="384" t="s">
        <v>2013</v>
      </c>
      <c r="C468" s="385">
        <v>0</v>
      </c>
      <c r="D468" s="385">
        <v>0</v>
      </c>
      <c r="E468" s="386">
        <f t="shared" si="116"/>
        <v>0</v>
      </c>
      <c r="F468" s="387">
        <v>0</v>
      </c>
      <c r="G468" s="387">
        <v>0</v>
      </c>
      <c r="H468" s="389">
        <f t="shared" si="117"/>
        <v>0</v>
      </c>
    </row>
    <row r="469" spans="1:8" ht="22.5" hidden="1" outlineLevel="1">
      <c r="A469" s="1168"/>
      <c r="B469" s="384" t="s">
        <v>2014</v>
      </c>
      <c r="C469" s="385">
        <v>0</v>
      </c>
      <c r="D469" s="385">
        <v>0</v>
      </c>
      <c r="E469" s="386">
        <f t="shared" si="116"/>
        <v>0</v>
      </c>
      <c r="F469" s="387">
        <v>0</v>
      </c>
      <c r="G469" s="387">
        <v>0</v>
      </c>
      <c r="H469" s="389">
        <f t="shared" si="117"/>
        <v>0</v>
      </c>
    </row>
    <row r="470" spans="1:8" ht="24.75" customHeight="1" collapsed="1">
      <c r="A470" s="1167" t="s">
        <v>2015</v>
      </c>
      <c r="B470" s="1167"/>
      <c r="C470" s="388">
        <f t="shared" ref="C470:H470" si="118">SUM(C471:C479)</f>
        <v>224</v>
      </c>
      <c r="D470" s="388">
        <f t="shared" si="118"/>
        <v>1</v>
      </c>
      <c r="E470" s="388">
        <f t="shared" si="118"/>
        <v>225</v>
      </c>
      <c r="F470" s="388">
        <f t="shared" si="118"/>
        <v>0</v>
      </c>
      <c r="G470" s="388">
        <f t="shared" si="118"/>
        <v>0</v>
      </c>
      <c r="H470" s="388">
        <f t="shared" si="118"/>
        <v>0</v>
      </c>
    </row>
    <row r="471" spans="1:8" ht="22.5" hidden="1" outlineLevel="1">
      <c r="A471" s="1168" t="s">
        <v>2016</v>
      </c>
      <c r="B471" s="384" t="s">
        <v>2017</v>
      </c>
      <c r="C471" s="385">
        <v>77</v>
      </c>
      <c r="D471" s="385">
        <v>0</v>
      </c>
      <c r="E471" s="386">
        <f t="shared" ref="E471:E479" si="119">+D471+C471</f>
        <v>77</v>
      </c>
      <c r="F471" s="387">
        <v>0</v>
      </c>
      <c r="G471" s="387">
        <v>0</v>
      </c>
      <c r="H471" s="389">
        <f t="shared" ref="H471:H479" si="120">+G471+F471</f>
        <v>0</v>
      </c>
    </row>
    <row r="472" spans="1:8" ht="22.5" hidden="1" outlineLevel="1">
      <c r="A472" s="1168"/>
      <c r="B472" s="384" t="s">
        <v>2018</v>
      </c>
      <c r="C472" s="385">
        <v>4</v>
      </c>
      <c r="D472" s="385">
        <v>0</v>
      </c>
      <c r="E472" s="386">
        <f t="shared" si="119"/>
        <v>4</v>
      </c>
      <c r="F472" s="387">
        <v>0</v>
      </c>
      <c r="G472" s="387">
        <v>0</v>
      </c>
      <c r="H472" s="389">
        <f t="shared" si="120"/>
        <v>0</v>
      </c>
    </row>
    <row r="473" spans="1:8" ht="22.5" hidden="1" outlineLevel="1">
      <c r="A473" s="1168"/>
      <c r="B473" s="384" t="s">
        <v>2019</v>
      </c>
      <c r="C473" s="385">
        <v>9</v>
      </c>
      <c r="D473" s="385">
        <v>0</v>
      </c>
      <c r="E473" s="386">
        <f t="shared" si="119"/>
        <v>9</v>
      </c>
      <c r="F473" s="387">
        <v>0</v>
      </c>
      <c r="G473" s="387">
        <v>0</v>
      </c>
      <c r="H473" s="389">
        <f t="shared" si="120"/>
        <v>0</v>
      </c>
    </row>
    <row r="474" spans="1:8" ht="11.25" hidden="1" customHeight="1" outlineLevel="1">
      <c r="A474" s="1168" t="s">
        <v>2020</v>
      </c>
      <c r="B474" s="384" t="s">
        <v>2021</v>
      </c>
      <c r="C474" s="385">
        <v>3</v>
      </c>
      <c r="D474" s="385">
        <v>0</v>
      </c>
      <c r="E474" s="386">
        <f t="shared" si="119"/>
        <v>3</v>
      </c>
      <c r="F474" s="387">
        <v>0</v>
      </c>
      <c r="G474" s="387">
        <v>0</v>
      </c>
      <c r="H474" s="389">
        <f t="shared" si="120"/>
        <v>0</v>
      </c>
    </row>
    <row r="475" spans="1:8" ht="22.5" hidden="1" outlineLevel="1">
      <c r="A475" s="1168"/>
      <c r="B475" s="384" t="s">
        <v>2022</v>
      </c>
      <c r="C475" s="385">
        <v>125</v>
      </c>
      <c r="D475" s="385">
        <v>1</v>
      </c>
      <c r="E475" s="386">
        <f t="shared" si="119"/>
        <v>126</v>
      </c>
      <c r="F475" s="387">
        <v>0</v>
      </c>
      <c r="G475" s="387">
        <v>0</v>
      </c>
      <c r="H475" s="389">
        <f t="shared" si="120"/>
        <v>0</v>
      </c>
    </row>
    <row r="476" spans="1:8" ht="11.25" hidden="1" customHeight="1" outlineLevel="1">
      <c r="A476" s="1168" t="s">
        <v>2023</v>
      </c>
      <c r="B476" s="384" t="s">
        <v>2024</v>
      </c>
      <c r="C476" s="385">
        <v>0</v>
      </c>
      <c r="D476" s="385">
        <v>0</v>
      </c>
      <c r="E476" s="386">
        <f t="shared" si="119"/>
        <v>0</v>
      </c>
      <c r="F476" s="387">
        <v>0</v>
      </c>
      <c r="G476" s="387">
        <v>0</v>
      </c>
      <c r="H476" s="389">
        <f t="shared" si="120"/>
        <v>0</v>
      </c>
    </row>
    <row r="477" spans="1:8" ht="22.5" hidden="1" outlineLevel="1">
      <c r="A477" s="1168"/>
      <c r="B477" s="384" t="s">
        <v>2025</v>
      </c>
      <c r="C477" s="385">
        <v>0</v>
      </c>
      <c r="D477" s="385">
        <v>0</v>
      </c>
      <c r="E477" s="386">
        <f t="shared" si="119"/>
        <v>0</v>
      </c>
      <c r="F477" s="387">
        <v>0</v>
      </c>
      <c r="G477" s="387">
        <v>0</v>
      </c>
      <c r="H477" s="389">
        <f t="shared" si="120"/>
        <v>0</v>
      </c>
    </row>
    <row r="478" spans="1:8" ht="22.5" hidden="1" outlineLevel="1">
      <c r="A478" s="1168"/>
      <c r="B478" s="384" t="s">
        <v>2026</v>
      </c>
      <c r="C478" s="385">
        <v>6</v>
      </c>
      <c r="D478" s="385">
        <v>0</v>
      </c>
      <c r="E478" s="386">
        <f t="shared" si="119"/>
        <v>6</v>
      </c>
      <c r="F478" s="387">
        <v>0</v>
      </c>
      <c r="G478" s="387">
        <v>0</v>
      </c>
      <c r="H478" s="389">
        <f t="shared" si="120"/>
        <v>0</v>
      </c>
    </row>
    <row r="479" spans="1:8" ht="22.5" hidden="1" outlineLevel="1">
      <c r="A479" s="1168"/>
      <c r="B479" s="384" t="s">
        <v>2027</v>
      </c>
      <c r="C479" s="385">
        <v>0</v>
      </c>
      <c r="D479" s="385">
        <v>0</v>
      </c>
      <c r="E479" s="386">
        <f t="shared" si="119"/>
        <v>0</v>
      </c>
      <c r="F479" s="387">
        <v>0</v>
      </c>
      <c r="G479" s="387">
        <v>0</v>
      </c>
      <c r="H479" s="389">
        <f t="shared" si="120"/>
        <v>0</v>
      </c>
    </row>
    <row r="480" spans="1:8" ht="15.95" customHeight="1" collapsed="1">
      <c r="A480" s="1167" t="s">
        <v>2028</v>
      </c>
      <c r="B480" s="1167"/>
      <c r="C480" s="390">
        <f>+C481+C482</f>
        <v>3</v>
      </c>
      <c r="D480" s="390">
        <f t="shared" ref="D480" si="121">+D481+D482</f>
        <v>0</v>
      </c>
      <c r="E480" s="390">
        <f>+E481+E482</f>
        <v>3</v>
      </c>
      <c r="F480" s="390">
        <v>0</v>
      </c>
      <c r="G480" s="390">
        <v>0</v>
      </c>
      <c r="H480" s="390">
        <f t="shared" ref="H480" si="122">SUM(H481:H482)</f>
        <v>0</v>
      </c>
    </row>
    <row r="481" spans="1:8" ht="12.75" hidden="1" outlineLevel="1">
      <c r="A481" s="1168" t="s">
        <v>2029</v>
      </c>
      <c r="B481" s="384" t="s">
        <v>2030</v>
      </c>
      <c r="C481" s="385">
        <v>0</v>
      </c>
      <c r="D481" s="385">
        <v>0</v>
      </c>
      <c r="E481" s="386">
        <f t="shared" ref="E481:E482" si="123">+D481+C481</f>
        <v>0</v>
      </c>
      <c r="F481" s="387">
        <v>0</v>
      </c>
      <c r="G481" s="387">
        <v>0</v>
      </c>
      <c r="H481" s="389">
        <f t="shared" ref="H481:H482" si="124">+G481+F481</f>
        <v>0</v>
      </c>
    </row>
    <row r="482" spans="1:8" ht="12.75" hidden="1" outlineLevel="1">
      <c r="A482" s="1168"/>
      <c r="B482" s="384" t="s">
        <v>2031</v>
      </c>
      <c r="C482" s="385">
        <v>3</v>
      </c>
      <c r="D482" s="385">
        <v>0</v>
      </c>
      <c r="E482" s="386">
        <f t="shared" si="123"/>
        <v>3</v>
      </c>
      <c r="F482" s="387">
        <v>0</v>
      </c>
      <c r="G482" s="387">
        <v>0</v>
      </c>
      <c r="H482" s="389">
        <f t="shared" si="124"/>
        <v>0</v>
      </c>
    </row>
    <row r="483" spans="1:8" ht="15.95" customHeight="1" collapsed="1">
      <c r="A483" s="1167" t="s">
        <v>2032</v>
      </c>
      <c r="B483" s="1167"/>
      <c r="C483" s="390">
        <f>+C484+C485</f>
        <v>0</v>
      </c>
      <c r="D483" s="390">
        <f>+D484+D485</f>
        <v>0</v>
      </c>
      <c r="E483" s="390">
        <f t="shared" ref="E483" si="125">SUM(E484:E485)</f>
        <v>0</v>
      </c>
      <c r="F483" s="390">
        <v>0</v>
      </c>
      <c r="G483" s="390">
        <v>0</v>
      </c>
      <c r="H483" s="390">
        <f t="shared" ref="H483" si="126">SUM(H484:H485)</f>
        <v>0</v>
      </c>
    </row>
    <row r="484" spans="1:8" ht="12.75" hidden="1" outlineLevel="1">
      <c r="A484" s="384" t="s">
        <v>2033</v>
      </c>
      <c r="B484" s="384" t="s">
        <v>2034</v>
      </c>
      <c r="C484" s="385">
        <v>0</v>
      </c>
      <c r="D484" s="385">
        <v>0</v>
      </c>
      <c r="E484" s="386">
        <f t="shared" ref="E484:E485" si="127">+D484+C484</f>
        <v>0</v>
      </c>
      <c r="F484" s="387">
        <v>0</v>
      </c>
      <c r="G484" s="387">
        <v>0</v>
      </c>
      <c r="H484" s="389">
        <f t="shared" ref="H484:H485" si="128">+G484+F484</f>
        <v>0</v>
      </c>
    </row>
    <row r="485" spans="1:8" ht="12.75" hidden="1" outlineLevel="1">
      <c r="A485" s="384" t="s">
        <v>2035</v>
      </c>
      <c r="B485" s="384" t="s">
        <v>2036</v>
      </c>
      <c r="C485" s="385">
        <v>0</v>
      </c>
      <c r="D485" s="385">
        <v>0</v>
      </c>
      <c r="E485" s="386">
        <f t="shared" si="127"/>
        <v>0</v>
      </c>
      <c r="F485" s="387">
        <v>0</v>
      </c>
      <c r="G485" s="387">
        <v>0</v>
      </c>
      <c r="H485" s="389">
        <f t="shared" si="128"/>
        <v>0</v>
      </c>
    </row>
    <row r="486" spans="1:8" ht="15.95" customHeight="1" collapsed="1">
      <c r="A486" s="1167" t="s">
        <v>2037</v>
      </c>
      <c r="B486" s="1167"/>
      <c r="C486" s="390">
        <f>SUM(C487:C494)</f>
        <v>27</v>
      </c>
      <c r="D486" s="390">
        <f>SUM(D487:D494)</f>
        <v>5</v>
      </c>
      <c r="E486" s="390">
        <f t="shared" ref="E486" si="129">SUM(E487:E494)</f>
        <v>32</v>
      </c>
      <c r="F486" s="390">
        <v>0</v>
      </c>
      <c r="G486" s="390">
        <v>0</v>
      </c>
      <c r="H486" s="390">
        <f t="shared" ref="H486" si="130">SUM(H487:H494)</f>
        <v>0</v>
      </c>
    </row>
    <row r="487" spans="1:8" ht="12.75" hidden="1" outlineLevel="1">
      <c r="A487" s="1168" t="s">
        <v>2038</v>
      </c>
      <c r="B487" s="384" t="s">
        <v>2039</v>
      </c>
      <c r="C487" s="385">
        <v>0</v>
      </c>
      <c r="D487" s="385">
        <v>0</v>
      </c>
      <c r="E487" s="386">
        <f t="shared" ref="E487:E494" si="131">+D487+C487</f>
        <v>0</v>
      </c>
      <c r="F487" s="387">
        <v>0</v>
      </c>
      <c r="G487" s="387">
        <v>0</v>
      </c>
      <c r="H487" s="389">
        <f t="shared" ref="H487:H494" si="132">+G487+F487</f>
        <v>0</v>
      </c>
    </row>
    <row r="488" spans="1:8" ht="12.75" hidden="1" outlineLevel="1">
      <c r="A488" s="1168"/>
      <c r="B488" s="384" t="s">
        <v>2040</v>
      </c>
      <c r="C488" s="385">
        <v>0</v>
      </c>
      <c r="D488" s="385">
        <v>0</v>
      </c>
      <c r="E488" s="386">
        <f t="shared" si="131"/>
        <v>0</v>
      </c>
      <c r="F488" s="387">
        <v>0</v>
      </c>
      <c r="G488" s="387">
        <v>0</v>
      </c>
      <c r="H488" s="389">
        <f t="shared" si="132"/>
        <v>0</v>
      </c>
    </row>
    <row r="489" spans="1:8" ht="22.5" hidden="1" outlineLevel="1">
      <c r="A489" s="1168"/>
      <c r="B489" s="384" t="s">
        <v>2041</v>
      </c>
      <c r="C489" s="385">
        <v>1</v>
      </c>
      <c r="D489" s="385">
        <v>0</v>
      </c>
      <c r="E489" s="386">
        <f t="shared" si="131"/>
        <v>1</v>
      </c>
      <c r="F489" s="387">
        <v>0</v>
      </c>
      <c r="G489" s="387">
        <v>0</v>
      </c>
      <c r="H489" s="389">
        <f t="shared" si="132"/>
        <v>0</v>
      </c>
    </row>
    <row r="490" spans="1:8" ht="22.5" hidden="1" outlineLevel="1">
      <c r="A490" s="1168" t="s">
        <v>2042</v>
      </c>
      <c r="B490" s="384" t="s">
        <v>2043</v>
      </c>
      <c r="C490" s="385">
        <v>0</v>
      </c>
      <c r="D490" s="385">
        <v>0</v>
      </c>
      <c r="E490" s="386">
        <f t="shared" si="131"/>
        <v>0</v>
      </c>
      <c r="F490" s="387">
        <v>0</v>
      </c>
      <c r="G490" s="387">
        <v>0</v>
      </c>
      <c r="H490" s="389">
        <f t="shared" si="132"/>
        <v>0</v>
      </c>
    </row>
    <row r="491" spans="1:8" ht="12.75" hidden="1" outlineLevel="1">
      <c r="A491" s="1168"/>
      <c r="B491" s="384" t="s">
        <v>2044</v>
      </c>
      <c r="C491" s="385">
        <v>0</v>
      </c>
      <c r="D491" s="385">
        <v>0</v>
      </c>
      <c r="E491" s="386">
        <f t="shared" si="131"/>
        <v>0</v>
      </c>
      <c r="F491" s="387">
        <v>0</v>
      </c>
      <c r="G491" s="387">
        <v>0</v>
      </c>
      <c r="H491" s="389">
        <f t="shared" si="132"/>
        <v>0</v>
      </c>
    </row>
    <row r="492" spans="1:8" ht="22.5" hidden="1" outlineLevel="1">
      <c r="A492" s="1168"/>
      <c r="B492" s="384" t="s">
        <v>2045</v>
      </c>
      <c r="C492" s="385">
        <v>0</v>
      </c>
      <c r="D492" s="385">
        <v>0</v>
      </c>
      <c r="E492" s="386">
        <f t="shared" si="131"/>
        <v>0</v>
      </c>
      <c r="F492" s="387">
        <v>0</v>
      </c>
      <c r="G492" s="387">
        <v>0</v>
      </c>
      <c r="H492" s="389">
        <f t="shared" si="132"/>
        <v>0</v>
      </c>
    </row>
    <row r="493" spans="1:8" ht="12.75" hidden="1" outlineLevel="1">
      <c r="A493" s="1168"/>
      <c r="B493" s="384" t="s">
        <v>2046</v>
      </c>
      <c r="C493" s="385">
        <v>0</v>
      </c>
      <c r="D493" s="385">
        <v>0</v>
      </c>
      <c r="E493" s="386">
        <f t="shared" si="131"/>
        <v>0</v>
      </c>
      <c r="F493" s="387">
        <v>0</v>
      </c>
      <c r="G493" s="387">
        <v>0</v>
      </c>
      <c r="H493" s="389">
        <f t="shared" si="132"/>
        <v>0</v>
      </c>
    </row>
    <row r="494" spans="1:8" ht="22.5" hidden="1" outlineLevel="1">
      <c r="A494" s="1168"/>
      <c r="B494" s="384" t="s">
        <v>2047</v>
      </c>
      <c r="C494" s="385">
        <v>26</v>
      </c>
      <c r="D494" s="385">
        <v>5</v>
      </c>
      <c r="E494" s="386">
        <f t="shared" si="131"/>
        <v>31</v>
      </c>
      <c r="F494" s="387">
        <v>0</v>
      </c>
      <c r="G494" s="387">
        <v>0</v>
      </c>
      <c r="H494" s="389">
        <f t="shared" si="132"/>
        <v>0</v>
      </c>
    </row>
    <row r="495" spans="1:8" ht="25.5" customHeight="1" collapsed="1">
      <c r="A495" s="1170" t="s">
        <v>2057</v>
      </c>
      <c r="B495" s="1170"/>
      <c r="C495" s="687">
        <v>171</v>
      </c>
      <c r="D495" s="687">
        <v>4</v>
      </c>
      <c r="E495" s="688">
        <f>C495+D495</f>
        <v>175</v>
      </c>
      <c r="F495" s="689">
        <v>0</v>
      </c>
      <c r="G495" s="689">
        <v>0</v>
      </c>
      <c r="H495" s="688">
        <f>F495+G495</f>
        <v>0</v>
      </c>
    </row>
    <row r="496" spans="1:8" ht="18.75" customHeight="1">
      <c r="A496" s="394" t="s">
        <v>2058</v>
      </c>
      <c r="B496" s="394"/>
      <c r="C496" s="395">
        <f>C6+C13+C49+C148+C238+C272+C317+C339+C411+C455+C495</f>
        <v>568</v>
      </c>
      <c r="D496" s="395">
        <f t="shared" ref="D496:H496" si="133">D6+D13+D49+D148+D238+D272+D317+D339+D411+D455+D495</f>
        <v>29</v>
      </c>
      <c r="E496" s="395">
        <f t="shared" si="133"/>
        <v>597</v>
      </c>
      <c r="F496" s="395">
        <f t="shared" si="133"/>
        <v>0</v>
      </c>
      <c r="G496" s="395">
        <f t="shared" si="133"/>
        <v>0</v>
      </c>
      <c r="H496" s="395">
        <f t="shared" si="133"/>
        <v>0</v>
      </c>
    </row>
    <row r="497" spans="1:15" ht="11.25" customHeight="1">
      <c r="A497" s="1171" t="s">
        <v>2059</v>
      </c>
      <c r="B497" s="1171"/>
      <c r="C497" s="1171"/>
      <c r="D497" s="1171"/>
      <c r="E497" s="1171"/>
      <c r="F497" s="1171"/>
      <c r="G497" s="1171"/>
      <c r="H497" s="1171"/>
      <c r="I497" s="396"/>
      <c r="J497" s="396"/>
      <c r="K497" s="396"/>
      <c r="L497" s="396"/>
      <c r="M497" s="396"/>
      <c r="N497" s="396"/>
      <c r="O497" s="396"/>
    </row>
  </sheetData>
  <mergeCells count="162">
    <mergeCell ref="A483:B483"/>
    <mergeCell ref="A486:B486"/>
    <mergeCell ref="A487:A489"/>
    <mergeCell ref="A490:A494"/>
    <mergeCell ref="A495:B495"/>
    <mergeCell ref="A497:H497"/>
    <mergeCell ref="A470:B470"/>
    <mergeCell ref="A471:A473"/>
    <mergeCell ref="A474:A475"/>
    <mergeCell ref="A476:A479"/>
    <mergeCell ref="A480:B480"/>
    <mergeCell ref="A481:A482"/>
    <mergeCell ref="A455:B455"/>
    <mergeCell ref="A456:B456"/>
    <mergeCell ref="A457:A458"/>
    <mergeCell ref="A459:A462"/>
    <mergeCell ref="A463:B463"/>
    <mergeCell ref="A464:A469"/>
    <mergeCell ref="A440:A442"/>
    <mergeCell ref="A443:B443"/>
    <mergeCell ref="A444:A445"/>
    <mergeCell ref="A446:A447"/>
    <mergeCell ref="A448:A449"/>
    <mergeCell ref="A450:A453"/>
    <mergeCell ref="A419:A420"/>
    <mergeCell ref="A421:A423"/>
    <mergeCell ref="A424:A431"/>
    <mergeCell ref="A433:A434"/>
    <mergeCell ref="A435:A438"/>
    <mergeCell ref="A439:B439"/>
    <mergeCell ref="A400:A405"/>
    <mergeCell ref="A406:A410"/>
    <mergeCell ref="A411:B411"/>
    <mergeCell ref="A412:B412"/>
    <mergeCell ref="A413:A416"/>
    <mergeCell ref="A417:A418"/>
    <mergeCell ref="A384:B384"/>
    <mergeCell ref="A385:A387"/>
    <mergeCell ref="A388:A389"/>
    <mergeCell ref="A390:B390"/>
    <mergeCell ref="A391:A396"/>
    <mergeCell ref="A397:A399"/>
    <mergeCell ref="A358:A362"/>
    <mergeCell ref="A363:A366"/>
    <mergeCell ref="A367:A370"/>
    <mergeCell ref="A371:B371"/>
    <mergeCell ref="A372:A380"/>
    <mergeCell ref="A381:A383"/>
    <mergeCell ref="A340:B340"/>
    <mergeCell ref="A341:A343"/>
    <mergeCell ref="A344:A346"/>
    <mergeCell ref="A347:A353"/>
    <mergeCell ref="A354:A356"/>
    <mergeCell ref="A357:B357"/>
    <mergeCell ref="A319:A322"/>
    <mergeCell ref="A323:A326"/>
    <mergeCell ref="A328:B328"/>
    <mergeCell ref="A330:A333"/>
    <mergeCell ref="A334:B334"/>
    <mergeCell ref="A339:B339"/>
    <mergeCell ref="A306:A307"/>
    <mergeCell ref="A308:A310"/>
    <mergeCell ref="A311:B311"/>
    <mergeCell ref="A312:A316"/>
    <mergeCell ref="A317:B317"/>
    <mergeCell ref="A318:B318"/>
    <mergeCell ref="A285:A290"/>
    <mergeCell ref="A291:B291"/>
    <mergeCell ref="A292:A293"/>
    <mergeCell ref="A294:A296"/>
    <mergeCell ref="A298:A304"/>
    <mergeCell ref="A305:B305"/>
    <mergeCell ref="A272:B272"/>
    <mergeCell ref="A273:B273"/>
    <mergeCell ref="A274:A276"/>
    <mergeCell ref="A278:A279"/>
    <mergeCell ref="A280:A281"/>
    <mergeCell ref="A282:A284"/>
    <mergeCell ref="A249:A256"/>
    <mergeCell ref="A257:B257"/>
    <mergeCell ref="A258:A260"/>
    <mergeCell ref="A261:A263"/>
    <mergeCell ref="A264:B264"/>
    <mergeCell ref="A265:A271"/>
    <mergeCell ref="A236:A237"/>
    <mergeCell ref="A238:B238"/>
    <mergeCell ref="A239:B239"/>
    <mergeCell ref="A242:A243"/>
    <mergeCell ref="A244:B244"/>
    <mergeCell ref="A245:A248"/>
    <mergeCell ref="A219:B219"/>
    <mergeCell ref="A220:A222"/>
    <mergeCell ref="A223:A225"/>
    <mergeCell ref="A226:A230"/>
    <mergeCell ref="A231:A234"/>
    <mergeCell ref="A235:B235"/>
    <mergeCell ref="A194:B194"/>
    <mergeCell ref="A195:A199"/>
    <mergeCell ref="A200:A203"/>
    <mergeCell ref="A204:A208"/>
    <mergeCell ref="A209:A212"/>
    <mergeCell ref="A213:A218"/>
    <mergeCell ref="A168:A170"/>
    <mergeCell ref="A171:A175"/>
    <mergeCell ref="A176:B176"/>
    <mergeCell ref="A177:A180"/>
    <mergeCell ref="A181:A182"/>
    <mergeCell ref="A185:A193"/>
    <mergeCell ref="A141:A147"/>
    <mergeCell ref="A148:B148"/>
    <mergeCell ref="A149:B149"/>
    <mergeCell ref="A150:A158"/>
    <mergeCell ref="A159:A161"/>
    <mergeCell ref="A162:A167"/>
    <mergeCell ref="A122:A125"/>
    <mergeCell ref="A126:B126"/>
    <mergeCell ref="A127:A129"/>
    <mergeCell ref="A130:A131"/>
    <mergeCell ref="A132:A137"/>
    <mergeCell ref="A138:A140"/>
    <mergeCell ref="A104:B104"/>
    <mergeCell ref="A105:A107"/>
    <mergeCell ref="A108:A111"/>
    <mergeCell ref="A112:A115"/>
    <mergeCell ref="A116:B116"/>
    <mergeCell ref="A117:A121"/>
    <mergeCell ref="A76:A77"/>
    <mergeCell ref="A78:A79"/>
    <mergeCell ref="A83:A90"/>
    <mergeCell ref="A91:B91"/>
    <mergeCell ref="A95:A96"/>
    <mergeCell ref="A97:A103"/>
    <mergeCell ref="A51:A54"/>
    <mergeCell ref="A56:A58"/>
    <mergeCell ref="A59:A65"/>
    <mergeCell ref="A66:A68"/>
    <mergeCell ref="A69:A74"/>
    <mergeCell ref="A75:B75"/>
    <mergeCell ref="A36:A42"/>
    <mergeCell ref="A43:B43"/>
    <mergeCell ref="A44:A45"/>
    <mergeCell ref="A47:A48"/>
    <mergeCell ref="A49:B49"/>
    <mergeCell ref="A50:B50"/>
    <mergeCell ref="A28:B28"/>
    <mergeCell ref="A29:A30"/>
    <mergeCell ref="A31:A34"/>
    <mergeCell ref="A7:B7"/>
    <mergeCell ref="A9:B9"/>
    <mergeCell ref="A11:B11"/>
    <mergeCell ref="A13:B13"/>
    <mergeCell ref="A14:B14"/>
    <mergeCell ref="A15:A18"/>
    <mergeCell ref="A1:H1"/>
    <mergeCell ref="A2:H2"/>
    <mergeCell ref="A4:B5"/>
    <mergeCell ref="C4:E4"/>
    <mergeCell ref="F4:H4"/>
    <mergeCell ref="A6:B6"/>
    <mergeCell ref="A20:B20"/>
    <mergeCell ref="A21:A24"/>
    <mergeCell ref="A25:A27"/>
  </mergeCells>
  <printOptions horizontalCentered="1" verticalCentered="1"/>
  <pageMargins left="0.19685039370078741" right="0.19685039370078741" top="0.19685039370078741" bottom="0.19685039370078741" header="0.19685039370078741" footer="0.19685039370078741"/>
  <pageSetup paperSize="9" scale="70" orientation="portrait" r:id="rId1"/>
</worksheet>
</file>

<file path=xl/worksheets/sheet31.xml><?xml version="1.0" encoding="utf-8"?>
<worksheet xmlns="http://schemas.openxmlformats.org/spreadsheetml/2006/main" xmlns:r="http://schemas.openxmlformats.org/officeDocument/2006/relationships">
  <sheetPr>
    <tabColor theme="0" tint="-4.9989318521683403E-2"/>
  </sheetPr>
  <dimension ref="A1:T18"/>
  <sheetViews>
    <sheetView showGridLines="0" zoomScaleNormal="100" workbookViewId="0">
      <pane xSplit="2" ySplit="6" topLeftCell="C10" activePane="bottomRight" state="frozen"/>
      <selection activeCell="J27" sqref="J27"/>
      <selection pane="topRight" activeCell="J27" sqref="J27"/>
      <selection pane="bottomLeft" activeCell="J27" sqref="J27"/>
      <selection pane="bottomRight" sqref="A1:T1"/>
    </sheetView>
  </sheetViews>
  <sheetFormatPr defaultColWidth="9.140625" defaultRowHeight="12.75"/>
  <cols>
    <col min="1" max="1" width="18" style="60" customWidth="1"/>
    <col min="2" max="2" width="6.140625" style="60" customWidth="1"/>
    <col min="3" max="4" width="10" style="60" customWidth="1"/>
    <col min="5" max="6" width="6.42578125" style="60" bestFit="1" customWidth="1"/>
    <col min="7" max="7" width="5.42578125" style="60" bestFit="1" customWidth="1"/>
    <col min="8" max="8" width="6.42578125" style="60" bestFit="1" customWidth="1"/>
    <col min="9" max="10" width="10.5703125" style="60" customWidth="1"/>
    <col min="11" max="12" width="5.42578125" style="60" bestFit="1" customWidth="1"/>
    <col min="13" max="13" width="4" style="60" bestFit="1" customWidth="1"/>
    <col min="14" max="14" width="6.140625" style="60" customWidth="1"/>
    <col min="15" max="15" width="7.42578125" style="60" bestFit="1" customWidth="1"/>
    <col min="16" max="16" width="6.42578125" style="60" bestFit="1" customWidth="1"/>
    <col min="17" max="17" width="7.42578125" style="60" customWidth="1"/>
    <col min="18" max="18" width="6" style="60" bestFit="1" customWidth="1"/>
    <col min="19" max="19" width="6.28515625" style="60" bestFit="1" customWidth="1"/>
    <col min="20" max="20" width="6.7109375" style="60" bestFit="1" customWidth="1"/>
    <col min="21" max="16384" width="9.140625" style="60"/>
  </cols>
  <sheetData>
    <row r="1" spans="1:20" ht="35.1" customHeight="1">
      <c r="A1" s="898" t="s">
        <v>2060</v>
      </c>
      <c r="B1" s="898"/>
      <c r="C1" s="898"/>
      <c r="D1" s="898"/>
      <c r="E1" s="898"/>
      <c r="F1" s="898"/>
      <c r="G1" s="898"/>
      <c r="H1" s="898"/>
      <c r="I1" s="898"/>
      <c r="J1" s="898"/>
      <c r="K1" s="898"/>
      <c r="L1" s="898"/>
      <c r="M1" s="898"/>
      <c r="N1" s="898"/>
      <c r="O1" s="898"/>
      <c r="P1" s="898"/>
      <c r="Q1" s="898"/>
      <c r="R1" s="898"/>
      <c r="S1" s="898"/>
      <c r="T1" s="898"/>
    </row>
    <row r="2" spans="1:20">
      <c r="A2" s="1172" t="s">
        <v>2061</v>
      </c>
      <c r="B2" s="1172"/>
      <c r="C2" s="1172"/>
      <c r="D2" s="1172"/>
      <c r="E2" s="1172"/>
      <c r="F2" s="1172"/>
      <c r="G2" s="1172"/>
      <c r="H2" s="1172"/>
      <c r="I2" s="1172"/>
      <c r="J2" s="1172"/>
      <c r="K2" s="1172"/>
      <c r="L2" s="1172"/>
      <c r="M2" s="1172"/>
      <c r="N2" s="1172"/>
      <c r="O2" s="1172"/>
      <c r="P2" s="1172"/>
      <c r="Q2" s="1172"/>
      <c r="R2" s="1172"/>
      <c r="S2" s="1172"/>
      <c r="T2" s="1172"/>
    </row>
    <row r="3" spans="1:20">
      <c r="A3" s="397"/>
      <c r="B3" s="397"/>
      <c r="C3" s="397"/>
      <c r="D3" s="397"/>
      <c r="E3" s="397"/>
      <c r="F3" s="397"/>
      <c r="G3" s="397"/>
      <c r="H3" s="397"/>
    </row>
    <row r="4" spans="1:20" ht="40.5" customHeight="1">
      <c r="A4" s="1173" t="s">
        <v>2062</v>
      </c>
      <c r="B4" s="1173"/>
      <c r="C4" s="1033" t="s">
        <v>1131</v>
      </c>
      <c r="D4" s="1033"/>
      <c r="E4" s="1033"/>
      <c r="F4" s="1033"/>
      <c r="G4" s="1033"/>
      <c r="H4" s="1033"/>
      <c r="I4" s="1033"/>
      <c r="J4" s="1033"/>
      <c r="K4" s="1033"/>
      <c r="L4" s="1033"/>
      <c r="M4" s="1033"/>
      <c r="N4" s="1033"/>
      <c r="O4" s="1033"/>
      <c r="P4" s="1033"/>
      <c r="Q4" s="1033"/>
      <c r="R4" s="1176" t="s">
        <v>2063</v>
      </c>
      <c r="S4" s="1177"/>
      <c r="T4" s="1177"/>
    </row>
    <row r="5" spans="1:20" ht="20.25" customHeight="1">
      <c r="A5" s="1174"/>
      <c r="B5" s="1174"/>
      <c r="C5" s="1180" t="s">
        <v>1315</v>
      </c>
      <c r="D5" s="1180"/>
      <c r="E5" s="1180"/>
      <c r="F5" s="1180"/>
      <c r="G5" s="1180"/>
      <c r="H5" s="1180"/>
      <c r="I5" s="1180" t="s">
        <v>1316</v>
      </c>
      <c r="J5" s="1180"/>
      <c r="K5" s="1180"/>
      <c r="L5" s="1180"/>
      <c r="M5" s="1180"/>
      <c r="N5" s="1180"/>
      <c r="O5" s="1033" t="s">
        <v>1152</v>
      </c>
      <c r="P5" s="1033"/>
      <c r="Q5" s="1033"/>
      <c r="R5" s="1178"/>
      <c r="S5" s="1179"/>
      <c r="T5" s="1179"/>
    </row>
    <row r="6" spans="1:20" ht="79.5" customHeight="1">
      <c r="A6" s="1175"/>
      <c r="B6" s="1175"/>
      <c r="C6" s="61" t="s">
        <v>1421</v>
      </c>
      <c r="D6" s="61" t="s">
        <v>1422</v>
      </c>
      <c r="E6" s="61" t="s">
        <v>11</v>
      </c>
      <c r="F6" s="61" t="s">
        <v>12</v>
      </c>
      <c r="G6" s="61" t="s">
        <v>13</v>
      </c>
      <c r="H6" s="61" t="s">
        <v>1147</v>
      </c>
      <c r="I6" s="61" t="s">
        <v>1421</v>
      </c>
      <c r="J6" s="61" t="s">
        <v>1422</v>
      </c>
      <c r="K6" s="61" t="s">
        <v>11</v>
      </c>
      <c r="L6" s="61" t="s">
        <v>12</v>
      </c>
      <c r="M6" s="61" t="s">
        <v>13</v>
      </c>
      <c r="N6" s="61" t="s">
        <v>1147</v>
      </c>
      <c r="O6" s="62" t="s">
        <v>1134</v>
      </c>
      <c r="P6" s="62" t="s">
        <v>1135</v>
      </c>
      <c r="Q6" s="62" t="s">
        <v>1136</v>
      </c>
      <c r="R6" s="398" t="s">
        <v>2064</v>
      </c>
      <c r="S6" s="398" t="s">
        <v>2065</v>
      </c>
      <c r="T6" s="399" t="s">
        <v>2066</v>
      </c>
    </row>
    <row r="7" spans="1:20" ht="32.1" customHeight="1">
      <c r="A7" s="1181" t="s">
        <v>2067</v>
      </c>
      <c r="B7" s="1181"/>
      <c r="C7" s="69">
        <v>670</v>
      </c>
      <c r="D7" s="69">
        <v>12</v>
      </c>
      <c r="E7" s="400">
        <v>29</v>
      </c>
      <c r="F7" s="401">
        <v>42</v>
      </c>
      <c r="G7" s="402">
        <v>7</v>
      </c>
      <c r="H7" s="402">
        <v>488</v>
      </c>
      <c r="I7" s="401">
        <v>104</v>
      </c>
      <c r="J7" s="401">
        <v>3</v>
      </c>
      <c r="K7" s="401">
        <v>4</v>
      </c>
      <c r="L7" s="401">
        <v>14</v>
      </c>
      <c r="M7" s="402">
        <v>4</v>
      </c>
      <c r="N7" s="402">
        <v>38</v>
      </c>
      <c r="O7" s="403">
        <f>SUM(C7:H7)</f>
        <v>1248</v>
      </c>
      <c r="P7" s="403">
        <f>SUM(I7:N7)</f>
        <v>167</v>
      </c>
      <c r="Q7" s="403">
        <f>+P7+O7</f>
        <v>1415</v>
      </c>
      <c r="R7" s="336">
        <v>19</v>
      </c>
      <c r="S7" s="336">
        <v>1</v>
      </c>
      <c r="T7" s="403">
        <f>+S7+R7</f>
        <v>20</v>
      </c>
    </row>
    <row r="8" spans="1:20" ht="32.1" customHeight="1">
      <c r="A8" s="1181" t="s">
        <v>2068</v>
      </c>
      <c r="B8" s="1181"/>
      <c r="C8" s="69">
        <v>4013</v>
      </c>
      <c r="D8" s="69">
        <v>94</v>
      </c>
      <c r="E8" s="400">
        <v>194</v>
      </c>
      <c r="F8" s="401">
        <v>254</v>
      </c>
      <c r="G8" s="402">
        <v>62</v>
      </c>
      <c r="H8" s="402">
        <v>2388</v>
      </c>
      <c r="I8" s="401">
        <v>560</v>
      </c>
      <c r="J8" s="401">
        <v>15</v>
      </c>
      <c r="K8" s="401">
        <v>31</v>
      </c>
      <c r="L8" s="401">
        <v>22</v>
      </c>
      <c r="M8" s="402">
        <v>13</v>
      </c>
      <c r="N8" s="402">
        <v>226</v>
      </c>
      <c r="O8" s="403">
        <f t="shared" ref="O8:O16" si="0">SUM(C8:H8)</f>
        <v>7005</v>
      </c>
      <c r="P8" s="403">
        <f t="shared" ref="P8:P16" si="1">SUM(I8:N8)</f>
        <v>867</v>
      </c>
      <c r="Q8" s="403">
        <f t="shared" ref="Q8:Q16" si="2">+P8+O8</f>
        <v>7872</v>
      </c>
      <c r="R8" s="336">
        <v>78</v>
      </c>
      <c r="S8" s="336">
        <v>0</v>
      </c>
      <c r="T8" s="403">
        <f t="shared" ref="T8:T16" si="3">+S8+R8</f>
        <v>78</v>
      </c>
    </row>
    <row r="9" spans="1:20" ht="32.1" customHeight="1">
      <c r="A9" s="1181" t="s">
        <v>2069</v>
      </c>
      <c r="B9" s="1181"/>
      <c r="C9" s="69">
        <v>12823</v>
      </c>
      <c r="D9" s="69">
        <v>298</v>
      </c>
      <c r="E9" s="400">
        <v>685</v>
      </c>
      <c r="F9" s="401">
        <v>1002</v>
      </c>
      <c r="G9" s="402">
        <v>262</v>
      </c>
      <c r="H9" s="402">
        <v>7420</v>
      </c>
      <c r="I9" s="401">
        <v>2094</v>
      </c>
      <c r="J9" s="401">
        <v>65</v>
      </c>
      <c r="K9" s="401">
        <v>115</v>
      </c>
      <c r="L9" s="401">
        <v>132</v>
      </c>
      <c r="M9" s="402">
        <v>46</v>
      </c>
      <c r="N9" s="402">
        <v>667</v>
      </c>
      <c r="O9" s="403">
        <f t="shared" si="0"/>
        <v>22490</v>
      </c>
      <c r="P9" s="403">
        <f t="shared" si="1"/>
        <v>3119</v>
      </c>
      <c r="Q9" s="403">
        <f t="shared" si="2"/>
        <v>25609</v>
      </c>
      <c r="R9" s="336">
        <v>160</v>
      </c>
      <c r="S9" s="336">
        <v>5</v>
      </c>
      <c r="T9" s="403">
        <f t="shared" si="3"/>
        <v>165</v>
      </c>
    </row>
    <row r="10" spans="1:20" ht="32.1" customHeight="1">
      <c r="A10" s="1181" t="s">
        <v>2070</v>
      </c>
      <c r="B10" s="1181"/>
      <c r="C10" s="69">
        <v>19004</v>
      </c>
      <c r="D10" s="69">
        <v>695</v>
      </c>
      <c r="E10" s="400">
        <v>1453</v>
      </c>
      <c r="F10" s="401">
        <v>2156</v>
      </c>
      <c r="G10" s="402">
        <v>489</v>
      </c>
      <c r="H10" s="402">
        <v>12521</v>
      </c>
      <c r="I10" s="401">
        <v>4016</v>
      </c>
      <c r="J10" s="401">
        <v>146</v>
      </c>
      <c r="K10" s="401">
        <v>263</v>
      </c>
      <c r="L10" s="401">
        <v>329</v>
      </c>
      <c r="M10" s="402">
        <v>74</v>
      </c>
      <c r="N10" s="402">
        <v>1484</v>
      </c>
      <c r="O10" s="403">
        <f t="shared" si="0"/>
        <v>36318</v>
      </c>
      <c r="P10" s="403">
        <f t="shared" si="1"/>
        <v>6312</v>
      </c>
      <c r="Q10" s="403">
        <f t="shared" si="2"/>
        <v>42630</v>
      </c>
      <c r="R10" s="336">
        <v>263</v>
      </c>
      <c r="S10" s="336">
        <v>3</v>
      </c>
      <c r="T10" s="403">
        <f t="shared" si="3"/>
        <v>266</v>
      </c>
    </row>
    <row r="11" spans="1:20" ht="32.1" customHeight="1">
      <c r="A11" s="1181" t="s">
        <v>2071</v>
      </c>
      <c r="B11" s="1181"/>
      <c r="C11" s="69">
        <v>31648</v>
      </c>
      <c r="D11" s="69">
        <v>1500</v>
      </c>
      <c r="E11" s="400">
        <v>2900</v>
      </c>
      <c r="F11" s="401">
        <v>4069</v>
      </c>
      <c r="G11" s="402">
        <v>1104</v>
      </c>
      <c r="H11" s="402">
        <v>23680</v>
      </c>
      <c r="I11" s="401">
        <v>9335</v>
      </c>
      <c r="J11" s="401">
        <v>335</v>
      </c>
      <c r="K11" s="401">
        <v>544</v>
      </c>
      <c r="L11" s="401">
        <v>743</v>
      </c>
      <c r="M11" s="402">
        <v>176</v>
      </c>
      <c r="N11" s="402">
        <v>3221</v>
      </c>
      <c r="O11" s="403">
        <f t="shared" si="0"/>
        <v>64901</v>
      </c>
      <c r="P11" s="403">
        <f t="shared" si="1"/>
        <v>14354</v>
      </c>
      <c r="Q11" s="403">
        <f t="shared" si="2"/>
        <v>79255</v>
      </c>
      <c r="R11" s="336">
        <v>366</v>
      </c>
      <c r="S11" s="336">
        <v>10</v>
      </c>
      <c r="T11" s="403">
        <f t="shared" si="3"/>
        <v>376</v>
      </c>
    </row>
    <row r="12" spans="1:20" ht="32.1" customHeight="1">
      <c r="A12" s="1181" t="s">
        <v>2072</v>
      </c>
      <c r="B12" s="1181"/>
      <c r="C12" s="69">
        <v>17617</v>
      </c>
      <c r="D12" s="69">
        <v>995</v>
      </c>
      <c r="E12" s="400">
        <v>1718</v>
      </c>
      <c r="F12" s="401">
        <v>2550</v>
      </c>
      <c r="G12" s="402">
        <v>727</v>
      </c>
      <c r="H12" s="402">
        <v>14286</v>
      </c>
      <c r="I12" s="401">
        <v>4904</v>
      </c>
      <c r="J12" s="401">
        <v>187</v>
      </c>
      <c r="K12" s="401">
        <v>342</v>
      </c>
      <c r="L12" s="401">
        <v>421</v>
      </c>
      <c r="M12" s="402">
        <v>113</v>
      </c>
      <c r="N12" s="402">
        <v>1958</v>
      </c>
      <c r="O12" s="403">
        <f t="shared" si="0"/>
        <v>37893</v>
      </c>
      <c r="P12" s="403">
        <f t="shared" si="1"/>
        <v>7925</v>
      </c>
      <c r="Q12" s="403">
        <f t="shared" si="2"/>
        <v>45818</v>
      </c>
      <c r="R12" s="336">
        <v>161</v>
      </c>
      <c r="S12" s="336">
        <v>3</v>
      </c>
      <c r="T12" s="403">
        <f t="shared" si="3"/>
        <v>164</v>
      </c>
    </row>
    <row r="13" spans="1:20" ht="32.1" customHeight="1">
      <c r="A13" s="1181" t="s">
        <v>2073</v>
      </c>
      <c r="B13" s="1181"/>
      <c r="C13" s="69">
        <v>17559</v>
      </c>
      <c r="D13" s="69">
        <v>1015</v>
      </c>
      <c r="E13" s="400">
        <v>1850</v>
      </c>
      <c r="F13" s="401">
        <v>2618</v>
      </c>
      <c r="G13" s="402">
        <v>756</v>
      </c>
      <c r="H13" s="402">
        <v>15708</v>
      </c>
      <c r="I13" s="401">
        <v>5071</v>
      </c>
      <c r="J13" s="401">
        <v>217</v>
      </c>
      <c r="K13" s="401">
        <v>318</v>
      </c>
      <c r="L13" s="401">
        <v>438</v>
      </c>
      <c r="M13" s="402">
        <v>130</v>
      </c>
      <c r="N13" s="402">
        <v>2041</v>
      </c>
      <c r="O13" s="403">
        <f t="shared" si="0"/>
        <v>39506</v>
      </c>
      <c r="P13" s="403">
        <f t="shared" si="1"/>
        <v>8215</v>
      </c>
      <c r="Q13" s="403">
        <f t="shared" si="2"/>
        <v>47721</v>
      </c>
      <c r="R13" s="336">
        <v>125</v>
      </c>
      <c r="S13" s="336">
        <v>9</v>
      </c>
      <c r="T13" s="403">
        <f t="shared" si="3"/>
        <v>134</v>
      </c>
    </row>
    <row r="14" spans="1:20" ht="32.1" customHeight="1">
      <c r="A14" s="1181" t="s">
        <v>2074</v>
      </c>
      <c r="B14" s="1181"/>
      <c r="C14" s="69">
        <v>7994</v>
      </c>
      <c r="D14" s="69">
        <v>466</v>
      </c>
      <c r="E14" s="400">
        <v>804</v>
      </c>
      <c r="F14" s="401">
        <v>1122</v>
      </c>
      <c r="G14" s="402">
        <v>306</v>
      </c>
      <c r="H14" s="402">
        <v>7796</v>
      </c>
      <c r="I14" s="401">
        <v>1724</v>
      </c>
      <c r="J14" s="401">
        <v>85</v>
      </c>
      <c r="K14" s="401">
        <v>97</v>
      </c>
      <c r="L14" s="401">
        <v>139</v>
      </c>
      <c r="M14" s="402">
        <v>34</v>
      </c>
      <c r="N14" s="402">
        <v>648</v>
      </c>
      <c r="O14" s="403">
        <f t="shared" si="0"/>
        <v>18488</v>
      </c>
      <c r="P14" s="403">
        <f t="shared" si="1"/>
        <v>2727</v>
      </c>
      <c r="Q14" s="403">
        <f t="shared" si="2"/>
        <v>21215</v>
      </c>
      <c r="R14" s="336">
        <v>67</v>
      </c>
      <c r="S14" s="336">
        <v>3</v>
      </c>
      <c r="T14" s="403">
        <f t="shared" si="3"/>
        <v>70</v>
      </c>
    </row>
    <row r="15" spans="1:20" ht="32.1" customHeight="1">
      <c r="A15" s="1181" t="s">
        <v>2075</v>
      </c>
      <c r="B15" s="1181"/>
      <c r="C15" s="69">
        <v>3931</v>
      </c>
      <c r="D15" s="69">
        <v>206</v>
      </c>
      <c r="E15" s="400">
        <v>386</v>
      </c>
      <c r="F15" s="401">
        <v>489</v>
      </c>
      <c r="G15" s="402">
        <v>154</v>
      </c>
      <c r="H15" s="402">
        <v>3900</v>
      </c>
      <c r="I15" s="401">
        <v>566</v>
      </c>
      <c r="J15" s="401">
        <v>24</v>
      </c>
      <c r="K15" s="401">
        <v>43</v>
      </c>
      <c r="L15" s="401">
        <v>53</v>
      </c>
      <c r="M15" s="402">
        <v>18</v>
      </c>
      <c r="N15" s="402">
        <v>244</v>
      </c>
      <c r="O15" s="403">
        <f t="shared" si="0"/>
        <v>9066</v>
      </c>
      <c r="P15" s="403">
        <f t="shared" si="1"/>
        <v>948</v>
      </c>
      <c r="Q15" s="403">
        <f t="shared" si="2"/>
        <v>10014</v>
      </c>
      <c r="R15" s="336">
        <v>39</v>
      </c>
      <c r="S15" s="336">
        <v>1</v>
      </c>
      <c r="T15" s="403">
        <f t="shared" si="3"/>
        <v>40</v>
      </c>
    </row>
    <row r="16" spans="1:20" ht="32.1" customHeight="1">
      <c r="A16" s="404" t="s">
        <v>2076</v>
      </c>
      <c r="B16" s="404"/>
      <c r="C16" s="69">
        <v>2252</v>
      </c>
      <c r="D16" s="69">
        <v>23</v>
      </c>
      <c r="E16" s="400">
        <v>58</v>
      </c>
      <c r="F16" s="401">
        <v>104</v>
      </c>
      <c r="G16" s="402">
        <v>26</v>
      </c>
      <c r="H16" s="402">
        <v>1737</v>
      </c>
      <c r="I16" s="401">
        <v>235</v>
      </c>
      <c r="J16" s="401">
        <v>5</v>
      </c>
      <c r="K16" s="401">
        <v>4</v>
      </c>
      <c r="L16" s="401">
        <v>6</v>
      </c>
      <c r="M16" s="402">
        <v>1</v>
      </c>
      <c r="N16" s="402">
        <v>68</v>
      </c>
      <c r="O16" s="403">
        <f t="shared" si="0"/>
        <v>4200</v>
      </c>
      <c r="P16" s="403">
        <f t="shared" si="1"/>
        <v>319</v>
      </c>
      <c r="Q16" s="403">
        <f t="shared" si="2"/>
        <v>4519</v>
      </c>
      <c r="R16" s="336">
        <v>91</v>
      </c>
      <c r="S16" s="336">
        <v>1</v>
      </c>
      <c r="T16" s="403">
        <f t="shared" si="3"/>
        <v>92</v>
      </c>
    </row>
    <row r="17" spans="1:20" ht="26.25" customHeight="1">
      <c r="A17" s="1182" t="s">
        <v>2077</v>
      </c>
      <c r="B17" s="1182"/>
      <c r="C17" s="405">
        <f>SUM(C7:C16)</f>
        <v>117511</v>
      </c>
      <c r="D17" s="405">
        <f t="shared" ref="D17:T17" si="4">SUM(D7:D16)</f>
        <v>5304</v>
      </c>
      <c r="E17" s="405">
        <f t="shared" si="4"/>
        <v>10077</v>
      </c>
      <c r="F17" s="405">
        <f t="shared" si="4"/>
        <v>14406</v>
      </c>
      <c r="G17" s="405">
        <f t="shared" si="4"/>
        <v>3893</v>
      </c>
      <c r="H17" s="405">
        <f t="shared" si="4"/>
        <v>89924</v>
      </c>
      <c r="I17" s="405">
        <f t="shared" si="4"/>
        <v>28609</v>
      </c>
      <c r="J17" s="405">
        <f t="shared" si="4"/>
        <v>1082</v>
      </c>
      <c r="K17" s="405">
        <f t="shared" si="4"/>
        <v>1761</v>
      </c>
      <c r="L17" s="405">
        <f t="shared" si="4"/>
        <v>2297</v>
      </c>
      <c r="M17" s="405">
        <f t="shared" si="4"/>
        <v>609</v>
      </c>
      <c r="N17" s="405">
        <f t="shared" si="4"/>
        <v>10595</v>
      </c>
      <c r="O17" s="405">
        <f t="shared" si="4"/>
        <v>241115</v>
      </c>
      <c r="P17" s="405">
        <f t="shared" si="4"/>
        <v>44953</v>
      </c>
      <c r="Q17" s="405">
        <f t="shared" si="4"/>
        <v>286068</v>
      </c>
      <c r="R17" s="405">
        <f t="shared" si="4"/>
        <v>1369</v>
      </c>
      <c r="S17" s="405">
        <f t="shared" si="4"/>
        <v>36</v>
      </c>
      <c r="T17" s="405">
        <f t="shared" si="4"/>
        <v>1405</v>
      </c>
    </row>
    <row r="18" spans="1:20" s="343" customFormat="1" ht="15.75">
      <c r="A18" s="373" t="s">
        <v>2050</v>
      </c>
      <c r="B18" s="373"/>
      <c r="C18" s="373"/>
      <c r="D18" s="374"/>
      <c r="E18" s="374"/>
      <c r="F18" s="374"/>
      <c r="G18" s="374"/>
      <c r="H18" s="374"/>
      <c r="I18" s="374"/>
      <c r="J18" s="374"/>
      <c r="K18" s="374"/>
      <c r="L18" s="374"/>
      <c r="M18" s="374"/>
      <c r="N18" s="374"/>
      <c r="O18" s="374"/>
      <c r="P18" s="374"/>
      <c r="Q18" s="374"/>
      <c r="R18" s="374"/>
      <c r="S18" s="374"/>
      <c r="T18" s="374"/>
    </row>
  </sheetData>
  <mergeCells count="18">
    <mergeCell ref="A13:B13"/>
    <mergeCell ref="A14:B14"/>
    <mergeCell ref="A15:B15"/>
    <mergeCell ref="A17:B17"/>
    <mergeCell ref="A7:B7"/>
    <mergeCell ref="A8:B8"/>
    <mergeCell ref="A9:B9"/>
    <mergeCell ref="A10:B10"/>
    <mergeCell ref="A11:B11"/>
    <mergeCell ref="A12:B12"/>
    <mergeCell ref="A1:T1"/>
    <mergeCell ref="A2:T2"/>
    <mergeCell ref="A4:B6"/>
    <mergeCell ref="C4:Q4"/>
    <mergeCell ref="R4:T5"/>
    <mergeCell ref="C5:H5"/>
    <mergeCell ref="I5:N5"/>
    <mergeCell ref="O5:Q5"/>
  </mergeCells>
  <printOptions horizontalCentered="1" verticalCentered="1" gridLinesSet="0"/>
  <pageMargins left="0" right="0" top="0" bottom="0" header="0" footer="0"/>
  <pageSetup paperSize="9" scale="80"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theme="0" tint="-4.9989318521683403E-2"/>
  </sheetPr>
  <dimension ref="A1:H17"/>
  <sheetViews>
    <sheetView showGridLines="0" zoomScaleNormal="100" workbookViewId="0">
      <pane xSplit="2" ySplit="5" topLeftCell="C9" activePane="bottomRight" state="frozen"/>
      <selection activeCell="J27" sqref="J27"/>
      <selection pane="topRight" activeCell="J27" sqref="J27"/>
      <selection pane="bottomLeft" activeCell="J27" sqref="J27"/>
      <selection pane="bottomRight" sqref="A1:H1"/>
    </sheetView>
  </sheetViews>
  <sheetFormatPr defaultColWidth="9.140625" defaultRowHeight="12.75"/>
  <cols>
    <col min="1" max="1" width="20.5703125" style="60" customWidth="1"/>
    <col min="2" max="2" width="15.85546875" style="60" customWidth="1"/>
    <col min="3" max="4" width="14" style="60" customWidth="1"/>
    <col min="5" max="5" width="11.5703125" style="60" customWidth="1"/>
    <col min="6" max="8" width="14" style="60" customWidth="1"/>
    <col min="9" max="16384" width="9.140625" style="60"/>
  </cols>
  <sheetData>
    <row r="1" spans="1:8" ht="30.75" customHeight="1">
      <c r="A1" s="898" t="s">
        <v>2078</v>
      </c>
      <c r="B1" s="898"/>
      <c r="C1" s="898"/>
      <c r="D1" s="898"/>
      <c r="E1" s="898"/>
      <c r="F1" s="898"/>
      <c r="G1" s="898"/>
      <c r="H1" s="898"/>
    </row>
    <row r="2" spans="1:8" ht="30.75" customHeight="1">
      <c r="A2" s="1183" t="s">
        <v>2079</v>
      </c>
      <c r="B2" s="1183"/>
      <c r="C2" s="1183"/>
      <c r="D2" s="1183"/>
      <c r="E2" s="1183"/>
      <c r="F2" s="1183"/>
      <c r="G2" s="1183"/>
      <c r="H2" s="1183"/>
    </row>
    <row r="3" spans="1:8" ht="6.75" customHeight="1">
      <c r="A3" s="397"/>
      <c r="B3" s="397"/>
      <c r="C3" s="397"/>
      <c r="D3" s="397"/>
      <c r="E3" s="397"/>
      <c r="F3" s="397"/>
      <c r="G3" s="397"/>
      <c r="H3" s="397"/>
    </row>
    <row r="4" spans="1:8" ht="42" customHeight="1">
      <c r="A4" s="1173" t="s">
        <v>2080</v>
      </c>
      <c r="B4" s="1173"/>
      <c r="C4" s="1163" t="s">
        <v>2053</v>
      </c>
      <c r="D4" s="1163"/>
      <c r="E4" s="1163"/>
      <c r="F4" s="1164" t="s">
        <v>1344</v>
      </c>
      <c r="G4" s="1165"/>
      <c r="H4" s="1165"/>
    </row>
    <row r="5" spans="1:8" ht="18" customHeight="1">
      <c r="A5" s="1175"/>
      <c r="B5" s="1175"/>
      <c r="C5" s="379" t="s">
        <v>1315</v>
      </c>
      <c r="D5" s="379" t="s">
        <v>1316</v>
      </c>
      <c r="E5" s="380" t="s">
        <v>1152</v>
      </c>
      <c r="F5" s="379" t="s">
        <v>1315</v>
      </c>
      <c r="G5" s="379" t="s">
        <v>1316</v>
      </c>
      <c r="H5" s="380" t="s">
        <v>1152</v>
      </c>
    </row>
    <row r="6" spans="1:8" ht="29.1" customHeight="1">
      <c r="A6" s="1181" t="s">
        <v>2067</v>
      </c>
      <c r="B6" s="1181"/>
      <c r="C6" s="406">
        <v>0</v>
      </c>
      <c r="D6" s="406">
        <v>0</v>
      </c>
      <c r="E6" s="407">
        <f>C6+D6</f>
        <v>0</v>
      </c>
      <c r="F6" s="406">
        <v>0</v>
      </c>
      <c r="G6" s="406">
        <v>0</v>
      </c>
      <c r="H6" s="407">
        <f>F6+G6</f>
        <v>0</v>
      </c>
    </row>
    <row r="7" spans="1:8" ht="29.1" customHeight="1">
      <c r="A7" s="1181" t="s">
        <v>2068</v>
      </c>
      <c r="B7" s="1181"/>
      <c r="C7" s="406">
        <v>2</v>
      </c>
      <c r="D7" s="406">
        <v>0</v>
      </c>
      <c r="E7" s="407">
        <f t="shared" ref="E7:E16" si="0">C7+D7</f>
        <v>2</v>
      </c>
      <c r="F7" s="406">
        <v>0</v>
      </c>
      <c r="G7" s="406">
        <v>0</v>
      </c>
      <c r="H7" s="407">
        <f t="shared" ref="H7:H16" si="1">F7+G7</f>
        <v>0</v>
      </c>
    </row>
    <row r="8" spans="1:8" ht="29.1" customHeight="1">
      <c r="A8" s="1181" t="s">
        <v>2069</v>
      </c>
      <c r="B8" s="1181"/>
      <c r="C8" s="406">
        <v>12</v>
      </c>
      <c r="D8" s="406">
        <v>2</v>
      </c>
      <c r="E8" s="407">
        <f t="shared" si="0"/>
        <v>14</v>
      </c>
      <c r="F8" s="406">
        <v>0</v>
      </c>
      <c r="G8" s="406">
        <v>0</v>
      </c>
      <c r="H8" s="407">
        <f t="shared" si="1"/>
        <v>0</v>
      </c>
    </row>
    <row r="9" spans="1:8" ht="29.1" customHeight="1">
      <c r="A9" s="1181" t="s">
        <v>2070</v>
      </c>
      <c r="B9" s="1181"/>
      <c r="C9" s="406">
        <v>26</v>
      </c>
      <c r="D9" s="406">
        <v>2</v>
      </c>
      <c r="E9" s="407">
        <f t="shared" si="0"/>
        <v>28</v>
      </c>
      <c r="F9" s="406">
        <v>0</v>
      </c>
      <c r="G9" s="406">
        <v>0</v>
      </c>
      <c r="H9" s="407">
        <f t="shared" si="1"/>
        <v>0</v>
      </c>
    </row>
    <row r="10" spans="1:8" ht="29.1" customHeight="1">
      <c r="A10" s="1181" t="s">
        <v>2071</v>
      </c>
      <c r="B10" s="1181"/>
      <c r="C10" s="406">
        <v>46</v>
      </c>
      <c r="D10" s="406">
        <v>5</v>
      </c>
      <c r="E10" s="407">
        <f t="shared" si="0"/>
        <v>51</v>
      </c>
      <c r="F10" s="406">
        <v>0</v>
      </c>
      <c r="G10" s="406">
        <v>0</v>
      </c>
      <c r="H10" s="407">
        <f t="shared" si="1"/>
        <v>0</v>
      </c>
    </row>
    <row r="11" spans="1:8" ht="29.1" customHeight="1">
      <c r="A11" s="1181" t="s">
        <v>2072</v>
      </c>
      <c r="B11" s="1181"/>
      <c r="C11" s="406">
        <v>41</v>
      </c>
      <c r="D11" s="406">
        <v>0</v>
      </c>
      <c r="E11" s="407">
        <f t="shared" si="0"/>
        <v>41</v>
      </c>
      <c r="F11" s="406">
        <v>0</v>
      </c>
      <c r="G11" s="406">
        <v>0</v>
      </c>
      <c r="H11" s="407">
        <f t="shared" si="1"/>
        <v>0</v>
      </c>
    </row>
    <row r="12" spans="1:8" ht="29.1" customHeight="1">
      <c r="A12" s="1181" t="s">
        <v>2073</v>
      </c>
      <c r="B12" s="1181"/>
      <c r="C12" s="406">
        <v>59</v>
      </c>
      <c r="D12" s="406">
        <v>6</v>
      </c>
      <c r="E12" s="407">
        <f t="shared" si="0"/>
        <v>65</v>
      </c>
      <c r="F12" s="406">
        <v>0</v>
      </c>
      <c r="G12" s="406">
        <v>0</v>
      </c>
      <c r="H12" s="407">
        <f t="shared" si="1"/>
        <v>0</v>
      </c>
    </row>
    <row r="13" spans="1:8" ht="29.1" customHeight="1">
      <c r="A13" s="1181" t="s">
        <v>2074</v>
      </c>
      <c r="B13" s="1181"/>
      <c r="C13" s="406">
        <v>83</v>
      </c>
      <c r="D13" s="406">
        <v>6</v>
      </c>
      <c r="E13" s="407">
        <f t="shared" si="0"/>
        <v>89</v>
      </c>
      <c r="F13" s="406">
        <v>0</v>
      </c>
      <c r="G13" s="406">
        <v>0</v>
      </c>
      <c r="H13" s="407">
        <f t="shared" si="1"/>
        <v>0</v>
      </c>
    </row>
    <row r="14" spans="1:8" ht="29.1" customHeight="1">
      <c r="A14" s="1181" t="s">
        <v>2075</v>
      </c>
      <c r="B14" s="1181"/>
      <c r="C14" s="406">
        <v>103</v>
      </c>
      <c r="D14" s="406">
        <v>4</v>
      </c>
      <c r="E14" s="407">
        <f t="shared" si="0"/>
        <v>107</v>
      </c>
      <c r="F14" s="406">
        <v>0</v>
      </c>
      <c r="G14" s="406">
        <v>0</v>
      </c>
      <c r="H14" s="407">
        <f t="shared" si="1"/>
        <v>0</v>
      </c>
    </row>
    <row r="15" spans="1:8" ht="29.1" customHeight="1">
      <c r="A15" s="404" t="s">
        <v>2076</v>
      </c>
      <c r="B15" s="404"/>
      <c r="C15" s="406">
        <v>25</v>
      </c>
      <c r="D15" s="406">
        <v>0</v>
      </c>
      <c r="E15" s="407">
        <f t="shared" si="0"/>
        <v>25</v>
      </c>
      <c r="F15" s="406">
        <v>0</v>
      </c>
      <c r="G15" s="406">
        <v>0</v>
      </c>
      <c r="H15" s="407">
        <f t="shared" si="1"/>
        <v>0</v>
      </c>
    </row>
    <row r="16" spans="1:8" ht="51.75" customHeight="1">
      <c r="A16" s="1184" t="s">
        <v>2081</v>
      </c>
      <c r="B16" s="1184"/>
      <c r="C16" s="406">
        <v>171</v>
      </c>
      <c r="D16" s="406">
        <v>4</v>
      </c>
      <c r="E16" s="407">
        <f t="shared" si="0"/>
        <v>175</v>
      </c>
      <c r="F16" s="406">
        <v>0</v>
      </c>
      <c r="G16" s="406">
        <v>0</v>
      </c>
      <c r="H16" s="407">
        <f t="shared" si="1"/>
        <v>0</v>
      </c>
    </row>
    <row r="17" spans="1:8" ht="19.5" customHeight="1">
      <c r="A17" s="1182" t="s">
        <v>2077</v>
      </c>
      <c r="B17" s="1182"/>
      <c r="C17" s="408">
        <f t="shared" ref="C17:H17" si="2">SUM(C6:C16)</f>
        <v>568</v>
      </c>
      <c r="D17" s="408">
        <f t="shared" si="2"/>
        <v>29</v>
      </c>
      <c r="E17" s="408">
        <f t="shared" si="2"/>
        <v>597</v>
      </c>
      <c r="F17" s="408">
        <f t="shared" si="2"/>
        <v>0</v>
      </c>
      <c r="G17" s="408">
        <f t="shared" si="2"/>
        <v>0</v>
      </c>
      <c r="H17" s="408">
        <f t="shared" si="2"/>
        <v>0</v>
      </c>
    </row>
  </sheetData>
  <mergeCells count="16">
    <mergeCell ref="A13:B13"/>
    <mergeCell ref="A14:B14"/>
    <mergeCell ref="A16:B16"/>
    <mergeCell ref="A17:B17"/>
    <mergeCell ref="A7:B7"/>
    <mergeCell ref="A8:B8"/>
    <mergeCell ref="A9:B9"/>
    <mergeCell ref="A10:B10"/>
    <mergeCell ref="A11:B11"/>
    <mergeCell ref="A12:B12"/>
    <mergeCell ref="A6:B6"/>
    <mergeCell ref="A1:H1"/>
    <mergeCell ref="A2:H2"/>
    <mergeCell ref="A4:B5"/>
    <mergeCell ref="C4:E4"/>
    <mergeCell ref="F4:H4"/>
  </mergeCells>
  <printOptions horizontalCentered="1" verticalCentered="1" gridLinesSet="0"/>
  <pageMargins left="0" right="0" top="0" bottom="0" header="0" footer="0"/>
  <pageSetup paperSize="9" orientation="landscape" r:id="rId1"/>
  <headerFooter alignWithMargins="0"/>
  <rowBreaks count="1" manualBreakCount="1">
    <brk id="17" max="7" man="1"/>
  </rowBreaks>
</worksheet>
</file>

<file path=xl/worksheets/sheet33.xml><?xml version="1.0" encoding="utf-8"?>
<worksheet xmlns="http://schemas.openxmlformats.org/spreadsheetml/2006/main" xmlns:r="http://schemas.openxmlformats.org/officeDocument/2006/relationships">
  <sheetPr>
    <tabColor theme="0"/>
  </sheetPr>
  <dimension ref="A1:T54"/>
  <sheetViews>
    <sheetView showGridLines="0" zoomScaleNormal="100" workbookViewId="0">
      <pane xSplit="2" ySplit="6" topLeftCell="C21"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5.42578125" style="409" customWidth="1"/>
    <col min="2" max="2" width="36.5703125" style="409" customWidth="1"/>
    <col min="3" max="3" width="10.28515625" style="409" customWidth="1"/>
    <col min="4" max="4" width="10.7109375" style="409" customWidth="1"/>
    <col min="5" max="6" width="6.42578125" style="409" bestFit="1" customWidth="1"/>
    <col min="7" max="7" width="5.42578125" style="409" bestFit="1" customWidth="1"/>
    <col min="8" max="8" width="6.42578125" style="409" bestFit="1" customWidth="1"/>
    <col min="9" max="9" width="10.85546875" style="409" customWidth="1"/>
    <col min="10" max="10" width="10.7109375" style="409" customWidth="1"/>
    <col min="11" max="12" width="5.42578125" style="409" bestFit="1" customWidth="1"/>
    <col min="13" max="13" width="4" style="409" bestFit="1" customWidth="1"/>
    <col min="14" max="14" width="6.42578125" style="409" bestFit="1" customWidth="1"/>
    <col min="15" max="15" width="7.42578125" style="409" bestFit="1" customWidth="1"/>
    <col min="16" max="16" width="6.42578125" style="409" bestFit="1" customWidth="1"/>
    <col min="17" max="17" width="7.42578125" style="409" bestFit="1" customWidth="1"/>
    <col min="18" max="18" width="6" style="409" bestFit="1" customWidth="1"/>
    <col min="19" max="19" width="6.28515625" style="409" bestFit="1" customWidth="1"/>
    <col min="20" max="20" width="6.7109375" style="409" customWidth="1"/>
    <col min="21" max="16384" width="9.140625" style="409"/>
  </cols>
  <sheetData>
    <row r="1" spans="1:20" ht="25.5" customHeight="1">
      <c r="A1" s="1186" t="s">
        <v>2082</v>
      </c>
      <c r="B1" s="1186"/>
      <c r="C1" s="1186"/>
      <c r="D1" s="1186"/>
      <c r="E1" s="1186"/>
      <c r="F1" s="1186"/>
      <c r="G1" s="1186"/>
      <c r="H1" s="1186"/>
      <c r="I1" s="1186"/>
      <c r="J1" s="1186"/>
      <c r="K1" s="1186"/>
      <c r="L1" s="1186"/>
      <c r="M1" s="1186"/>
      <c r="N1" s="1186"/>
      <c r="O1" s="1186"/>
      <c r="P1" s="1186"/>
      <c r="Q1" s="1186"/>
      <c r="R1" s="1186"/>
      <c r="S1" s="1186"/>
      <c r="T1" s="1186"/>
    </row>
    <row r="2" spans="1:20">
      <c r="A2" s="1187" t="s">
        <v>2083</v>
      </c>
      <c r="B2" s="1187"/>
      <c r="C2" s="1187"/>
      <c r="D2" s="1187"/>
      <c r="E2" s="1187"/>
      <c r="F2" s="1187"/>
      <c r="G2" s="1187"/>
      <c r="H2" s="1187"/>
      <c r="I2" s="1187"/>
      <c r="J2" s="1187"/>
      <c r="K2" s="1187"/>
      <c r="L2" s="1187"/>
      <c r="M2" s="1187"/>
      <c r="N2" s="1187"/>
      <c r="O2" s="1187"/>
      <c r="P2" s="1187"/>
      <c r="Q2" s="1187"/>
      <c r="R2" s="1187"/>
      <c r="S2" s="1187"/>
      <c r="T2" s="1187"/>
    </row>
    <row r="4" spans="1:20" ht="45" customHeight="1">
      <c r="A4" s="958" t="s">
        <v>1291</v>
      </c>
      <c r="B4" s="1188" t="s">
        <v>2084</v>
      </c>
      <c r="C4" s="1191" t="s">
        <v>1131</v>
      </c>
      <c r="D4" s="1191"/>
      <c r="E4" s="1191"/>
      <c r="F4" s="1191"/>
      <c r="G4" s="1191"/>
      <c r="H4" s="1191"/>
      <c r="I4" s="1191"/>
      <c r="J4" s="1191"/>
      <c r="K4" s="1191"/>
      <c r="L4" s="1191"/>
      <c r="M4" s="1191"/>
      <c r="N4" s="1191"/>
      <c r="O4" s="1191"/>
      <c r="P4" s="1191"/>
      <c r="Q4" s="1191"/>
      <c r="R4" s="1192" t="s">
        <v>2063</v>
      </c>
      <c r="S4" s="1193"/>
      <c r="T4" s="1193"/>
    </row>
    <row r="5" spans="1:20" ht="17.25" customHeight="1">
      <c r="A5" s="959"/>
      <c r="B5" s="1189"/>
      <c r="C5" s="1191" t="s">
        <v>1315</v>
      </c>
      <c r="D5" s="1191"/>
      <c r="E5" s="1191"/>
      <c r="F5" s="1191"/>
      <c r="G5" s="1191"/>
      <c r="H5" s="1191"/>
      <c r="I5" s="1191" t="s">
        <v>1316</v>
      </c>
      <c r="J5" s="1191"/>
      <c r="K5" s="1191"/>
      <c r="L5" s="1191"/>
      <c r="M5" s="1191"/>
      <c r="N5" s="1191"/>
      <c r="O5" s="903" t="s">
        <v>1152</v>
      </c>
      <c r="P5" s="904"/>
      <c r="Q5" s="979"/>
      <c r="R5" s="1194"/>
      <c r="S5" s="1195"/>
      <c r="T5" s="1195"/>
    </row>
    <row r="6" spans="1:20" ht="64.5" customHeight="1">
      <c r="A6" s="960"/>
      <c r="B6" s="1190"/>
      <c r="C6" s="410" t="s">
        <v>1421</v>
      </c>
      <c r="D6" s="410" t="s">
        <v>1422</v>
      </c>
      <c r="E6" s="410" t="s">
        <v>11</v>
      </c>
      <c r="F6" s="410" t="s">
        <v>12</v>
      </c>
      <c r="G6" s="410" t="s">
        <v>13</v>
      </c>
      <c r="H6" s="410" t="s">
        <v>1147</v>
      </c>
      <c r="I6" s="410" t="s">
        <v>1421</v>
      </c>
      <c r="J6" s="410" t="s">
        <v>1422</v>
      </c>
      <c r="K6" s="410" t="s">
        <v>11</v>
      </c>
      <c r="L6" s="410" t="s">
        <v>12</v>
      </c>
      <c r="M6" s="410" t="s">
        <v>13</v>
      </c>
      <c r="N6" s="410" t="s">
        <v>1147</v>
      </c>
      <c r="O6" s="62" t="s">
        <v>1134</v>
      </c>
      <c r="P6" s="63" t="s">
        <v>1135</v>
      </c>
      <c r="Q6" s="62" t="s">
        <v>1136</v>
      </c>
      <c r="R6" s="411" t="s">
        <v>2064</v>
      </c>
      <c r="S6" s="411" t="s">
        <v>2065</v>
      </c>
      <c r="T6" s="412" t="s">
        <v>2066</v>
      </c>
    </row>
    <row r="7" spans="1:20" ht="25.5">
      <c r="A7" s="413" t="s">
        <v>2085</v>
      </c>
      <c r="B7" s="414" t="s">
        <v>2086</v>
      </c>
      <c r="C7" s="415">
        <v>7066</v>
      </c>
      <c r="D7" s="415">
        <v>188</v>
      </c>
      <c r="E7" s="415">
        <v>415</v>
      </c>
      <c r="F7" s="415">
        <v>578</v>
      </c>
      <c r="G7" s="416">
        <v>126</v>
      </c>
      <c r="H7" s="416">
        <v>2947</v>
      </c>
      <c r="I7" s="415">
        <v>1533</v>
      </c>
      <c r="J7" s="415">
        <v>41</v>
      </c>
      <c r="K7" s="415">
        <v>95</v>
      </c>
      <c r="L7" s="415">
        <v>99</v>
      </c>
      <c r="M7" s="416">
        <v>18</v>
      </c>
      <c r="N7" s="416">
        <v>356</v>
      </c>
      <c r="O7" s="417">
        <f t="shared" ref="O7:O52" si="0">SUM(C7:H7)</f>
        <v>11320</v>
      </c>
      <c r="P7" s="417">
        <f t="shared" ref="P7:P52" si="1">SUM(I7:N7)</f>
        <v>2142</v>
      </c>
      <c r="Q7" s="417">
        <f>+P7+O7</f>
        <v>13462</v>
      </c>
      <c r="R7" s="417">
        <v>209</v>
      </c>
      <c r="S7" s="417">
        <v>5</v>
      </c>
      <c r="T7" s="417">
        <f>+S7+R7</f>
        <v>214</v>
      </c>
    </row>
    <row r="8" spans="1:20" ht="25.5">
      <c r="A8" s="413" t="s">
        <v>2087</v>
      </c>
      <c r="B8" s="418" t="s">
        <v>2088</v>
      </c>
      <c r="C8" s="415">
        <f>SUM(C9:C11)</f>
        <v>56971</v>
      </c>
      <c r="D8" s="415">
        <f t="shared" ref="D8:N8" si="2">SUM(D9:D11)</f>
        <v>2866</v>
      </c>
      <c r="E8" s="415">
        <f t="shared" si="2"/>
        <v>5265</v>
      </c>
      <c r="F8" s="415">
        <f t="shared" si="2"/>
        <v>7589</v>
      </c>
      <c r="G8" s="415">
        <f t="shared" si="2"/>
        <v>1973</v>
      </c>
      <c r="H8" s="415">
        <f t="shared" si="2"/>
        <v>38813</v>
      </c>
      <c r="I8" s="415">
        <f t="shared" si="2"/>
        <v>11690</v>
      </c>
      <c r="J8" s="415">
        <f t="shared" si="2"/>
        <v>473</v>
      </c>
      <c r="K8" s="415">
        <f t="shared" si="2"/>
        <v>802</v>
      </c>
      <c r="L8" s="415">
        <f t="shared" si="2"/>
        <v>1041</v>
      </c>
      <c r="M8" s="415">
        <f t="shared" si="2"/>
        <v>253</v>
      </c>
      <c r="N8" s="415">
        <f t="shared" si="2"/>
        <v>4194</v>
      </c>
      <c r="O8" s="417">
        <f t="shared" si="0"/>
        <v>113477</v>
      </c>
      <c r="P8" s="417">
        <f t="shared" si="1"/>
        <v>18453</v>
      </c>
      <c r="Q8" s="417">
        <f t="shared" ref="Q8:Q52" si="3">+P8+O8</f>
        <v>131930</v>
      </c>
      <c r="R8" s="417">
        <f>SUM(R9:R11)</f>
        <v>47</v>
      </c>
      <c r="S8" s="417">
        <f>SUM(S9:S11)</f>
        <v>7</v>
      </c>
      <c r="T8" s="417">
        <f t="shared" ref="T8:T52" si="4">+S8+R8</f>
        <v>54</v>
      </c>
    </row>
    <row r="9" spans="1:20" ht="27" hidden="1" customHeight="1" outlineLevel="1">
      <c r="A9" s="419" t="s">
        <v>2089</v>
      </c>
      <c r="B9" s="420" t="s">
        <v>2090</v>
      </c>
      <c r="C9" s="421">
        <v>49115</v>
      </c>
      <c r="D9" s="421">
        <v>2552</v>
      </c>
      <c r="E9" s="421">
        <v>4604</v>
      </c>
      <c r="F9" s="421">
        <v>6479</v>
      </c>
      <c r="G9" s="421">
        <v>1649</v>
      </c>
      <c r="H9" s="421">
        <v>29849</v>
      </c>
      <c r="I9" s="421">
        <v>10518</v>
      </c>
      <c r="J9" s="421">
        <v>432</v>
      </c>
      <c r="K9" s="421">
        <v>712</v>
      </c>
      <c r="L9" s="421">
        <v>912</v>
      </c>
      <c r="M9" s="421">
        <v>218</v>
      </c>
      <c r="N9" s="421">
        <v>3315</v>
      </c>
      <c r="O9" s="422">
        <f t="shared" si="0"/>
        <v>94248</v>
      </c>
      <c r="P9" s="422">
        <f t="shared" si="1"/>
        <v>16107</v>
      </c>
      <c r="Q9" s="422">
        <f t="shared" si="3"/>
        <v>110355</v>
      </c>
      <c r="R9" s="422">
        <v>29</v>
      </c>
      <c r="S9" s="422">
        <v>7</v>
      </c>
      <c r="T9" s="422">
        <f t="shared" si="4"/>
        <v>36</v>
      </c>
    </row>
    <row r="10" spans="1:20" ht="27" hidden="1" customHeight="1" outlineLevel="1">
      <c r="A10" s="419" t="s">
        <v>2091</v>
      </c>
      <c r="B10" s="420" t="s">
        <v>2092</v>
      </c>
      <c r="C10" s="421">
        <v>5504</v>
      </c>
      <c r="D10" s="421">
        <v>205</v>
      </c>
      <c r="E10" s="421">
        <v>463</v>
      </c>
      <c r="F10" s="421">
        <v>818</v>
      </c>
      <c r="G10" s="421">
        <v>255</v>
      </c>
      <c r="H10" s="421">
        <v>7037</v>
      </c>
      <c r="I10" s="421">
        <v>720</v>
      </c>
      <c r="J10" s="421">
        <v>28</v>
      </c>
      <c r="K10" s="421">
        <v>48</v>
      </c>
      <c r="L10" s="421">
        <v>87</v>
      </c>
      <c r="M10" s="421">
        <v>23</v>
      </c>
      <c r="N10" s="421">
        <v>662</v>
      </c>
      <c r="O10" s="422">
        <f t="shared" si="0"/>
        <v>14282</v>
      </c>
      <c r="P10" s="422">
        <f t="shared" si="1"/>
        <v>1568</v>
      </c>
      <c r="Q10" s="422">
        <f t="shared" si="3"/>
        <v>15850</v>
      </c>
      <c r="R10" s="422">
        <v>13</v>
      </c>
      <c r="S10" s="422">
        <v>0</v>
      </c>
      <c r="T10" s="422">
        <f t="shared" si="4"/>
        <v>13</v>
      </c>
    </row>
    <row r="11" spans="1:20" ht="27" hidden="1" customHeight="1" outlineLevel="1">
      <c r="A11" s="419" t="s">
        <v>2093</v>
      </c>
      <c r="B11" s="420" t="s">
        <v>2094</v>
      </c>
      <c r="C11" s="421">
        <v>2352</v>
      </c>
      <c r="D11" s="421">
        <v>109</v>
      </c>
      <c r="E11" s="421">
        <v>198</v>
      </c>
      <c r="F11" s="421">
        <v>292</v>
      </c>
      <c r="G11" s="421">
        <v>69</v>
      </c>
      <c r="H11" s="421">
        <v>1927</v>
      </c>
      <c r="I11" s="421">
        <v>452</v>
      </c>
      <c r="J11" s="421">
        <v>13</v>
      </c>
      <c r="K11" s="421">
        <v>42</v>
      </c>
      <c r="L11" s="421">
        <v>42</v>
      </c>
      <c r="M11" s="421">
        <v>12</v>
      </c>
      <c r="N11" s="421">
        <v>217</v>
      </c>
      <c r="O11" s="422">
        <f t="shared" si="0"/>
        <v>4947</v>
      </c>
      <c r="P11" s="422">
        <f t="shared" si="1"/>
        <v>778</v>
      </c>
      <c r="Q11" s="422">
        <f t="shared" si="3"/>
        <v>5725</v>
      </c>
      <c r="R11" s="422">
        <v>5</v>
      </c>
      <c r="S11" s="422">
        <v>0</v>
      </c>
      <c r="T11" s="422">
        <f t="shared" si="4"/>
        <v>5</v>
      </c>
    </row>
    <row r="12" spans="1:20" ht="25.5" collapsed="1">
      <c r="A12" s="413" t="s">
        <v>2095</v>
      </c>
      <c r="B12" s="418" t="s">
        <v>2096</v>
      </c>
      <c r="C12" s="415">
        <f>SUM(C13:C15)</f>
        <v>3105</v>
      </c>
      <c r="D12" s="415">
        <f t="shared" ref="D12:N12" si="5">SUM(D13:D15)</f>
        <v>48</v>
      </c>
      <c r="E12" s="415">
        <f t="shared" si="5"/>
        <v>83</v>
      </c>
      <c r="F12" s="415">
        <f t="shared" si="5"/>
        <v>149</v>
      </c>
      <c r="G12" s="415">
        <f t="shared" si="5"/>
        <v>65</v>
      </c>
      <c r="H12" s="415">
        <f t="shared" si="5"/>
        <v>14992</v>
      </c>
      <c r="I12" s="415">
        <f t="shared" si="5"/>
        <v>270</v>
      </c>
      <c r="J12" s="415">
        <f t="shared" si="5"/>
        <v>0</v>
      </c>
      <c r="K12" s="415">
        <f t="shared" si="5"/>
        <v>8</v>
      </c>
      <c r="L12" s="415">
        <f t="shared" si="5"/>
        <v>13</v>
      </c>
      <c r="M12" s="415">
        <f t="shared" si="5"/>
        <v>10</v>
      </c>
      <c r="N12" s="415">
        <f t="shared" si="5"/>
        <v>1256</v>
      </c>
      <c r="O12" s="417">
        <f t="shared" si="0"/>
        <v>18442</v>
      </c>
      <c r="P12" s="417">
        <f t="shared" si="1"/>
        <v>1557</v>
      </c>
      <c r="Q12" s="417">
        <f t="shared" si="3"/>
        <v>19999</v>
      </c>
      <c r="R12" s="417">
        <f>SUM(R13:R15)</f>
        <v>48</v>
      </c>
      <c r="S12" s="417">
        <f>SUM(S13:S15)</f>
        <v>3</v>
      </c>
      <c r="T12" s="417">
        <f t="shared" si="4"/>
        <v>51</v>
      </c>
    </row>
    <row r="13" spans="1:20" ht="27" hidden="1" customHeight="1" outlineLevel="1">
      <c r="A13" s="419" t="s">
        <v>2097</v>
      </c>
      <c r="B13" s="420" t="s">
        <v>2098</v>
      </c>
      <c r="C13" s="421">
        <v>2427</v>
      </c>
      <c r="D13" s="421">
        <v>37</v>
      </c>
      <c r="E13" s="421">
        <v>60</v>
      </c>
      <c r="F13" s="421">
        <v>115</v>
      </c>
      <c r="G13" s="421">
        <v>51</v>
      </c>
      <c r="H13" s="421">
        <v>11946</v>
      </c>
      <c r="I13" s="421">
        <v>220</v>
      </c>
      <c r="J13" s="421">
        <v>0</v>
      </c>
      <c r="K13" s="421">
        <v>7</v>
      </c>
      <c r="L13" s="421">
        <v>9</v>
      </c>
      <c r="M13" s="421">
        <v>8</v>
      </c>
      <c r="N13" s="421">
        <v>1007</v>
      </c>
      <c r="O13" s="422">
        <f t="shared" si="0"/>
        <v>14636</v>
      </c>
      <c r="P13" s="422">
        <f t="shared" si="1"/>
        <v>1251</v>
      </c>
      <c r="Q13" s="422">
        <f t="shared" si="3"/>
        <v>15887</v>
      </c>
      <c r="R13" s="422">
        <v>24</v>
      </c>
      <c r="S13" s="422">
        <v>2</v>
      </c>
      <c r="T13" s="422">
        <f t="shared" si="4"/>
        <v>26</v>
      </c>
    </row>
    <row r="14" spans="1:20" ht="27" hidden="1" customHeight="1" outlineLevel="1">
      <c r="A14" s="419" t="s">
        <v>2099</v>
      </c>
      <c r="B14" s="420" t="s">
        <v>2100</v>
      </c>
      <c r="C14" s="421">
        <v>197</v>
      </c>
      <c r="D14" s="421">
        <v>2</v>
      </c>
      <c r="E14" s="421">
        <v>2</v>
      </c>
      <c r="F14" s="421">
        <v>10</v>
      </c>
      <c r="G14" s="421">
        <v>2</v>
      </c>
      <c r="H14" s="421">
        <v>1081</v>
      </c>
      <c r="I14" s="421">
        <v>4</v>
      </c>
      <c r="J14" s="421">
        <v>0</v>
      </c>
      <c r="K14" s="421">
        <v>0</v>
      </c>
      <c r="L14" s="421">
        <v>1</v>
      </c>
      <c r="M14" s="421">
        <v>0</v>
      </c>
      <c r="N14" s="421">
        <v>53</v>
      </c>
      <c r="O14" s="422">
        <f t="shared" si="0"/>
        <v>1294</v>
      </c>
      <c r="P14" s="422">
        <f t="shared" si="1"/>
        <v>58</v>
      </c>
      <c r="Q14" s="422">
        <f t="shared" si="3"/>
        <v>1352</v>
      </c>
      <c r="R14" s="422">
        <v>11</v>
      </c>
      <c r="S14" s="422">
        <v>0</v>
      </c>
      <c r="T14" s="422">
        <f t="shared" si="4"/>
        <v>11</v>
      </c>
    </row>
    <row r="15" spans="1:20" ht="27" hidden="1" customHeight="1" outlineLevel="1">
      <c r="A15" s="419" t="s">
        <v>2101</v>
      </c>
      <c r="B15" s="420" t="s">
        <v>2102</v>
      </c>
      <c r="C15" s="421">
        <v>481</v>
      </c>
      <c r="D15" s="421">
        <v>9</v>
      </c>
      <c r="E15" s="421">
        <v>21</v>
      </c>
      <c r="F15" s="421">
        <v>24</v>
      </c>
      <c r="G15" s="421">
        <v>12</v>
      </c>
      <c r="H15" s="421">
        <v>1965</v>
      </c>
      <c r="I15" s="421">
        <v>46</v>
      </c>
      <c r="J15" s="421">
        <v>0</v>
      </c>
      <c r="K15" s="421">
        <v>1</v>
      </c>
      <c r="L15" s="421">
        <v>3</v>
      </c>
      <c r="M15" s="421">
        <v>2</v>
      </c>
      <c r="N15" s="421">
        <v>196</v>
      </c>
      <c r="O15" s="422">
        <f t="shared" si="0"/>
        <v>2512</v>
      </c>
      <c r="P15" s="422">
        <f t="shared" si="1"/>
        <v>248</v>
      </c>
      <c r="Q15" s="422">
        <f t="shared" si="3"/>
        <v>2760</v>
      </c>
      <c r="R15" s="422">
        <v>13</v>
      </c>
      <c r="S15" s="422">
        <v>1</v>
      </c>
      <c r="T15" s="422">
        <f t="shared" si="4"/>
        <v>14</v>
      </c>
    </row>
    <row r="16" spans="1:20" ht="25.5" collapsed="1">
      <c r="A16" s="413" t="s">
        <v>2103</v>
      </c>
      <c r="B16" s="418" t="s">
        <v>2104</v>
      </c>
      <c r="C16" s="415">
        <f>SUM(C17:C19)</f>
        <v>14578</v>
      </c>
      <c r="D16" s="415">
        <f t="shared" ref="D16:N16" si="6">SUM(D17:D19)</f>
        <v>839</v>
      </c>
      <c r="E16" s="415">
        <f t="shared" si="6"/>
        <v>1744</v>
      </c>
      <c r="F16" s="415">
        <f t="shared" si="6"/>
        <v>2687</v>
      </c>
      <c r="G16" s="415">
        <f t="shared" si="6"/>
        <v>829</v>
      </c>
      <c r="H16" s="415">
        <f t="shared" si="6"/>
        <v>14583</v>
      </c>
      <c r="I16" s="415">
        <f t="shared" si="6"/>
        <v>3312</v>
      </c>
      <c r="J16" s="415">
        <f t="shared" si="6"/>
        <v>200</v>
      </c>
      <c r="K16" s="415">
        <f t="shared" si="6"/>
        <v>344</v>
      </c>
      <c r="L16" s="415">
        <f t="shared" si="6"/>
        <v>495</v>
      </c>
      <c r="M16" s="415">
        <f t="shared" si="6"/>
        <v>140</v>
      </c>
      <c r="N16" s="415">
        <f t="shared" si="6"/>
        <v>2139</v>
      </c>
      <c r="O16" s="417">
        <f t="shared" si="0"/>
        <v>35260</v>
      </c>
      <c r="P16" s="417">
        <f t="shared" si="1"/>
        <v>6630</v>
      </c>
      <c r="Q16" s="417">
        <f t="shared" si="3"/>
        <v>41890</v>
      </c>
      <c r="R16" s="417">
        <f>SUM(R17:R19)</f>
        <v>7</v>
      </c>
      <c r="S16" s="417">
        <f>SUM(S17:S19)</f>
        <v>0</v>
      </c>
      <c r="T16" s="417">
        <f t="shared" si="4"/>
        <v>7</v>
      </c>
    </row>
    <row r="17" spans="1:20" ht="27" hidden="1" customHeight="1" outlineLevel="1">
      <c r="A17" s="419" t="s">
        <v>2105</v>
      </c>
      <c r="B17" s="420" t="s">
        <v>2106</v>
      </c>
      <c r="C17" s="421">
        <v>496</v>
      </c>
      <c r="D17" s="421">
        <v>14</v>
      </c>
      <c r="E17" s="421">
        <v>36</v>
      </c>
      <c r="F17" s="421">
        <v>77</v>
      </c>
      <c r="G17" s="421">
        <v>34</v>
      </c>
      <c r="H17" s="421">
        <v>1329</v>
      </c>
      <c r="I17" s="421">
        <v>57</v>
      </c>
      <c r="J17" s="421">
        <v>2</v>
      </c>
      <c r="K17" s="421">
        <v>10</v>
      </c>
      <c r="L17" s="421">
        <v>7</v>
      </c>
      <c r="M17" s="421">
        <v>5</v>
      </c>
      <c r="N17" s="421">
        <v>138</v>
      </c>
      <c r="O17" s="422">
        <f t="shared" si="0"/>
        <v>1986</v>
      </c>
      <c r="P17" s="422">
        <f t="shared" si="1"/>
        <v>219</v>
      </c>
      <c r="Q17" s="422">
        <f t="shared" si="3"/>
        <v>2205</v>
      </c>
      <c r="R17" s="422">
        <v>2</v>
      </c>
      <c r="S17" s="422">
        <v>0</v>
      </c>
      <c r="T17" s="422">
        <f t="shared" si="4"/>
        <v>2</v>
      </c>
    </row>
    <row r="18" spans="1:20" ht="27" hidden="1" customHeight="1" outlineLevel="1">
      <c r="A18" s="419" t="s">
        <v>2107</v>
      </c>
      <c r="B18" s="420" t="s">
        <v>2108</v>
      </c>
      <c r="C18" s="421">
        <v>12414</v>
      </c>
      <c r="D18" s="421">
        <v>746</v>
      </c>
      <c r="E18" s="421">
        <v>1509</v>
      </c>
      <c r="F18" s="421">
        <v>2273</v>
      </c>
      <c r="G18" s="421">
        <v>692</v>
      </c>
      <c r="H18" s="421">
        <v>11037</v>
      </c>
      <c r="I18" s="421">
        <v>2845</v>
      </c>
      <c r="J18" s="421">
        <v>171</v>
      </c>
      <c r="K18" s="421">
        <v>296</v>
      </c>
      <c r="L18" s="421">
        <v>426</v>
      </c>
      <c r="M18" s="421">
        <v>119</v>
      </c>
      <c r="N18" s="421">
        <v>1624</v>
      </c>
      <c r="O18" s="422">
        <f t="shared" si="0"/>
        <v>28671</v>
      </c>
      <c r="P18" s="422">
        <f t="shared" si="1"/>
        <v>5481</v>
      </c>
      <c r="Q18" s="422">
        <f t="shared" si="3"/>
        <v>34152</v>
      </c>
      <c r="R18" s="422">
        <v>5</v>
      </c>
      <c r="S18" s="422">
        <v>0</v>
      </c>
      <c r="T18" s="422">
        <f t="shared" si="4"/>
        <v>5</v>
      </c>
    </row>
    <row r="19" spans="1:20" ht="27" hidden="1" customHeight="1" outlineLevel="1">
      <c r="A19" s="419" t="s">
        <v>2109</v>
      </c>
      <c r="B19" s="420" t="s">
        <v>2110</v>
      </c>
      <c r="C19" s="421">
        <v>1668</v>
      </c>
      <c r="D19" s="421">
        <v>79</v>
      </c>
      <c r="E19" s="421">
        <v>199</v>
      </c>
      <c r="F19" s="421">
        <v>337</v>
      </c>
      <c r="G19" s="421">
        <v>103</v>
      </c>
      <c r="H19" s="421">
        <v>2217</v>
      </c>
      <c r="I19" s="421">
        <v>410</v>
      </c>
      <c r="J19" s="421">
        <v>27</v>
      </c>
      <c r="K19" s="421">
        <v>38</v>
      </c>
      <c r="L19" s="421">
        <v>62</v>
      </c>
      <c r="M19" s="421">
        <v>16</v>
      </c>
      <c r="N19" s="421">
        <v>377</v>
      </c>
      <c r="O19" s="422">
        <f t="shared" si="0"/>
        <v>4603</v>
      </c>
      <c r="P19" s="422">
        <f t="shared" si="1"/>
        <v>930</v>
      </c>
      <c r="Q19" s="422">
        <f t="shared" si="3"/>
        <v>5533</v>
      </c>
      <c r="R19" s="422">
        <v>0</v>
      </c>
      <c r="S19" s="422">
        <v>0</v>
      </c>
      <c r="T19" s="422">
        <f t="shared" si="4"/>
        <v>0</v>
      </c>
    </row>
    <row r="20" spans="1:20" ht="38.25" collapsed="1">
      <c r="A20" s="413" t="s">
        <v>2111</v>
      </c>
      <c r="B20" s="418" t="s">
        <v>2112</v>
      </c>
      <c r="C20" s="415">
        <v>72</v>
      </c>
      <c r="D20" s="415">
        <v>0</v>
      </c>
      <c r="E20" s="415">
        <v>0</v>
      </c>
      <c r="F20" s="415">
        <v>1</v>
      </c>
      <c r="G20" s="416">
        <v>0</v>
      </c>
      <c r="H20" s="416">
        <v>404</v>
      </c>
      <c r="I20" s="415">
        <v>2</v>
      </c>
      <c r="J20" s="415">
        <v>0</v>
      </c>
      <c r="K20" s="415">
        <v>0</v>
      </c>
      <c r="L20" s="415">
        <v>0</v>
      </c>
      <c r="M20" s="416">
        <v>0</v>
      </c>
      <c r="N20" s="416">
        <v>37</v>
      </c>
      <c r="O20" s="417">
        <f t="shared" si="0"/>
        <v>477</v>
      </c>
      <c r="P20" s="417">
        <f t="shared" si="1"/>
        <v>39</v>
      </c>
      <c r="Q20" s="417">
        <f t="shared" si="3"/>
        <v>516</v>
      </c>
      <c r="R20" s="417">
        <v>19</v>
      </c>
      <c r="S20" s="417">
        <v>1</v>
      </c>
      <c r="T20" s="417">
        <f t="shared" si="4"/>
        <v>20</v>
      </c>
    </row>
    <row r="21" spans="1:20" ht="25.5" collapsed="1">
      <c r="A21" s="413" t="s">
        <v>2113</v>
      </c>
      <c r="B21" s="418" t="s">
        <v>2114</v>
      </c>
      <c r="C21" s="415">
        <f>SUM(C22:C24)</f>
        <v>515</v>
      </c>
      <c r="D21" s="415">
        <f t="shared" ref="D21:N21" si="7">SUM(D22:D24)</f>
        <v>10</v>
      </c>
      <c r="E21" s="415">
        <f t="shared" si="7"/>
        <v>11</v>
      </c>
      <c r="F21" s="415">
        <f t="shared" si="7"/>
        <v>30</v>
      </c>
      <c r="G21" s="415">
        <f t="shared" si="7"/>
        <v>10</v>
      </c>
      <c r="H21" s="415">
        <f t="shared" si="7"/>
        <v>326</v>
      </c>
      <c r="I21" s="415">
        <f t="shared" si="7"/>
        <v>62</v>
      </c>
      <c r="J21" s="415">
        <f t="shared" si="7"/>
        <v>3</v>
      </c>
      <c r="K21" s="415">
        <f t="shared" si="7"/>
        <v>1</v>
      </c>
      <c r="L21" s="415">
        <f t="shared" si="7"/>
        <v>2</v>
      </c>
      <c r="M21" s="415">
        <f t="shared" si="7"/>
        <v>1</v>
      </c>
      <c r="N21" s="415">
        <f t="shared" si="7"/>
        <v>14</v>
      </c>
      <c r="O21" s="417">
        <f t="shared" si="0"/>
        <v>902</v>
      </c>
      <c r="P21" s="417">
        <f t="shared" si="1"/>
        <v>83</v>
      </c>
      <c r="Q21" s="417">
        <f t="shared" si="3"/>
        <v>985</v>
      </c>
      <c r="R21" s="417">
        <f>SUM(R22:R24)</f>
        <v>139</v>
      </c>
      <c r="S21" s="417">
        <f>SUM(S22:S24)</f>
        <v>1</v>
      </c>
      <c r="T21" s="417">
        <f t="shared" si="4"/>
        <v>140</v>
      </c>
    </row>
    <row r="22" spans="1:20" ht="27" hidden="1" customHeight="1" outlineLevel="1">
      <c r="A22" s="419" t="s">
        <v>2115</v>
      </c>
      <c r="B22" s="420" t="s">
        <v>2116</v>
      </c>
      <c r="C22" s="421">
        <v>346</v>
      </c>
      <c r="D22" s="421">
        <v>10</v>
      </c>
      <c r="E22" s="421">
        <v>8</v>
      </c>
      <c r="F22" s="421">
        <v>26</v>
      </c>
      <c r="G22" s="421">
        <v>6</v>
      </c>
      <c r="H22" s="421">
        <v>236</v>
      </c>
      <c r="I22" s="421">
        <v>35</v>
      </c>
      <c r="J22" s="421">
        <v>2</v>
      </c>
      <c r="K22" s="421">
        <v>0</v>
      </c>
      <c r="L22" s="421">
        <v>2</v>
      </c>
      <c r="M22" s="421">
        <v>1</v>
      </c>
      <c r="N22" s="421">
        <v>11</v>
      </c>
      <c r="O22" s="422">
        <f t="shared" si="0"/>
        <v>632</v>
      </c>
      <c r="P22" s="422">
        <f t="shared" si="1"/>
        <v>51</v>
      </c>
      <c r="Q22" s="422">
        <f t="shared" si="3"/>
        <v>683</v>
      </c>
      <c r="R22" s="422">
        <v>83</v>
      </c>
      <c r="S22" s="422">
        <v>1</v>
      </c>
      <c r="T22" s="422">
        <f t="shared" si="4"/>
        <v>84</v>
      </c>
    </row>
    <row r="23" spans="1:20" ht="27" hidden="1" customHeight="1" outlineLevel="1">
      <c r="A23" s="419" t="s">
        <v>2117</v>
      </c>
      <c r="B23" s="420" t="s">
        <v>2118</v>
      </c>
      <c r="C23" s="421">
        <v>64</v>
      </c>
      <c r="D23" s="421">
        <v>0</v>
      </c>
      <c r="E23" s="421">
        <v>3</v>
      </c>
      <c r="F23" s="421">
        <v>3</v>
      </c>
      <c r="G23" s="421">
        <v>2</v>
      </c>
      <c r="H23" s="421">
        <v>40</v>
      </c>
      <c r="I23" s="421">
        <v>6</v>
      </c>
      <c r="J23" s="421">
        <v>0</v>
      </c>
      <c r="K23" s="421">
        <v>0</v>
      </c>
      <c r="L23" s="421">
        <v>0</v>
      </c>
      <c r="M23" s="421">
        <v>0</v>
      </c>
      <c r="N23" s="421">
        <v>2</v>
      </c>
      <c r="O23" s="422">
        <f t="shared" si="0"/>
        <v>112</v>
      </c>
      <c r="P23" s="422">
        <f t="shared" si="1"/>
        <v>8</v>
      </c>
      <c r="Q23" s="422">
        <f t="shared" si="3"/>
        <v>120</v>
      </c>
      <c r="R23" s="422">
        <v>38</v>
      </c>
      <c r="S23" s="422">
        <v>0</v>
      </c>
      <c r="T23" s="422">
        <f t="shared" si="4"/>
        <v>38</v>
      </c>
    </row>
    <row r="24" spans="1:20" ht="27" hidden="1" customHeight="1" outlineLevel="1">
      <c r="A24" s="419" t="s">
        <v>2119</v>
      </c>
      <c r="B24" s="420" t="s">
        <v>2120</v>
      </c>
      <c r="C24" s="421">
        <v>105</v>
      </c>
      <c r="D24" s="421">
        <v>0</v>
      </c>
      <c r="E24" s="421">
        <v>0</v>
      </c>
      <c r="F24" s="421">
        <v>1</v>
      </c>
      <c r="G24" s="421">
        <v>2</v>
      </c>
      <c r="H24" s="421">
        <v>50</v>
      </c>
      <c r="I24" s="421">
        <v>21</v>
      </c>
      <c r="J24" s="421">
        <v>1</v>
      </c>
      <c r="K24" s="421">
        <v>1</v>
      </c>
      <c r="L24" s="421">
        <v>0</v>
      </c>
      <c r="M24" s="421">
        <v>0</v>
      </c>
      <c r="N24" s="421">
        <v>1</v>
      </c>
      <c r="O24" s="422">
        <f t="shared" si="0"/>
        <v>158</v>
      </c>
      <c r="P24" s="422">
        <f t="shared" si="1"/>
        <v>24</v>
      </c>
      <c r="Q24" s="422">
        <f t="shared" si="3"/>
        <v>182</v>
      </c>
      <c r="R24" s="422">
        <v>18</v>
      </c>
      <c r="S24" s="422">
        <v>0</v>
      </c>
      <c r="T24" s="422">
        <f t="shared" si="4"/>
        <v>18</v>
      </c>
    </row>
    <row r="25" spans="1:20" ht="27.95" customHeight="1" collapsed="1">
      <c r="A25" s="413" t="s">
        <v>2121</v>
      </c>
      <c r="B25" s="418" t="s">
        <v>2122</v>
      </c>
      <c r="C25" s="415">
        <f>SUM(C26:C29)</f>
        <v>2282</v>
      </c>
      <c r="D25" s="415">
        <f t="shared" ref="D25:N25" si="8">SUM(D26:D29)</f>
        <v>79</v>
      </c>
      <c r="E25" s="415">
        <f t="shared" si="8"/>
        <v>190</v>
      </c>
      <c r="F25" s="415">
        <f t="shared" si="8"/>
        <v>296</v>
      </c>
      <c r="G25" s="415">
        <f t="shared" si="8"/>
        <v>98</v>
      </c>
      <c r="H25" s="415">
        <f t="shared" si="8"/>
        <v>2451</v>
      </c>
      <c r="I25" s="415">
        <f t="shared" si="8"/>
        <v>981</v>
      </c>
      <c r="J25" s="415">
        <f t="shared" si="8"/>
        <v>33</v>
      </c>
      <c r="K25" s="415">
        <f t="shared" si="8"/>
        <v>63</v>
      </c>
      <c r="L25" s="415">
        <f t="shared" si="8"/>
        <v>74</v>
      </c>
      <c r="M25" s="415">
        <f t="shared" si="8"/>
        <v>21</v>
      </c>
      <c r="N25" s="415">
        <f t="shared" si="8"/>
        <v>347</v>
      </c>
      <c r="O25" s="417">
        <f t="shared" si="0"/>
        <v>5396</v>
      </c>
      <c r="P25" s="417">
        <f t="shared" si="1"/>
        <v>1519</v>
      </c>
      <c r="Q25" s="417">
        <f t="shared" si="3"/>
        <v>6915</v>
      </c>
      <c r="R25" s="417">
        <f>SUM(R26:R29)</f>
        <v>16</v>
      </c>
      <c r="S25" s="417">
        <f>SUM(S26:S29)</f>
        <v>0</v>
      </c>
      <c r="T25" s="417">
        <f t="shared" si="4"/>
        <v>16</v>
      </c>
    </row>
    <row r="26" spans="1:20" ht="27" hidden="1" customHeight="1" outlineLevel="1">
      <c r="A26" s="419" t="s">
        <v>2123</v>
      </c>
      <c r="B26" s="420" t="s">
        <v>2124</v>
      </c>
      <c r="C26" s="421">
        <v>1078</v>
      </c>
      <c r="D26" s="421">
        <v>37</v>
      </c>
      <c r="E26" s="421">
        <v>76</v>
      </c>
      <c r="F26" s="421">
        <v>126</v>
      </c>
      <c r="G26" s="421">
        <v>52</v>
      </c>
      <c r="H26" s="421">
        <v>1146</v>
      </c>
      <c r="I26" s="421">
        <v>581</v>
      </c>
      <c r="J26" s="421">
        <v>23</v>
      </c>
      <c r="K26" s="421">
        <v>41</v>
      </c>
      <c r="L26" s="421">
        <v>44</v>
      </c>
      <c r="M26" s="421">
        <v>13</v>
      </c>
      <c r="N26" s="421">
        <v>200</v>
      </c>
      <c r="O26" s="422">
        <f t="shared" si="0"/>
        <v>2515</v>
      </c>
      <c r="P26" s="422">
        <f t="shared" si="1"/>
        <v>902</v>
      </c>
      <c r="Q26" s="422">
        <f t="shared" si="3"/>
        <v>3417</v>
      </c>
      <c r="R26" s="422">
        <v>3</v>
      </c>
      <c r="S26" s="422">
        <v>0</v>
      </c>
      <c r="T26" s="422">
        <f t="shared" si="4"/>
        <v>3</v>
      </c>
    </row>
    <row r="27" spans="1:20" ht="27" hidden="1" customHeight="1" outlineLevel="1">
      <c r="A27" s="419" t="s">
        <v>2125</v>
      </c>
      <c r="B27" s="420" t="s">
        <v>2126</v>
      </c>
      <c r="C27" s="421">
        <v>274</v>
      </c>
      <c r="D27" s="421">
        <v>14</v>
      </c>
      <c r="E27" s="421">
        <v>36</v>
      </c>
      <c r="F27" s="421">
        <v>40</v>
      </c>
      <c r="G27" s="421">
        <v>8</v>
      </c>
      <c r="H27" s="421">
        <v>334</v>
      </c>
      <c r="I27" s="421">
        <v>41</v>
      </c>
      <c r="J27" s="421">
        <v>3</v>
      </c>
      <c r="K27" s="421">
        <v>7</v>
      </c>
      <c r="L27" s="421">
        <v>6</v>
      </c>
      <c r="M27" s="421">
        <v>0</v>
      </c>
      <c r="N27" s="421">
        <v>23</v>
      </c>
      <c r="O27" s="422">
        <f t="shared" si="0"/>
        <v>706</v>
      </c>
      <c r="P27" s="422">
        <f t="shared" si="1"/>
        <v>80</v>
      </c>
      <c r="Q27" s="422">
        <f t="shared" si="3"/>
        <v>786</v>
      </c>
      <c r="R27" s="422">
        <v>3</v>
      </c>
      <c r="S27" s="422">
        <v>0</v>
      </c>
      <c r="T27" s="422">
        <f t="shared" si="4"/>
        <v>3</v>
      </c>
    </row>
    <row r="28" spans="1:20" ht="27" hidden="1" customHeight="1" outlineLevel="1">
      <c r="A28" s="419" t="s">
        <v>2127</v>
      </c>
      <c r="B28" s="420" t="s">
        <v>2128</v>
      </c>
      <c r="C28" s="421">
        <v>7</v>
      </c>
      <c r="D28" s="421">
        <v>0</v>
      </c>
      <c r="E28" s="421">
        <v>0</v>
      </c>
      <c r="F28" s="421">
        <v>1</v>
      </c>
      <c r="G28" s="421">
        <v>0</v>
      </c>
      <c r="H28" s="421">
        <v>4</v>
      </c>
      <c r="I28" s="421">
        <v>0</v>
      </c>
      <c r="J28" s="421">
        <v>0</v>
      </c>
      <c r="K28" s="421">
        <v>0</v>
      </c>
      <c r="L28" s="421">
        <v>0</v>
      </c>
      <c r="M28" s="421">
        <v>0</v>
      </c>
      <c r="N28" s="421">
        <v>0</v>
      </c>
      <c r="O28" s="422">
        <f>SUM(C28:N28)</f>
        <v>12</v>
      </c>
      <c r="P28" s="422">
        <f t="shared" si="1"/>
        <v>0</v>
      </c>
      <c r="Q28" s="422">
        <f t="shared" si="3"/>
        <v>12</v>
      </c>
      <c r="R28" s="422">
        <v>0</v>
      </c>
      <c r="S28" s="422">
        <v>0</v>
      </c>
      <c r="T28" s="422">
        <f t="shared" si="4"/>
        <v>0</v>
      </c>
    </row>
    <row r="29" spans="1:20" ht="38.25" hidden="1" outlineLevel="1">
      <c r="A29" s="419" t="s">
        <v>2129</v>
      </c>
      <c r="B29" s="420" t="s">
        <v>2130</v>
      </c>
      <c r="C29" s="421">
        <v>923</v>
      </c>
      <c r="D29" s="421">
        <v>28</v>
      </c>
      <c r="E29" s="421">
        <v>78</v>
      </c>
      <c r="F29" s="421">
        <v>129</v>
      </c>
      <c r="G29" s="421">
        <v>38</v>
      </c>
      <c r="H29" s="421">
        <v>967</v>
      </c>
      <c r="I29" s="421">
        <v>359</v>
      </c>
      <c r="J29" s="421">
        <v>7</v>
      </c>
      <c r="K29" s="421">
        <v>15</v>
      </c>
      <c r="L29" s="421">
        <v>24</v>
      </c>
      <c r="M29" s="421">
        <v>8</v>
      </c>
      <c r="N29" s="421">
        <v>124</v>
      </c>
      <c r="O29" s="422">
        <f t="shared" si="0"/>
        <v>2163</v>
      </c>
      <c r="P29" s="422">
        <f t="shared" si="1"/>
        <v>537</v>
      </c>
      <c r="Q29" s="422">
        <f t="shared" si="3"/>
        <v>2700</v>
      </c>
      <c r="R29" s="422">
        <v>10</v>
      </c>
      <c r="S29" s="422">
        <v>0</v>
      </c>
      <c r="T29" s="422">
        <f t="shared" si="4"/>
        <v>10</v>
      </c>
    </row>
    <row r="30" spans="1:20" ht="25.5" collapsed="1">
      <c r="A30" s="413" t="s">
        <v>2131</v>
      </c>
      <c r="B30" s="418" t="s">
        <v>2132</v>
      </c>
      <c r="C30" s="415">
        <f>SUM(C31:C33)</f>
        <v>2349</v>
      </c>
      <c r="D30" s="415">
        <f t="shared" ref="D30:N30" si="9">SUM(D31:D33)</f>
        <v>89</v>
      </c>
      <c r="E30" s="415">
        <f t="shared" si="9"/>
        <v>103</v>
      </c>
      <c r="F30" s="415">
        <f t="shared" si="9"/>
        <v>97</v>
      </c>
      <c r="G30" s="415">
        <f t="shared" si="9"/>
        <v>12</v>
      </c>
      <c r="H30" s="415">
        <f t="shared" si="9"/>
        <v>85</v>
      </c>
      <c r="I30" s="415">
        <f t="shared" si="9"/>
        <v>1492</v>
      </c>
      <c r="J30" s="415">
        <f t="shared" si="9"/>
        <v>17</v>
      </c>
      <c r="K30" s="415">
        <f t="shared" si="9"/>
        <v>16</v>
      </c>
      <c r="L30" s="415">
        <f t="shared" si="9"/>
        <v>21</v>
      </c>
      <c r="M30" s="415">
        <f t="shared" si="9"/>
        <v>18</v>
      </c>
      <c r="N30" s="415">
        <f t="shared" si="9"/>
        <v>22</v>
      </c>
      <c r="O30" s="417">
        <f t="shared" si="0"/>
        <v>2735</v>
      </c>
      <c r="P30" s="417">
        <f t="shared" si="1"/>
        <v>1586</v>
      </c>
      <c r="Q30" s="417">
        <f t="shared" si="3"/>
        <v>4321</v>
      </c>
      <c r="R30" s="417">
        <f>SUM(R31:R33)</f>
        <v>6</v>
      </c>
      <c r="S30" s="417">
        <f>SUM(S31:S33)</f>
        <v>0</v>
      </c>
      <c r="T30" s="417">
        <f t="shared" si="4"/>
        <v>6</v>
      </c>
    </row>
    <row r="31" spans="1:20" ht="27" hidden="1" customHeight="1" outlineLevel="1">
      <c r="A31" s="419" t="s">
        <v>2133</v>
      </c>
      <c r="B31" s="420" t="s">
        <v>2134</v>
      </c>
      <c r="C31" s="421">
        <v>814</v>
      </c>
      <c r="D31" s="421">
        <v>13</v>
      </c>
      <c r="E31" s="421">
        <v>33</v>
      </c>
      <c r="F31" s="421">
        <v>39</v>
      </c>
      <c r="G31" s="421">
        <v>2</v>
      </c>
      <c r="H31" s="421">
        <v>25</v>
      </c>
      <c r="I31" s="421">
        <v>612</v>
      </c>
      <c r="J31" s="421">
        <v>8</v>
      </c>
      <c r="K31" s="421">
        <v>4</v>
      </c>
      <c r="L31" s="421">
        <v>7</v>
      </c>
      <c r="M31" s="421">
        <v>17</v>
      </c>
      <c r="N31" s="421">
        <v>13</v>
      </c>
      <c r="O31" s="422">
        <f t="shared" si="0"/>
        <v>926</v>
      </c>
      <c r="P31" s="422">
        <f t="shared" si="1"/>
        <v>661</v>
      </c>
      <c r="Q31" s="422">
        <f t="shared" si="3"/>
        <v>1587</v>
      </c>
      <c r="R31" s="422">
        <v>1</v>
      </c>
      <c r="S31" s="422">
        <v>0</v>
      </c>
      <c r="T31" s="422">
        <f t="shared" si="4"/>
        <v>1</v>
      </c>
    </row>
    <row r="32" spans="1:20" ht="27" hidden="1" customHeight="1" outlineLevel="1">
      <c r="A32" s="419" t="s">
        <v>2135</v>
      </c>
      <c r="B32" s="420" t="s">
        <v>2136</v>
      </c>
      <c r="C32" s="421">
        <v>192</v>
      </c>
      <c r="D32" s="421">
        <v>2</v>
      </c>
      <c r="E32" s="421">
        <v>6</v>
      </c>
      <c r="F32" s="421">
        <v>2</v>
      </c>
      <c r="G32" s="421">
        <v>3</v>
      </c>
      <c r="H32" s="421">
        <v>5</v>
      </c>
      <c r="I32" s="421">
        <v>49</v>
      </c>
      <c r="J32" s="421">
        <v>0</v>
      </c>
      <c r="K32" s="421">
        <v>1</v>
      </c>
      <c r="L32" s="421">
        <v>3</v>
      </c>
      <c r="M32" s="421">
        <v>0</v>
      </c>
      <c r="N32" s="421">
        <v>0</v>
      </c>
      <c r="O32" s="422">
        <f t="shared" si="0"/>
        <v>210</v>
      </c>
      <c r="P32" s="422">
        <f t="shared" si="1"/>
        <v>53</v>
      </c>
      <c r="Q32" s="422">
        <f t="shared" si="3"/>
        <v>263</v>
      </c>
      <c r="R32" s="422">
        <v>0</v>
      </c>
      <c r="S32" s="422">
        <v>0</v>
      </c>
      <c r="T32" s="422">
        <f t="shared" si="4"/>
        <v>0</v>
      </c>
    </row>
    <row r="33" spans="1:20" ht="27" hidden="1" customHeight="1" outlineLevel="1">
      <c r="A33" s="419" t="s">
        <v>2137</v>
      </c>
      <c r="B33" s="420" t="s">
        <v>2138</v>
      </c>
      <c r="C33" s="421">
        <v>1343</v>
      </c>
      <c r="D33" s="421">
        <v>74</v>
      </c>
      <c r="E33" s="421">
        <v>64</v>
      </c>
      <c r="F33" s="421">
        <v>56</v>
      </c>
      <c r="G33" s="421">
        <v>7</v>
      </c>
      <c r="H33" s="421">
        <v>55</v>
      </c>
      <c r="I33" s="421">
        <v>831</v>
      </c>
      <c r="J33" s="421">
        <v>9</v>
      </c>
      <c r="K33" s="421">
        <v>11</v>
      </c>
      <c r="L33" s="421">
        <v>11</v>
      </c>
      <c r="M33" s="421">
        <v>1</v>
      </c>
      <c r="N33" s="421">
        <v>9</v>
      </c>
      <c r="O33" s="422">
        <f t="shared" si="0"/>
        <v>1599</v>
      </c>
      <c r="P33" s="422">
        <f t="shared" si="1"/>
        <v>872</v>
      </c>
      <c r="Q33" s="422">
        <f t="shared" si="3"/>
        <v>2471</v>
      </c>
      <c r="R33" s="422">
        <v>5</v>
      </c>
      <c r="S33" s="422">
        <v>0</v>
      </c>
      <c r="T33" s="422">
        <f t="shared" si="4"/>
        <v>5</v>
      </c>
    </row>
    <row r="34" spans="1:20" ht="25.5" collapsed="1">
      <c r="A34" s="413" t="s">
        <v>2139</v>
      </c>
      <c r="B34" s="418" t="s">
        <v>2140</v>
      </c>
      <c r="C34" s="415">
        <f>SUM(C35:C37)</f>
        <v>44</v>
      </c>
      <c r="D34" s="415">
        <f t="shared" ref="D34:N34" si="10">SUM(D35:D37)</f>
        <v>0</v>
      </c>
      <c r="E34" s="415">
        <f t="shared" si="10"/>
        <v>0</v>
      </c>
      <c r="F34" s="415">
        <f t="shared" si="10"/>
        <v>0</v>
      </c>
      <c r="G34" s="415">
        <f t="shared" si="10"/>
        <v>1</v>
      </c>
      <c r="H34" s="415">
        <f t="shared" si="10"/>
        <v>4</v>
      </c>
      <c r="I34" s="415">
        <f t="shared" si="10"/>
        <v>6</v>
      </c>
      <c r="J34" s="415">
        <f t="shared" si="10"/>
        <v>1</v>
      </c>
      <c r="K34" s="415">
        <f t="shared" si="10"/>
        <v>0</v>
      </c>
      <c r="L34" s="415">
        <f t="shared" si="10"/>
        <v>0</v>
      </c>
      <c r="M34" s="415">
        <f t="shared" si="10"/>
        <v>0</v>
      </c>
      <c r="N34" s="415">
        <f t="shared" si="10"/>
        <v>0</v>
      </c>
      <c r="O34" s="417">
        <f t="shared" si="0"/>
        <v>49</v>
      </c>
      <c r="P34" s="417">
        <f t="shared" si="1"/>
        <v>7</v>
      </c>
      <c r="Q34" s="417">
        <f t="shared" si="3"/>
        <v>56</v>
      </c>
      <c r="R34" s="417">
        <f>SUM(R35:R37)</f>
        <v>22</v>
      </c>
      <c r="S34" s="417">
        <f>SUM(S35:S37)</f>
        <v>2</v>
      </c>
      <c r="T34" s="417">
        <f t="shared" si="4"/>
        <v>24</v>
      </c>
    </row>
    <row r="35" spans="1:20" ht="27" hidden="1" customHeight="1" outlineLevel="1">
      <c r="A35" s="419" t="s">
        <v>2141</v>
      </c>
      <c r="B35" s="420" t="s">
        <v>2142</v>
      </c>
      <c r="C35" s="421">
        <v>30</v>
      </c>
      <c r="D35" s="421">
        <v>0</v>
      </c>
      <c r="E35" s="421">
        <v>0</v>
      </c>
      <c r="F35" s="421">
        <v>0</v>
      </c>
      <c r="G35" s="421">
        <v>0</v>
      </c>
      <c r="H35" s="421">
        <v>2</v>
      </c>
      <c r="I35" s="421">
        <v>4</v>
      </c>
      <c r="J35" s="421">
        <v>0</v>
      </c>
      <c r="K35" s="421">
        <v>0</v>
      </c>
      <c r="L35" s="421">
        <v>0</v>
      </c>
      <c r="M35" s="421">
        <v>0</v>
      </c>
      <c r="N35" s="421">
        <v>0</v>
      </c>
      <c r="O35" s="422">
        <f t="shared" si="0"/>
        <v>32</v>
      </c>
      <c r="P35" s="422">
        <f t="shared" si="1"/>
        <v>4</v>
      </c>
      <c r="Q35" s="422">
        <f t="shared" si="3"/>
        <v>36</v>
      </c>
      <c r="R35" s="422">
        <v>18</v>
      </c>
      <c r="S35" s="422">
        <v>0</v>
      </c>
      <c r="T35" s="422">
        <f t="shared" si="4"/>
        <v>18</v>
      </c>
    </row>
    <row r="36" spans="1:20" ht="27" hidden="1" customHeight="1" outlineLevel="1">
      <c r="A36" s="419" t="s">
        <v>2143</v>
      </c>
      <c r="B36" s="420" t="s">
        <v>2144</v>
      </c>
      <c r="C36" s="421">
        <v>3</v>
      </c>
      <c r="D36" s="421">
        <v>0</v>
      </c>
      <c r="E36" s="421">
        <v>0</v>
      </c>
      <c r="F36" s="421">
        <v>0</v>
      </c>
      <c r="G36" s="421">
        <v>0</v>
      </c>
      <c r="H36" s="421">
        <v>1</v>
      </c>
      <c r="I36" s="421">
        <v>1</v>
      </c>
      <c r="J36" s="421">
        <v>0</v>
      </c>
      <c r="K36" s="421">
        <v>0</v>
      </c>
      <c r="L36" s="421">
        <v>0</v>
      </c>
      <c r="M36" s="421">
        <v>0</v>
      </c>
      <c r="N36" s="421">
        <v>0</v>
      </c>
      <c r="O36" s="422">
        <f>SUM(C36:H36)</f>
        <v>4</v>
      </c>
      <c r="P36" s="422">
        <f t="shared" si="1"/>
        <v>1</v>
      </c>
      <c r="Q36" s="422">
        <f t="shared" si="3"/>
        <v>5</v>
      </c>
      <c r="R36" s="422">
        <v>1</v>
      </c>
      <c r="S36" s="422">
        <v>1</v>
      </c>
      <c r="T36" s="422">
        <f t="shared" si="4"/>
        <v>2</v>
      </c>
    </row>
    <row r="37" spans="1:20" ht="27" hidden="1" customHeight="1" outlineLevel="1">
      <c r="A37" s="419" t="s">
        <v>2145</v>
      </c>
      <c r="B37" s="420" t="s">
        <v>2146</v>
      </c>
      <c r="C37" s="421">
        <v>11</v>
      </c>
      <c r="D37" s="421">
        <v>0</v>
      </c>
      <c r="E37" s="421">
        <v>0</v>
      </c>
      <c r="F37" s="421">
        <v>0</v>
      </c>
      <c r="G37" s="421">
        <v>1</v>
      </c>
      <c r="H37" s="421">
        <v>1</v>
      </c>
      <c r="I37" s="421">
        <v>1</v>
      </c>
      <c r="J37" s="421">
        <v>1</v>
      </c>
      <c r="K37" s="421">
        <v>0</v>
      </c>
      <c r="L37" s="421">
        <v>0</v>
      </c>
      <c r="M37" s="421">
        <v>0</v>
      </c>
      <c r="N37" s="421">
        <v>0</v>
      </c>
      <c r="O37" s="422">
        <f t="shared" si="0"/>
        <v>13</v>
      </c>
      <c r="P37" s="422">
        <f t="shared" si="1"/>
        <v>2</v>
      </c>
      <c r="Q37" s="422">
        <f t="shared" si="3"/>
        <v>15</v>
      </c>
      <c r="R37" s="422">
        <v>3</v>
      </c>
      <c r="S37" s="422">
        <v>1</v>
      </c>
      <c r="T37" s="422">
        <f t="shared" si="4"/>
        <v>4</v>
      </c>
    </row>
    <row r="38" spans="1:20" ht="25.5" collapsed="1">
      <c r="A38" s="413" t="s">
        <v>2147</v>
      </c>
      <c r="B38" s="418" t="s">
        <v>2148</v>
      </c>
      <c r="C38" s="415">
        <f>SUM(C39:C41)</f>
        <v>125</v>
      </c>
      <c r="D38" s="415">
        <f t="shared" ref="D38:N38" si="11">SUM(D39:D41)</f>
        <v>1</v>
      </c>
      <c r="E38" s="415">
        <f t="shared" si="11"/>
        <v>4</v>
      </c>
      <c r="F38" s="415">
        <f t="shared" si="11"/>
        <v>11</v>
      </c>
      <c r="G38" s="415">
        <f t="shared" si="11"/>
        <v>2</v>
      </c>
      <c r="H38" s="415">
        <f t="shared" si="11"/>
        <v>28</v>
      </c>
      <c r="I38" s="415">
        <f t="shared" si="11"/>
        <v>18</v>
      </c>
      <c r="J38" s="415">
        <f t="shared" si="11"/>
        <v>2</v>
      </c>
      <c r="K38" s="415">
        <f t="shared" si="11"/>
        <v>1</v>
      </c>
      <c r="L38" s="415">
        <f t="shared" si="11"/>
        <v>3</v>
      </c>
      <c r="M38" s="415">
        <f t="shared" si="11"/>
        <v>1</v>
      </c>
      <c r="N38" s="415">
        <f t="shared" si="11"/>
        <v>5</v>
      </c>
      <c r="O38" s="417">
        <f t="shared" si="0"/>
        <v>171</v>
      </c>
      <c r="P38" s="417">
        <f t="shared" si="1"/>
        <v>30</v>
      </c>
      <c r="Q38" s="417">
        <f t="shared" si="3"/>
        <v>201</v>
      </c>
      <c r="R38" s="417">
        <f>SUM(R39:R41)</f>
        <v>0</v>
      </c>
      <c r="S38" s="417">
        <f>SUM(S39:S41)</f>
        <v>0</v>
      </c>
      <c r="T38" s="417">
        <f t="shared" si="4"/>
        <v>0</v>
      </c>
    </row>
    <row r="39" spans="1:20" ht="27" hidden="1" customHeight="1" outlineLevel="1">
      <c r="A39" s="419" t="s">
        <v>2149</v>
      </c>
      <c r="B39" s="420" t="s">
        <v>2150</v>
      </c>
      <c r="C39" s="421">
        <v>9</v>
      </c>
      <c r="D39" s="421">
        <v>0</v>
      </c>
      <c r="E39" s="421">
        <v>0</v>
      </c>
      <c r="F39" s="421">
        <v>1</v>
      </c>
      <c r="G39" s="421">
        <v>0</v>
      </c>
      <c r="H39" s="421">
        <v>6</v>
      </c>
      <c r="I39" s="421">
        <v>1</v>
      </c>
      <c r="J39" s="421">
        <v>0</v>
      </c>
      <c r="K39" s="421">
        <v>0</v>
      </c>
      <c r="L39" s="421">
        <v>0</v>
      </c>
      <c r="M39" s="421">
        <v>0</v>
      </c>
      <c r="N39" s="421">
        <v>1</v>
      </c>
      <c r="O39" s="422">
        <f t="shared" si="0"/>
        <v>16</v>
      </c>
      <c r="P39" s="422">
        <f t="shared" si="1"/>
        <v>2</v>
      </c>
      <c r="Q39" s="422">
        <f t="shared" si="3"/>
        <v>18</v>
      </c>
      <c r="R39" s="422">
        <v>0</v>
      </c>
      <c r="S39" s="422">
        <v>0</v>
      </c>
      <c r="T39" s="422">
        <f t="shared" si="4"/>
        <v>0</v>
      </c>
    </row>
    <row r="40" spans="1:20" ht="27" hidden="1" customHeight="1" outlineLevel="1">
      <c r="A40" s="419" t="s">
        <v>2151</v>
      </c>
      <c r="B40" s="420" t="s">
        <v>2152</v>
      </c>
      <c r="C40" s="421">
        <v>16</v>
      </c>
      <c r="D40" s="421">
        <v>0</v>
      </c>
      <c r="E40" s="421">
        <v>2</v>
      </c>
      <c r="F40" s="421">
        <v>5</v>
      </c>
      <c r="G40" s="421">
        <v>0</v>
      </c>
      <c r="H40" s="421">
        <v>8</v>
      </c>
      <c r="I40" s="421">
        <v>0</v>
      </c>
      <c r="J40" s="421">
        <v>1</v>
      </c>
      <c r="K40" s="421">
        <v>0</v>
      </c>
      <c r="L40" s="421">
        <v>0</v>
      </c>
      <c r="M40" s="421">
        <v>0</v>
      </c>
      <c r="N40" s="421">
        <v>1</v>
      </c>
      <c r="O40" s="422">
        <f t="shared" si="0"/>
        <v>31</v>
      </c>
      <c r="P40" s="422">
        <f t="shared" si="1"/>
        <v>2</v>
      </c>
      <c r="Q40" s="422">
        <f t="shared" si="3"/>
        <v>33</v>
      </c>
      <c r="R40" s="422">
        <v>0</v>
      </c>
      <c r="S40" s="422">
        <v>0</v>
      </c>
      <c r="T40" s="422">
        <f t="shared" si="4"/>
        <v>0</v>
      </c>
    </row>
    <row r="41" spans="1:20" ht="27" hidden="1" customHeight="1" outlineLevel="1">
      <c r="A41" s="419" t="s">
        <v>2153</v>
      </c>
      <c r="B41" s="420" t="s">
        <v>2154</v>
      </c>
      <c r="C41" s="421">
        <v>100</v>
      </c>
      <c r="D41" s="421">
        <v>1</v>
      </c>
      <c r="E41" s="421">
        <v>2</v>
      </c>
      <c r="F41" s="421">
        <v>5</v>
      </c>
      <c r="G41" s="421">
        <v>2</v>
      </c>
      <c r="H41" s="421">
        <v>14</v>
      </c>
      <c r="I41" s="421">
        <v>17</v>
      </c>
      <c r="J41" s="421">
        <v>1</v>
      </c>
      <c r="K41" s="421">
        <v>1</v>
      </c>
      <c r="L41" s="421">
        <v>3</v>
      </c>
      <c r="M41" s="421">
        <v>1</v>
      </c>
      <c r="N41" s="421">
        <v>3</v>
      </c>
      <c r="O41" s="422">
        <f t="shared" si="0"/>
        <v>124</v>
      </c>
      <c r="P41" s="422">
        <f t="shared" si="1"/>
        <v>26</v>
      </c>
      <c r="Q41" s="422">
        <f t="shared" si="3"/>
        <v>150</v>
      </c>
      <c r="R41" s="422">
        <v>0</v>
      </c>
      <c r="S41" s="422">
        <v>0</v>
      </c>
      <c r="T41" s="422">
        <f t="shared" si="4"/>
        <v>0</v>
      </c>
    </row>
    <row r="42" spans="1:20" ht="25.5" collapsed="1">
      <c r="A42" s="413" t="s">
        <v>2155</v>
      </c>
      <c r="B42" s="418" t="s">
        <v>2156</v>
      </c>
      <c r="C42" s="415">
        <f>SUM(C43:C46)</f>
        <v>108</v>
      </c>
      <c r="D42" s="415">
        <f t="shared" ref="D42:N42" si="12">SUM(D43:D46)</f>
        <v>7</v>
      </c>
      <c r="E42" s="415">
        <f t="shared" si="12"/>
        <v>12</v>
      </c>
      <c r="F42" s="415">
        <f t="shared" si="12"/>
        <v>10</v>
      </c>
      <c r="G42" s="415">
        <f t="shared" si="12"/>
        <v>1</v>
      </c>
      <c r="H42" s="415">
        <f t="shared" si="12"/>
        <v>49</v>
      </c>
      <c r="I42" s="415">
        <f t="shared" si="12"/>
        <v>10</v>
      </c>
      <c r="J42" s="415">
        <f t="shared" si="12"/>
        <v>0</v>
      </c>
      <c r="K42" s="415">
        <f t="shared" si="12"/>
        <v>0</v>
      </c>
      <c r="L42" s="415">
        <f t="shared" si="12"/>
        <v>0</v>
      </c>
      <c r="M42" s="415">
        <f t="shared" si="12"/>
        <v>0</v>
      </c>
      <c r="N42" s="415">
        <f t="shared" si="12"/>
        <v>2</v>
      </c>
      <c r="O42" s="417">
        <f t="shared" si="0"/>
        <v>187</v>
      </c>
      <c r="P42" s="417">
        <f t="shared" si="1"/>
        <v>12</v>
      </c>
      <c r="Q42" s="417">
        <f t="shared" si="3"/>
        <v>199</v>
      </c>
      <c r="R42" s="417">
        <f>SUM(R43:R46)</f>
        <v>1</v>
      </c>
      <c r="S42" s="417">
        <f>SUM(S43:S46)</f>
        <v>0</v>
      </c>
      <c r="T42" s="417">
        <f t="shared" si="4"/>
        <v>1</v>
      </c>
    </row>
    <row r="43" spans="1:20" ht="27" hidden="1" customHeight="1" outlineLevel="1">
      <c r="A43" s="419" t="s">
        <v>2157</v>
      </c>
      <c r="B43" s="420" t="s">
        <v>2158</v>
      </c>
      <c r="C43" s="421">
        <v>12</v>
      </c>
      <c r="D43" s="421">
        <v>0</v>
      </c>
      <c r="E43" s="421">
        <v>1</v>
      </c>
      <c r="F43" s="421">
        <v>0</v>
      </c>
      <c r="G43" s="421">
        <v>0</v>
      </c>
      <c r="H43" s="421">
        <v>12</v>
      </c>
      <c r="I43" s="421">
        <v>3</v>
      </c>
      <c r="J43" s="421">
        <v>0</v>
      </c>
      <c r="K43" s="421">
        <v>0</v>
      </c>
      <c r="L43" s="421">
        <v>0</v>
      </c>
      <c r="M43" s="421">
        <v>0</v>
      </c>
      <c r="N43" s="421">
        <v>0</v>
      </c>
      <c r="O43" s="422">
        <f t="shared" si="0"/>
        <v>25</v>
      </c>
      <c r="P43" s="422">
        <f t="shared" si="1"/>
        <v>3</v>
      </c>
      <c r="Q43" s="422">
        <f t="shared" si="3"/>
        <v>28</v>
      </c>
      <c r="R43" s="422">
        <v>0</v>
      </c>
      <c r="S43" s="422">
        <v>0</v>
      </c>
      <c r="T43" s="422">
        <f t="shared" si="4"/>
        <v>0</v>
      </c>
    </row>
    <row r="44" spans="1:20" ht="27" hidden="1" customHeight="1" outlineLevel="1">
      <c r="A44" s="419" t="s">
        <v>2159</v>
      </c>
      <c r="B44" s="420" t="s">
        <v>2160</v>
      </c>
      <c r="C44" s="421">
        <v>1</v>
      </c>
      <c r="D44" s="421">
        <v>0</v>
      </c>
      <c r="E44" s="421">
        <v>0</v>
      </c>
      <c r="F44" s="421">
        <v>0</v>
      </c>
      <c r="G44" s="421">
        <v>0</v>
      </c>
      <c r="H44" s="421">
        <v>0</v>
      </c>
      <c r="I44" s="421">
        <v>0</v>
      </c>
      <c r="J44" s="421">
        <v>0</v>
      </c>
      <c r="K44" s="421">
        <v>0</v>
      </c>
      <c r="L44" s="421">
        <v>0</v>
      </c>
      <c r="M44" s="421">
        <v>0</v>
      </c>
      <c r="N44" s="421">
        <v>0</v>
      </c>
      <c r="O44" s="422">
        <f>SUM(C44:N44)</f>
        <v>1</v>
      </c>
      <c r="P44" s="422">
        <f t="shared" si="1"/>
        <v>0</v>
      </c>
      <c r="Q44" s="422">
        <f t="shared" si="3"/>
        <v>1</v>
      </c>
      <c r="R44" s="422">
        <v>0</v>
      </c>
      <c r="S44" s="422">
        <v>0</v>
      </c>
      <c r="T44" s="422">
        <f t="shared" si="4"/>
        <v>0</v>
      </c>
    </row>
    <row r="45" spans="1:20" ht="27" hidden="1" customHeight="1" outlineLevel="1">
      <c r="A45" s="419" t="s">
        <v>2161</v>
      </c>
      <c r="B45" s="420" t="s">
        <v>2162</v>
      </c>
      <c r="C45" s="421">
        <v>5</v>
      </c>
      <c r="D45" s="421">
        <v>0</v>
      </c>
      <c r="E45" s="421">
        <v>0</v>
      </c>
      <c r="F45" s="421">
        <v>2</v>
      </c>
      <c r="G45" s="421">
        <v>0</v>
      </c>
      <c r="H45" s="421">
        <v>7</v>
      </c>
      <c r="I45" s="421">
        <v>0</v>
      </c>
      <c r="J45" s="421">
        <v>0</v>
      </c>
      <c r="K45" s="421">
        <v>0</v>
      </c>
      <c r="L45" s="421">
        <v>0</v>
      </c>
      <c r="M45" s="421">
        <v>0</v>
      </c>
      <c r="N45" s="421">
        <v>0</v>
      </c>
      <c r="O45" s="422">
        <f>SUM(C45:N45)</f>
        <v>14</v>
      </c>
      <c r="P45" s="422">
        <f t="shared" si="1"/>
        <v>0</v>
      </c>
      <c r="Q45" s="422">
        <f t="shared" si="3"/>
        <v>14</v>
      </c>
      <c r="R45" s="422">
        <v>0</v>
      </c>
      <c r="S45" s="422">
        <v>0</v>
      </c>
      <c r="T45" s="422">
        <f t="shared" si="4"/>
        <v>0</v>
      </c>
    </row>
    <row r="46" spans="1:20" ht="38.25" hidden="1" outlineLevel="1">
      <c r="A46" s="419" t="s">
        <v>2163</v>
      </c>
      <c r="B46" s="420" t="s">
        <v>2164</v>
      </c>
      <c r="C46" s="421">
        <v>90</v>
      </c>
      <c r="D46" s="421">
        <v>7</v>
      </c>
      <c r="E46" s="421">
        <v>11</v>
      </c>
      <c r="F46" s="421">
        <v>8</v>
      </c>
      <c r="G46" s="421">
        <v>1</v>
      </c>
      <c r="H46" s="421">
        <v>30</v>
      </c>
      <c r="I46" s="421">
        <v>7</v>
      </c>
      <c r="J46" s="421">
        <v>0</v>
      </c>
      <c r="K46" s="421">
        <v>0</v>
      </c>
      <c r="L46" s="421">
        <v>0</v>
      </c>
      <c r="M46" s="421">
        <v>0</v>
      </c>
      <c r="N46" s="421">
        <v>2</v>
      </c>
      <c r="O46" s="422">
        <f t="shared" si="0"/>
        <v>147</v>
      </c>
      <c r="P46" s="422">
        <f t="shared" si="1"/>
        <v>9</v>
      </c>
      <c r="Q46" s="422">
        <f t="shared" si="3"/>
        <v>156</v>
      </c>
      <c r="R46" s="422">
        <v>1</v>
      </c>
      <c r="S46" s="422">
        <v>0</v>
      </c>
      <c r="T46" s="422">
        <f t="shared" si="4"/>
        <v>1</v>
      </c>
    </row>
    <row r="47" spans="1:20" ht="21" customHeight="1" collapsed="1">
      <c r="A47" s="413" t="s">
        <v>2165</v>
      </c>
      <c r="B47" s="418" t="s">
        <v>2166</v>
      </c>
      <c r="C47" s="415">
        <f>SUM(C48:C50)</f>
        <v>446</v>
      </c>
      <c r="D47" s="415">
        <f t="shared" ref="D47:N47" si="13">SUM(D48:D50)</f>
        <v>12</v>
      </c>
      <c r="E47" s="415">
        <f t="shared" si="13"/>
        <v>18</v>
      </c>
      <c r="F47" s="415">
        <f t="shared" si="13"/>
        <v>21</v>
      </c>
      <c r="G47" s="415">
        <f t="shared" si="13"/>
        <v>5</v>
      </c>
      <c r="H47" s="415">
        <f t="shared" si="13"/>
        <v>63</v>
      </c>
      <c r="I47" s="415">
        <f t="shared" si="13"/>
        <v>113</v>
      </c>
      <c r="J47" s="415">
        <f t="shared" si="13"/>
        <v>9</v>
      </c>
      <c r="K47" s="415">
        <f t="shared" si="13"/>
        <v>3</v>
      </c>
      <c r="L47" s="415">
        <f t="shared" si="13"/>
        <v>4</v>
      </c>
      <c r="M47" s="415">
        <f t="shared" si="13"/>
        <v>2</v>
      </c>
      <c r="N47" s="415">
        <f t="shared" si="13"/>
        <v>7</v>
      </c>
      <c r="O47" s="417">
        <f t="shared" si="0"/>
        <v>565</v>
      </c>
      <c r="P47" s="417">
        <f t="shared" si="1"/>
        <v>138</v>
      </c>
      <c r="Q47" s="417">
        <f t="shared" si="3"/>
        <v>703</v>
      </c>
      <c r="R47" s="417">
        <f>SUM(R48:R50)</f>
        <v>6</v>
      </c>
      <c r="S47" s="417">
        <f>SUM(S48:S50)</f>
        <v>0</v>
      </c>
      <c r="T47" s="417">
        <f t="shared" si="4"/>
        <v>6</v>
      </c>
    </row>
    <row r="48" spans="1:20" ht="27" hidden="1" customHeight="1" outlineLevel="1">
      <c r="A48" s="419" t="s">
        <v>2167</v>
      </c>
      <c r="B48" s="420" t="s">
        <v>2168</v>
      </c>
      <c r="C48" s="421">
        <v>25</v>
      </c>
      <c r="D48" s="421">
        <v>0</v>
      </c>
      <c r="E48" s="421">
        <v>0</v>
      </c>
      <c r="F48" s="421">
        <v>0</v>
      </c>
      <c r="G48" s="421">
        <v>0</v>
      </c>
      <c r="H48" s="421">
        <v>8</v>
      </c>
      <c r="I48" s="421">
        <v>13</v>
      </c>
      <c r="J48" s="421">
        <v>0</v>
      </c>
      <c r="K48" s="421">
        <v>0</v>
      </c>
      <c r="L48" s="421">
        <v>0</v>
      </c>
      <c r="M48" s="421">
        <v>0</v>
      </c>
      <c r="N48" s="421">
        <v>4</v>
      </c>
      <c r="O48" s="422">
        <f t="shared" si="0"/>
        <v>33</v>
      </c>
      <c r="P48" s="422">
        <f t="shared" si="1"/>
        <v>17</v>
      </c>
      <c r="Q48" s="422">
        <f t="shared" si="3"/>
        <v>50</v>
      </c>
      <c r="R48" s="422">
        <v>0</v>
      </c>
      <c r="S48" s="422">
        <v>0</v>
      </c>
      <c r="T48" s="422">
        <f t="shared" si="4"/>
        <v>0</v>
      </c>
    </row>
    <row r="49" spans="1:20" ht="27" hidden="1" customHeight="1" outlineLevel="1">
      <c r="A49" s="419" t="s">
        <v>2169</v>
      </c>
      <c r="B49" s="420" t="s">
        <v>2170</v>
      </c>
      <c r="C49" s="421">
        <v>103</v>
      </c>
      <c r="D49" s="421">
        <v>2</v>
      </c>
      <c r="E49" s="421">
        <v>4</v>
      </c>
      <c r="F49" s="421">
        <v>4</v>
      </c>
      <c r="G49" s="421">
        <v>1</v>
      </c>
      <c r="H49" s="421">
        <v>16</v>
      </c>
      <c r="I49" s="421">
        <v>21</v>
      </c>
      <c r="J49" s="421">
        <v>0</v>
      </c>
      <c r="K49" s="421">
        <v>1</v>
      </c>
      <c r="L49" s="421">
        <v>3</v>
      </c>
      <c r="M49" s="421">
        <v>0</v>
      </c>
      <c r="N49" s="421">
        <v>0</v>
      </c>
      <c r="O49" s="422">
        <f t="shared" si="0"/>
        <v>130</v>
      </c>
      <c r="P49" s="422">
        <f t="shared" si="1"/>
        <v>25</v>
      </c>
      <c r="Q49" s="422">
        <f t="shared" si="3"/>
        <v>155</v>
      </c>
      <c r="R49" s="422">
        <v>0</v>
      </c>
      <c r="S49" s="422">
        <v>0</v>
      </c>
      <c r="T49" s="422">
        <f t="shared" si="4"/>
        <v>0</v>
      </c>
    </row>
    <row r="50" spans="1:20" ht="25.5" hidden="1" customHeight="1" outlineLevel="1">
      <c r="A50" s="419" t="s">
        <v>2171</v>
      </c>
      <c r="B50" s="420" t="s">
        <v>2172</v>
      </c>
      <c r="C50" s="421">
        <v>318</v>
      </c>
      <c r="D50" s="421">
        <v>10</v>
      </c>
      <c r="E50" s="421">
        <v>14</v>
      </c>
      <c r="F50" s="421">
        <v>17</v>
      </c>
      <c r="G50" s="421">
        <v>4</v>
      </c>
      <c r="H50" s="421">
        <v>39</v>
      </c>
      <c r="I50" s="421">
        <v>79</v>
      </c>
      <c r="J50" s="421">
        <v>9</v>
      </c>
      <c r="K50" s="421">
        <v>2</v>
      </c>
      <c r="L50" s="421">
        <v>1</v>
      </c>
      <c r="M50" s="421">
        <v>2</v>
      </c>
      <c r="N50" s="421">
        <v>3</v>
      </c>
      <c r="O50" s="422">
        <f t="shared" si="0"/>
        <v>402</v>
      </c>
      <c r="P50" s="422">
        <f t="shared" si="1"/>
        <v>96</v>
      </c>
      <c r="Q50" s="422">
        <f t="shared" si="3"/>
        <v>498</v>
      </c>
      <c r="R50" s="422">
        <v>6</v>
      </c>
      <c r="S50" s="422">
        <v>0</v>
      </c>
      <c r="T50" s="422">
        <f t="shared" si="4"/>
        <v>6</v>
      </c>
    </row>
    <row r="51" spans="1:20" ht="25.5" collapsed="1">
      <c r="A51" s="413" t="s">
        <v>2173</v>
      </c>
      <c r="B51" s="418" t="s">
        <v>2174</v>
      </c>
      <c r="C51" s="415">
        <v>659</v>
      </c>
      <c r="D51" s="415">
        <v>11</v>
      </c>
      <c r="E51" s="415">
        <v>15</v>
      </c>
      <c r="F51" s="415">
        <v>26</v>
      </c>
      <c r="G51" s="416">
        <v>8</v>
      </c>
      <c r="H51" s="416">
        <v>635</v>
      </c>
      <c r="I51" s="415">
        <v>68</v>
      </c>
      <c r="J51" s="415">
        <v>0</v>
      </c>
      <c r="K51" s="415">
        <v>3</v>
      </c>
      <c r="L51" s="415">
        <v>6</v>
      </c>
      <c r="M51" s="416">
        <v>1</v>
      </c>
      <c r="N51" s="416">
        <v>44</v>
      </c>
      <c r="O51" s="417">
        <f t="shared" si="0"/>
        <v>1354</v>
      </c>
      <c r="P51" s="417">
        <f t="shared" si="1"/>
        <v>122</v>
      </c>
      <c r="Q51" s="417">
        <f t="shared" si="3"/>
        <v>1476</v>
      </c>
      <c r="R51" s="417">
        <v>207</v>
      </c>
      <c r="S51" s="417">
        <v>4</v>
      </c>
      <c r="T51" s="417">
        <f t="shared" si="4"/>
        <v>211</v>
      </c>
    </row>
    <row r="52" spans="1:20" ht="39.75" customHeight="1">
      <c r="A52" s="413">
        <v>999</v>
      </c>
      <c r="B52" s="418" t="s">
        <v>2175</v>
      </c>
      <c r="C52" s="415">
        <v>29191</v>
      </c>
      <c r="D52" s="415">
        <v>1154</v>
      </c>
      <c r="E52" s="415">
        <v>2217</v>
      </c>
      <c r="F52" s="415">
        <v>2911</v>
      </c>
      <c r="G52" s="416">
        <v>763</v>
      </c>
      <c r="H52" s="416">
        <v>14544</v>
      </c>
      <c r="I52" s="415">
        <v>9052</v>
      </c>
      <c r="J52" s="415">
        <v>303</v>
      </c>
      <c r="K52" s="415">
        <v>425</v>
      </c>
      <c r="L52" s="415">
        <v>539</v>
      </c>
      <c r="M52" s="416">
        <v>144</v>
      </c>
      <c r="N52" s="416">
        <v>2172</v>
      </c>
      <c r="O52" s="417">
        <f t="shared" si="0"/>
        <v>50780</v>
      </c>
      <c r="P52" s="417">
        <f t="shared" si="1"/>
        <v>12635</v>
      </c>
      <c r="Q52" s="417">
        <f t="shared" si="3"/>
        <v>63415</v>
      </c>
      <c r="R52" s="417">
        <v>642</v>
      </c>
      <c r="S52" s="417">
        <v>13</v>
      </c>
      <c r="T52" s="417">
        <f t="shared" si="4"/>
        <v>655</v>
      </c>
    </row>
    <row r="53" spans="1:20" ht="20.25" customHeight="1">
      <c r="A53" s="1185" t="s">
        <v>2176</v>
      </c>
      <c r="B53" s="1185"/>
      <c r="C53" s="423">
        <f>+C52+C51+C47+C42+C38+C34+C30+C25+C21+C20+C16+C12+C8+C7</f>
        <v>117511</v>
      </c>
      <c r="D53" s="423">
        <f t="shared" ref="D53:T53" si="14">+D52+D51+D47+D42+D38+D34+D30+D25+D21+D20+D16+D12+D8+D7</f>
        <v>5304</v>
      </c>
      <c r="E53" s="423">
        <f t="shared" si="14"/>
        <v>10077</v>
      </c>
      <c r="F53" s="423">
        <f t="shared" si="14"/>
        <v>14406</v>
      </c>
      <c r="G53" s="423">
        <f t="shared" si="14"/>
        <v>3893</v>
      </c>
      <c r="H53" s="423">
        <f t="shared" si="14"/>
        <v>89924</v>
      </c>
      <c r="I53" s="423">
        <f t="shared" si="14"/>
        <v>28609</v>
      </c>
      <c r="J53" s="423">
        <f t="shared" si="14"/>
        <v>1082</v>
      </c>
      <c r="K53" s="423">
        <f t="shared" si="14"/>
        <v>1761</v>
      </c>
      <c r="L53" s="423">
        <f t="shared" si="14"/>
        <v>2297</v>
      </c>
      <c r="M53" s="423">
        <f t="shared" si="14"/>
        <v>609</v>
      </c>
      <c r="N53" s="423">
        <f t="shared" si="14"/>
        <v>10595</v>
      </c>
      <c r="O53" s="423">
        <f t="shared" si="14"/>
        <v>241115</v>
      </c>
      <c r="P53" s="423">
        <f t="shared" si="14"/>
        <v>44953</v>
      </c>
      <c r="Q53" s="423">
        <f t="shared" si="14"/>
        <v>286068</v>
      </c>
      <c r="R53" s="423">
        <f t="shared" si="14"/>
        <v>1369</v>
      </c>
      <c r="S53" s="423">
        <f t="shared" si="14"/>
        <v>36</v>
      </c>
      <c r="T53" s="423">
        <f t="shared" si="14"/>
        <v>1405</v>
      </c>
    </row>
    <row r="54" spans="1:20" s="426" customFormat="1" ht="15.75">
      <c r="A54" s="424" t="s">
        <v>2050</v>
      </c>
      <c r="B54" s="424"/>
      <c r="C54" s="424"/>
      <c r="D54" s="425"/>
      <c r="E54" s="425"/>
      <c r="F54" s="425"/>
      <c r="G54" s="425"/>
      <c r="H54" s="425"/>
      <c r="I54" s="425"/>
      <c r="J54" s="425"/>
      <c r="K54" s="425"/>
      <c r="L54" s="425"/>
      <c r="M54" s="425"/>
      <c r="N54" s="425"/>
      <c r="O54" s="425"/>
      <c r="P54" s="425"/>
      <c r="Q54" s="425"/>
      <c r="R54" s="425"/>
      <c r="S54" s="425"/>
      <c r="T54" s="425"/>
    </row>
  </sheetData>
  <mergeCells count="10">
    <mergeCell ref="A53:B53"/>
    <mergeCell ref="A1:T1"/>
    <mergeCell ref="A2:T2"/>
    <mergeCell ref="A4:A6"/>
    <mergeCell ref="B4:B6"/>
    <mergeCell ref="C4:Q4"/>
    <mergeCell ref="R4:T5"/>
    <mergeCell ref="C5:H5"/>
    <mergeCell ref="I5:N5"/>
    <mergeCell ref="O5:Q5"/>
  </mergeCells>
  <printOptions horizontalCentered="1" verticalCentered="1"/>
  <pageMargins left="0.35433070866141736" right="0.27559055118110237" top="0.39370078740157483" bottom="0" header="0.31496062992125984" footer="0.27559055118110237"/>
  <pageSetup paperSize="9" scale="75" fitToHeight="2" orientation="landscape" r:id="rId1"/>
</worksheet>
</file>

<file path=xl/worksheets/sheet34.xml><?xml version="1.0" encoding="utf-8"?>
<worksheet xmlns="http://schemas.openxmlformats.org/spreadsheetml/2006/main" xmlns:r="http://schemas.openxmlformats.org/officeDocument/2006/relationships">
  <sheetPr>
    <tabColor theme="0" tint="-4.9989318521683403E-2"/>
  </sheetPr>
  <dimension ref="A1:T49"/>
  <sheetViews>
    <sheetView showGridLines="0" zoomScaleNormal="100" workbookViewId="0">
      <pane xSplit="2" ySplit="6" topLeftCell="C22"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5.5703125" style="339" customWidth="1"/>
    <col min="2" max="2" width="42.7109375" style="339" customWidth="1"/>
    <col min="3" max="3" width="9" style="339" customWidth="1"/>
    <col min="4" max="4" width="10.42578125" style="339" customWidth="1"/>
    <col min="5" max="5" width="7" style="339" customWidth="1"/>
    <col min="6" max="6" width="6.42578125" style="339" bestFit="1" customWidth="1"/>
    <col min="7" max="7" width="5.42578125" style="339" bestFit="1" customWidth="1"/>
    <col min="8" max="8" width="6.42578125" style="339" bestFit="1" customWidth="1"/>
    <col min="9" max="9" width="11.140625" style="339" customWidth="1"/>
    <col min="10" max="10" width="10.42578125" style="339" customWidth="1"/>
    <col min="11" max="12" width="5.42578125" style="339" bestFit="1" customWidth="1"/>
    <col min="13" max="13" width="4" style="339" bestFit="1" customWidth="1"/>
    <col min="14" max="14" width="6.42578125" style="339" customWidth="1"/>
    <col min="15" max="15" width="7.42578125" style="339" bestFit="1" customWidth="1"/>
    <col min="16" max="16" width="6.42578125" style="339" bestFit="1" customWidth="1"/>
    <col min="17" max="17" width="7.42578125" style="339" bestFit="1" customWidth="1"/>
    <col min="18" max="18" width="6" style="339" bestFit="1" customWidth="1"/>
    <col min="19" max="19" width="6.28515625" style="339" bestFit="1" customWidth="1"/>
    <col min="20" max="20" width="7.140625" style="339" bestFit="1" customWidth="1"/>
    <col min="21" max="16384" width="9.140625" style="339"/>
  </cols>
  <sheetData>
    <row r="1" spans="1:20" ht="19.5" customHeight="1">
      <c r="A1" s="1197" t="s">
        <v>3284</v>
      </c>
      <c r="B1" s="1197"/>
      <c r="C1" s="1197"/>
      <c r="D1" s="1197"/>
      <c r="E1" s="1197"/>
      <c r="F1" s="1197"/>
      <c r="G1" s="1197"/>
      <c r="H1" s="1197"/>
      <c r="I1" s="1197"/>
      <c r="J1" s="1197"/>
      <c r="K1" s="1197"/>
      <c r="L1" s="1197"/>
      <c r="M1" s="1197"/>
      <c r="N1" s="1197"/>
      <c r="O1" s="1197"/>
      <c r="P1" s="1197"/>
      <c r="Q1" s="1197"/>
      <c r="R1" s="1197"/>
      <c r="S1" s="1197"/>
      <c r="T1" s="1197"/>
    </row>
    <row r="2" spans="1:20">
      <c r="A2" s="1198" t="s">
        <v>3046</v>
      </c>
      <c r="B2" s="1198"/>
      <c r="C2" s="1198"/>
      <c r="D2" s="1198"/>
      <c r="E2" s="1198"/>
      <c r="F2" s="1198"/>
      <c r="G2" s="1198"/>
      <c r="H2" s="1198"/>
      <c r="I2" s="1198"/>
      <c r="J2" s="1198"/>
      <c r="K2" s="1198"/>
      <c r="L2" s="1198"/>
      <c r="M2" s="1198"/>
      <c r="N2" s="1198"/>
      <c r="O2" s="1198"/>
      <c r="P2" s="1198"/>
      <c r="Q2" s="1198"/>
      <c r="R2" s="1198"/>
      <c r="S2" s="1198"/>
      <c r="T2" s="1198"/>
    </row>
    <row r="3" spans="1:20" ht="8.25" customHeight="1"/>
    <row r="4" spans="1:20" ht="42" customHeight="1">
      <c r="A4" s="958" t="s">
        <v>1291</v>
      </c>
      <c r="B4" s="1199" t="s">
        <v>3047</v>
      </c>
      <c r="C4" s="1202" t="s">
        <v>1131</v>
      </c>
      <c r="D4" s="1202"/>
      <c r="E4" s="1202"/>
      <c r="F4" s="1202"/>
      <c r="G4" s="1202"/>
      <c r="H4" s="1202"/>
      <c r="I4" s="1202"/>
      <c r="J4" s="1202"/>
      <c r="K4" s="1202"/>
      <c r="L4" s="1202"/>
      <c r="M4" s="1202"/>
      <c r="N4" s="1202"/>
      <c r="O4" s="1202"/>
      <c r="P4" s="1202"/>
      <c r="Q4" s="1202"/>
      <c r="R4" s="1176" t="s">
        <v>2063</v>
      </c>
      <c r="S4" s="1177"/>
      <c r="T4" s="1177"/>
    </row>
    <row r="5" spans="1:20" ht="20.25" customHeight="1">
      <c r="A5" s="959"/>
      <c r="B5" s="1200"/>
      <c r="C5" s="1202" t="s">
        <v>1315</v>
      </c>
      <c r="D5" s="1202"/>
      <c r="E5" s="1202"/>
      <c r="F5" s="1202"/>
      <c r="G5" s="1202"/>
      <c r="H5" s="1202"/>
      <c r="I5" s="1202" t="s">
        <v>1316</v>
      </c>
      <c r="J5" s="1202"/>
      <c r="K5" s="1202"/>
      <c r="L5" s="1202"/>
      <c r="M5" s="1202"/>
      <c r="N5" s="1202"/>
      <c r="O5" s="903" t="s">
        <v>3048</v>
      </c>
      <c r="P5" s="904"/>
      <c r="Q5" s="979"/>
      <c r="R5" s="1178"/>
      <c r="S5" s="1179"/>
      <c r="T5" s="1179"/>
    </row>
    <row r="6" spans="1:20" ht="69" customHeight="1">
      <c r="A6" s="960"/>
      <c r="B6" s="1201"/>
      <c r="C6" s="61" t="s">
        <v>1421</v>
      </c>
      <c r="D6" s="61" t="s">
        <v>1422</v>
      </c>
      <c r="E6" s="61" t="s">
        <v>11</v>
      </c>
      <c r="F6" s="61" t="s">
        <v>12</v>
      </c>
      <c r="G6" s="61" t="s">
        <v>13</v>
      </c>
      <c r="H6" s="61" t="s">
        <v>1147</v>
      </c>
      <c r="I6" s="61" t="s">
        <v>1421</v>
      </c>
      <c r="J6" s="61" t="s">
        <v>1422</v>
      </c>
      <c r="K6" s="61" t="s">
        <v>11</v>
      </c>
      <c r="L6" s="61" t="s">
        <v>12</v>
      </c>
      <c r="M6" s="61" t="s">
        <v>13</v>
      </c>
      <c r="N6" s="61" t="s">
        <v>1147</v>
      </c>
      <c r="O6" s="218" t="s">
        <v>1134</v>
      </c>
      <c r="P6" s="181" t="s">
        <v>1135</v>
      </c>
      <c r="Q6" s="218" t="s">
        <v>1136</v>
      </c>
      <c r="R6" s="398" t="s">
        <v>2064</v>
      </c>
      <c r="S6" s="398" t="s">
        <v>2065</v>
      </c>
      <c r="T6" s="399" t="s">
        <v>2066</v>
      </c>
    </row>
    <row r="7" spans="1:20" ht="45" customHeight="1">
      <c r="A7" s="624" t="s">
        <v>1407</v>
      </c>
      <c r="B7" s="477" t="s">
        <v>3049</v>
      </c>
      <c r="C7" s="471">
        <v>7709</v>
      </c>
      <c r="D7" s="471">
        <v>167</v>
      </c>
      <c r="E7" s="471">
        <v>375</v>
      </c>
      <c r="F7" s="471">
        <v>550</v>
      </c>
      <c r="G7" s="472">
        <v>101</v>
      </c>
      <c r="H7" s="472">
        <v>2393</v>
      </c>
      <c r="I7" s="471">
        <v>1982</v>
      </c>
      <c r="J7" s="471">
        <v>53</v>
      </c>
      <c r="K7" s="471">
        <v>103</v>
      </c>
      <c r="L7" s="471">
        <v>87</v>
      </c>
      <c r="M7" s="472">
        <v>13</v>
      </c>
      <c r="N7" s="472">
        <v>335</v>
      </c>
      <c r="O7" s="625">
        <f t="shared" ref="O7:O47" si="0">SUM(C7:H7)</f>
        <v>11295</v>
      </c>
      <c r="P7" s="625">
        <f t="shared" ref="P7:P47" si="1">SUM(I7:N7)</f>
        <v>2573</v>
      </c>
      <c r="Q7" s="625">
        <f>+P7+O7</f>
        <v>13868</v>
      </c>
      <c r="R7" s="471">
        <v>306</v>
      </c>
      <c r="S7" s="471">
        <v>4</v>
      </c>
      <c r="T7" s="626">
        <f>+S7+R7</f>
        <v>310</v>
      </c>
    </row>
    <row r="8" spans="1:20" ht="45" customHeight="1">
      <c r="A8" s="477">
        <v>10</v>
      </c>
      <c r="B8" s="477" t="s">
        <v>3050</v>
      </c>
      <c r="C8" s="471">
        <f>SUM(C9:C15)</f>
        <v>21582</v>
      </c>
      <c r="D8" s="471">
        <f t="shared" ref="D8:N8" si="2">SUM(D9:D15)</f>
        <v>1333</v>
      </c>
      <c r="E8" s="471">
        <f t="shared" si="2"/>
        <v>1735</v>
      </c>
      <c r="F8" s="471">
        <f t="shared" si="2"/>
        <v>1801</v>
      </c>
      <c r="G8" s="471">
        <f t="shared" si="2"/>
        <v>476</v>
      </c>
      <c r="H8" s="471">
        <f t="shared" si="2"/>
        <v>4769</v>
      </c>
      <c r="I8" s="471">
        <f t="shared" si="2"/>
        <v>3111</v>
      </c>
      <c r="J8" s="471">
        <f t="shared" si="2"/>
        <v>180</v>
      </c>
      <c r="K8" s="471">
        <f t="shared" si="2"/>
        <v>204</v>
      </c>
      <c r="L8" s="471">
        <f t="shared" si="2"/>
        <v>226</v>
      </c>
      <c r="M8" s="471">
        <f t="shared" si="2"/>
        <v>41</v>
      </c>
      <c r="N8" s="471">
        <f t="shared" si="2"/>
        <v>312</v>
      </c>
      <c r="O8" s="625">
        <f t="shared" si="0"/>
        <v>31696</v>
      </c>
      <c r="P8" s="625">
        <f t="shared" si="1"/>
        <v>4074</v>
      </c>
      <c r="Q8" s="625">
        <f t="shared" ref="Q8:Q47" si="3">+P8+O8</f>
        <v>35770</v>
      </c>
      <c r="R8" s="625">
        <f>SUM(R9:R15)</f>
        <v>174</v>
      </c>
      <c r="S8" s="625">
        <f>SUM(S9:S15)</f>
        <v>4</v>
      </c>
      <c r="T8" s="626">
        <f>+S8+R8</f>
        <v>178</v>
      </c>
    </row>
    <row r="9" spans="1:20" ht="25.5" hidden="1" outlineLevel="1">
      <c r="A9" s="627">
        <f>+A8+1</f>
        <v>11</v>
      </c>
      <c r="B9" s="628" t="s">
        <v>3051</v>
      </c>
      <c r="C9" s="629">
        <v>1524</v>
      </c>
      <c r="D9" s="629">
        <v>68</v>
      </c>
      <c r="E9" s="629">
        <v>106</v>
      </c>
      <c r="F9" s="629">
        <v>114</v>
      </c>
      <c r="G9" s="629">
        <v>30</v>
      </c>
      <c r="H9" s="629">
        <v>465</v>
      </c>
      <c r="I9" s="629">
        <v>224</v>
      </c>
      <c r="J9" s="629">
        <v>17</v>
      </c>
      <c r="K9" s="629">
        <v>27</v>
      </c>
      <c r="L9" s="629">
        <v>16</v>
      </c>
      <c r="M9" s="629">
        <v>3</v>
      </c>
      <c r="N9" s="629">
        <v>26</v>
      </c>
      <c r="O9" s="630">
        <f t="shared" si="0"/>
        <v>2307</v>
      </c>
      <c r="P9" s="630">
        <f t="shared" si="1"/>
        <v>313</v>
      </c>
      <c r="Q9" s="630">
        <f t="shared" si="3"/>
        <v>2620</v>
      </c>
      <c r="R9" s="629">
        <v>100</v>
      </c>
      <c r="S9" s="629">
        <v>2</v>
      </c>
      <c r="T9" s="630">
        <f>+S9+R9</f>
        <v>102</v>
      </c>
    </row>
    <row r="10" spans="1:20" ht="25.5" hidden="1" outlineLevel="1">
      <c r="A10" s="627">
        <f t="shared" ref="A10:A45" si="4">+A9+1</f>
        <v>12</v>
      </c>
      <c r="B10" s="628" t="s">
        <v>3052</v>
      </c>
      <c r="C10" s="629">
        <v>5052</v>
      </c>
      <c r="D10" s="629">
        <v>251</v>
      </c>
      <c r="E10" s="629">
        <v>356</v>
      </c>
      <c r="F10" s="629">
        <v>434</v>
      </c>
      <c r="G10" s="629">
        <v>135</v>
      </c>
      <c r="H10" s="629">
        <v>1535</v>
      </c>
      <c r="I10" s="629">
        <v>636</v>
      </c>
      <c r="J10" s="629">
        <v>32</v>
      </c>
      <c r="K10" s="629">
        <v>31</v>
      </c>
      <c r="L10" s="629">
        <v>46</v>
      </c>
      <c r="M10" s="629">
        <v>6</v>
      </c>
      <c r="N10" s="629">
        <v>91</v>
      </c>
      <c r="O10" s="630">
        <f t="shared" si="0"/>
        <v>7763</v>
      </c>
      <c r="P10" s="630">
        <f t="shared" si="1"/>
        <v>842</v>
      </c>
      <c r="Q10" s="630">
        <f t="shared" si="3"/>
        <v>8605</v>
      </c>
      <c r="R10" s="629">
        <v>6</v>
      </c>
      <c r="S10" s="629">
        <v>1</v>
      </c>
      <c r="T10" s="630">
        <f t="shared" ref="T10:T14" si="5">+S10+R10</f>
        <v>7</v>
      </c>
    </row>
    <row r="11" spans="1:20" ht="25.5" hidden="1" outlineLevel="1">
      <c r="A11" s="627">
        <f t="shared" si="4"/>
        <v>13</v>
      </c>
      <c r="B11" s="628" t="s">
        <v>3053</v>
      </c>
      <c r="C11" s="629">
        <v>7054</v>
      </c>
      <c r="D11" s="629">
        <v>628</v>
      </c>
      <c r="E11" s="629">
        <v>647</v>
      </c>
      <c r="F11" s="629">
        <v>473</v>
      </c>
      <c r="G11" s="629">
        <v>138</v>
      </c>
      <c r="H11" s="629">
        <v>1045</v>
      </c>
      <c r="I11" s="629">
        <v>897</v>
      </c>
      <c r="J11" s="629">
        <v>50</v>
      </c>
      <c r="K11" s="629">
        <v>64</v>
      </c>
      <c r="L11" s="629">
        <v>57</v>
      </c>
      <c r="M11" s="629">
        <v>13</v>
      </c>
      <c r="N11" s="629">
        <v>57</v>
      </c>
      <c r="O11" s="630">
        <f t="shared" si="0"/>
        <v>9985</v>
      </c>
      <c r="P11" s="630">
        <f t="shared" si="1"/>
        <v>1138</v>
      </c>
      <c r="Q11" s="630">
        <f t="shared" si="3"/>
        <v>11123</v>
      </c>
      <c r="R11" s="629">
        <v>1</v>
      </c>
      <c r="S11" s="629">
        <v>0</v>
      </c>
      <c r="T11" s="630">
        <f t="shared" si="5"/>
        <v>1</v>
      </c>
    </row>
    <row r="12" spans="1:20" ht="25.5" hidden="1" outlineLevel="1">
      <c r="A12" s="627">
        <f t="shared" si="4"/>
        <v>14</v>
      </c>
      <c r="B12" s="628" t="s">
        <v>3054</v>
      </c>
      <c r="C12" s="629">
        <v>417</v>
      </c>
      <c r="D12" s="629">
        <v>18</v>
      </c>
      <c r="E12" s="629">
        <v>25</v>
      </c>
      <c r="F12" s="629">
        <v>29</v>
      </c>
      <c r="G12" s="629">
        <v>9</v>
      </c>
      <c r="H12" s="629">
        <v>115</v>
      </c>
      <c r="I12" s="629">
        <v>27</v>
      </c>
      <c r="J12" s="629">
        <v>1</v>
      </c>
      <c r="K12" s="629">
        <v>0</v>
      </c>
      <c r="L12" s="629">
        <v>1</v>
      </c>
      <c r="M12" s="629">
        <v>0</v>
      </c>
      <c r="N12" s="629">
        <v>2</v>
      </c>
      <c r="O12" s="630">
        <f t="shared" si="0"/>
        <v>613</v>
      </c>
      <c r="P12" s="630">
        <f t="shared" si="1"/>
        <v>31</v>
      </c>
      <c r="Q12" s="630">
        <f t="shared" si="3"/>
        <v>644</v>
      </c>
      <c r="R12" s="629">
        <v>2</v>
      </c>
      <c r="S12" s="629">
        <v>0</v>
      </c>
      <c r="T12" s="630">
        <f t="shared" si="5"/>
        <v>2</v>
      </c>
    </row>
    <row r="13" spans="1:20" ht="25.5" hidden="1" outlineLevel="1">
      <c r="A13" s="627">
        <f t="shared" si="4"/>
        <v>15</v>
      </c>
      <c r="B13" s="628" t="s">
        <v>3055</v>
      </c>
      <c r="C13" s="629">
        <v>127</v>
      </c>
      <c r="D13" s="629">
        <v>3</v>
      </c>
      <c r="E13" s="629">
        <v>5</v>
      </c>
      <c r="F13" s="629">
        <v>12</v>
      </c>
      <c r="G13" s="629">
        <v>2</v>
      </c>
      <c r="H13" s="629">
        <v>28</v>
      </c>
      <c r="I13" s="629">
        <v>17</v>
      </c>
      <c r="J13" s="629">
        <v>2</v>
      </c>
      <c r="K13" s="629">
        <v>1</v>
      </c>
      <c r="L13" s="629">
        <v>0</v>
      </c>
      <c r="M13" s="629">
        <v>0</v>
      </c>
      <c r="N13" s="629">
        <v>1</v>
      </c>
      <c r="O13" s="630">
        <f t="shared" si="0"/>
        <v>177</v>
      </c>
      <c r="P13" s="630">
        <f t="shared" si="1"/>
        <v>21</v>
      </c>
      <c r="Q13" s="630">
        <f t="shared" si="3"/>
        <v>198</v>
      </c>
      <c r="R13" s="629">
        <v>0</v>
      </c>
      <c r="S13" s="629">
        <v>0</v>
      </c>
      <c r="T13" s="630">
        <f t="shared" si="5"/>
        <v>0</v>
      </c>
    </row>
    <row r="14" spans="1:20" ht="25.5" hidden="1" outlineLevel="1">
      <c r="A14" s="627">
        <v>18</v>
      </c>
      <c r="B14" s="628" t="s">
        <v>3056</v>
      </c>
      <c r="C14" s="629">
        <v>2592</v>
      </c>
      <c r="D14" s="629">
        <v>127</v>
      </c>
      <c r="E14" s="629">
        <v>185</v>
      </c>
      <c r="F14" s="629">
        <v>243</v>
      </c>
      <c r="G14" s="629">
        <v>58</v>
      </c>
      <c r="H14" s="629">
        <v>670</v>
      </c>
      <c r="I14" s="629">
        <v>427</v>
      </c>
      <c r="J14" s="629">
        <v>20</v>
      </c>
      <c r="K14" s="629">
        <v>35</v>
      </c>
      <c r="L14" s="629">
        <v>34</v>
      </c>
      <c r="M14" s="629">
        <v>8</v>
      </c>
      <c r="N14" s="629">
        <v>53</v>
      </c>
      <c r="O14" s="630">
        <f t="shared" si="0"/>
        <v>3875</v>
      </c>
      <c r="P14" s="630">
        <f t="shared" si="1"/>
        <v>577</v>
      </c>
      <c r="Q14" s="630">
        <f t="shared" si="3"/>
        <v>4452</v>
      </c>
      <c r="R14" s="629">
        <v>41</v>
      </c>
      <c r="S14" s="629">
        <v>1</v>
      </c>
      <c r="T14" s="630">
        <f t="shared" si="5"/>
        <v>42</v>
      </c>
    </row>
    <row r="15" spans="1:20" ht="25.5" hidden="1" outlineLevel="1">
      <c r="A15" s="627">
        <f t="shared" si="4"/>
        <v>19</v>
      </c>
      <c r="B15" s="628" t="s">
        <v>3057</v>
      </c>
      <c r="C15" s="629">
        <v>4816</v>
      </c>
      <c r="D15" s="629">
        <v>238</v>
      </c>
      <c r="E15" s="629">
        <v>411</v>
      </c>
      <c r="F15" s="629">
        <v>496</v>
      </c>
      <c r="G15" s="629">
        <v>104</v>
      </c>
      <c r="H15" s="629">
        <v>911</v>
      </c>
      <c r="I15" s="629">
        <v>883</v>
      </c>
      <c r="J15" s="629">
        <v>58</v>
      </c>
      <c r="K15" s="629">
        <v>46</v>
      </c>
      <c r="L15" s="629">
        <v>72</v>
      </c>
      <c r="M15" s="629">
        <v>11</v>
      </c>
      <c r="N15" s="629">
        <v>82</v>
      </c>
      <c r="O15" s="630">
        <f t="shared" si="0"/>
        <v>6976</v>
      </c>
      <c r="P15" s="630">
        <f t="shared" si="1"/>
        <v>1152</v>
      </c>
      <c r="Q15" s="630">
        <f t="shared" si="3"/>
        <v>8128</v>
      </c>
      <c r="R15" s="629">
        <v>24</v>
      </c>
      <c r="S15" s="629">
        <v>0</v>
      </c>
      <c r="T15" s="630">
        <f>+S15+R15</f>
        <v>24</v>
      </c>
    </row>
    <row r="16" spans="1:20" ht="45" customHeight="1" collapsed="1">
      <c r="A16" s="477">
        <f t="shared" si="4"/>
        <v>20</v>
      </c>
      <c r="B16" s="477" t="s">
        <v>3058</v>
      </c>
      <c r="C16" s="471">
        <f>SUM(C17:C18)</f>
        <v>753</v>
      </c>
      <c r="D16" s="471">
        <f t="shared" ref="D16:N16" si="6">SUM(D17:D18)</f>
        <v>27</v>
      </c>
      <c r="E16" s="471">
        <f t="shared" si="6"/>
        <v>55</v>
      </c>
      <c r="F16" s="471">
        <f t="shared" si="6"/>
        <v>77</v>
      </c>
      <c r="G16" s="471">
        <f t="shared" si="6"/>
        <v>18</v>
      </c>
      <c r="H16" s="471">
        <f t="shared" si="6"/>
        <v>379</v>
      </c>
      <c r="I16" s="471">
        <f t="shared" si="6"/>
        <v>159</v>
      </c>
      <c r="J16" s="471">
        <f t="shared" si="6"/>
        <v>8</v>
      </c>
      <c r="K16" s="471">
        <f t="shared" si="6"/>
        <v>17</v>
      </c>
      <c r="L16" s="471">
        <f t="shared" si="6"/>
        <v>14</v>
      </c>
      <c r="M16" s="471">
        <f t="shared" si="6"/>
        <v>6</v>
      </c>
      <c r="N16" s="471">
        <f t="shared" si="6"/>
        <v>40</v>
      </c>
      <c r="O16" s="625">
        <f t="shared" si="0"/>
        <v>1309</v>
      </c>
      <c r="P16" s="625">
        <f t="shared" si="1"/>
        <v>244</v>
      </c>
      <c r="Q16" s="625">
        <f t="shared" si="3"/>
        <v>1553</v>
      </c>
      <c r="R16" s="625">
        <f>SUM(R17:R18)</f>
        <v>25</v>
      </c>
      <c r="S16" s="625">
        <f>SUM(S17:S18)</f>
        <v>3</v>
      </c>
      <c r="T16" s="626">
        <f>+S16+R16</f>
        <v>28</v>
      </c>
    </row>
    <row r="17" spans="1:20" ht="25.5" hidden="1" outlineLevel="1">
      <c r="A17" s="627">
        <f t="shared" si="4"/>
        <v>21</v>
      </c>
      <c r="B17" s="628" t="s">
        <v>3059</v>
      </c>
      <c r="C17" s="629">
        <v>184</v>
      </c>
      <c r="D17" s="629">
        <v>4</v>
      </c>
      <c r="E17" s="629">
        <v>6</v>
      </c>
      <c r="F17" s="629">
        <v>11</v>
      </c>
      <c r="G17" s="629">
        <v>8</v>
      </c>
      <c r="H17" s="629">
        <v>111</v>
      </c>
      <c r="I17" s="629">
        <v>31</v>
      </c>
      <c r="J17" s="629">
        <v>3</v>
      </c>
      <c r="K17" s="629">
        <v>6</v>
      </c>
      <c r="L17" s="629">
        <v>3</v>
      </c>
      <c r="M17" s="629">
        <v>0</v>
      </c>
      <c r="N17" s="629">
        <v>10</v>
      </c>
      <c r="O17" s="630">
        <f t="shared" si="0"/>
        <v>324</v>
      </c>
      <c r="P17" s="630">
        <f t="shared" si="1"/>
        <v>53</v>
      </c>
      <c r="Q17" s="630">
        <f t="shared" si="3"/>
        <v>377</v>
      </c>
      <c r="R17" s="629">
        <v>13</v>
      </c>
      <c r="S17" s="629">
        <v>2</v>
      </c>
      <c r="T17" s="630">
        <f t="shared" ref="T17:T18" si="7">+S17+R17</f>
        <v>15</v>
      </c>
    </row>
    <row r="18" spans="1:20" ht="25.5" hidden="1" outlineLevel="1">
      <c r="A18" s="627">
        <v>29</v>
      </c>
      <c r="B18" s="628" t="s">
        <v>3060</v>
      </c>
      <c r="C18" s="629">
        <v>569</v>
      </c>
      <c r="D18" s="629">
        <v>23</v>
      </c>
      <c r="E18" s="629">
        <v>49</v>
      </c>
      <c r="F18" s="629">
        <v>66</v>
      </c>
      <c r="G18" s="629">
        <v>10</v>
      </c>
      <c r="H18" s="629">
        <v>268</v>
      </c>
      <c r="I18" s="629">
        <v>128</v>
      </c>
      <c r="J18" s="629">
        <v>5</v>
      </c>
      <c r="K18" s="629">
        <v>11</v>
      </c>
      <c r="L18" s="629">
        <v>11</v>
      </c>
      <c r="M18" s="629">
        <v>6</v>
      </c>
      <c r="N18" s="629">
        <v>30</v>
      </c>
      <c r="O18" s="630">
        <f t="shared" si="0"/>
        <v>985</v>
      </c>
      <c r="P18" s="630">
        <f t="shared" si="1"/>
        <v>191</v>
      </c>
      <c r="Q18" s="630">
        <f t="shared" si="3"/>
        <v>1176</v>
      </c>
      <c r="R18" s="629">
        <v>12</v>
      </c>
      <c r="S18" s="629">
        <v>1</v>
      </c>
      <c r="T18" s="630">
        <f t="shared" si="7"/>
        <v>13</v>
      </c>
    </row>
    <row r="19" spans="1:20" ht="45" customHeight="1" collapsed="1">
      <c r="A19" s="477">
        <f t="shared" si="4"/>
        <v>30</v>
      </c>
      <c r="B19" s="477" t="s">
        <v>3061</v>
      </c>
      <c r="C19" s="471">
        <f>SUM(C20:C21)</f>
        <v>2883</v>
      </c>
      <c r="D19" s="471">
        <f t="shared" ref="D19:N19" si="8">SUM(D20:D21)</f>
        <v>157</v>
      </c>
      <c r="E19" s="471">
        <f t="shared" si="8"/>
        <v>300</v>
      </c>
      <c r="F19" s="471">
        <f t="shared" si="8"/>
        <v>503</v>
      </c>
      <c r="G19" s="471">
        <f t="shared" si="8"/>
        <v>141</v>
      </c>
      <c r="H19" s="471">
        <f t="shared" si="8"/>
        <v>1950</v>
      </c>
      <c r="I19" s="471">
        <f t="shared" si="8"/>
        <v>529</v>
      </c>
      <c r="J19" s="471">
        <f t="shared" si="8"/>
        <v>27</v>
      </c>
      <c r="K19" s="471">
        <f t="shared" si="8"/>
        <v>43</v>
      </c>
      <c r="L19" s="471">
        <f t="shared" si="8"/>
        <v>84</v>
      </c>
      <c r="M19" s="471">
        <f t="shared" si="8"/>
        <v>15</v>
      </c>
      <c r="N19" s="471">
        <f t="shared" si="8"/>
        <v>245</v>
      </c>
      <c r="O19" s="625">
        <f t="shared" si="0"/>
        <v>5934</v>
      </c>
      <c r="P19" s="625">
        <f t="shared" si="1"/>
        <v>943</v>
      </c>
      <c r="Q19" s="625">
        <f t="shared" si="3"/>
        <v>6877</v>
      </c>
      <c r="R19" s="625">
        <f>SUM(R20:R21)</f>
        <v>6</v>
      </c>
      <c r="S19" s="625">
        <f>SUM(S20:S21)</f>
        <v>0</v>
      </c>
      <c r="T19" s="626">
        <f>+S19+R19</f>
        <v>6</v>
      </c>
    </row>
    <row r="20" spans="1:20" ht="25.5" hidden="1" outlineLevel="1">
      <c r="A20" s="627">
        <f t="shared" si="4"/>
        <v>31</v>
      </c>
      <c r="B20" s="628" t="s">
        <v>3061</v>
      </c>
      <c r="C20" s="629">
        <v>732</v>
      </c>
      <c r="D20" s="629">
        <v>42</v>
      </c>
      <c r="E20" s="629">
        <v>86</v>
      </c>
      <c r="F20" s="629">
        <v>128</v>
      </c>
      <c r="G20" s="629">
        <v>42</v>
      </c>
      <c r="H20" s="629">
        <v>685</v>
      </c>
      <c r="I20" s="629">
        <v>112</v>
      </c>
      <c r="J20" s="629">
        <v>6</v>
      </c>
      <c r="K20" s="629">
        <v>10</v>
      </c>
      <c r="L20" s="629">
        <v>17</v>
      </c>
      <c r="M20" s="629">
        <v>3</v>
      </c>
      <c r="N20" s="629">
        <v>72</v>
      </c>
      <c r="O20" s="630">
        <f t="shared" si="0"/>
        <v>1715</v>
      </c>
      <c r="P20" s="630">
        <f t="shared" si="1"/>
        <v>220</v>
      </c>
      <c r="Q20" s="630">
        <f t="shared" si="3"/>
        <v>1935</v>
      </c>
      <c r="R20" s="629">
        <v>4</v>
      </c>
      <c r="S20" s="629">
        <v>0</v>
      </c>
      <c r="T20" s="630">
        <f t="shared" ref="T20:T21" si="9">+S20+R20</f>
        <v>4</v>
      </c>
    </row>
    <row r="21" spans="1:20" ht="25.5" hidden="1" outlineLevel="1">
      <c r="A21" s="627">
        <v>39</v>
      </c>
      <c r="B21" s="628" t="s">
        <v>3062</v>
      </c>
      <c r="C21" s="629">
        <v>2151</v>
      </c>
      <c r="D21" s="629">
        <v>115</v>
      </c>
      <c r="E21" s="629">
        <v>214</v>
      </c>
      <c r="F21" s="629">
        <v>375</v>
      </c>
      <c r="G21" s="629">
        <v>99</v>
      </c>
      <c r="H21" s="629">
        <v>1265</v>
      </c>
      <c r="I21" s="629">
        <v>417</v>
      </c>
      <c r="J21" s="629">
        <v>21</v>
      </c>
      <c r="K21" s="629">
        <v>33</v>
      </c>
      <c r="L21" s="629">
        <v>67</v>
      </c>
      <c r="M21" s="629">
        <v>12</v>
      </c>
      <c r="N21" s="629">
        <v>173</v>
      </c>
      <c r="O21" s="630">
        <f t="shared" si="0"/>
        <v>4219</v>
      </c>
      <c r="P21" s="630">
        <f t="shared" si="1"/>
        <v>723</v>
      </c>
      <c r="Q21" s="630">
        <f t="shared" si="3"/>
        <v>4942</v>
      </c>
      <c r="R21" s="629">
        <v>2</v>
      </c>
      <c r="S21" s="629">
        <v>0</v>
      </c>
      <c r="T21" s="630">
        <f t="shared" si="9"/>
        <v>2</v>
      </c>
    </row>
    <row r="22" spans="1:20" ht="45" customHeight="1" collapsed="1">
      <c r="A22" s="477">
        <f t="shared" si="4"/>
        <v>40</v>
      </c>
      <c r="B22" s="477" t="s">
        <v>3063</v>
      </c>
      <c r="C22" s="471">
        <f>SUM(C23:C27)</f>
        <v>2860</v>
      </c>
      <c r="D22" s="471">
        <f t="shared" ref="D22:N22" si="10">SUM(D23:D27)</f>
        <v>155</v>
      </c>
      <c r="E22" s="471">
        <f t="shared" si="10"/>
        <v>241</v>
      </c>
      <c r="F22" s="471">
        <f t="shared" si="10"/>
        <v>349</v>
      </c>
      <c r="G22" s="471">
        <f t="shared" si="10"/>
        <v>89</v>
      </c>
      <c r="H22" s="471">
        <f t="shared" si="10"/>
        <v>1854</v>
      </c>
      <c r="I22" s="471">
        <f t="shared" si="10"/>
        <v>360</v>
      </c>
      <c r="J22" s="471">
        <f t="shared" si="10"/>
        <v>17</v>
      </c>
      <c r="K22" s="471">
        <f t="shared" si="10"/>
        <v>32</v>
      </c>
      <c r="L22" s="471">
        <f t="shared" si="10"/>
        <v>32</v>
      </c>
      <c r="M22" s="471">
        <f t="shared" si="10"/>
        <v>11</v>
      </c>
      <c r="N22" s="471">
        <f t="shared" si="10"/>
        <v>143</v>
      </c>
      <c r="O22" s="625">
        <f t="shared" si="0"/>
        <v>5548</v>
      </c>
      <c r="P22" s="625">
        <f t="shared" si="1"/>
        <v>595</v>
      </c>
      <c r="Q22" s="625">
        <f t="shared" si="3"/>
        <v>6143</v>
      </c>
      <c r="R22" s="625">
        <f>SUM(R23:R27)</f>
        <v>80</v>
      </c>
      <c r="S22" s="625">
        <f>SUM(S23:S27)</f>
        <v>0</v>
      </c>
      <c r="T22" s="626">
        <f>+S22+R22</f>
        <v>80</v>
      </c>
    </row>
    <row r="23" spans="1:20" ht="38.25" hidden="1" outlineLevel="1">
      <c r="A23" s="627">
        <f t="shared" si="4"/>
        <v>41</v>
      </c>
      <c r="B23" s="628" t="s">
        <v>3064</v>
      </c>
      <c r="C23" s="629">
        <v>1111</v>
      </c>
      <c r="D23" s="629">
        <v>53</v>
      </c>
      <c r="E23" s="629">
        <v>101</v>
      </c>
      <c r="F23" s="629">
        <v>126</v>
      </c>
      <c r="G23" s="629">
        <v>36</v>
      </c>
      <c r="H23" s="629">
        <v>910</v>
      </c>
      <c r="I23" s="629">
        <v>68</v>
      </c>
      <c r="J23" s="629">
        <v>1</v>
      </c>
      <c r="K23" s="629">
        <v>5</v>
      </c>
      <c r="L23" s="629">
        <v>7</v>
      </c>
      <c r="M23" s="629">
        <v>2</v>
      </c>
      <c r="N23" s="629">
        <v>48</v>
      </c>
      <c r="O23" s="630">
        <f t="shared" si="0"/>
        <v>2337</v>
      </c>
      <c r="P23" s="630">
        <f t="shared" si="1"/>
        <v>131</v>
      </c>
      <c r="Q23" s="630">
        <f t="shared" si="3"/>
        <v>2468</v>
      </c>
      <c r="R23" s="629">
        <v>19</v>
      </c>
      <c r="S23" s="629">
        <v>0</v>
      </c>
      <c r="T23" s="630">
        <f t="shared" ref="T23:T27" si="11">+S23+R23</f>
        <v>19</v>
      </c>
    </row>
    <row r="24" spans="1:20" ht="25.5" hidden="1" outlineLevel="1">
      <c r="A24" s="627">
        <f t="shared" si="4"/>
        <v>42</v>
      </c>
      <c r="B24" s="628" t="s">
        <v>3065</v>
      </c>
      <c r="C24" s="629">
        <v>222</v>
      </c>
      <c r="D24" s="629">
        <v>5</v>
      </c>
      <c r="E24" s="629">
        <v>10</v>
      </c>
      <c r="F24" s="629">
        <v>12</v>
      </c>
      <c r="G24" s="629">
        <v>6</v>
      </c>
      <c r="H24" s="629">
        <v>99</v>
      </c>
      <c r="I24" s="629">
        <v>30</v>
      </c>
      <c r="J24" s="629">
        <v>1</v>
      </c>
      <c r="K24" s="629">
        <v>1</v>
      </c>
      <c r="L24" s="629">
        <v>1</v>
      </c>
      <c r="M24" s="629">
        <v>2</v>
      </c>
      <c r="N24" s="629">
        <v>4</v>
      </c>
      <c r="O24" s="630">
        <f t="shared" si="0"/>
        <v>354</v>
      </c>
      <c r="P24" s="630">
        <f t="shared" si="1"/>
        <v>39</v>
      </c>
      <c r="Q24" s="630">
        <f t="shared" si="3"/>
        <v>393</v>
      </c>
      <c r="R24" s="629">
        <v>25</v>
      </c>
      <c r="S24" s="629">
        <v>0</v>
      </c>
      <c r="T24" s="630">
        <f t="shared" si="11"/>
        <v>25</v>
      </c>
    </row>
    <row r="25" spans="1:20" ht="38.25" hidden="1" outlineLevel="1">
      <c r="A25" s="627">
        <f t="shared" si="4"/>
        <v>43</v>
      </c>
      <c r="B25" s="628" t="s">
        <v>3066</v>
      </c>
      <c r="C25" s="629">
        <v>347</v>
      </c>
      <c r="D25" s="629">
        <v>18</v>
      </c>
      <c r="E25" s="629">
        <v>38</v>
      </c>
      <c r="F25" s="629">
        <v>53</v>
      </c>
      <c r="G25" s="629">
        <v>11</v>
      </c>
      <c r="H25" s="629">
        <v>187</v>
      </c>
      <c r="I25" s="629">
        <v>66</v>
      </c>
      <c r="J25" s="629">
        <v>5</v>
      </c>
      <c r="K25" s="629">
        <v>13</v>
      </c>
      <c r="L25" s="629">
        <v>2</v>
      </c>
      <c r="M25" s="629">
        <v>3</v>
      </c>
      <c r="N25" s="629">
        <v>34</v>
      </c>
      <c r="O25" s="630">
        <f t="shared" si="0"/>
        <v>654</v>
      </c>
      <c r="P25" s="630">
        <f t="shared" si="1"/>
        <v>123</v>
      </c>
      <c r="Q25" s="630">
        <f t="shared" si="3"/>
        <v>777</v>
      </c>
      <c r="R25" s="629">
        <v>8</v>
      </c>
      <c r="S25" s="629">
        <v>0</v>
      </c>
      <c r="T25" s="630">
        <f t="shared" si="11"/>
        <v>8</v>
      </c>
    </row>
    <row r="26" spans="1:20" ht="25.5" hidden="1" outlineLevel="1">
      <c r="A26" s="627">
        <v>48</v>
      </c>
      <c r="B26" s="628" t="s">
        <v>3067</v>
      </c>
      <c r="C26" s="629">
        <v>419</v>
      </c>
      <c r="D26" s="629">
        <v>34</v>
      </c>
      <c r="E26" s="629">
        <v>36</v>
      </c>
      <c r="F26" s="629">
        <v>49</v>
      </c>
      <c r="G26" s="629">
        <v>9</v>
      </c>
      <c r="H26" s="629">
        <v>278</v>
      </c>
      <c r="I26" s="629">
        <v>54</v>
      </c>
      <c r="J26" s="629">
        <v>2</v>
      </c>
      <c r="K26" s="629">
        <v>5</v>
      </c>
      <c r="L26" s="629">
        <v>5</v>
      </c>
      <c r="M26" s="629">
        <v>0</v>
      </c>
      <c r="N26" s="629">
        <v>29</v>
      </c>
      <c r="O26" s="630">
        <f t="shared" si="0"/>
        <v>825</v>
      </c>
      <c r="P26" s="630">
        <f t="shared" si="1"/>
        <v>95</v>
      </c>
      <c r="Q26" s="630">
        <f t="shared" si="3"/>
        <v>920</v>
      </c>
      <c r="R26" s="629">
        <v>16</v>
      </c>
      <c r="S26" s="629">
        <v>0</v>
      </c>
      <c r="T26" s="630">
        <f t="shared" si="11"/>
        <v>16</v>
      </c>
    </row>
    <row r="27" spans="1:20" ht="25.5" hidden="1" outlineLevel="1">
      <c r="A27" s="627">
        <f t="shared" si="4"/>
        <v>49</v>
      </c>
      <c r="B27" s="628" t="s">
        <v>3068</v>
      </c>
      <c r="C27" s="629">
        <v>761</v>
      </c>
      <c r="D27" s="629">
        <v>45</v>
      </c>
      <c r="E27" s="629">
        <v>56</v>
      </c>
      <c r="F27" s="629">
        <v>109</v>
      </c>
      <c r="G27" s="629">
        <v>27</v>
      </c>
      <c r="H27" s="629">
        <v>380</v>
      </c>
      <c r="I27" s="629">
        <v>142</v>
      </c>
      <c r="J27" s="629">
        <v>8</v>
      </c>
      <c r="K27" s="629">
        <v>8</v>
      </c>
      <c r="L27" s="629">
        <v>17</v>
      </c>
      <c r="M27" s="629">
        <v>4</v>
      </c>
      <c r="N27" s="629">
        <v>28</v>
      </c>
      <c r="O27" s="630">
        <f t="shared" si="0"/>
        <v>1378</v>
      </c>
      <c r="P27" s="630">
        <f t="shared" si="1"/>
        <v>207</v>
      </c>
      <c r="Q27" s="630">
        <f t="shared" si="3"/>
        <v>1585</v>
      </c>
      <c r="R27" s="629">
        <v>12</v>
      </c>
      <c r="S27" s="629">
        <v>0</v>
      </c>
      <c r="T27" s="630">
        <f t="shared" si="11"/>
        <v>12</v>
      </c>
    </row>
    <row r="28" spans="1:20" ht="45" customHeight="1" collapsed="1">
      <c r="A28" s="477">
        <f t="shared" si="4"/>
        <v>50</v>
      </c>
      <c r="B28" s="477" t="s">
        <v>3069</v>
      </c>
      <c r="C28" s="471">
        <f>SUM(C29:C35)</f>
        <v>36559</v>
      </c>
      <c r="D28" s="471">
        <f t="shared" ref="D28:N28" si="12">SUM(D29:D35)</f>
        <v>1643</v>
      </c>
      <c r="E28" s="471">
        <f t="shared" si="12"/>
        <v>3411</v>
      </c>
      <c r="F28" s="471">
        <f t="shared" si="12"/>
        <v>5355</v>
      </c>
      <c r="G28" s="471">
        <f t="shared" si="12"/>
        <v>1540</v>
      </c>
      <c r="H28" s="471">
        <f t="shared" si="12"/>
        <v>42981</v>
      </c>
      <c r="I28" s="471">
        <f t="shared" si="12"/>
        <v>10605</v>
      </c>
      <c r="J28" s="471">
        <f t="shared" si="12"/>
        <v>388</v>
      </c>
      <c r="K28" s="471">
        <f t="shared" si="12"/>
        <v>623</v>
      </c>
      <c r="L28" s="471">
        <f t="shared" si="12"/>
        <v>922</v>
      </c>
      <c r="M28" s="471">
        <f t="shared" si="12"/>
        <v>257</v>
      </c>
      <c r="N28" s="471">
        <f t="shared" si="12"/>
        <v>5211</v>
      </c>
      <c r="O28" s="625">
        <f t="shared" si="0"/>
        <v>91489</v>
      </c>
      <c r="P28" s="625">
        <f t="shared" si="1"/>
        <v>18006</v>
      </c>
      <c r="Q28" s="625">
        <f t="shared" si="3"/>
        <v>109495</v>
      </c>
      <c r="R28" s="625">
        <f>SUM(R29:R35)</f>
        <v>30</v>
      </c>
      <c r="S28" s="625">
        <f>SUM(S29:S35)</f>
        <v>4</v>
      </c>
      <c r="T28" s="626">
        <f>+S28+R28</f>
        <v>34</v>
      </c>
    </row>
    <row r="29" spans="1:20" ht="25.5" hidden="1" outlineLevel="1">
      <c r="A29" s="627">
        <f t="shared" si="4"/>
        <v>51</v>
      </c>
      <c r="B29" s="628" t="s">
        <v>3070</v>
      </c>
      <c r="C29" s="629">
        <v>1202</v>
      </c>
      <c r="D29" s="629">
        <v>50</v>
      </c>
      <c r="E29" s="629">
        <v>108</v>
      </c>
      <c r="F29" s="629">
        <v>191</v>
      </c>
      <c r="G29" s="629">
        <v>63</v>
      </c>
      <c r="H29" s="629">
        <v>1268</v>
      </c>
      <c r="I29" s="629">
        <v>208</v>
      </c>
      <c r="J29" s="629">
        <v>13</v>
      </c>
      <c r="K29" s="629">
        <v>17</v>
      </c>
      <c r="L29" s="629">
        <v>24</v>
      </c>
      <c r="M29" s="629">
        <v>9</v>
      </c>
      <c r="N29" s="629">
        <v>141</v>
      </c>
      <c r="O29" s="630">
        <f t="shared" si="0"/>
        <v>2882</v>
      </c>
      <c r="P29" s="630">
        <f t="shared" si="1"/>
        <v>412</v>
      </c>
      <c r="Q29" s="630">
        <f t="shared" si="3"/>
        <v>3294</v>
      </c>
      <c r="R29" s="629">
        <v>1</v>
      </c>
      <c r="S29" s="629">
        <v>0</v>
      </c>
      <c r="T29" s="630">
        <f t="shared" ref="T29:T46" si="13">+S29+R29</f>
        <v>1</v>
      </c>
    </row>
    <row r="30" spans="1:20" ht="25.5" hidden="1" outlineLevel="1">
      <c r="A30" s="627">
        <f t="shared" si="4"/>
        <v>52</v>
      </c>
      <c r="B30" s="628" t="s">
        <v>3071</v>
      </c>
      <c r="C30" s="629">
        <v>2794</v>
      </c>
      <c r="D30" s="629">
        <v>123</v>
      </c>
      <c r="E30" s="629">
        <v>253</v>
      </c>
      <c r="F30" s="629">
        <v>338</v>
      </c>
      <c r="G30" s="629">
        <v>95</v>
      </c>
      <c r="H30" s="629">
        <v>2636</v>
      </c>
      <c r="I30" s="629">
        <v>590</v>
      </c>
      <c r="J30" s="629">
        <v>30</v>
      </c>
      <c r="K30" s="629">
        <v>54</v>
      </c>
      <c r="L30" s="629">
        <v>75</v>
      </c>
      <c r="M30" s="629">
        <v>13</v>
      </c>
      <c r="N30" s="629">
        <v>364</v>
      </c>
      <c r="O30" s="630">
        <f t="shared" si="0"/>
        <v>6239</v>
      </c>
      <c r="P30" s="630">
        <f t="shared" si="1"/>
        <v>1126</v>
      </c>
      <c r="Q30" s="630">
        <f t="shared" si="3"/>
        <v>7365</v>
      </c>
      <c r="R30" s="629">
        <v>3</v>
      </c>
      <c r="S30" s="629">
        <v>0</v>
      </c>
      <c r="T30" s="630">
        <f t="shared" si="13"/>
        <v>3</v>
      </c>
    </row>
    <row r="31" spans="1:20" ht="25.5" hidden="1" outlineLevel="1">
      <c r="A31" s="627">
        <f t="shared" si="4"/>
        <v>53</v>
      </c>
      <c r="B31" s="628" t="s">
        <v>3072</v>
      </c>
      <c r="C31" s="629">
        <v>10276</v>
      </c>
      <c r="D31" s="629">
        <v>450</v>
      </c>
      <c r="E31" s="629">
        <v>921</v>
      </c>
      <c r="F31" s="629">
        <v>1528</v>
      </c>
      <c r="G31" s="629">
        <v>454</v>
      </c>
      <c r="H31" s="629">
        <v>10794</v>
      </c>
      <c r="I31" s="629">
        <v>3241</v>
      </c>
      <c r="J31" s="629">
        <v>94</v>
      </c>
      <c r="K31" s="629">
        <v>171</v>
      </c>
      <c r="L31" s="629">
        <v>279</v>
      </c>
      <c r="M31" s="629">
        <v>78</v>
      </c>
      <c r="N31" s="629">
        <v>1339</v>
      </c>
      <c r="O31" s="630">
        <f t="shared" si="0"/>
        <v>24423</v>
      </c>
      <c r="P31" s="630">
        <f t="shared" si="1"/>
        <v>5202</v>
      </c>
      <c r="Q31" s="630">
        <f t="shared" si="3"/>
        <v>29625</v>
      </c>
      <c r="R31" s="629">
        <v>8</v>
      </c>
      <c r="S31" s="629">
        <v>2</v>
      </c>
      <c r="T31" s="630">
        <f t="shared" si="13"/>
        <v>10</v>
      </c>
    </row>
    <row r="32" spans="1:20" ht="25.5" hidden="1" outlineLevel="1">
      <c r="A32" s="627">
        <f t="shared" si="4"/>
        <v>54</v>
      </c>
      <c r="B32" s="628" t="s">
        <v>3073</v>
      </c>
      <c r="C32" s="629">
        <v>15941</v>
      </c>
      <c r="D32" s="629">
        <v>756</v>
      </c>
      <c r="E32" s="629">
        <v>1574</v>
      </c>
      <c r="F32" s="629">
        <v>2420</v>
      </c>
      <c r="G32" s="629">
        <v>717</v>
      </c>
      <c r="H32" s="629">
        <v>21196</v>
      </c>
      <c r="I32" s="629">
        <v>5015</v>
      </c>
      <c r="J32" s="629">
        <v>180</v>
      </c>
      <c r="K32" s="629">
        <v>282</v>
      </c>
      <c r="L32" s="629">
        <v>393</v>
      </c>
      <c r="M32" s="629">
        <v>113</v>
      </c>
      <c r="N32" s="629">
        <v>2292</v>
      </c>
      <c r="O32" s="630">
        <f t="shared" si="0"/>
        <v>42604</v>
      </c>
      <c r="P32" s="630">
        <f t="shared" si="1"/>
        <v>8275</v>
      </c>
      <c r="Q32" s="630">
        <f t="shared" si="3"/>
        <v>50879</v>
      </c>
      <c r="R32" s="629">
        <v>12</v>
      </c>
      <c r="S32" s="629">
        <v>0</v>
      </c>
      <c r="T32" s="630">
        <f t="shared" si="13"/>
        <v>12</v>
      </c>
    </row>
    <row r="33" spans="1:20" ht="25.5" hidden="1" outlineLevel="1">
      <c r="A33" s="627">
        <f t="shared" si="4"/>
        <v>55</v>
      </c>
      <c r="B33" s="628" t="s">
        <v>3074</v>
      </c>
      <c r="C33" s="629">
        <v>2257</v>
      </c>
      <c r="D33" s="629">
        <v>98</v>
      </c>
      <c r="E33" s="629">
        <v>221</v>
      </c>
      <c r="F33" s="629">
        <v>361</v>
      </c>
      <c r="G33" s="629">
        <v>75</v>
      </c>
      <c r="H33" s="629">
        <v>3145</v>
      </c>
      <c r="I33" s="629">
        <v>601</v>
      </c>
      <c r="J33" s="629">
        <v>30</v>
      </c>
      <c r="K33" s="629">
        <v>37</v>
      </c>
      <c r="L33" s="629">
        <v>63</v>
      </c>
      <c r="M33" s="629">
        <v>17</v>
      </c>
      <c r="N33" s="629">
        <v>524</v>
      </c>
      <c r="O33" s="630">
        <f t="shared" si="0"/>
        <v>6157</v>
      </c>
      <c r="P33" s="630">
        <f t="shared" si="1"/>
        <v>1272</v>
      </c>
      <c r="Q33" s="630">
        <f t="shared" si="3"/>
        <v>7429</v>
      </c>
      <c r="R33" s="629">
        <v>0</v>
      </c>
      <c r="S33" s="629">
        <v>1</v>
      </c>
      <c r="T33" s="630">
        <f t="shared" si="13"/>
        <v>1</v>
      </c>
    </row>
    <row r="34" spans="1:20" ht="25.5" hidden="1" outlineLevel="1">
      <c r="A34" s="627">
        <v>58</v>
      </c>
      <c r="B34" s="628" t="s">
        <v>3075</v>
      </c>
      <c r="C34" s="629">
        <v>2782</v>
      </c>
      <c r="D34" s="629">
        <v>121</v>
      </c>
      <c r="E34" s="629">
        <v>246</v>
      </c>
      <c r="F34" s="629">
        <v>346</v>
      </c>
      <c r="G34" s="629">
        <v>86</v>
      </c>
      <c r="H34" s="629">
        <v>2778</v>
      </c>
      <c r="I34" s="629">
        <v>648</v>
      </c>
      <c r="J34" s="629">
        <v>25</v>
      </c>
      <c r="K34" s="629">
        <v>38</v>
      </c>
      <c r="L34" s="629">
        <v>59</v>
      </c>
      <c r="M34" s="629">
        <v>19</v>
      </c>
      <c r="N34" s="629">
        <v>401</v>
      </c>
      <c r="O34" s="630">
        <f t="shared" si="0"/>
        <v>6359</v>
      </c>
      <c r="P34" s="630">
        <f t="shared" si="1"/>
        <v>1190</v>
      </c>
      <c r="Q34" s="630">
        <f t="shared" si="3"/>
        <v>7549</v>
      </c>
      <c r="R34" s="629">
        <v>5</v>
      </c>
      <c r="S34" s="629">
        <v>0</v>
      </c>
      <c r="T34" s="630">
        <f t="shared" si="13"/>
        <v>5</v>
      </c>
    </row>
    <row r="35" spans="1:20" ht="25.5" hidden="1" outlineLevel="1">
      <c r="A35" s="627">
        <f t="shared" si="4"/>
        <v>59</v>
      </c>
      <c r="B35" s="628" t="s">
        <v>3076</v>
      </c>
      <c r="C35" s="629">
        <v>1307</v>
      </c>
      <c r="D35" s="629">
        <v>45</v>
      </c>
      <c r="E35" s="629">
        <v>88</v>
      </c>
      <c r="F35" s="629">
        <v>171</v>
      </c>
      <c r="G35" s="629">
        <v>50</v>
      </c>
      <c r="H35" s="629">
        <v>1164</v>
      </c>
      <c r="I35" s="629">
        <v>302</v>
      </c>
      <c r="J35" s="629">
        <v>16</v>
      </c>
      <c r="K35" s="629">
        <v>24</v>
      </c>
      <c r="L35" s="629">
        <v>29</v>
      </c>
      <c r="M35" s="629">
        <v>8</v>
      </c>
      <c r="N35" s="629">
        <v>150</v>
      </c>
      <c r="O35" s="630">
        <f t="shared" si="0"/>
        <v>2825</v>
      </c>
      <c r="P35" s="630">
        <f t="shared" si="1"/>
        <v>529</v>
      </c>
      <c r="Q35" s="630">
        <f t="shared" si="3"/>
        <v>3354</v>
      </c>
      <c r="R35" s="629">
        <v>1</v>
      </c>
      <c r="S35" s="629">
        <v>1</v>
      </c>
      <c r="T35" s="630">
        <f t="shared" si="13"/>
        <v>2</v>
      </c>
    </row>
    <row r="36" spans="1:20" ht="39.75" customHeight="1" collapsed="1">
      <c r="A36" s="477">
        <f t="shared" si="4"/>
        <v>60</v>
      </c>
      <c r="B36" s="477" t="s">
        <v>3077</v>
      </c>
      <c r="C36" s="471">
        <f>SUM(C37:C43)</f>
        <v>18947</v>
      </c>
      <c r="D36" s="471">
        <f t="shared" ref="D36:N36" si="14">SUM(D37:D43)</f>
        <v>968</v>
      </c>
      <c r="E36" s="471">
        <f t="shared" si="14"/>
        <v>2176</v>
      </c>
      <c r="F36" s="471">
        <f t="shared" si="14"/>
        <v>3254</v>
      </c>
      <c r="G36" s="471">
        <f t="shared" si="14"/>
        <v>887</v>
      </c>
      <c r="H36" s="471">
        <f t="shared" si="14"/>
        <v>20871</v>
      </c>
      <c r="I36" s="471">
        <f t="shared" si="14"/>
        <v>3566</v>
      </c>
      <c r="J36" s="471">
        <f t="shared" si="14"/>
        <v>178</v>
      </c>
      <c r="K36" s="471">
        <f t="shared" si="14"/>
        <v>348</v>
      </c>
      <c r="L36" s="471">
        <f t="shared" si="14"/>
        <v>433</v>
      </c>
      <c r="M36" s="471">
        <f t="shared" si="14"/>
        <v>128</v>
      </c>
      <c r="N36" s="471">
        <f t="shared" si="14"/>
        <v>2158</v>
      </c>
      <c r="O36" s="625">
        <f t="shared" si="0"/>
        <v>47103</v>
      </c>
      <c r="P36" s="625">
        <f t="shared" si="1"/>
        <v>6811</v>
      </c>
      <c r="Q36" s="625">
        <f t="shared" si="3"/>
        <v>53914</v>
      </c>
      <c r="R36" s="625">
        <f>SUM(R37:R43)</f>
        <v>21</v>
      </c>
      <c r="S36" s="625">
        <f>SUM(S37:S43)</f>
        <v>2</v>
      </c>
      <c r="T36" s="626">
        <f>+S36+R36</f>
        <v>23</v>
      </c>
    </row>
    <row r="37" spans="1:20" ht="25.5" hidden="1" outlineLevel="1">
      <c r="A37" s="627">
        <f t="shared" si="4"/>
        <v>61</v>
      </c>
      <c r="B37" s="628" t="s">
        <v>3078</v>
      </c>
      <c r="C37" s="629">
        <v>587</v>
      </c>
      <c r="D37" s="629">
        <v>33</v>
      </c>
      <c r="E37" s="629">
        <v>50</v>
      </c>
      <c r="F37" s="629">
        <v>81</v>
      </c>
      <c r="G37" s="629">
        <v>18</v>
      </c>
      <c r="H37" s="629">
        <v>659</v>
      </c>
      <c r="I37" s="629">
        <v>197</v>
      </c>
      <c r="J37" s="629">
        <v>7</v>
      </c>
      <c r="K37" s="629">
        <v>24</v>
      </c>
      <c r="L37" s="629">
        <v>27</v>
      </c>
      <c r="M37" s="629">
        <v>7</v>
      </c>
      <c r="N37" s="629">
        <v>125</v>
      </c>
      <c r="O37" s="630">
        <f t="shared" si="0"/>
        <v>1428</v>
      </c>
      <c r="P37" s="630">
        <f t="shared" si="1"/>
        <v>387</v>
      </c>
      <c r="Q37" s="630">
        <f t="shared" si="3"/>
        <v>1815</v>
      </c>
      <c r="R37" s="629">
        <v>3</v>
      </c>
      <c r="S37" s="629">
        <v>1</v>
      </c>
      <c r="T37" s="630">
        <f t="shared" si="13"/>
        <v>4</v>
      </c>
    </row>
    <row r="38" spans="1:20" ht="25.5" hidden="1" outlineLevel="1">
      <c r="A38" s="627">
        <f t="shared" si="4"/>
        <v>62</v>
      </c>
      <c r="B38" s="628" t="s">
        <v>3079</v>
      </c>
      <c r="C38" s="629">
        <v>3098</v>
      </c>
      <c r="D38" s="629">
        <v>157</v>
      </c>
      <c r="E38" s="629">
        <v>359</v>
      </c>
      <c r="F38" s="629">
        <v>468</v>
      </c>
      <c r="G38" s="629">
        <v>121</v>
      </c>
      <c r="H38" s="629">
        <v>2532</v>
      </c>
      <c r="I38" s="629">
        <v>590</v>
      </c>
      <c r="J38" s="629">
        <v>30</v>
      </c>
      <c r="K38" s="629">
        <v>53</v>
      </c>
      <c r="L38" s="629">
        <v>56</v>
      </c>
      <c r="M38" s="629">
        <v>18</v>
      </c>
      <c r="N38" s="629">
        <v>242</v>
      </c>
      <c r="O38" s="630">
        <f t="shared" si="0"/>
        <v>6735</v>
      </c>
      <c r="P38" s="630">
        <f t="shared" si="1"/>
        <v>989</v>
      </c>
      <c r="Q38" s="630">
        <f t="shared" si="3"/>
        <v>7724</v>
      </c>
      <c r="R38" s="629">
        <v>7</v>
      </c>
      <c r="S38" s="629">
        <v>0</v>
      </c>
      <c r="T38" s="630">
        <f t="shared" si="13"/>
        <v>7</v>
      </c>
    </row>
    <row r="39" spans="1:20" ht="25.5" hidden="1" outlineLevel="1">
      <c r="A39" s="627">
        <f t="shared" si="4"/>
        <v>63</v>
      </c>
      <c r="B39" s="628" t="s">
        <v>3080</v>
      </c>
      <c r="C39" s="629">
        <v>3568</v>
      </c>
      <c r="D39" s="629">
        <v>195</v>
      </c>
      <c r="E39" s="629">
        <v>448</v>
      </c>
      <c r="F39" s="629">
        <v>670</v>
      </c>
      <c r="G39" s="629">
        <v>194</v>
      </c>
      <c r="H39" s="629">
        <v>4760</v>
      </c>
      <c r="I39" s="629">
        <v>761</v>
      </c>
      <c r="J39" s="629">
        <v>41</v>
      </c>
      <c r="K39" s="629">
        <v>83</v>
      </c>
      <c r="L39" s="629">
        <v>119</v>
      </c>
      <c r="M39" s="629">
        <v>26</v>
      </c>
      <c r="N39" s="629">
        <v>565</v>
      </c>
      <c r="O39" s="630">
        <f t="shared" si="0"/>
        <v>9835</v>
      </c>
      <c r="P39" s="630">
        <f t="shared" si="1"/>
        <v>1595</v>
      </c>
      <c r="Q39" s="630">
        <f t="shared" si="3"/>
        <v>11430</v>
      </c>
      <c r="R39" s="629">
        <v>1</v>
      </c>
      <c r="S39" s="629">
        <v>1</v>
      </c>
      <c r="T39" s="630">
        <f t="shared" si="13"/>
        <v>2</v>
      </c>
    </row>
    <row r="40" spans="1:20" ht="25.5" hidden="1" outlineLevel="1">
      <c r="A40" s="627">
        <f t="shared" si="4"/>
        <v>64</v>
      </c>
      <c r="B40" s="628" t="s">
        <v>3081</v>
      </c>
      <c r="C40" s="629">
        <v>7100</v>
      </c>
      <c r="D40" s="629">
        <v>370</v>
      </c>
      <c r="E40" s="629">
        <v>860</v>
      </c>
      <c r="F40" s="629">
        <v>1324</v>
      </c>
      <c r="G40" s="629">
        <v>359</v>
      </c>
      <c r="H40" s="629">
        <v>7785</v>
      </c>
      <c r="I40" s="629">
        <v>1170</v>
      </c>
      <c r="J40" s="629">
        <v>65</v>
      </c>
      <c r="K40" s="629">
        <v>122</v>
      </c>
      <c r="L40" s="629">
        <v>152</v>
      </c>
      <c r="M40" s="629">
        <v>46</v>
      </c>
      <c r="N40" s="629">
        <v>724</v>
      </c>
      <c r="O40" s="630">
        <f t="shared" si="0"/>
        <v>17798</v>
      </c>
      <c r="P40" s="630">
        <f t="shared" si="1"/>
        <v>2279</v>
      </c>
      <c r="Q40" s="630">
        <f t="shared" si="3"/>
        <v>20077</v>
      </c>
      <c r="R40" s="629">
        <v>2</v>
      </c>
      <c r="S40" s="629">
        <v>0</v>
      </c>
      <c r="T40" s="630">
        <f t="shared" si="13"/>
        <v>2</v>
      </c>
    </row>
    <row r="41" spans="1:20" ht="25.5" hidden="1" outlineLevel="1">
      <c r="A41" s="627">
        <f t="shared" si="4"/>
        <v>65</v>
      </c>
      <c r="B41" s="628" t="s">
        <v>3082</v>
      </c>
      <c r="C41" s="629">
        <v>1258</v>
      </c>
      <c r="D41" s="629">
        <v>60</v>
      </c>
      <c r="E41" s="629">
        <v>140</v>
      </c>
      <c r="F41" s="629">
        <v>244</v>
      </c>
      <c r="G41" s="629">
        <v>58</v>
      </c>
      <c r="H41" s="629">
        <v>2056</v>
      </c>
      <c r="I41" s="629">
        <v>254</v>
      </c>
      <c r="J41" s="629">
        <v>13</v>
      </c>
      <c r="K41" s="629">
        <v>24</v>
      </c>
      <c r="L41" s="629">
        <v>26</v>
      </c>
      <c r="M41" s="629">
        <v>13</v>
      </c>
      <c r="N41" s="629">
        <v>241</v>
      </c>
      <c r="O41" s="630">
        <f t="shared" si="0"/>
        <v>3816</v>
      </c>
      <c r="P41" s="630">
        <f t="shared" si="1"/>
        <v>571</v>
      </c>
      <c r="Q41" s="630">
        <f t="shared" si="3"/>
        <v>4387</v>
      </c>
      <c r="R41" s="629">
        <v>1</v>
      </c>
      <c r="S41" s="629">
        <v>0</v>
      </c>
      <c r="T41" s="630">
        <f t="shared" si="13"/>
        <v>1</v>
      </c>
    </row>
    <row r="42" spans="1:20" ht="25.5" hidden="1" outlineLevel="1">
      <c r="A42" s="627">
        <v>68</v>
      </c>
      <c r="B42" s="628" t="s">
        <v>3083</v>
      </c>
      <c r="C42" s="629">
        <v>1930</v>
      </c>
      <c r="D42" s="629">
        <v>96</v>
      </c>
      <c r="E42" s="629">
        <v>173</v>
      </c>
      <c r="F42" s="629">
        <v>244</v>
      </c>
      <c r="G42" s="629">
        <v>80</v>
      </c>
      <c r="H42" s="629">
        <v>1821</v>
      </c>
      <c r="I42" s="629">
        <v>358</v>
      </c>
      <c r="J42" s="629">
        <v>11</v>
      </c>
      <c r="K42" s="629">
        <v>22</v>
      </c>
      <c r="L42" s="629">
        <v>32</v>
      </c>
      <c r="M42" s="629">
        <v>9</v>
      </c>
      <c r="N42" s="629">
        <v>167</v>
      </c>
      <c r="O42" s="630">
        <f t="shared" si="0"/>
        <v>4344</v>
      </c>
      <c r="P42" s="630">
        <f t="shared" si="1"/>
        <v>599</v>
      </c>
      <c r="Q42" s="630">
        <f t="shared" si="3"/>
        <v>4943</v>
      </c>
      <c r="R42" s="629">
        <v>4</v>
      </c>
      <c r="S42" s="629">
        <v>0</v>
      </c>
      <c r="T42" s="630">
        <f t="shared" si="13"/>
        <v>4</v>
      </c>
    </row>
    <row r="43" spans="1:20" ht="25.5" hidden="1" outlineLevel="1">
      <c r="A43" s="627">
        <f t="shared" si="4"/>
        <v>69</v>
      </c>
      <c r="B43" s="628" t="s">
        <v>3084</v>
      </c>
      <c r="C43" s="629">
        <v>1406</v>
      </c>
      <c r="D43" s="629">
        <v>57</v>
      </c>
      <c r="E43" s="629">
        <v>146</v>
      </c>
      <c r="F43" s="629">
        <v>223</v>
      </c>
      <c r="G43" s="629">
        <v>57</v>
      </c>
      <c r="H43" s="629">
        <v>1258</v>
      </c>
      <c r="I43" s="629">
        <v>236</v>
      </c>
      <c r="J43" s="629">
        <v>11</v>
      </c>
      <c r="K43" s="629">
        <v>20</v>
      </c>
      <c r="L43" s="629">
        <v>21</v>
      </c>
      <c r="M43" s="629">
        <v>9</v>
      </c>
      <c r="N43" s="629">
        <v>94</v>
      </c>
      <c r="O43" s="630">
        <f t="shared" si="0"/>
        <v>3147</v>
      </c>
      <c r="P43" s="630">
        <f t="shared" si="1"/>
        <v>391</v>
      </c>
      <c r="Q43" s="630">
        <f t="shared" si="3"/>
        <v>3538</v>
      </c>
      <c r="R43" s="629">
        <v>3</v>
      </c>
      <c r="S43" s="629">
        <v>0</v>
      </c>
      <c r="T43" s="630">
        <f t="shared" si="13"/>
        <v>3</v>
      </c>
    </row>
    <row r="44" spans="1:20" ht="39.75" customHeight="1" collapsed="1">
      <c r="A44" s="477">
        <f t="shared" si="4"/>
        <v>70</v>
      </c>
      <c r="B44" s="477" t="s">
        <v>3085</v>
      </c>
      <c r="C44" s="471">
        <f>SUM(C45:C46)</f>
        <v>2879</v>
      </c>
      <c r="D44" s="471">
        <f t="shared" ref="D44:N44" si="15">SUM(D45:D46)</f>
        <v>66</v>
      </c>
      <c r="E44" s="471">
        <f t="shared" si="15"/>
        <v>112</v>
      </c>
      <c r="F44" s="471">
        <f t="shared" si="15"/>
        <v>169</v>
      </c>
      <c r="G44" s="471">
        <f t="shared" si="15"/>
        <v>53</v>
      </c>
      <c r="H44" s="471">
        <f t="shared" si="15"/>
        <v>1480</v>
      </c>
      <c r="I44" s="471">
        <f t="shared" si="15"/>
        <v>642</v>
      </c>
      <c r="J44" s="471">
        <f t="shared" si="15"/>
        <v>26</v>
      </c>
      <c r="K44" s="471">
        <f t="shared" si="15"/>
        <v>55</v>
      </c>
      <c r="L44" s="471">
        <f t="shared" si="15"/>
        <v>34</v>
      </c>
      <c r="M44" s="471">
        <f t="shared" si="15"/>
        <v>25</v>
      </c>
      <c r="N44" s="471">
        <f t="shared" si="15"/>
        <v>158</v>
      </c>
      <c r="O44" s="625">
        <f t="shared" si="0"/>
        <v>4759</v>
      </c>
      <c r="P44" s="625">
        <f t="shared" si="1"/>
        <v>940</v>
      </c>
      <c r="Q44" s="625">
        <f t="shared" si="3"/>
        <v>5699</v>
      </c>
      <c r="R44" s="625">
        <f>SUM(R45:R46)</f>
        <v>380</v>
      </c>
      <c r="S44" s="625">
        <f>SUM(S45:S46)</f>
        <v>7</v>
      </c>
      <c r="T44" s="626">
        <f>+S44+R44</f>
        <v>387</v>
      </c>
    </row>
    <row r="45" spans="1:20" ht="25.5" hidden="1" outlineLevel="1">
      <c r="A45" s="627">
        <f t="shared" si="4"/>
        <v>71</v>
      </c>
      <c r="B45" s="628" t="s">
        <v>3086</v>
      </c>
      <c r="C45" s="629">
        <v>1225</v>
      </c>
      <c r="D45" s="629">
        <v>16</v>
      </c>
      <c r="E45" s="629">
        <v>32</v>
      </c>
      <c r="F45" s="629">
        <v>39</v>
      </c>
      <c r="G45" s="629">
        <v>10</v>
      </c>
      <c r="H45" s="629">
        <v>322</v>
      </c>
      <c r="I45" s="629">
        <v>214</v>
      </c>
      <c r="J45" s="629">
        <v>8</v>
      </c>
      <c r="K45" s="629">
        <v>33</v>
      </c>
      <c r="L45" s="629">
        <v>11</v>
      </c>
      <c r="M45" s="629">
        <v>6</v>
      </c>
      <c r="N45" s="629">
        <v>29</v>
      </c>
      <c r="O45" s="630">
        <f t="shared" si="0"/>
        <v>1644</v>
      </c>
      <c r="P45" s="630">
        <f t="shared" si="1"/>
        <v>301</v>
      </c>
      <c r="Q45" s="630">
        <f t="shared" si="3"/>
        <v>1945</v>
      </c>
      <c r="R45" s="629">
        <v>290</v>
      </c>
      <c r="S45" s="629">
        <v>5</v>
      </c>
      <c r="T45" s="630">
        <f t="shared" si="13"/>
        <v>295</v>
      </c>
    </row>
    <row r="46" spans="1:20" ht="25.5" hidden="1" outlineLevel="1">
      <c r="A46" s="627">
        <v>78</v>
      </c>
      <c r="B46" s="628" t="s">
        <v>3087</v>
      </c>
      <c r="C46" s="629">
        <v>1654</v>
      </c>
      <c r="D46" s="629">
        <v>50</v>
      </c>
      <c r="E46" s="629">
        <v>80</v>
      </c>
      <c r="F46" s="629">
        <v>130</v>
      </c>
      <c r="G46" s="629">
        <v>43</v>
      </c>
      <c r="H46" s="629">
        <v>1158</v>
      </c>
      <c r="I46" s="629">
        <v>428</v>
      </c>
      <c r="J46" s="629">
        <v>18</v>
      </c>
      <c r="K46" s="629">
        <v>22</v>
      </c>
      <c r="L46" s="629">
        <v>23</v>
      </c>
      <c r="M46" s="629">
        <v>19</v>
      </c>
      <c r="N46" s="629">
        <v>129</v>
      </c>
      <c r="O46" s="630">
        <f t="shared" si="0"/>
        <v>3115</v>
      </c>
      <c r="P46" s="630">
        <f t="shared" si="1"/>
        <v>639</v>
      </c>
      <c r="Q46" s="630">
        <f t="shared" si="3"/>
        <v>3754</v>
      </c>
      <c r="R46" s="629">
        <v>90</v>
      </c>
      <c r="S46" s="629">
        <v>2</v>
      </c>
      <c r="T46" s="630">
        <f t="shared" si="13"/>
        <v>92</v>
      </c>
    </row>
    <row r="47" spans="1:20" ht="51" customHeight="1" collapsed="1">
      <c r="A47" s="477">
        <v>99</v>
      </c>
      <c r="B47" s="477" t="s">
        <v>3088</v>
      </c>
      <c r="C47" s="471">
        <v>23339</v>
      </c>
      <c r="D47" s="471">
        <v>788</v>
      </c>
      <c r="E47" s="471">
        <v>1672</v>
      </c>
      <c r="F47" s="471">
        <v>2348</v>
      </c>
      <c r="G47" s="471">
        <v>588</v>
      </c>
      <c r="H47" s="471">
        <v>13247</v>
      </c>
      <c r="I47" s="471">
        <v>7655</v>
      </c>
      <c r="J47" s="471">
        <v>205</v>
      </c>
      <c r="K47" s="471">
        <v>336</v>
      </c>
      <c r="L47" s="471">
        <v>465</v>
      </c>
      <c r="M47" s="471">
        <v>113</v>
      </c>
      <c r="N47" s="471">
        <v>1993</v>
      </c>
      <c r="O47" s="625">
        <f t="shared" si="0"/>
        <v>41982</v>
      </c>
      <c r="P47" s="625">
        <f t="shared" si="1"/>
        <v>10767</v>
      </c>
      <c r="Q47" s="625">
        <f t="shared" si="3"/>
        <v>52749</v>
      </c>
      <c r="R47" s="471">
        <v>347</v>
      </c>
      <c r="S47" s="471">
        <v>12</v>
      </c>
      <c r="T47" s="626">
        <f>+S47+R47</f>
        <v>359</v>
      </c>
    </row>
    <row r="48" spans="1:20" ht="18.75" customHeight="1">
      <c r="A48" s="1196" t="s">
        <v>2176</v>
      </c>
      <c r="B48" s="1196"/>
      <c r="C48" s="631">
        <f>+C47+C44+C36+C28+C22+C19+C16+C8+C7</f>
        <v>117511</v>
      </c>
      <c r="D48" s="631">
        <f t="shared" ref="D48:T48" si="16">+D47+D44+D36+D28+D22+D19+D16+D8+D7</f>
        <v>5304</v>
      </c>
      <c r="E48" s="631">
        <f t="shared" si="16"/>
        <v>10077</v>
      </c>
      <c r="F48" s="631">
        <f t="shared" si="16"/>
        <v>14406</v>
      </c>
      <c r="G48" s="631">
        <f t="shared" si="16"/>
        <v>3893</v>
      </c>
      <c r="H48" s="631">
        <f t="shared" si="16"/>
        <v>89924</v>
      </c>
      <c r="I48" s="631">
        <f t="shared" si="16"/>
        <v>28609</v>
      </c>
      <c r="J48" s="631">
        <f t="shared" si="16"/>
        <v>1082</v>
      </c>
      <c r="K48" s="631">
        <f t="shared" si="16"/>
        <v>1761</v>
      </c>
      <c r="L48" s="631">
        <f t="shared" si="16"/>
        <v>2297</v>
      </c>
      <c r="M48" s="631">
        <f t="shared" si="16"/>
        <v>609</v>
      </c>
      <c r="N48" s="631">
        <f t="shared" si="16"/>
        <v>10595</v>
      </c>
      <c r="O48" s="631">
        <f t="shared" si="16"/>
        <v>241115</v>
      </c>
      <c r="P48" s="631">
        <f t="shared" si="16"/>
        <v>44953</v>
      </c>
      <c r="Q48" s="631">
        <f t="shared" si="16"/>
        <v>286068</v>
      </c>
      <c r="R48" s="631">
        <f t="shared" si="16"/>
        <v>1369</v>
      </c>
      <c r="S48" s="631">
        <f t="shared" si="16"/>
        <v>36</v>
      </c>
      <c r="T48" s="631">
        <f t="shared" si="16"/>
        <v>1405</v>
      </c>
    </row>
    <row r="49" spans="1:20" ht="15.75">
      <c r="A49" s="373" t="s">
        <v>2050</v>
      </c>
      <c r="B49" s="373"/>
      <c r="C49" s="373"/>
      <c r="D49" s="374"/>
      <c r="E49" s="374"/>
      <c r="F49" s="374"/>
      <c r="G49" s="374"/>
      <c r="H49" s="374"/>
      <c r="I49" s="374"/>
      <c r="J49" s="374"/>
      <c r="K49" s="374"/>
      <c r="L49" s="374"/>
      <c r="M49" s="374"/>
      <c r="N49" s="374"/>
      <c r="O49" s="374"/>
      <c r="P49" s="374"/>
      <c r="Q49" s="374"/>
      <c r="R49" s="374"/>
      <c r="S49" s="374"/>
      <c r="T49" s="374"/>
    </row>
  </sheetData>
  <mergeCells count="10">
    <mergeCell ref="A48:B48"/>
    <mergeCell ref="A1:T1"/>
    <mergeCell ref="A2:T2"/>
    <mergeCell ref="A4:A6"/>
    <mergeCell ref="B4:B6"/>
    <mergeCell ref="C4:Q4"/>
    <mergeCell ref="R4:T5"/>
    <mergeCell ref="C5:H5"/>
    <mergeCell ref="I5:N5"/>
    <mergeCell ref="O5:Q5"/>
  </mergeCells>
  <printOptions horizontalCentered="1" verticalCentered="1"/>
  <pageMargins left="0.3" right="0.27559055118110237" top="0.3" bottom="0" header="0.25" footer="0.76"/>
  <pageSetup paperSize="9" scale="70" fitToHeight="2" orientation="landscape" r:id="rId1"/>
</worksheet>
</file>

<file path=xl/worksheets/sheet35.xml><?xml version="1.0" encoding="utf-8"?>
<worksheet xmlns="http://schemas.openxmlformats.org/spreadsheetml/2006/main" xmlns:r="http://schemas.openxmlformats.org/officeDocument/2006/relationships">
  <sheetPr>
    <tabColor theme="0" tint="-4.9989318521683403E-2"/>
  </sheetPr>
  <dimension ref="A1:T12"/>
  <sheetViews>
    <sheetView showGridLines="0" zoomScaleNormal="100" workbookViewId="0">
      <pane xSplit="2" ySplit="6" topLeftCell="C10" activePane="bottomRight" state="frozen"/>
      <selection activeCell="J27" sqref="J27"/>
      <selection pane="topRight" activeCell="J27" sqref="J27"/>
      <selection pane="bottomLeft" activeCell="J27" sqref="J27"/>
      <selection pane="bottomRight" sqref="A1:Q1"/>
    </sheetView>
  </sheetViews>
  <sheetFormatPr defaultColWidth="9.140625" defaultRowHeight="12.75"/>
  <cols>
    <col min="1" max="1" width="6.42578125" style="60" customWidth="1"/>
    <col min="2" max="2" width="34.5703125" style="60" customWidth="1"/>
    <col min="3" max="3" width="8" style="60" customWidth="1"/>
    <col min="4" max="4" width="9.7109375" style="60" customWidth="1"/>
    <col min="5" max="6" width="6.42578125" style="60" bestFit="1" customWidth="1"/>
    <col min="7" max="7" width="5.42578125" style="60" bestFit="1" customWidth="1"/>
    <col min="8" max="8" width="6.42578125" style="60" bestFit="1" customWidth="1"/>
    <col min="9" max="9" width="7.85546875" style="60" customWidth="1"/>
    <col min="10" max="10" width="10.140625" style="60" customWidth="1"/>
    <col min="11" max="13" width="6" style="60" customWidth="1"/>
    <col min="14" max="14" width="6.42578125" style="60" bestFit="1" customWidth="1"/>
    <col min="15" max="15" width="7.42578125" style="60" bestFit="1" customWidth="1"/>
    <col min="16" max="16" width="6.42578125" style="60" bestFit="1" customWidth="1"/>
    <col min="17" max="17" width="7.42578125" style="60" bestFit="1" customWidth="1"/>
    <col min="18" max="16384" width="9.140625" style="60"/>
  </cols>
  <sheetData>
    <row r="1" spans="1:20" ht="27" customHeight="1">
      <c r="A1" s="898" t="s">
        <v>2177</v>
      </c>
      <c r="B1" s="898"/>
      <c r="C1" s="898"/>
      <c r="D1" s="898"/>
      <c r="E1" s="898"/>
      <c r="F1" s="898"/>
      <c r="G1" s="898"/>
      <c r="H1" s="898"/>
      <c r="I1" s="898"/>
      <c r="J1" s="898"/>
      <c r="K1" s="898"/>
      <c r="L1" s="898"/>
      <c r="M1" s="898"/>
      <c r="N1" s="898"/>
      <c r="O1" s="898"/>
      <c r="P1" s="898"/>
      <c r="Q1" s="898"/>
    </row>
    <row r="2" spans="1:20">
      <c r="A2" s="1203" t="s">
        <v>2178</v>
      </c>
      <c r="B2" s="1203"/>
      <c r="C2" s="1203"/>
      <c r="D2" s="1203"/>
      <c r="E2" s="1203"/>
      <c r="F2" s="1203"/>
      <c r="G2" s="1203"/>
      <c r="H2" s="1203"/>
      <c r="I2" s="1203"/>
      <c r="J2" s="1203"/>
      <c r="K2" s="1203"/>
      <c r="L2" s="1203"/>
      <c r="M2" s="1203"/>
      <c r="N2" s="1203"/>
      <c r="O2" s="1203"/>
      <c r="P2" s="1203"/>
      <c r="Q2" s="1203"/>
    </row>
    <row r="3" spans="1:20">
      <c r="A3" s="1183"/>
      <c r="B3" s="1183"/>
      <c r="C3" s="1183"/>
      <c r="D3" s="1183"/>
      <c r="E3" s="1183"/>
    </row>
    <row r="4" spans="1:20" ht="42" customHeight="1">
      <c r="A4" s="958" t="s">
        <v>1291</v>
      </c>
      <c r="B4" s="975" t="s">
        <v>2179</v>
      </c>
      <c r="C4" s="1033" t="s">
        <v>1131</v>
      </c>
      <c r="D4" s="1033"/>
      <c r="E4" s="1033"/>
      <c r="F4" s="1033"/>
      <c r="G4" s="1033"/>
      <c r="H4" s="1033"/>
      <c r="I4" s="1033"/>
      <c r="J4" s="1033"/>
      <c r="K4" s="1033"/>
      <c r="L4" s="1033"/>
      <c r="M4" s="1033"/>
      <c r="N4" s="1033"/>
      <c r="O4" s="1033"/>
      <c r="P4" s="1033"/>
      <c r="Q4" s="903"/>
    </row>
    <row r="5" spans="1:20" ht="33.75" customHeight="1">
      <c r="A5" s="959"/>
      <c r="B5" s="975"/>
      <c r="C5" s="1204" t="s">
        <v>1134</v>
      </c>
      <c r="D5" s="1204"/>
      <c r="E5" s="1204"/>
      <c r="F5" s="1204"/>
      <c r="G5" s="1204"/>
      <c r="H5" s="1204"/>
      <c r="I5" s="1204" t="s">
        <v>1135</v>
      </c>
      <c r="J5" s="1204"/>
      <c r="K5" s="1204"/>
      <c r="L5" s="1204"/>
      <c r="M5" s="1204"/>
      <c r="N5" s="1204"/>
      <c r="O5" s="1033" t="s">
        <v>1136</v>
      </c>
      <c r="P5" s="1033"/>
      <c r="Q5" s="903"/>
    </row>
    <row r="6" spans="1:20" ht="86.25" customHeight="1">
      <c r="A6" s="960"/>
      <c r="B6" s="975"/>
      <c r="C6" s="427" t="s">
        <v>1421</v>
      </c>
      <c r="D6" s="427" t="s">
        <v>1422</v>
      </c>
      <c r="E6" s="427" t="s">
        <v>11</v>
      </c>
      <c r="F6" s="427" t="s">
        <v>12</v>
      </c>
      <c r="G6" s="427" t="s">
        <v>13</v>
      </c>
      <c r="H6" s="427" t="s">
        <v>1147</v>
      </c>
      <c r="I6" s="427" t="s">
        <v>1421</v>
      </c>
      <c r="J6" s="427" t="s">
        <v>1422</v>
      </c>
      <c r="K6" s="427" t="s">
        <v>11</v>
      </c>
      <c r="L6" s="427" t="s">
        <v>12</v>
      </c>
      <c r="M6" s="427" t="s">
        <v>13</v>
      </c>
      <c r="N6" s="427" t="s">
        <v>1147</v>
      </c>
      <c r="O6" s="62" t="s">
        <v>1134</v>
      </c>
      <c r="P6" s="62" t="s">
        <v>1135</v>
      </c>
      <c r="Q6" s="64" t="s">
        <v>1136</v>
      </c>
    </row>
    <row r="7" spans="1:20" ht="52.5" customHeight="1">
      <c r="A7" s="428">
        <v>0</v>
      </c>
      <c r="B7" s="429" t="s">
        <v>2180</v>
      </c>
      <c r="C7" s="69">
        <v>3248</v>
      </c>
      <c r="D7" s="69">
        <v>125</v>
      </c>
      <c r="E7" s="400">
        <v>223</v>
      </c>
      <c r="F7" s="430">
        <v>344</v>
      </c>
      <c r="G7" s="431">
        <v>83</v>
      </c>
      <c r="H7" s="431">
        <v>2271</v>
      </c>
      <c r="I7" s="430">
        <v>887</v>
      </c>
      <c r="J7" s="430">
        <v>24</v>
      </c>
      <c r="K7" s="430">
        <v>45</v>
      </c>
      <c r="L7" s="430">
        <v>63</v>
      </c>
      <c r="M7" s="431">
        <v>18</v>
      </c>
      <c r="N7" s="431">
        <v>304</v>
      </c>
      <c r="O7" s="68">
        <f>SUM(C7:H7)</f>
        <v>6294</v>
      </c>
      <c r="P7" s="68">
        <f>SUM(I7:N7)</f>
        <v>1341</v>
      </c>
      <c r="Q7" s="68">
        <f>+P7+O7</f>
        <v>7635</v>
      </c>
    </row>
    <row r="8" spans="1:20" ht="65.25" customHeight="1">
      <c r="A8" s="432">
        <v>1</v>
      </c>
      <c r="B8" s="433" t="s">
        <v>2181</v>
      </c>
      <c r="C8" s="69">
        <v>71182</v>
      </c>
      <c r="D8" s="69">
        <v>4130</v>
      </c>
      <c r="E8" s="400">
        <v>7417</v>
      </c>
      <c r="F8" s="430">
        <v>10521</v>
      </c>
      <c r="G8" s="431">
        <v>2882</v>
      </c>
      <c r="H8" s="431">
        <v>60859</v>
      </c>
      <c r="I8" s="430">
        <v>22157</v>
      </c>
      <c r="J8" s="430">
        <v>883</v>
      </c>
      <c r="K8" s="430">
        <v>1452</v>
      </c>
      <c r="L8" s="430">
        <v>1880</v>
      </c>
      <c r="M8" s="431">
        <v>513</v>
      </c>
      <c r="N8" s="431">
        <v>8694</v>
      </c>
      <c r="O8" s="68">
        <f t="shared" ref="O8:O10" si="0">SUM(C8:H8)</f>
        <v>156991</v>
      </c>
      <c r="P8" s="68">
        <f t="shared" ref="P8:P10" si="1">SUM(I8:N8)</f>
        <v>35579</v>
      </c>
      <c r="Q8" s="68">
        <f t="shared" ref="Q8:Q10" si="2">+P8+O8</f>
        <v>192570</v>
      </c>
    </row>
    <row r="9" spans="1:20" ht="65.25" customHeight="1">
      <c r="A9" s="432">
        <v>2</v>
      </c>
      <c r="B9" s="433" t="s">
        <v>2182</v>
      </c>
      <c r="C9" s="69">
        <v>26137</v>
      </c>
      <c r="D9" s="69">
        <v>472</v>
      </c>
      <c r="E9" s="400">
        <v>1236</v>
      </c>
      <c r="F9" s="430">
        <v>1903</v>
      </c>
      <c r="G9" s="431">
        <v>473</v>
      </c>
      <c r="H9" s="431">
        <v>15860</v>
      </c>
      <c r="I9" s="430">
        <v>1082</v>
      </c>
      <c r="J9" s="430">
        <v>61</v>
      </c>
      <c r="K9" s="430">
        <v>75</v>
      </c>
      <c r="L9" s="430">
        <v>63</v>
      </c>
      <c r="M9" s="431">
        <v>27</v>
      </c>
      <c r="N9" s="431">
        <v>342</v>
      </c>
      <c r="O9" s="68">
        <f t="shared" si="0"/>
        <v>46081</v>
      </c>
      <c r="P9" s="68">
        <f t="shared" si="1"/>
        <v>1650</v>
      </c>
      <c r="Q9" s="68">
        <f t="shared" si="2"/>
        <v>47731</v>
      </c>
    </row>
    <row r="10" spans="1:20" ht="54.75" customHeight="1">
      <c r="A10" s="432">
        <v>9</v>
      </c>
      <c r="B10" s="433" t="s">
        <v>2183</v>
      </c>
      <c r="C10" s="69">
        <v>16944</v>
      </c>
      <c r="D10" s="69">
        <v>577</v>
      </c>
      <c r="E10" s="400">
        <v>1201</v>
      </c>
      <c r="F10" s="430">
        <v>1638</v>
      </c>
      <c r="G10" s="431">
        <v>455</v>
      </c>
      <c r="H10" s="431">
        <v>10934</v>
      </c>
      <c r="I10" s="430">
        <v>4483</v>
      </c>
      <c r="J10" s="430">
        <v>114</v>
      </c>
      <c r="K10" s="430">
        <v>189</v>
      </c>
      <c r="L10" s="430">
        <v>291</v>
      </c>
      <c r="M10" s="431">
        <v>51</v>
      </c>
      <c r="N10" s="431">
        <v>1255</v>
      </c>
      <c r="O10" s="68">
        <f t="shared" si="0"/>
        <v>31749</v>
      </c>
      <c r="P10" s="68">
        <f t="shared" si="1"/>
        <v>6383</v>
      </c>
      <c r="Q10" s="68">
        <f t="shared" si="2"/>
        <v>38132</v>
      </c>
    </row>
    <row r="11" spans="1:20" ht="30" customHeight="1">
      <c r="A11" s="434"/>
      <c r="B11" s="435" t="s">
        <v>1119</v>
      </c>
      <c r="C11" s="436">
        <f>SUM(C7:C10)</f>
        <v>117511</v>
      </c>
      <c r="D11" s="436">
        <f t="shared" ref="D11:Q11" si="3">SUM(D7:D10)</f>
        <v>5304</v>
      </c>
      <c r="E11" s="436">
        <f t="shared" si="3"/>
        <v>10077</v>
      </c>
      <c r="F11" s="436">
        <f t="shared" si="3"/>
        <v>14406</v>
      </c>
      <c r="G11" s="436">
        <f t="shared" si="3"/>
        <v>3893</v>
      </c>
      <c r="H11" s="436">
        <f t="shared" si="3"/>
        <v>89924</v>
      </c>
      <c r="I11" s="436">
        <f t="shared" si="3"/>
        <v>28609</v>
      </c>
      <c r="J11" s="436">
        <f t="shared" si="3"/>
        <v>1082</v>
      </c>
      <c r="K11" s="436">
        <f t="shared" si="3"/>
        <v>1761</v>
      </c>
      <c r="L11" s="436">
        <f t="shared" si="3"/>
        <v>2297</v>
      </c>
      <c r="M11" s="436">
        <f t="shared" si="3"/>
        <v>609</v>
      </c>
      <c r="N11" s="436">
        <f t="shared" si="3"/>
        <v>10595</v>
      </c>
      <c r="O11" s="436">
        <f t="shared" si="3"/>
        <v>241115</v>
      </c>
      <c r="P11" s="436">
        <f t="shared" si="3"/>
        <v>44953</v>
      </c>
      <c r="Q11" s="436">
        <f t="shared" si="3"/>
        <v>286068</v>
      </c>
    </row>
    <row r="12" spans="1:20" s="437" customFormat="1" ht="15.75">
      <c r="A12" s="373" t="s">
        <v>2050</v>
      </c>
      <c r="B12" s="373"/>
      <c r="C12" s="373"/>
      <c r="D12" s="374"/>
      <c r="E12" s="374"/>
      <c r="F12" s="374"/>
      <c r="G12" s="374"/>
      <c r="H12" s="374"/>
      <c r="I12" s="374"/>
      <c r="J12" s="374"/>
      <c r="K12" s="374"/>
      <c r="L12" s="374"/>
      <c r="M12" s="374"/>
      <c r="N12" s="374"/>
      <c r="O12" s="374"/>
      <c r="P12" s="374"/>
      <c r="Q12" s="374"/>
      <c r="R12" s="374"/>
      <c r="S12" s="374"/>
      <c r="T12" s="374"/>
    </row>
  </sheetData>
  <mergeCells count="9">
    <mergeCell ref="A1:Q1"/>
    <mergeCell ref="A2:Q2"/>
    <mergeCell ref="A3:E3"/>
    <mergeCell ref="A4:A6"/>
    <mergeCell ref="B4:B6"/>
    <mergeCell ref="C4:Q4"/>
    <mergeCell ref="C5:H5"/>
    <mergeCell ref="I5:N5"/>
    <mergeCell ref="O5:Q5"/>
  </mergeCells>
  <printOptions horizontalCentered="1" verticalCentered="1" gridLinesSet="0"/>
  <pageMargins left="0" right="0" top="0" bottom="0" header="0"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sheetPr>
    <tabColor theme="0" tint="-4.9989318521683403E-2"/>
    <pageSetUpPr fitToPage="1"/>
  </sheetPr>
  <dimension ref="A1:T71"/>
  <sheetViews>
    <sheetView showGridLines="0" zoomScale="90" zoomScaleNormal="90" workbookViewId="0">
      <pane xSplit="2" ySplit="6" topLeftCell="C35"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6.5703125" style="60" customWidth="1"/>
    <col min="2" max="2" width="47.42578125" style="60" customWidth="1"/>
    <col min="3" max="4" width="11.140625" style="60" customWidth="1"/>
    <col min="5" max="5" width="6.85546875" style="60" customWidth="1"/>
    <col min="6" max="6" width="6.42578125" style="60" bestFit="1" customWidth="1"/>
    <col min="7" max="7" width="5.42578125" style="60" bestFit="1" customWidth="1"/>
    <col min="8" max="8" width="6.42578125" style="60" bestFit="1" customWidth="1"/>
    <col min="9" max="9" width="11" style="60" customWidth="1"/>
    <col min="10" max="10" width="11.5703125" style="60" customWidth="1"/>
    <col min="11" max="12" width="5.42578125" style="60" bestFit="1" customWidth="1"/>
    <col min="13" max="13" width="4" style="60" bestFit="1" customWidth="1"/>
    <col min="14" max="14" width="6.5703125" style="60" customWidth="1"/>
    <col min="15" max="15" width="7.42578125" style="60" bestFit="1" customWidth="1"/>
    <col min="16" max="16" width="6.42578125" style="60" bestFit="1" customWidth="1"/>
    <col min="17" max="17" width="7.42578125" style="60" bestFit="1" customWidth="1"/>
    <col min="18" max="18" width="6.140625" style="60" bestFit="1" customWidth="1"/>
    <col min="19" max="19" width="6.42578125" style="60" bestFit="1" customWidth="1"/>
    <col min="20" max="20" width="7.42578125" style="60" customWidth="1"/>
    <col min="21" max="16384" width="9.140625" style="60"/>
  </cols>
  <sheetData>
    <row r="1" spans="1:20" ht="19.5" customHeight="1">
      <c r="A1" s="898" t="s">
        <v>2184</v>
      </c>
      <c r="B1" s="898"/>
      <c r="C1" s="898"/>
      <c r="D1" s="898"/>
      <c r="E1" s="898"/>
      <c r="F1" s="898"/>
      <c r="G1" s="898"/>
      <c r="H1" s="898"/>
      <c r="I1" s="898"/>
      <c r="J1" s="898"/>
      <c r="K1" s="898"/>
      <c r="L1" s="898"/>
      <c r="M1" s="898"/>
      <c r="N1" s="898"/>
      <c r="O1" s="898"/>
      <c r="P1" s="898"/>
      <c r="Q1" s="898"/>
      <c r="R1" s="898"/>
      <c r="S1" s="898"/>
      <c r="T1" s="898"/>
    </row>
    <row r="2" spans="1:20">
      <c r="A2" s="1203" t="s">
        <v>2185</v>
      </c>
      <c r="B2" s="1203"/>
      <c r="C2" s="1203"/>
      <c r="D2" s="1203"/>
      <c r="E2" s="1203"/>
      <c r="F2" s="1203"/>
      <c r="G2" s="1203"/>
      <c r="H2" s="1203"/>
      <c r="I2" s="1203"/>
      <c r="J2" s="1203"/>
      <c r="K2" s="1203"/>
      <c r="L2" s="1203"/>
      <c r="M2" s="1203"/>
      <c r="N2" s="1203"/>
      <c r="O2" s="1203"/>
      <c r="P2" s="1203"/>
      <c r="Q2" s="1203"/>
      <c r="R2" s="1203"/>
      <c r="S2" s="1203"/>
      <c r="T2" s="1203"/>
    </row>
    <row r="3" spans="1:20" ht="5.25" customHeight="1">
      <c r="A3" s="1183"/>
      <c r="B3" s="1183"/>
      <c r="C3" s="1183"/>
      <c r="D3" s="1183"/>
      <c r="E3" s="1183"/>
    </row>
    <row r="4" spans="1:20" ht="43.5" customHeight="1">
      <c r="A4" s="958" t="s">
        <v>1291</v>
      </c>
      <c r="B4" s="975" t="s">
        <v>2186</v>
      </c>
      <c r="C4" s="903" t="s">
        <v>1131</v>
      </c>
      <c r="D4" s="904"/>
      <c r="E4" s="904"/>
      <c r="F4" s="904"/>
      <c r="G4" s="904"/>
      <c r="H4" s="904"/>
      <c r="I4" s="904"/>
      <c r="J4" s="904"/>
      <c r="K4" s="904"/>
      <c r="L4" s="904"/>
      <c r="M4" s="904"/>
      <c r="N4" s="904"/>
      <c r="O4" s="904"/>
      <c r="P4" s="904"/>
      <c r="Q4" s="904"/>
      <c r="R4" s="1176" t="s">
        <v>2063</v>
      </c>
      <c r="S4" s="1177"/>
      <c r="T4" s="1177"/>
    </row>
    <row r="5" spans="1:20" ht="20.25" customHeight="1">
      <c r="A5" s="959"/>
      <c r="B5" s="975"/>
      <c r="C5" s="903" t="s">
        <v>2187</v>
      </c>
      <c r="D5" s="904"/>
      <c r="E5" s="904"/>
      <c r="F5" s="904"/>
      <c r="G5" s="904"/>
      <c r="H5" s="904"/>
      <c r="I5" s="903" t="s">
        <v>1133</v>
      </c>
      <c r="J5" s="904"/>
      <c r="K5" s="904"/>
      <c r="L5" s="904"/>
      <c r="M5" s="904"/>
      <c r="N5" s="904"/>
      <c r="O5" s="903" t="s">
        <v>1119</v>
      </c>
      <c r="P5" s="904"/>
      <c r="Q5" s="980"/>
      <c r="R5" s="1178"/>
      <c r="S5" s="1179"/>
      <c r="T5" s="1179"/>
    </row>
    <row r="6" spans="1:20" ht="57" customHeight="1">
      <c r="A6" s="960"/>
      <c r="B6" s="975"/>
      <c r="C6" s="61" t="s">
        <v>1421</v>
      </c>
      <c r="D6" s="61" t="s">
        <v>1422</v>
      </c>
      <c r="E6" s="61" t="s">
        <v>11</v>
      </c>
      <c r="F6" s="61" t="s">
        <v>12</v>
      </c>
      <c r="G6" s="61" t="s">
        <v>13</v>
      </c>
      <c r="H6" s="61" t="s">
        <v>1147</v>
      </c>
      <c r="I6" s="61" t="s">
        <v>1421</v>
      </c>
      <c r="J6" s="61" t="s">
        <v>1422</v>
      </c>
      <c r="K6" s="61" t="s">
        <v>11</v>
      </c>
      <c r="L6" s="61" t="s">
        <v>12</v>
      </c>
      <c r="M6" s="61" t="s">
        <v>13</v>
      </c>
      <c r="N6" s="61" t="s">
        <v>1147</v>
      </c>
      <c r="O6" s="62" t="s">
        <v>1134</v>
      </c>
      <c r="P6" s="63" t="s">
        <v>1135</v>
      </c>
      <c r="Q6" s="64" t="s">
        <v>1136</v>
      </c>
      <c r="R6" s="398" t="s">
        <v>2064</v>
      </c>
      <c r="S6" s="398" t="s">
        <v>2065</v>
      </c>
      <c r="T6" s="399" t="s">
        <v>2066</v>
      </c>
    </row>
    <row r="7" spans="1:20" ht="25.5">
      <c r="A7" s="438" t="s">
        <v>2085</v>
      </c>
      <c r="B7" s="439" t="s">
        <v>2188</v>
      </c>
      <c r="C7" s="440">
        <f>2803+21</f>
        <v>2824</v>
      </c>
      <c r="D7" s="440">
        <f>62+2</f>
        <v>64</v>
      </c>
      <c r="E7" s="440">
        <f>157+2</f>
        <v>159</v>
      </c>
      <c r="F7" s="440">
        <f>250+4</f>
        <v>254</v>
      </c>
      <c r="G7" s="440">
        <f>55+2</f>
        <v>57</v>
      </c>
      <c r="H7" s="440">
        <f>1788+10</f>
        <v>1798</v>
      </c>
      <c r="I7" s="440">
        <f>858+9</f>
        <v>867</v>
      </c>
      <c r="J7" s="440">
        <v>20</v>
      </c>
      <c r="K7" s="440">
        <v>40</v>
      </c>
      <c r="L7" s="440">
        <v>54</v>
      </c>
      <c r="M7" s="440">
        <v>9</v>
      </c>
      <c r="N7" s="440">
        <f>257+1</f>
        <v>258</v>
      </c>
      <c r="O7" s="68">
        <f>SUM(C7:H7)</f>
        <v>5156</v>
      </c>
      <c r="P7" s="68">
        <f>SUM(I7:N7)</f>
        <v>1248</v>
      </c>
      <c r="Q7" s="68">
        <f>+P7+O7</f>
        <v>6404</v>
      </c>
      <c r="R7" s="441">
        <v>68</v>
      </c>
      <c r="S7" s="441">
        <v>4</v>
      </c>
      <c r="T7" s="68">
        <f>+S7+R7</f>
        <v>72</v>
      </c>
    </row>
    <row r="8" spans="1:20" ht="25.5">
      <c r="A8" s="438" t="s">
        <v>2087</v>
      </c>
      <c r="B8" s="439" t="s">
        <v>2189</v>
      </c>
      <c r="C8" s="440">
        <f>SUM(C9:C12)</f>
        <v>45768</v>
      </c>
      <c r="D8" s="440">
        <f t="shared" ref="D8:N8" si="0">SUM(D9:D12)</f>
        <v>3470</v>
      </c>
      <c r="E8" s="440">
        <f t="shared" si="0"/>
        <v>5908</v>
      </c>
      <c r="F8" s="440">
        <f t="shared" si="0"/>
        <v>8171</v>
      </c>
      <c r="G8" s="440">
        <f t="shared" si="0"/>
        <v>2301</v>
      </c>
      <c r="H8" s="440">
        <f t="shared" si="0"/>
        <v>47566</v>
      </c>
      <c r="I8" s="440">
        <f t="shared" si="0"/>
        <v>9607</v>
      </c>
      <c r="J8" s="440">
        <f t="shared" si="0"/>
        <v>646</v>
      </c>
      <c r="K8" s="440">
        <f t="shared" si="0"/>
        <v>953</v>
      </c>
      <c r="L8" s="440">
        <f t="shared" si="0"/>
        <v>1228</v>
      </c>
      <c r="M8" s="440">
        <f t="shared" si="0"/>
        <v>348</v>
      </c>
      <c r="N8" s="440">
        <f t="shared" si="0"/>
        <v>5658</v>
      </c>
      <c r="O8" s="68">
        <f>SUM(C8:H8)</f>
        <v>113184</v>
      </c>
      <c r="P8" s="68">
        <f>SUM(I8:N8)</f>
        <v>18440</v>
      </c>
      <c r="Q8" s="68">
        <f>+P8+O8</f>
        <v>131624</v>
      </c>
      <c r="R8" s="441">
        <f>SUM(R9:R12)</f>
        <v>199</v>
      </c>
      <c r="S8" s="441">
        <f>SUM(S9:S12)</f>
        <v>7</v>
      </c>
      <c r="T8" s="68">
        <f>+S8+R8</f>
        <v>206</v>
      </c>
    </row>
    <row r="9" spans="1:20" ht="25.5" hidden="1" outlineLevel="1">
      <c r="A9" s="442" t="s">
        <v>2089</v>
      </c>
      <c r="B9" s="443" t="s">
        <v>2190</v>
      </c>
      <c r="C9" s="444">
        <v>40078</v>
      </c>
      <c r="D9" s="444">
        <v>3129</v>
      </c>
      <c r="E9" s="444">
        <v>5369</v>
      </c>
      <c r="F9" s="444">
        <v>7386</v>
      </c>
      <c r="G9" s="444">
        <v>2080</v>
      </c>
      <c r="H9" s="444">
        <v>42861</v>
      </c>
      <c r="I9" s="444">
        <v>8814</v>
      </c>
      <c r="J9" s="444">
        <v>607</v>
      </c>
      <c r="K9" s="444">
        <v>906</v>
      </c>
      <c r="L9" s="444">
        <v>1176</v>
      </c>
      <c r="M9" s="444">
        <v>341</v>
      </c>
      <c r="N9" s="444">
        <v>5398</v>
      </c>
      <c r="O9" s="445">
        <f t="shared" ref="O9:O69" si="1">SUM(C9:H9)</f>
        <v>100903</v>
      </c>
      <c r="P9" s="445">
        <f t="shared" ref="P9:P69" si="2">SUM(I9:N9)</f>
        <v>17242</v>
      </c>
      <c r="Q9" s="445">
        <f t="shared" ref="Q9:Q69" si="3">+P9+O9</f>
        <v>118145</v>
      </c>
      <c r="R9" s="444">
        <v>151</v>
      </c>
      <c r="S9" s="444">
        <v>7</v>
      </c>
      <c r="T9" s="445">
        <f t="shared" ref="T9:T69" si="4">+S9+R9</f>
        <v>158</v>
      </c>
    </row>
    <row r="10" spans="1:20" ht="25.5" hidden="1" outlineLevel="1">
      <c r="A10" s="442" t="s">
        <v>2091</v>
      </c>
      <c r="B10" s="443" t="s">
        <v>2191</v>
      </c>
      <c r="C10" s="444">
        <v>1849</v>
      </c>
      <c r="D10" s="444">
        <v>97</v>
      </c>
      <c r="E10" s="444">
        <v>158</v>
      </c>
      <c r="F10" s="444">
        <v>258</v>
      </c>
      <c r="G10" s="444">
        <v>80</v>
      </c>
      <c r="H10" s="444">
        <v>1564</v>
      </c>
      <c r="I10" s="444">
        <v>36</v>
      </c>
      <c r="J10" s="444">
        <v>2</v>
      </c>
      <c r="K10" s="444">
        <v>4</v>
      </c>
      <c r="L10" s="444">
        <v>5</v>
      </c>
      <c r="M10" s="444">
        <v>1</v>
      </c>
      <c r="N10" s="444">
        <v>17</v>
      </c>
      <c r="O10" s="445">
        <f t="shared" si="1"/>
        <v>4006</v>
      </c>
      <c r="P10" s="445">
        <f t="shared" si="2"/>
        <v>65</v>
      </c>
      <c r="Q10" s="445">
        <f t="shared" si="3"/>
        <v>4071</v>
      </c>
      <c r="R10" s="444">
        <v>11</v>
      </c>
      <c r="S10" s="444">
        <v>0</v>
      </c>
      <c r="T10" s="445">
        <f t="shared" si="4"/>
        <v>11</v>
      </c>
    </row>
    <row r="11" spans="1:20" ht="25.5" hidden="1" outlineLevel="1">
      <c r="A11" s="442" t="s">
        <v>2192</v>
      </c>
      <c r="B11" s="443" t="s">
        <v>2193</v>
      </c>
      <c r="C11" s="444">
        <v>2904</v>
      </c>
      <c r="D11" s="444">
        <v>179</v>
      </c>
      <c r="E11" s="444">
        <v>305</v>
      </c>
      <c r="F11" s="444">
        <v>443</v>
      </c>
      <c r="G11" s="444">
        <v>117</v>
      </c>
      <c r="H11" s="444">
        <v>2545</v>
      </c>
      <c r="I11" s="444">
        <v>284</v>
      </c>
      <c r="J11" s="444">
        <v>15</v>
      </c>
      <c r="K11" s="444">
        <v>27</v>
      </c>
      <c r="L11" s="444">
        <v>22</v>
      </c>
      <c r="M11" s="444">
        <v>4</v>
      </c>
      <c r="N11" s="444">
        <v>138</v>
      </c>
      <c r="O11" s="445">
        <f t="shared" si="1"/>
        <v>6493</v>
      </c>
      <c r="P11" s="445">
        <f t="shared" si="2"/>
        <v>490</v>
      </c>
      <c r="Q11" s="445">
        <f t="shared" si="3"/>
        <v>6983</v>
      </c>
      <c r="R11" s="444">
        <v>22</v>
      </c>
      <c r="S11" s="444">
        <v>0</v>
      </c>
      <c r="T11" s="445">
        <f t="shared" si="4"/>
        <v>22</v>
      </c>
    </row>
    <row r="12" spans="1:20" ht="38.25" hidden="1" outlineLevel="1">
      <c r="A12" s="442" t="s">
        <v>2093</v>
      </c>
      <c r="B12" s="443" t="s">
        <v>2194</v>
      </c>
      <c r="C12" s="444">
        <v>937</v>
      </c>
      <c r="D12" s="444">
        <v>65</v>
      </c>
      <c r="E12" s="444">
        <v>76</v>
      </c>
      <c r="F12" s="444">
        <v>84</v>
      </c>
      <c r="G12" s="444">
        <v>24</v>
      </c>
      <c r="H12" s="444">
        <v>596</v>
      </c>
      <c r="I12" s="444">
        <v>473</v>
      </c>
      <c r="J12" s="444">
        <v>22</v>
      </c>
      <c r="K12" s="444">
        <v>16</v>
      </c>
      <c r="L12" s="444">
        <v>25</v>
      </c>
      <c r="M12" s="444">
        <v>2</v>
      </c>
      <c r="N12" s="444">
        <v>105</v>
      </c>
      <c r="O12" s="445">
        <f t="shared" si="1"/>
        <v>1782</v>
      </c>
      <c r="P12" s="445">
        <f t="shared" si="2"/>
        <v>643</v>
      </c>
      <c r="Q12" s="445">
        <f t="shared" si="3"/>
        <v>2425</v>
      </c>
      <c r="R12" s="444">
        <v>15</v>
      </c>
      <c r="S12" s="444">
        <v>0</v>
      </c>
      <c r="T12" s="445">
        <f t="shared" si="4"/>
        <v>15</v>
      </c>
    </row>
    <row r="13" spans="1:20" s="437" customFormat="1" ht="51" collapsed="1">
      <c r="A13" s="438" t="s">
        <v>2095</v>
      </c>
      <c r="B13" s="439" t="s">
        <v>2195</v>
      </c>
      <c r="C13" s="440">
        <f>SUM(C14:C20)</f>
        <v>22362</v>
      </c>
      <c r="D13" s="440">
        <f t="shared" ref="D13:N13" si="5">SUM(D14:D20)</f>
        <v>334</v>
      </c>
      <c r="E13" s="440">
        <f t="shared" si="5"/>
        <v>1018</v>
      </c>
      <c r="F13" s="440">
        <f t="shared" si="5"/>
        <v>1553</v>
      </c>
      <c r="G13" s="440">
        <f t="shared" si="5"/>
        <v>362</v>
      </c>
      <c r="H13" s="440">
        <f t="shared" si="5"/>
        <v>13175</v>
      </c>
      <c r="I13" s="440">
        <f t="shared" si="5"/>
        <v>137</v>
      </c>
      <c r="J13" s="440">
        <f t="shared" si="5"/>
        <v>0</v>
      </c>
      <c r="K13" s="440">
        <f t="shared" si="5"/>
        <v>11</v>
      </c>
      <c r="L13" s="440">
        <f t="shared" si="5"/>
        <v>6</v>
      </c>
      <c r="M13" s="440">
        <f t="shared" si="5"/>
        <v>1</v>
      </c>
      <c r="N13" s="440">
        <f t="shared" si="5"/>
        <v>51</v>
      </c>
      <c r="O13" s="68">
        <f t="shared" si="1"/>
        <v>38804</v>
      </c>
      <c r="P13" s="68">
        <f t="shared" si="2"/>
        <v>206</v>
      </c>
      <c r="Q13" s="68">
        <f t="shared" si="3"/>
        <v>39010</v>
      </c>
      <c r="R13" s="441">
        <f>SUM(R14:R20)</f>
        <v>461</v>
      </c>
      <c r="S13" s="441">
        <f>SUM(S14:S20)</f>
        <v>1</v>
      </c>
      <c r="T13" s="68">
        <f t="shared" si="4"/>
        <v>462</v>
      </c>
    </row>
    <row r="14" spans="1:20" ht="25.5" hidden="1" outlineLevel="1">
      <c r="A14" s="442" t="s">
        <v>2097</v>
      </c>
      <c r="B14" s="443" t="s">
        <v>2196</v>
      </c>
      <c r="C14" s="444">
        <v>16117</v>
      </c>
      <c r="D14" s="444">
        <v>208</v>
      </c>
      <c r="E14" s="444">
        <v>658</v>
      </c>
      <c r="F14" s="444">
        <v>1057</v>
      </c>
      <c r="G14" s="444">
        <v>255</v>
      </c>
      <c r="H14" s="444">
        <v>8993</v>
      </c>
      <c r="I14" s="444">
        <v>70</v>
      </c>
      <c r="J14" s="444">
        <v>0</v>
      </c>
      <c r="K14" s="444">
        <v>3</v>
      </c>
      <c r="L14" s="444">
        <v>2</v>
      </c>
      <c r="M14" s="444">
        <v>0</v>
      </c>
      <c r="N14" s="444">
        <v>21</v>
      </c>
      <c r="O14" s="445">
        <f t="shared" si="1"/>
        <v>27288</v>
      </c>
      <c r="P14" s="445">
        <f t="shared" si="2"/>
        <v>96</v>
      </c>
      <c r="Q14" s="445">
        <f t="shared" si="3"/>
        <v>27384</v>
      </c>
      <c r="R14" s="444">
        <v>288</v>
      </c>
      <c r="S14" s="444">
        <v>0</v>
      </c>
      <c r="T14" s="445">
        <f t="shared" si="4"/>
        <v>288</v>
      </c>
    </row>
    <row r="15" spans="1:20" ht="38.25" hidden="1" outlineLevel="1">
      <c r="A15" s="442" t="s">
        <v>2099</v>
      </c>
      <c r="B15" s="443" t="s">
        <v>2197</v>
      </c>
      <c r="C15" s="444">
        <v>1433</v>
      </c>
      <c r="D15" s="444">
        <v>22</v>
      </c>
      <c r="E15" s="444">
        <v>70</v>
      </c>
      <c r="F15" s="444">
        <v>100</v>
      </c>
      <c r="G15" s="444">
        <v>19</v>
      </c>
      <c r="H15" s="444">
        <v>1055</v>
      </c>
      <c r="I15" s="444">
        <v>5</v>
      </c>
      <c r="J15" s="444">
        <v>0</v>
      </c>
      <c r="K15" s="444">
        <v>2</v>
      </c>
      <c r="L15" s="444">
        <v>3</v>
      </c>
      <c r="M15" s="444">
        <v>0</v>
      </c>
      <c r="N15" s="444">
        <v>0</v>
      </c>
      <c r="O15" s="445">
        <f t="shared" si="1"/>
        <v>2699</v>
      </c>
      <c r="P15" s="445">
        <f t="shared" si="2"/>
        <v>10</v>
      </c>
      <c r="Q15" s="445">
        <f t="shared" si="3"/>
        <v>2709</v>
      </c>
      <c r="R15" s="444">
        <v>27</v>
      </c>
      <c r="S15" s="444">
        <v>0</v>
      </c>
      <c r="T15" s="445">
        <f t="shared" si="4"/>
        <v>27</v>
      </c>
    </row>
    <row r="16" spans="1:20" ht="51" hidden="1" outlineLevel="1">
      <c r="A16" s="442" t="s">
        <v>2198</v>
      </c>
      <c r="B16" s="443" t="s">
        <v>2199</v>
      </c>
      <c r="C16" s="444">
        <v>2523</v>
      </c>
      <c r="D16" s="444">
        <v>42</v>
      </c>
      <c r="E16" s="444">
        <v>132</v>
      </c>
      <c r="F16" s="444">
        <v>192</v>
      </c>
      <c r="G16" s="444">
        <v>42</v>
      </c>
      <c r="H16" s="444">
        <v>1661</v>
      </c>
      <c r="I16" s="444">
        <v>39</v>
      </c>
      <c r="J16" s="444">
        <v>0</v>
      </c>
      <c r="K16" s="444">
        <v>4</v>
      </c>
      <c r="L16" s="444">
        <v>1</v>
      </c>
      <c r="M16" s="444">
        <v>1</v>
      </c>
      <c r="N16" s="444">
        <v>18</v>
      </c>
      <c r="O16" s="445">
        <f t="shared" si="1"/>
        <v>4592</v>
      </c>
      <c r="P16" s="445">
        <f t="shared" si="2"/>
        <v>63</v>
      </c>
      <c r="Q16" s="445">
        <f t="shared" si="3"/>
        <v>4655</v>
      </c>
      <c r="R16" s="444">
        <v>102</v>
      </c>
      <c r="S16" s="444">
        <v>1</v>
      </c>
      <c r="T16" s="445">
        <f t="shared" si="4"/>
        <v>103</v>
      </c>
    </row>
    <row r="17" spans="1:20" ht="25.5" hidden="1" outlineLevel="1">
      <c r="A17" s="442" t="s">
        <v>2200</v>
      </c>
      <c r="B17" s="443" t="s">
        <v>2201</v>
      </c>
      <c r="C17" s="444">
        <v>488</v>
      </c>
      <c r="D17" s="444">
        <v>12</v>
      </c>
      <c r="E17" s="444">
        <v>53</v>
      </c>
      <c r="F17" s="444">
        <v>51</v>
      </c>
      <c r="G17" s="444">
        <v>12</v>
      </c>
      <c r="H17" s="444">
        <v>239</v>
      </c>
      <c r="I17" s="444">
        <v>1</v>
      </c>
      <c r="J17" s="444">
        <v>0</v>
      </c>
      <c r="K17" s="444">
        <v>0</v>
      </c>
      <c r="L17" s="444">
        <v>0</v>
      </c>
      <c r="M17" s="444">
        <v>0</v>
      </c>
      <c r="N17" s="444">
        <v>0</v>
      </c>
      <c r="O17" s="445">
        <f t="shared" si="1"/>
        <v>855</v>
      </c>
      <c r="P17" s="445">
        <f t="shared" si="2"/>
        <v>1</v>
      </c>
      <c r="Q17" s="445">
        <f t="shared" si="3"/>
        <v>856</v>
      </c>
      <c r="R17" s="444">
        <v>5</v>
      </c>
      <c r="S17" s="444">
        <v>0</v>
      </c>
      <c r="T17" s="445">
        <f t="shared" si="4"/>
        <v>5</v>
      </c>
    </row>
    <row r="18" spans="1:20" s="450" customFormat="1" ht="25.5" hidden="1" outlineLevel="1">
      <c r="A18" s="446" t="s">
        <v>2202</v>
      </c>
      <c r="B18" s="447" t="s">
        <v>2203</v>
      </c>
      <c r="C18" s="448">
        <v>305</v>
      </c>
      <c r="D18" s="448">
        <v>16</v>
      </c>
      <c r="E18" s="448">
        <v>34</v>
      </c>
      <c r="F18" s="448">
        <v>39</v>
      </c>
      <c r="G18" s="448">
        <v>11</v>
      </c>
      <c r="H18" s="448">
        <v>212</v>
      </c>
      <c r="I18" s="448">
        <v>1</v>
      </c>
      <c r="J18" s="448">
        <v>0</v>
      </c>
      <c r="K18" s="448">
        <v>0</v>
      </c>
      <c r="L18" s="448">
        <v>0</v>
      </c>
      <c r="M18" s="448">
        <v>0</v>
      </c>
      <c r="N18" s="448">
        <v>1</v>
      </c>
      <c r="O18" s="449">
        <f t="shared" si="1"/>
        <v>617</v>
      </c>
      <c r="P18" s="449">
        <f t="shared" si="2"/>
        <v>2</v>
      </c>
      <c r="Q18" s="449">
        <f t="shared" si="3"/>
        <v>619</v>
      </c>
      <c r="R18" s="448">
        <v>6</v>
      </c>
      <c r="S18" s="448">
        <v>0</v>
      </c>
      <c r="T18" s="449">
        <f t="shared" si="4"/>
        <v>6</v>
      </c>
    </row>
    <row r="19" spans="1:20" ht="25.5" hidden="1" outlineLevel="1">
      <c r="A19" s="442" t="s">
        <v>2204</v>
      </c>
      <c r="B19" s="443" t="s">
        <v>2205</v>
      </c>
      <c r="C19" s="444">
        <v>13</v>
      </c>
      <c r="D19" s="444">
        <v>0</v>
      </c>
      <c r="E19" s="444">
        <v>0</v>
      </c>
      <c r="F19" s="444">
        <v>3</v>
      </c>
      <c r="G19" s="444">
        <v>0</v>
      </c>
      <c r="H19" s="444">
        <v>7</v>
      </c>
      <c r="I19" s="444">
        <v>0</v>
      </c>
      <c r="J19" s="444">
        <v>0</v>
      </c>
      <c r="K19" s="444">
        <v>0</v>
      </c>
      <c r="L19" s="444">
        <v>0</v>
      </c>
      <c r="M19" s="444">
        <v>0</v>
      </c>
      <c r="N19" s="444">
        <v>0</v>
      </c>
      <c r="O19" s="445">
        <f t="shared" si="1"/>
        <v>23</v>
      </c>
      <c r="P19" s="445">
        <f t="shared" si="2"/>
        <v>0</v>
      </c>
      <c r="Q19" s="445">
        <f t="shared" si="3"/>
        <v>23</v>
      </c>
      <c r="R19" s="444">
        <v>0</v>
      </c>
      <c r="S19" s="444">
        <v>0</v>
      </c>
      <c r="T19" s="445">
        <f t="shared" si="4"/>
        <v>0</v>
      </c>
    </row>
    <row r="20" spans="1:20" ht="38.25" hidden="1" outlineLevel="1">
      <c r="A20" s="442" t="s">
        <v>2101</v>
      </c>
      <c r="B20" s="443" t="s">
        <v>2206</v>
      </c>
      <c r="C20" s="444">
        <v>1483</v>
      </c>
      <c r="D20" s="444">
        <v>34</v>
      </c>
      <c r="E20" s="444">
        <v>71</v>
      </c>
      <c r="F20" s="444">
        <v>111</v>
      </c>
      <c r="G20" s="444">
        <v>23</v>
      </c>
      <c r="H20" s="444">
        <v>1008</v>
      </c>
      <c r="I20" s="444">
        <v>21</v>
      </c>
      <c r="J20" s="444">
        <v>0</v>
      </c>
      <c r="K20" s="444">
        <v>2</v>
      </c>
      <c r="L20" s="444">
        <v>0</v>
      </c>
      <c r="M20" s="444">
        <v>0</v>
      </c>
      <c r="N20" s="444">
        <v>11</v>
      </c>
      <c r="O20" s="445">
        <f t="shared" si="1"/>
        <v>2730</v>
      </c>
      <c r="P20" s="445">
        <f t="shared" si="2"/>
        <v>34</v>
      </c>
      <c r="Q20" s="445">
        <f t="shared" si="3"/>
        <v>2764</v>
      </c>
      <c r="R20" s="444">
        <v>33</v>
      </c>
      <c r="S20" s="444">
        <v>0</v>
      </c>
      <c r="T20" s="445">
        <f t="shared" si="4"/>
        <v>33</v>
      </c>
    </row>
    <row r="21" spans="1:20" ht="48" customHeight="1" collapsed="1">
      <c r="A21" s="451" t="s">
        <v>2103</v>
      </c>
      <c r="B21" s="439" t="s">
        <v>2207</v>
      </c>
      <c r="C21" s="440">
        <f>SUM(C22:C28)</f>
        <v>662</v>
      </c>
      <c r="D21" s="440">
        <f t="shared" ref="D21:N21" si="6">SUM(D22:D28)</f>
        <v>16</v>
      </c>
      <c r="E21" s="440">
        <f t="shared" si="6"/>
        <v>44</v>
      </c>
      <c r="F21" s="440">
        <f t="shared" si="6"/>
        <v>50</v>
      </c>
      <c r="G21" s="440">
        <f t="shared" si="6"/>
        <v>14</v>
      </c>
      <c r="H21" s="440">
        <f t="shared" si="6"/>
        <v>487</v>
      </c>
      <c r="I21" s="440">
        <f t="shared" si="6"/>
        <v>423</v>
      </c>
      <c r="J21" s="440">
        <f t="shared" si="6"/>
        <v>6</v>
      </c>
      <c r="K21" s="440">
        <f t="shared" si="6"/>
        <v>24</v>
      </c>
      <c r="L21" s="440">
        <f t="shared" si="6"/>
        <v>20</v>
      </c>
      <c r="M21" s="440">
        <f t="shared" si="6"/>
        <v>5</v>
      </c>
      <c r="N21" s="440">
        <f t="shared" si="6"/>
        <v>95</v>
      </c>
      <c r="O21" s="68">
        <f t="shared" si="1"/>
        <v>1273</v>
      </c>
      <c r="P21" s="68">
        <f t="shared" si="2"/>
        <v>573</v>
      </c>
      <c r="Q21" s="68">
        <f t="shared" si="3"/>
        <v>1846</v>
      </c>
      <c r="R21" s="441">
        <f>SUM(R22:R28)</f>
        <v>19</v>
      </c>
      <c r="S21" s="441">
        <f>SUM(S22:S28)</f>
        <v>1</v>
      </c>
      <c r="T21" s="68">
        <f t="shared" si="4"/>
        <v>20</v>
      </c>
    </row>
    <row r="22" spans="1:20" ht="25.5" hidden="1" outlineLevel="1">
      <c r="A22" s="442" t="s">
        <v>2105</v>
      </c>
      <c r="B22" s="443" t="s">
        <v>2208</v>
      </c>
      <c r="C22" s="444">
        <v>167</v>
      </c>
      <c r="D22" s="444">
        <v>5</v>
      </c>
      <c r="E22" s="444">
        <v>11</v>
      </c>
      <c r="F22" s="444">
        <v>18</v>
      </c>
      <c r="G22" s="444">
        <v>3</v>
      </c>
      <c r="H22" s="444">
        <v>149</v>
      </c>
      <c r="I22" s="444">
        <v>39</v>
      </c>
      <c r="J22" s="444">
        <v>2</v>
      </c>
      <c r="K22" s="444">
        <v>8</v>
      </c>
      <c r="L22" s="444">
        <v>12</v>
      </c>
      <c r="M22" s="444">
        <v>2</v>
      </c>
      <c r="N22" s="444">
        <v>26</v>
      </c>
      <c r="O22" s="445">
        <f t="shared" si="1"/>
        <v>353</v>
      </c>
      <c r="P22" s="445">
        <f t="shared" si="2"/>
        <v>89</v>
      </c>
      <c r="Q22" s="445">
        <f t="shared" si="3"/>
        <v>442</v>
      </c>
      <c r="R22" s="444">
        <v>4</v>
      </c>
      <c r="S22" s="444">
        <v>0</v>
      </c>
      <c r="T22" s="445">
        <f t="shared" si="4"/>
        <v>4</v>
      </c>
    </row>
    <row r="23" spans="1:20" ht="25.5" hidden="1" outlineLevel="1">
      <c r="A23" s="442" t="s">
        <v>2107</v>
      </c>
      <c r="B23" s="443" t="s">
        <v>2209</v>
      </c>
      <c r="C23" s="444">
        <v>109</v>
      </c>
      <c r="D23" s="444">
        <v>2</v>
      </c>
      <c r="E23" s="444">
        <v>2</v>
      </c>
      <c r="F23" s="444">
        <v>10</v>
      </c>
      <c r="G23" s="444">
        <v>2</v>
      </c>
      <c r="H23" s="444">
        <v>84</v>
      </c>
      <c r="I23" s="444">
        <v>103</v>
      </c>
      <c r="J23" s="444">
        <v>2</v>
      </c>
      <c r="K23" s="444">
        <v>4</v>
      </c>
      <c r="L23" s="444">
        <v>0</v>
      </c>
      <c r="M23" s="444">
        <v>1</v>
      </c>
      <c r="N23" s="444">
        <v>18</v>
      </c>
      <c r="O23" s="445">
        <f t="shared" si="1"/>
        <v>209</v>
      </c>
      <c r="P23" s="445">
        <f t="shared" si="2"/>
        <v>128</v>
      </c>
      <c r="Q23" s="445">
        <f t="shared" si="3"/>
        <v>337</v>
      </c>
      <c r="R23" s="444">
        <v>6</v>
      </c>
      <c r="S23" s="444">
        <v>0</v>
      </c>
      <c r="T23" s="445">
        <f t="shared" si="4"/>
        <v>6</v>
      </c>
    </row>
    <row r="24" spans="1:20" ht="25.5" hidden="1" outlineLevel="1">
      <c r="A24" s="442" t="s">
        <v>2210</v>
      </c>
      <c r="B24" s="443" t="s">
        <v>2211</v>
      </c>
      <c r="C24" s="444">
        <v>36</v>
      </c>
      <c r="D24" s="444">
        <v>1</v>
      </c>
      <c r="E24" s="444">
        <v>2</v>
      </c>
      <c r="F24" s="444">
        <v>0</v>
      </c>
      <c r="G24" s="444">
        <v>1</v>
      </c>
      <c r="H24" s="444">
        <v>21</v>
      </c>
      <c r="I24" s="444">
        <v>8</v>
      </c>
      <c r="J24" s="444">
        <v>0</v>
      </c>
      <c r="K24" s="444">
        <v>0</v>
      </c>
      <c r="L24" s="444">
        <v>2</v>
      </c>
      <c r="M24" s="444">
        <v>0</v>
      </c>
      <c r="N24" s="444">
        <v>8</v>
      </c>
      <c r="O24" s="445">
        <f t="shared" si="1"/>
        <v>61</v>
      </c>
      <c r="P24" s="445">
        <f t="shared" si="2"/>
        <v>18</v>
      </c>
      <c r="Q24" s="445">
        <f t="shared" si="3"/>
        <v>79</v>
      </c>
      <c r="R24" s="444">
        <v>0</v>
      </c>
      <c r="S24" s="444">
        <v>0</v>
      </c>
      <c r="T24" s="445">
        <f t="shared" si="4"/>
        <v>0</v>
      </c>
    </row>
    <row r="25" spans="1:20" ht="25.5" hidden="1" outlineLevel="1">
      <c r="A25" s="442" t="s">
        <v>2212</v>
      </c>
      <c r="B25" s="443" t="s">
        <v>2213</v>
      </c>
      <c r="C25" s="444">
        <v>87</v>
      </c>
      <c r="D25" s="444">
        <v>1</v>
      </c>
      <c r="E25" s="444">
        <v>10</v>
      </c>
      <c r="F25" s="444">
        <v>3</v>
      </c>
      <c r="G25" s="444">
        <v>4</v>
      </c>
      <c r="H25" s="444">
        <v>63</v>
      </c>
      <c r="I25" s="444">
        <v>12</v>
      </c>
      <c r="J25" s="444">
        <v>0</v>
      </c>
      <c r="K25" s="444">
        <v>1</v>
      </c>
      <c r="L25" s="444">
        <v>1</v>
      </c>
      <c r="M25" s="444">
        <v>0</v>
      </c>
      <c r="N25" s="444">
        <v>5</v>
      </c>
      <c r="O25" s="445">
        <f t="shared" si="1"/>
        <v>168</v>
      </c>
      <c r="P25" s="445">
        <f t="shared" si="2"/>
        <v>19</v>
      </c>
      <c r="Q25" s="445">
        <f t="shared" si="3"/>
        <v>187</v>
      </c>
      <c r="R25" s="444">
        <v>7</v>
      </c>
      <c r="S25" s="444">
        <v>1</v>
      </c>
      <c r="T25" s="445">
        <f t="shared" si="4"/>
        <v>8</v>
      </c>
    </row>
    <row r="26" spans="1:20" ht="38.25" hidden="1" outlineLevel="1">
      <c r="A26" s="442" t="s">
        <v>2214</v>
      </c>
      <c r="B26" s="443" t="s">
        <v>2215</v>
      </c>
      <c r="C26" s="452">
        <v>158</v>
      </c>
      <c r="D26" s="452">
        <v>4</v>
      </c>
      <c r="E26" s="452">
        <v>8</v>
      </c>
      <c r="F26" s="452">
        <v>11</v>
      </c>
      <c r="G26" s="452">
        <v>1</v>
      </c>
      <c r="H26" s="452">
        <v>76</v>
      </c>
      <c r="I26" s="452">
        <v>245</v>
      </c>
      <c r="J26" s="452">
        <v>2</v>
      </c>
      <c r="K26" s="452">
        <v>10</v>
      </c>
      <c r="L26" s="452">
        <v>4</v>
      </c>
      <c r="M26" s="452">
        <v>2</v>
      </c>
      <c r="N26" s="452">
        <v>26</v>
      </c>
      <c r="O26" s="445">
        <f t="shared" si="1"/>
        <v>258</v>
      </c>
      <c r="P26" s="445">
        <f t="shared" si="2"/>
        <v>289</v>
      </c>
      <c r="Q26" s="445">
        <f t="shared" si="3"/>
        <v>547</v>
      </c>
      <c r="R26" s="452">
        <v>0</v>
      </c>
      <c r="S26" s="452">
        <v>0</v>
      </c>
      <c r="T26" s="445">
        <f t="shared" si="4"/>
        <v>0</v>
      </c>
    </row>
    <row r="27" spans="1:20" ht="25.5" hidden="1" outlineLevel="1">
      <c r="A27" s="442" t="s">
        <v>2216</v>
      </c>
      <c r="B27" s="443" t="s">
        <v>2217</v>
      </c>
      <c r="C27" s="452">
        <v>39</v>
      </c>
      <c r="D27" s="452">
        <v>1</v>
      </c>
      <c r="E27" s="452">
        <v>5</v>
      </c>
      <c r="F27" s="452">
        <v>1</v>
      </c>
      <c r="G27" s="452">
        <v>1</v>
      </c>
      <c r="H27" s="452">
        <v>24</v>
      </c>
      <c r="I27" s="452">
        <v>3</v>
      </c>
      <c r="J27" s="452">
        <v>0</v>
      </c>
      <c r="K27" s="452">
        <v>0</v>
      </c>
      <c r="L27" s="452">
        <v>0</v>
      </c>
      <c r="M27" s="452">
        <v>0</v>
      </c>
      <c r="N27" s="452">
        <v>4</v>
      </c>
      <c r="O27" s="445">
        <f t="shared" si="1"/>
        <v>71</v>
      </c>
      <c r="P27" s="445">
        <f t="shared" si="2"/>
        <v>7</v>
      </c>
      <c r="Q27" s="445">
        <f t="shared" si="3"/>
        <v>78</v>
      </c>
      <c r="R27" s="452">
        <v>0</v>
      </c>
      <c r="S27" s="452">
        <v>0</v>
      </c>
      <c r="T27" s="445">
        <f t="shared" si="4"/>
        <v>0</v>
      </c>
    </row>
    <row r="28" spans="1:20" ht="38.25" hidden="1" outlineLevel="1">
      <c r="A28" s="442" t="s">
        <v>2109</v>
      </c>
      <c r="B28" s="443" t="s">
        <v>2218</v>
      </c>
      <c r="C28" s="452">
        <v>66</v>
      </c>
      <c r="D28" s="452">
        <v>2</v>
      </c>
      <c r="E28" s="452">
        <v>6</v>
      </c>
      <c r="F28" s="452">
        <v>7</v>
      </c>
      <c r="G28" s="452">
        <v>2</v>
      </c>
      <c r="H28" s="452">
        <v>70</v>
      </c>
      <c r="I28" s="452">
        <v>13</v>
      </c>
      <c r="J28" s="452">
        <v>0</v>
      </c>
      <c r="K28" s="452">
        <v>1</v>
      </c>
      <c r="L28" s="452">
        <v>1</v>
      </c>
      <c r="M28" s="452">
        <v>0</v>
      </c>
      <c r="N28" s="452">
        <v>8</v>
      </c>
      <c r="O28" s="445">
        <f t="shared" si="1"/>
        <v>153</v>
      </c>
      <c r="P28" s="445">
        <f t="shared" si="2"/>
        <v>23</v>
      </c>
      <c r="Q28" s="445">
        <f t="shared" si="3"/>
        <v>176</v>
      </c>
      <c r="R28" s="452">
        <v>2</v>
      </c>
      <c r="S28" s="452">
        <v>0</v>
      </c>
      <c r="T28" s="445">
        <f t="shared" si="4"/>
        <v>2</v>
      </c>
    </row>
    <row r="29" spans="1:20" ht="51" collapsed="1">
      <c r="A29" s="451" t="s">
        <v>2111</v>
      </c>
      <c r="B29" s="453" t="s">
        <v>2219</v>
      </c>
      <c r="C29" s="430">
        <f>SUM(C30:C34)</f>
        <v>4274</v>
      </c>
      <c r="D29" s="430">
        <f t="shared" ref="D29:N29" si="7">SUM(D30:D34)</f>
        <v>104</v>
      </c>
      <c r="E29" s="430">
        <f t="shared" si="7"/>
        <v>250</v>
      </c>
      <c r="F29" s="430">
        <f t="shared" si="7"/>
        <v>357</v>
      </c>
      <c r="G29" s="430">
        <f t="shared" si="7"/>
        <v>73</v>
      </c>
      <c r="H29" s="430">
        <f t="shared" si="7"/>
        <v>1781</v>
      </c>
      <c r="I29" s="430">
        <f t="shared" si="7"/>
        <v>2387</v>
      </c>
      <c r="J29" s="430">
        <f t="shared" si="7"/>
        <v>72</v>
      </c>
      <c r="K29" s="430">
        <f t="shared" si="7"/>
        <v>154</v>
      </c>
      <c r="L29" s="430">
        <f t="shared" si="7"/>
        <v>206</v>
      </c>
      <c r="M29" s="430">
        <f t="shared" si="7"/>
        <v>56</v>
      </c>
      <c r="N29" s="430">
        <f t="shared" si="7"/>
        <v>735</v>
      </c>
      <c r="O29" s="68">
        <f t="shared" si="1"/>
        <v>6839</v>
      </c>
      <c r="P29" s="68">
        <f t="shared" si="2"/>
        <v>3610</v>
      </c>
      <c r="Q29" s="68">
        <f t="shared" si="3"/>
        <v>10449</v>
      </c>
      <c r="R29" s="68">
        <f>SUM(R30:R34)</f>
        <v>28</v>
      </c>
      <c r="S29" s="68">
        <f>SUM(S30:S34)</f>
        <v>4</v>
      </c>
      <c r="T29" s="68">
        <f t="shared" si="4"/>
        <v>32</v>
      </c>
    </row>
    <row r="30" spans="1:20" ht="25.5" hidden="1" outlineLevel="1">
      <c r="A30" s="442" t="s">
        <v>2220</v>
      </c>
      <c r="B30" s="443" t="s">
        <v>2221</v>
      </c>
      <c r="C30" s="452">
        <v>659</v>
      </c>
      <c r="D30" s="452">
        <v>11</v>
      </c>
      <c r="E30" s="452">
        <v>26</v>
      </c>
      <c r="F30" s="452">
        <v>49</v>
      </c>
      <c r="G30" s="452">
        <v>8</v>
      </c>
      <c r="H30" s="452">
        <v>238</v>
      </c>
      <c r="I30" s="452">
        <v>597</v>
      </c>
      <c r="J30" s="452">
        <v>10</v>
      </c>
      <c r="K30" s="452">
        <v>29</v>
      </c>
      <c r="L30" s="452">
        <v>44</v>
      </c>
      <c r="M30" s="452">
        <v>12</v>
      </c>
      <c r="N30" s="452">
        <v>156</v>
      </c>
      <c r="O30" s="445">
        <f t="shared" si="1"/>
        <v>991</v>
      </c>
      <c r="P30" s="445">
        <f t="shared" si="2"/>
        <v>848</v>
      </c>
      <c r="Q30" s="445">
        <f t="shared" si="3"/>
        <v>1839</v>
      </c>
      <c r="R30" s="452">
        <v>6</v>
      </c>
      <c r="S30" s="452">
        <v>0</v>
      </c>
      <c r="T30" s="445">
        <f t="shared" si="4"/>
        <v>6</v>
      </c>
    </row>
    <row r="31" spans="1:20" ht="51" hidden="1" outlineLevel="1">
      <c r="A31" s="442" t="s">
        <v>2222</v>
      </c>
      <c r="B31" s="443" t="s">
        <v>2223</v>
      </c>
      <c r="C31" s="452">
        <v>122</v>
      </c>
      <c r="D31" s="452">
        <v>2</v>
      </c>
      <c r="E31" s="452">
        <v>7</v>
      </c>
      <c r="F31" s="452">
        <v>6</v>
      </c>
      <c r="G31" s="452">
        <v>0</v>
      </c>
      <c r="H31" s="452">
        <v>58</v>
      </c>
      <c r="I31" s="452">
        <v>169</v>
      </c>
      <c r="J31" s="452">
        <v>5</v>
      </c>
      <c r="K31" s="452">
        <v>10</v>
      </c>
      <c r="L31" s="452">
        <v>5</v>
      </c>
      <c r="M31" s="452">
        <v>3</v>
      </c>
      <c r="N31" s="452">
        <v>58</v>
      </c>
      <c r="O31" s="445">
        <f t="shared" si="1"/>
        <v>195</v>
      </c>
      <c r="P31" s="445">
        <f t="shared" si="2"/>
        <v>250</v>
      </c>
      <c r="Q31" s="445">
        <f t="shared" si="3"/>
        <v>445</v>
      </c>
      <c r="R31" s="452">
        <v>1</v>
      </c>
      <c r="S31" s="452">
        <v>0</v>
      </c>
      <c r="T31" s="445">
        <f t="shared" si="4"/>
        <v>1</v>
      </c>
    </row>
    <row r="32" spans="1:20" ht="25.5" hidden="1" outlineLevel="1">
      <c r="A32" s="442" t="s">
        <v>2224</v>
      </c>
      <c r="B32" s="443" t="s">
        <v>2225</v>
      </c>
      <c r="C32" s="452">
        <v>1055</v>
      </c>
      <c r="D32" s="452">
        <v>29</v>
      </c>
      <c r="E32" s="452">
        <v>57</v>
      </c>
      <c r="F32" s="452">
        <v>75</v>
      </c>
      <c r="G32" s="452">
        <v>20</v>
      </c>
      <c r="H32" s="452">
        <v>409</v>
      </c>
      <c r="I32" s="452">
        <v>587</v>
      </c>
      <c r="J32" s="452">
        <v>14</v>
      </c>
      <c r="K32" s="452">
        <v>39</v>
      </c>
      <c r="L32" s="452">
        <v>60</v>
      </c>
      <c r="M32" s="452">
        <v>18</v>
      </c>
      <c r="N32" s="452">
        <v>191</v>
      </c>
      <c r="O32" s="445">
        <f t="shared" si="1"/>
        <v>1645</v>
      </c>
      <c r="P32" s="445">
        <f t="shared" si="2"/>
        <v>909</v>
      </c>
      <c r="Q32" s="445">
        <f t="shared" si="3"/>
        <v>2554</v>
      </c>
      <c r="R32" s="452">
        <v>3</v>
      </c>
      <c r="S32" s="452">
        <v>2</v>
      </c>
      <c r="T32" s="445">
        <f t="shared" si="4"/>
        <v>5</v>
      </c>
    </row>
    <row r="33" spans="1:20" ht="51" hidden="1" outlineLevel="1">
      <c r="A33" s="442" t="s">
        <v>2226</v>
      </c>
      <c r="B33" s="443" t="s">
        <v>2227</v>
      </c>
      <c r="C33" s="452">
        <v>1833</v>
      </c>
      <c r="D33" s="452">
        <v>47</v>
      </c>
      <c r="E33" s="452">
        <v>124</v>
      </c>
      <c r="F33" s="452">
        <v>163</v>
      </c>
      <c r="G33" s="452">
        <v>34</v>
      </c>
      <c r="H33" s="452">
        <v>686</v>
      </c>
      <c r="I33" s="452">
        <v>805</v>
      </c>
      <c r="J33" s="452">
        <v>23</v>
      </c>
      <c r="K33" s="452">
        <v>61</v>
      </c>
      <c r="L33" s="452">
        <v>78</v>
      </c>
      <c r="M33" s="452">
        <v>18</v>
      </c>
      <c r="N33" s="452">
        <v>248</v>
      </c>
      <c r="O33" s="445">
        <f t="shared" si="1"/>
        <v>2887</v>
      </c>
      <c r="P33" s="445">
        <f t="shared" si="2"/>
        <v>1233</v>
      </c>
      <c r="Q33" s="445">
        <f t="shared" si="3"/>
        <v>4120</v>
      </c>
      <c r="R33" s="452">
        <v>15</v>
      </c>
      <c r="S33" s="452">
        <v>1</v>
      </c>
      <c r="T33" s="445">
        <f t="shared" si="4"/>
        <v>16</v>
      </c>
    </row>
    <row r="34" spans="1:20" ht="38.25" hidden="1" outlineLevel="1">
      <c r="A34" s="442" t="s">
        <v>2228</v>
      </c>
      <c r="B34" s="443" t="s">
        <v>2229</v>
      </c>
      <c r="C34" s="452">
        <v>605</v>
      </c>
      <c r="D34" s="452">
        <v>15</v>
      </c>
      <c r="E34" s="452">
        <v>36</v>
      </c>
      <c r="F34" s="452">
        <v>64</v>
      </c>
      <c r="G34" s="452">
        <v>11</v>
      </c>
      <c r="H34" s="452">
        <v>390</v>
      </c>
      <c r="I34" s="452">
        <v>229</v>
      </c>
      <c r="J34" s="452">
        <v>20</v>
      </c>
      <c r="K34" s="452">
        <v>15</v>
      </c>
      <c r="L34" s="452">
        <v>19</v>
      </c>
      <c r="M34" s="452">
        <v>5</v>
      </c>
      <c r="N34" s="452">
        <v>82</v>
      </c>
      <c r="O34" s="445">
        <f t="shared" si="1"/>
        <v>1121</v>
      </c>
      <c r="P34" s="445">
        <f t="shared" si="2"/>
        <v>370</v>
      </c>
      <c r="Q34" s="445">
        <f t="shared" si="3"/>
        <v>1491</v>
      </c>
      <c r="R34" s="452">
        <v>3</v>
      </c>
      <c r="S34" s="452">
        <v>1</v>
      </c>
      <c r="T34" s="445">
        <f t="shared" si="4"/>
        <v>4</v>
      </c>
    </row>
    <row r="35" spans="1:20" ht="25.5" collapsed="1">
      <c r="A35" s="451" t="s">
        <v>2113</v>
      </c>
      <c r="B35" s="453" t="s">
        <v>2230</v>
      </c>
      <c r="C35" s="430">
        <f>SUM(C36:C37)</f>
        <v>3010</v>
      </c>
      <c r="D35" s="430">
        <f t="shared" ref="D35:N35" si="8">SUM(D36:D37)</f>
        <v>28</v>
      </c>
      <c r="E35" s="430">
        <f t="shared" si="8"/>
        <v>86</v>
      </c>
      <c r="F35" s="430">
        <f t="shared" si="8"/>
        <v>113</v>
      </c>
      <c r="G35" s="430">
        <f t="shared" si="8"/>
        <v>27</v>
      </c>
      <c r="H35" s="430">
        <f t="shared" si="8"/>
        <v>505</v>
      </c>
      <c r="I35" s="430">
        <f t="shared" si="8"/>
        <v>5666</v>
      </c>
      <c r="J35" s="430">
        <f t="shared" si="8"/>
        <v>31</v>
      </c>
      <c r="K35" s="430">
        <f t="shared" si="8"/>
        <v>65</v>
      </c>
      <c r="L35" s="430">
        <f t="shared" si="8"/>
        <v>90</v>
      </c>
      <c r="M35" s="430">
        <f t="shared" si="8"/>
        <v>24</v>
      </c>
      <c r="N35" s="430">
        <f t="shared" si="8"/>
        <v>526</v>
      </c>
      <c r="O35" s="68">
        <f t="shared" si="1"/>
        <v>3769</v>
      </c>
      <c r="P35" s="68">
        <f t="shared" si="2"/>
        <v>6402</v>
      </c>
      <c r="Q35" s="68">
        <f t="shared" si="3"/>
        <v>10171</v>
      </c>
      <c r="R35" s="68">
        <f>SUM(R36:R37)</f>
        <v>5</v>
      </c>
      <c r="S35" s="68">
        <f>SUM(S36:S37)</f>
        <v>3</v>
      </c>
      <c r="T35" s="68">
        <f t="shared" si="4"/>
        <v>8</v>
      </c>
    </row>
    <row r="36" spans="1:20" ht="38.25" hidden="1" outlineLevel="1">
      <c r="A36" s="442" t="s">
        <v>2115</v>
      </c>
      <c r="B36" s="443" t="s">
        <v>2231</v>
      </c>
      <c r="C36" s="452">
        <v>2945</v>
      </c>
      <c r="D36" s="452">
        <v>28</v>
      </c>
      <c r="E36" s="452">
        <v>84</v>
      </c>
      <c r="F36" s="452">
        <v>109</v>
      </c>
      <c r="G36" s="452">
        <v>27</v>
      </c>
      <c r="H36" s="452">
        <v>482</v>
      </c>
      <c r="I36" s="452">
        <v>5601</v>
      </c>
      <c r="J36" s="452">
        <v>29</v>
      </c>
      <c r="K36" s="452">
        <v>64</v>
      </c>
      <c r="L36" s="452">
        <v>89</v>
      </c>
      <c r="M36" s="452">
        <v>24</v>
      </c>
      <c r="N36" s="452">
        <v>517</v>
      </c>
      <c r="O36" s="445">
        <f t="shared" si="1"/>
        <v>3675</v>
      </c>
      <c r="P36" s="445">
        <f t="shared" si="2"/>
        <v>6324</v>
      </c>
      <c r="Q36" s="445">
        <f t="shared" si="3"/>
        <v>9999</v>
      </c>
      <c r="R36" s="452">
        <v>5</v>
      </c>
      <c r="S36" s="452">
        <v>3</v>
      </c>
      <c r="T36" s="445">
        <f t="shared" si="4"/>
        <v>8</v>
      </c>
    </row>
    <row r="37" spans="1:20" ht="38.25" hidden="1" outlineLevel="1">
      <c r="A37" s="442" t="s">
        <v>2119</v>
      </c>
      <c r="B37" s="443" t="s">
        <v>2232</v>
      </c>
      <c r="C37" s="452">
        <v>65</v>
      </c>
      <c r="D37" s="452">
        <v>0</v>
      </c>
      <c r="E37" s="452">
        <v>2</v>
      </c>
      <c r="F37" s="452">
        <v>4</v>
      </c>
      <c r="G37" s="452">
        <v>0</v>
      </c>
      <c r="H37" s="452">
        <v>23</v>
      </c>
      <c r="I37" s="452">
        <v>65</v>
      </c>
      <c r="J37" s="452">
        <v>2</v>
      </c>
      <c r="K37" s="452">
        <v>1</v>
      </c>
      <c r="L37" s="452">
        <v>1</v>
      </c>
      <c r="M37" s="452">
        <v>0</v>
      </c>
      <c r="N37" s="452">
        <v>9</v>
      </c>
      <c r="O37" s="445">
        <f t="shared" si="1"/>
        <v>94</v>
      </c>
      <c r="P37" s="445">
        <f t="shared" si="2"/>
        <v>78</v>
      </c>
      <c r="Q37" s="445">
        <f t="shared" si="3"/>
        <v>172</v>
      </c>
      <c r="R37" s="452">
        <v>0</v>
      </c>
      <c r="S37" s="452">
        <v>0</v>
      </c>
      <c r="T37" s="445">
        <f t="shared" si="4"/>
        <v>0</v>
      </c>
    </row>
    <row r="38" spans="1:20" ht="25.5" collapsed="1">
      <c r="A38" s="451" t="s">
        <v>2121</v>
      </c>
      <c r="B38" s="454" t="s">
        <v>2233</v>
      </c>
      <c r="C38" s="430">
        <f>SUM(C39:C42)</f>
        <v>9883</v>
      </c>
      <c r="D38" s="430">
        <f t="shared" ref="D38:N38" si="9">SUM(D39:D42)</f>
        <v>226</v>
      </c>
      <c r="E38" s="430">
        <f t="shared" si="9"/>
        <v>491</v>
      </c>
      <c r="F38" s="430">
        <f t="shared" si="9"/>
        <v>671</v>
      </c>
      <c r="G38" s="430">
        <f t="shared" si="9"/>
        <v>184</v>
      </c>
      <c r="H38" s="430">
        <f t="shared" si="9"/>
        <v>4378</v>
      </c>
      <c r="I38" s="430">
        <f t="shared" si="9"/>
        <v>1563</v>
      </c>
      <c r="J38" s="430">
        <f t="shared" si="9"/>
        <v>46</v>
      </c>
      <c r="K38" s="430">
        <f t="shared" si="9"/>
        <v>63</v>
      </c>
      <c r="L38" s="430">
        <f t="shared" si="9"/>
        <v>83</v>
      </c>
      <c r="M38" s="430">
        <f t="shared" si="9"/>
        <v>24</v>
      </c>
      <c r="N38" s="430">
        <f t="shared" si="9"/>
        <v>405</v>
      </c>
      <c r="O38" s="68">
        <f t="shared" si="1"/>
        <v>15833</v>
      </c>
      <c r="P38" s="68">
        <f t="shared" si="2"/>
        <v>2184</v>
      </c>
      <c r="Q38" s="68">
        <f t="shared" si="3"/>
        <v>18017</v>
      </c>
      <c r="R38" s="68">
        <f>SUM(R39:R42)</f>
        <v>141</v>
      </c>
      <c r="S38" s="68">
        <f>SUM(S39:S42)</f>
        <v>5</v>
      </c>
      <c r="T38" s="68">
        <f t="shared" si="4"/>
        <v>146</v>
      </c>
    </row>
    <row r="39" spans="1:20" ht="63.75" hidden="1" outlineLevel="1">
      <c r="A39" s="442" t="s">
        <v>2123</v>
      </c>
      <c r="B39" s="443" t="s">
        <v>2234</v>
      </c>
      <c r="C39" s="452">
        <v>4664</v>
      </c>
      <c r="D39" s="452">
        <v>107</v>
      </c>
      <c r="E39" s="452">
        <v>255</v>
      </c>
      <c r="F39" s="452">
        <v>359</v>
      </c>
      <c r="G39" s="452">
        <v>105</v>
      </c>
      <c r="H39" s="452">
        <v>2343</v>
      </c>
      <c r="I39" s="452">
        <v>311</v>
      </c>
      <c r="J39" s="452">
        <v>13</v>
      </c>
      <c r="K39" s="452">
        <v>15</v>
      </c>
      <c r="L39" s="452">
        <v>21</v>
      </c>
      <c r="M39" s="452">
        <v>2</v>
      </c>
      <c r="N39" s="452">
        <v>100</v>
      </c>
      <c r="O39" s="445">
        <f t="shared" si="1"/>
        <v>7833</v>
      </c>
      <c r="P39" s="445">
        <f t="shared" si="2"/>
        <v>462</v>
      </c>
      <c r="Q39" s="445">
        <f t="shared" si="3"/>
        <v>8295</v>
      </c>
      <c r="R39" s="452">
        <v>78</v>
      </c>
      <c r="S39" s="452">
        <v>4</v>
      </c>
      <c r="T39" s="445">
        <f t="shared" si="4"/>
        <v>82</v>
      </c>
    </row>
    <row r="40" spans="1:20" ht="51" hidden="1" outlineLevel="1">
      <c r="A40" s="442" t="s">
        <v>2125</v>
      </c>
      <c r="B40" s="443" t="s">
        <v>2235</v>
      </c>
      <c r="C40" s="452">
        <v>910</v>
      </c>
      <c r="D40" s="452">
        <v>16</v>
      </c>
      <c r="E40" s="452">
        <v>28</v>
      </c>
      <c r="F40" s="452">
        <v>48</v>
      </c>
      <c r="G40" s="452">
        <v>8</v>
      </c>
      <c r="H40" s="452">
        <v>364</v>
      </c>
      <c r="I40" s="452">
        <v>129</v>
      </c>
      <c r="J40" s="452">
        <v>5</v>
      </c>
      <c r="K40" s="452">
        <v>2</v>
      </c>
      <c r="L40" s="452">
        <v>3</v>
      </c>
      <c r="M40" s="452">
        <v>1</v>
      </c>
      <c r="N40" s="452">
        <v>30</v>
      </c>
      <c r="O40" s="445">
        <f t="shared" si="1"/>
        <v>1374</v>
      </c>
      <c r="P40" s="445">
        <f t="shared" si="2"/>
        <v>170</v>
      </c>
      <c r="Q40" s="445">
        <f t="shared" si="3"/>
        <v>1544</v>
      </c>
      <c r="R40" s="452">
        <v>31</v>
      </c>
      <c r="S40" s="452">
        <v>0</v>
      </c>
      <c r="T40" s="445">
        <f t="shared" si="4"/>
        <v>31</v>
      </c>
    </row>
    <row r="41" spans="1:20" ht="63.75" hidden="1" outlineLevel="1">
      <c r="A41" s="442" t="s">
        <v>2127</v>
      </c>
      <c r="B41" s="443" t="s">
        <v>2236</v>
      </c>
      <c r="C41" s="452">
        <v>2392</v>
      </c>
      <c r="D41" s="452">
        <v>67</v>
      </c>
      <c r="E41" s="452">
        <v>127</v>
      </c>
      <c r="F41" s="452">
        <v>134</v>
      </c>
      <c r="G41" s="452">
        <v>39</v>
      </c>
      <c r="H41" s="452">
        <v>819</v>
      </c>
      <c r="I41" s="452">
        <v>320</v>
      </c>
      <c r="J41" s="452">
        <v>15</v>
      </c>
      <c r="K41" s="452">
        <v>23</v>
      </c>
      <c r="L41" s="452">
        <v>23</v>
      </c>
      <c r="M41" s="452">
        <v>11</v>
      </c>
      <c r="N41" s="452">
        <v>78</v>
      </c>
      <c r="O41" s="445">
        <f t="shared" si="1"/>
        <v>3578</v>
      </c>
      <c r="P41" s="445">
        <f t="shared" si="2"/>
        <v>470</v>
      </c>
      <c r="Q41" s="445">
        <f t="shared" si="3"/>
        <v>4048</v>
      </c>
      <c r="R41" s="452">
        <v>16</v>
      </c>
      <c r="S41" s="452">
        <v>1</v>
      </c>
      <c r="T41" s="445">
        <f t="shared" si="4"/>
        <v>17</v>
      </c>
    </row>
    <row r="42" spans="1:20" ht="38.25" hidden="1" outlineLevel="1">
      <c r="A42" s="442" t="s">
        <v>2129</v>
      </c>
      <c r="B42" s="443" t="s">
        <v>2237</v>
      </c>
      <c r="C42" s="452">
        <v>1917</v>
      </c>
      <c r="D42" s="452">
        <v>36</v>
      </c>
      <c r="E42" s="452">
        <v>81</v>
      </c>
      <c r="F42" s="452">
        <v>130</v>
      </c>
      <c r="G42" s="452">
        <v>32</v>
      </c>
      <c r="H42" s="452">
        <v>852</v>
      </c>
      <c r="I42" s="452">
        <v>803</v>
      </c>
      <c r="J42" s="452">
        <v>13</v>
      </c>
      <c r="K42" s="452">
        <v>23</v>
      </c>
      <c r="L42" s="452">
        <v>36</v>
      </c>
      <c r="M42" s="452">
        <v>10</v>
      </c>
      <c r="N42" s="452">
        <v>197</v>
      </c>
      <c r="O42" s="445">
        <f t="shared" si="1"/>
        <v>3048</v>
      </c>
      <c r="P42" s="445">
        <f t="shared" si="2"/>
        <v>1082</v>
      </c>
      <c r="Q42" s="445">
        <f t="shared" si="3"/>
        <v>4130</v>
      </c>
      <c r="R42" s="452">
        <v>16</v>
      </c>
      <c r="S42" s="452">
        <v>0</v>
      </c>
      <c r="T42" s="445">
        <f t="shared" si="4"/>
        <v>16</v>
      </c>
    </row>
    <row r="43" spans="1:20" ht="25.5" collapsed="1">
      <c r="A43" s="451" t="s">
        <v>2131</v>
      </c>
      <c r="B43" s="455" t="s">
        <v>2238</v>
      </c>
      <c r="C43" s="430">
        <f>SUM(C44:C46)</f>
        <v>334</v>
      </c>
      <c r="D43" s="430">
        <f t="shared" ref="D43:N43" si="10">SUM(D44:D46)</f>
        <v>11</v>
      </c>
      <c r="E43" s="430">
        <f t="shared" si="10"/>
        <v>17</v>
      </c>
      <c r="F43" s="430">
        <f t="shared" si="10"/>
        <v>42</v>
      </c>
      <c r="G43" s="430">
        <f t="shared" si="10"/>
        <v>6</v>
      </c>
      <c r="H43" s="430">
        <f t="shared" si="10"/>
        <v>223</v>
      </c>
      <c r="I43" s="430">
        <f t="shared" si="10"/>
        <v>18</v>
      </c>
      <c r="J43" s="430">
        <f t="shared" si="10"/>
        <v>4</v>
      </c>
      <c r="K43" s="430">
        <f t="shared" si="10"/>
        <v>1</v>
      </c>
      <c r="L43" s="430">
        <f t="shared" si="10"/>
        <v>3</v>
      </c>
      <c r="M43" s="430">
        <f t="shared" si="10"/>
        <v>0</v>
      </c>
      <c r="N43" s="430">
        <f t="shared" si="10"/>
        <v>12</v>
      </c>
      <c r="O43" s="68">
        <f t="shared" si="1"/>
        <v>633</v>
      </c>
      <c r="P43" s="68">
        <f t="shared" si="2"/>
        <v>38</v>
      </c>
      <c r="Q43" s="68">
        <f t="shared" si="3"/>
        <v>671</v>
      </c>
      <c r="R43" s="68">
        <f>SUM(R44:R46)</f>
        <v>4</v>
      </c>
      <c r="S43" s="68">
        <f>SUM(S44:S46)</f>
        <v>0</v>
      </c>
      <c r="T43" s="68">
        <f t="shared" si="4"/>
        <v>4</v>
      </c>
    </row>
    <row r="44" spans="1:20" ht="25.5" hidden="1" outlineLevel="1">
      <c r="A44" s="442" t="s">
        <v>2133</v>
      </c>
      <c r="B44" s="443" t="s">
        <v>2239</v>
      </c>
      <c r="C44" s="452">
        <v>129</v>
      </c>
      <c r="D44" s="452">
        <v>6</v>
      </c>
      <c r="E44" s="452">
        <v>7</v>
      </c>
      <c r="F44" s="452">
        <v>18</v>
      </c>
      <c r="G44" s="452">
        <v>2</v>
      </c>
      <c r="H44" s="452">
        <v>104</v>
      </c>
      <c r="I44" s="452">
        <v>8</v>
      </c>
      <c r="J44" s="452">
        <v>2</v>
      </c>
      <c r="K44" s="452">
        <v>0</v>
      </c>
      <c r="L44" s="452">
        <v>3</v>
      </c>
      <c r="M44" s="452">
        <v>0</v>
      </c>
      <c r="N44" s="452">
        <v>8</v>
      </c>
      <c r="O44" s="445">
        <f t="shared" si="1"/>
        <v>266</v>
      </c>
      <c r="P44" s="445">
        <f t="shared" si="2"/>
        <v>21</v>
      </c>
      <c r="Q44" s="445">
        <f t="shared" si="3"/>
        <v>287</v>
      </c>
      <c r="R44" s="452">
        <v>3</v>
      </c>
      <c r="S44" s="452">
        <v>0</v>
      </c>
      <c r="T44" s="445">
        <f t="shared" si="4"/>
        <v>3</v>
      </c>
    </row>
    <row r="45" spans="1:20" ht="38.25" hidden="1" outlineLevel="1">
      <c r="A45" s="442" t="s">
        <v>2135</v>
      </c>
      <c r="B45" s="443" t="s">
        <v>2240</v>
      </c>
      <c r="C45" s="452">
        <v>147</v>
      </c>
      <c r="D45" s="452">
        <v>3</v>
      </c>
      <c r="E45" s="452">
        <v>6</v>
      </c>
      <c r="F45" s="452">
        <v>17</v>
      </c>
      <c r="G45" s="452">
        <v>2</v>
      </c>
      <c r="H45" s="452">
        <v>87</v>
      </c>
      <c r="I45" s="452">
        <v>8</v>
      </c>
      <c r="J45" s="452">
        <v>1</v>
      </c>
      <c r="K45" s="452">
        <v>1</v>
      </c>
      <c r="L45" s="452">
        <v>0</v>
      </c>
      <c r="M45" s="452">
        <v>0</v>
      </c>
      <c r="N45" s="452">
        <v>4</v>
      </c>
      <c r="O45" s="445">
        <f t="shared" si="1"/>
        <v>262</v>
      </c>
      <c r="P45" s="445">
        <f t="shared" si="2"/>
        <v>14</v>
      </c>
      <c r="Q45" s="445">
        <f t="shared" si="3"/>
        <v>276</v>
      </c>
      <c r="R45" s="452">
        <v>0</v>
      </c>
      <c r="S45" s="452">
        <v>0</v>
      </c>
      <c r="T45" s="445">
        <f t="shared" si="4"/>
        <v>0</v>
      </c>
    </row>
    <row r="46" spans="1:20" ht="38.25" hidden="1" outlineLevel="1">
      <c r="A46" s="442" t="s">
        <v>2137</v>
      </c>
      <c r="B46" s="443" t="s">
        <v>2241</v>
      </c>
      <c r="C46" s="452">
        <v>58</v>
      </c>
      <c r="D46" s="452">
        <v>2</v>
      </c>
      <c r="E46" s="452">
        <v>4</v>
      </c>
      <c r="F46" s="452">
        <v>7</v>
      </c>
      <c r="G46" s="452">
        <v>2</v>
      </c>
      <c r="H46" s="452">
        <v>32</v>
      </c>
      <c r="I46" s="452">
        <v>2</v>
      </c>
      <c r="J46" s="452">
        <v>1</v>
      </c>
      <c r="K46" s="452">
        <v>0</v>
      </c>
      <c r="L46" s="452">
        <v>0</v>
      </c>
      <c r="M46" s="452">
        <v>0</v>
      </c>
      <c r="N46" s="452">
        <v>0</v>
      </c>
      <c r="O46" s="445">
        <f t="shared" si="1"/>
        <v>105</v>
      </c>
      <c r="P46" s="445">
        <f t="shared" si="2"/>
        <v>3</v>
      </c>
      <c r="Q46" s="445">
        <f t="shared" si="3"/>
        <v>108</v>
      </c>
      <c r="R46" s="452">
        <v>1</v>
      </c>
      <c r="S46" s="452">
        <v>0</v>
      </c>
      <c r="T46" s="445">
        <f t="shared" si="4"/>
        <v>1</v>
      </c>
    </row>
    <row r="47" spans="1:20" ht="25.5" collapsed="1">
      <c r="A47" s="451" t="s">
        <v>2139</v>
      </c>
      <c r="B47" s="455" t="s">
        <v>2242</v>
      </c>
      <c r="C47" s="430">
        <f>SUM(C48:C50)</f>
        <v>110</v>
      </c>
      <c r="D47" s="430">
        <f t="shared" ref="D47:Q47" si="11">SUM(D48:D50)</f>
        <v>7</v>
      </c>
      <c r="E47" s="430">
        <f t="shared" si="11"/>
        <v>13</v>
      </c>
      <c r="F47" s="430">
        <f t="shared" si="11"/>
        <v>19</v>
      </c>
      <c r="G47" s="430">
        <f t="shared" si="11"/>
        <v>9</v>
      </c>
      <c r="H47" s="430">
        <f t="shared" si="11"/>
        <v>127</v>
      </c>
      <c r="I47" s="430">
        <f t="shared" si="11"/>
        <v>32</v>
      </c>
      <c r="J47" s="430">
        <f t="shared" si="11"/>
        <v>3</v>
      </c>
      <c r="K47" s="430">
        <f t="shared" si="11"/>
        <v>1</v>
      </c>
      <c r="L47" s="430">
        <f t="shared" si="11"/>
        <v>2</v>
      </c>
      <c r="M47" s="430">
        <f t="shared" si="11"/>
        <v>0</v>
      </c>
      <c r="N47" s="430">
        <f t="shared" si="11"/>
        <v>18</v>
      </c>
      <c r="O47" s="68">
        <f t="shared" si="11"/>
        <v>285</v>
      </c>
      <c r="P47" s="68">
        <f t="shared" si="11"/>
        <v>56</v>
      </c>
      <c r="Q47" s="68">
        <f t="shared" si="11"/>
        <v>341</v>
      </c>
      <c r="R47" s="68">
        <f>SUM(R48:R50)</f>
        <v>1</v>
      </c>
      <c r="S47" s="68">
        <f>SUM(S48:S50)</f>
        <v>0</v>
      </c>
      <c r="T47" s="68">
        <f t="shared" ref="T47" si="12">SUM(T48:T50)</f>
        <v>1</v>
      </c>
    </row>
    <row r="48" spans="1:20" ht="51" hidden="1" outlineLevel="1">
      <c r="A48" s="442" t="s">
        <v>2141</v>
      </c>
      <c r="B48" s="443" t="s">
        <v>2243</v>
      </c>
      <c r="C48" s="452">
        <v>29</v>
      </c>
      <c r="D48" s="452">
        <v>2</v>
      </c>
      <c r="E48" s="452">
        <v>4</v>
      </c>
      <c r="F48" s="452">
        <v>3</v>
      </c>
      <c r="G48" s="452">
        <v>2</v>
      </c>
      <c r="H48" s="452">
        <v>28</v>
      </c>
      <c r="I48" s="452">
        <v>23</v>
      </c>
      <c r="J48" s="452">
        <v>3</v>
      </c>
      <c r="K48" s="452">
        <v>0</v>
      </c>
      <c r="L48" s="452">
        <v>1</v>
      </c>
      <c r="M48" s="452">
        <v>0</v>
      </c>
      <c r="N48" s="452">
        <v>11</v>
      </c>
      <c r="O48" s="445">
        <f t="shared" si="1"/>
        <v>68</v>
      </c>
      <c r="P48" s="445">
        <f t="shared" si="2"/>
        <v>38</v>
      </c>
      <c r="Q48" s="445">
        <f t="shared" si="3"/>
        <v>106</v>
      </c>
      <c r="R48" s="452">
        <v>0</v>
      </c>
      <c r="S48" s="452">
        <v>0</v>
      </c>
      <c r="T48" s="445">
        <f t="shared" si="4"/>
        <v>0</v>
      </c>
    </row>
    <row r="49" spans="1:20" ht="51" hidden="1" outlineLevel="1">
      <c r="A49" s="442" t="s">
        <v>2143</v>
      </c>
      <c r="B49" s="443" t="s">
        <v>2244</v>
      </c>
      <c r="C49" s="452">
        <v>74</v>
      </c>
      <c r="D49" s="452">
        <v>5</v>
      </c>
      <c r="E49" s="452">
        <v>8</v>
      </c>
      <c r="F49" s="452">
        <v>14</v>
      </c>
      <c r="G49" s="452">
        <v>6</v>
      </c>
      <c r="H49" s="452">
        <v>84</v>
      </c>
      <c r="I49" s="452">
        <v>8</v>
      </c>
      <c r="J49" s="452">
        <v>0</v>
      </c>
      <c r="K49" s="452">
        <v>1</v>
      </c>
      <c r="L49" s="452">
        <v>0</v>
      </c>
      <c r="M49" s="452">
        <v>0</v>
      </c>
      <c r="N49" s="452">
        <v>6</v>
      </c>
      <c r="O49" s="445">
        <f t="shared" si="1"/>
        <v>191</v>
      </c>
      <c r="P49" s="445">
        <f t="shared" si="2"/>
        <v>15</v>
      </c>
      <c r="Q49" s="445">
        <f t="shared" si="3"/>
        <v>206</v>
      </c>
      <c r="R49" s="452">
        <v>1</v>
      </c>
      <c r="S49" s="452">
        <v>0</v>
      </c>
      <c r="T49" s="445">
        <f t="shared" si="4"/>
        <v>1</v>
      </c>
    </row>
    <row r="50" spans="1:20" ht="38.25" hidden="1" outlineLevel="1">
      <c r="A50" s="442" t="s">
        <v>2145</v>
      </c>
      <c r="B50" s="443" t="s">
        <v>2245</v>
      </c>
      <c r="C50" s="452">
        <v>7</v>
      </c>
      <c r="D50" s="452">
        <v>0</v>
      </c>
      <c r="E50" s="452">
        <v>1</v>
      </c>
      <c r="F50" s="452">
        <v>2</v>
      </c>
      <c r="G50" s="452">
        <v>1</v>
      </c>
      <c r="H50" s="452">
        <v>15</v>
      </c>
      <c r="I50" s="452">
        <v>1</v>
      </c>
      <c r="J50" s="452">
        <v>0</v>
      </c>
      <c r="K50" s="452">
        <v>0</v>
      </c>
      <c r="L50" s="452">
        <v>1</v>
      </c>
      <c r="M50" s="452">
        <v>0</v>
      </c>
      <c r="N50" s="452">
        <v>1</v>
      </c>
      <c r="O50" s="445">
        <f t="shared" si="1"/>
        <v>26</v>
      </c>
      <c r="P50" s="445">
        <f t="shared" si="2"/>
        <v>3</v>
      </c>
      <c r="Q50" s="445">
        <f t="shared" si="3"/>
        <v>29</v>
      </c>
      <c r="R50" s="452">
        <v>0</v>
      </c>
      <c r="S50" s="452">
        <v>0</v>
      </c>
      <c r="T50" s="445">
        <f t="shared" si="4"/>
        <v>0</v>
      </c>
    </row>
    <row r="51" spans="1:20" ht="51" collapsed="1">
      <c r="A51" s="451" t="s">
        <v>2147</v>
      </c>
      <c r="B51" s="439" t="s">
        <v>2246</v>
      </c>
      <c r="C51" s="430">
        <f>SUM(C52:C55)</f>
        <v>161</v>
      </c>
      <c r="D51" s="430">
        <f t="shared" ref="D51:N51" si="13">SUM(D52:D55)</f>
        <v>10</v>
      </c>
      <c r="E51" s="430">
        <f t="shared" si="13"/>
        <v>14</v>
      </c>
      <c r="F51" s="430">
        <f t="shared" si="13"/>
        <v>13</v>
      </c>
      <c r="G51" s="430">
        <f t="shared" si="13"/>
        <v>6</v>
      </c>
      <c r="H51" s="430">
        <f t="shared" si="13"/>
        <v>70</v>
      </c>
      <c r="I51" s="430">
        <f t="shared" si="13"/>
        <v>442</v>
      </c>
      <c r="J51" s="430">
        <f t="shared" si="13"/>
        <v>30</v>
      </c>
      <c r="K51" s="430">
        <f t="shared" si="13"/>
        <v>35</v>
      </c>
      <c r="L51" s="430">
        <f t="shared" si="13"/>
        <v>15</v>
      </c>
      <c r="M51" s="430">
        <f t="shared" si="13"/>
        <v>15</v>
      </c>
      <c r="N51" s="430">
        <f t="shared" si="13"/>
        <v>97</v>
      </c>
      <c r="O51" s="68">
        <f t="shared" si="1"/>
        <v>274</v>
      </c>
      <c r="P51" s="68">
        <f t="shared" si="2"/>
        <v>634</v>
      </c>
      <c r="Q51" s="68">
        <f t="shared" si="3"/>
        <v>908</v>
      </c>
      <c r="R51" s="68">
        <f>SUM(R52:R55)</f>
        <v>3</v>
      </c>
      <c r="S51" s="68">
        <f>SUM(S52:S55)</f>
        <v>0</v>
      </c>
      <c r="T51" s="68">
        <f t="shared" si="4"/>
        <v>3</v>
      </c>
    </row>
    <row r="52" spans="1:20" ht="25.5" hidden="1" outlineLevel="1">
      <c r="A52" s="442" t="s">
        <v>2149</v>
      </c>
      <c r="B52" s="443" t="s">
        <v>2247</v>
      </c>
      <c r="C52" s="452">
        <v>11</v>
      </c>
      <c r="D52" s="452">
        <v>0</v>
      </c>
      <c r="E52" s="452">
        <v>0</v>
      </c>
      <c r="F52" s="452">
        <v>1</v>
      </c>
      <c r="G52" s="452">
        <v>0</v>
      </c>
      <c r="H52" s="452">
        <v>13</v>
      </c>
      <c r="I52" s="452">
        <v>1</v>
      </c>
      <c r="J52" s="452">
        <v>0</v>
      </c>
      <c r="K52" s="452">
        <v>0</v>
      </c>
      <c r="L52" s="452">
        <v>0</v>
      </c>
      <c r="M52" s="452">
        <v>0</v>
      </c>
      <c r="N52" s="452">
        <v>0</v>
      </c>
      <c r="O52" s="445">
        <f t="shared" si="1"/>
        <v>25</v>
      </c>
      <c r="P52" s="445">
        <f t="shared" si="2"/>
        <v>1</v>
      </c>
      <c r="Q52" s="445">
        <f t="shared" si="3"/>
        <v>26</v>
      </c>
      <c r="R52" s="452">
        <v>1</v>
      </c>
      <c r="S52" s="452">
        <v>0</v>
      </c>
      <c r="T52" s="445">
        <f t="shared" si="4"/>
        <v>1</v>
      </c>
    </row>
    <row r="53" spans="1:20" ht="25.5" hidden="1" outlineLevel="1">
      <c r="A53" s="442" t="s">
        <v>2151</v>
      </c>
      <c r="B53" s="443" t="s">
        <v>2248</v>
      </c>
      <c r="C53" s="452">
        <v>17</v>
      </c>
      <c r="D53" s="452">
        <v>0</v>
      </c>
      <c r="E53" s="452">
        <v>0</v>
      </c>
      <c r="F53" s="452">
        <v>2</v>
      </c>
      <c r="G53" s="452">
        <v>1</v>
      </c>
      <c r="H53" s="452">
        <v>21</v>
      </c>
      <c r="I53" s="452">
        <v>0</v>
      </c>
      <c r="J53" s="452">
        <v>0</v>
      </c>
      <c r="K53" s="452">
        <v>0</v>
      </c>
      <c r="L53" s="452">
        <v>0</v>
      </c>
      <c r="M53" s="452">
        <v>0</v>
      </c>
      <c r="N53" s="452">
        <v>0</v>
      </c>
      <c r="O53" s="445">
        <f t="shared" si="1"/>
        <v>41</v>
      </c>
      <c r="P53" s="445">
        <f t="shared" si="2"/>
        <v>0</v>
      </c>
      <c r="Q53" s="445">
        <f t="shared" si="3"/>
        <v>41</v>
      </c>
      <c r="R53" s="452">
        <v>2</v>
      </c>
      <c r="S53" s="452">
        <v>0</v>
      </c>
      <c r="T53" s="445">
        <f t="shared" si="4"/>
        <v>2</v>
      </c>
    </row>
    <row r="54" spans="1:20" ht="25.5" hidden="1" outlineLevel="1">
      <c r="A54" s="442" t="s">
        <v>2249</v>
      </c>
      <c r="B54" s="443" t="s">
        <v>2250</v>
      </c>
      <c r="C54" s="452">
        <v>103</v>
      </c>
      <c r="D54" s="452">
        <v>9</v>
      </c>
      <c r="E54" s="452">
        <v>10</v>
      </c>
      <c r="F54" s="452">
        <v>3</v>
      </c>
      <c r="G54" s="452">
        <v>5</v>
      </c>
      <c r="H54" s="452">
        <v>22</v>
      </c>
      <c r="I54" s="452">
        <v>433</v>
      </c>
      <c r="J54" s="452">
        <v>30</v>
      </c>
      <c r="K54" s="452">
        <v>35</v>
      </c>
      <c r="L54" s="452">
        <v>15</v>
      </c>
      <c r="M54" s="452">
        <v>15</v>
      </c>
      <c r="N54" s="452">
        <v>96</v>
      </c>
      <c r="O54" s="445">
        <f t="shared" si="1"/>
        <v>152</v>
      </c>
      <c r="P54" s="445">
        <f t="shared" si="2"/>
        <v>624</v>
      </c>
      <c r="Q54" s="445">
        <f t="shared" si="3"/>
        <v>776</v>
      </c>
      <c r="R54" s="452">
        <v>0</v>
      </c>
      <c r="S54" s="452">
        <v>0</v>
      </c>
      <c r="T54" s="445">
        <f t="shared" si="4"/>
        <v>0</v>
      </c>
    </row>
    <row r="55" spans="1:20" ht="51" hidden="1" outlineLevel="1">
      <c r="A55" s="442" t="s">
        <v>2153</v>
      </c>
      <c r="B55" s="443" t="s">
        <v>2251</v>
      </c>
      <c r="C55" s="452">
        <v>30</v>
      </c>
      <c r="D55" s="452">
        <v>1</v>
      </c>
      <c r="E55" s="452">
        <v>4</v>
      </c>
      <c r="F55" s="452">
        <v>7</v>
      </c>
      <c r="G55" s="452">
        <v>0</v>
      </c>
      <c r="H55" s="452">
        <v>14</v>
      </c>
      <c r="I55" s="452">
        <v>8</v>
      </c>
      <c r="J55" s="452">
        <v>0</v>
      </c>
      <c r="K55" s="452">
        <v>0</v>
      </c>
      <c r="L55" s="452">
        <v>0</v>
      </c>
      <c r="M55" s="452">
        <v>0</v>
      </c>
      <c r="N55" s="452">
        <v>1</v>
      </c>
      <c r="O55" s="445">
        <f t="shared" si="1"/>
        <v>56</v>
      </c>
      <c r="P55" s="445">
        <f t="shared" si="2"/>
        <v>9</v>
      </c>
      <c r="Q55" s="445">
        <f t="shared" si="3"/>
        <v>65</v>
      </c>
      <c r="R55" s="452">
        <v>0</v>
      </c>
      <c r="S55" s="452">
        <v>0</v>
      </c>
      <c r="T55" s="445">
        <f t="shared" si="4"/>
        <v>0</v>
      </c>
    </row>
    <row r="56" spans="1:20" ht="25.5" collapsed="1">
      <c r="A56" s="451" t="s">
        <v>2155</v>
      </c>
      <c r="B56" s="439" t="s">
        <v>2252</v>
      </c>
      <c r="C56" s="430">
        <f>SUM(C57:C60)</f>
        <v>2863</v>
      </c>
      <c r="D56" s="430">
        <f t="shared" ref="D56:N56" si="14">SUM(D57:D60)</f>
        <v>251</v>
      </c>
      <c r="E56" s="430">
        <f t="shared" si="14"/>
        <v>319</v>
      </c>
      <c r="F56" s="430">
        <f t="shared" si="14"/>
        <v>540</v>
      </c>
      <c r="G56" s="430">
        <f t="shared" si="14"/>
        <v>206</v>
      </c>
      <c r="H56" s="430">
        <f t="shared" si="14"/>
        <v>4332</v>
      </c>
      <c r="I56" s="430">
        <f t="shared" si="14"/>
        <v>2</v>
      </c>
      <c r="J56" s="430">
        <f t="shared" si="14"/>
        <v>0</v>
      </c>
      <c r="K56" s="430">
        <f t="shared" si="14"/>
        <v>0</v>
      </c>
      <c r="L56" s="430">
        <f t="shared" si="14"/>
        <v>0</v>
      </c>
      <c r="M56" s="430">
        <f t="shared" si="14"/>
        <v>0</v>
      </c>
      <c r="N56" s="430">
        <f t="shared" si="14"/>
        <v>0</v>
      </c>
      <c r="O56" s="68">
        <f t="shared" si="1"/>
        <v>8511</v>
      </c>
      <c r="P56" s="68">
        <f t="shared" si="2"/>
        <v>2</v>
      </c>
      <c r="Q56" s="68">
        <f t="shared" si="3"/>
        <v>8513</v>
      </c>
      <c r="R56" s="68">
        <f>SUM(R57:R60)</f>
        <v>14</v>
      </c>
      <c r="S56" s="68">
        <f>SUM(S57:S60)</f>
        <v>0</v>
      </c>
      <c r="T56" s="68">
        <f t="shared" si="4"/>
        <v>14</v>
      </c>
    </row>
    <row r="57" spans="1:20" ht="25.5" hidden="1" outlineLevel="1">
      <c r="A57" s="442" t="s">
        <v>2157</v>
      </c>
      <c r="B57" s="443" t="s">
        <v>2253</v>
      </c>
      <c r="C57" s="452">
        <v>383</v>
      </c>
      <c r="D57" s="452">
        <v>9</v>
      </c>
      <c r="E57" s="452">
        <v>22</v>
      </c>
      <c r="F57" s="452">
        <v>31</v>
      </c>
      <c r="G57" s="452">
        <v>7</v>
      </c>
      <c r="H57" s="452">
        <v>181</v>
      </c>
      <c r="I57" s="452">
        <v>1</v>
      </c>
      <c r="J57" s="452">
        <v>0</v>
      </c>
      <c r="K57" s="452">
        <v>0</v>
      </c>
      <c r="L57" s="452">
        <v>0</v>
      </c>
      <c r="M57" s="452">
        <v>0</v>
      </c>
      <c r="N57" s="452">
        <v>0</v>
      </c>
      <c r="O57" s="445">
        <f>SUM(C57:H57)</f>
        <v>633</v>
      </c>
      <c r="P57" s="445">
        <f t="shared" si="2"/>
        <v>1</v>
      </c>
      <c r="Q57" s="445">
        <f t="shared" si="3"/>
        <v>634</v>
      </c>
      <c r="R57" s="452">
        <v>2</v>
      </c>
      <c r="S57" s="452">
        <v>0</v>
      </c>
      <c r="T57" s="445">
        <f t="shared" si="4"/>
        <v>2</v>
      </c>
    </row>
    <row r="58" spans="1:20" s="71" customFormat="1" ht="25.5" hidden="1" outlineLevel="1">
      <c r="A58" s="446" t="s">
        <v>2159</v>
      </c>
      <c r="B58" s="447" t="s">
        <v>2254</v>
      </c>
      <c r="C58" s="456">
        <v>2454</v>
      </c>
      <c r="D58" s="456">
        <v>241</v>
      </c>
      <c r="E58" s="456">
        <v>295</v>
      </c>
      <c r="F58" s="456">
        <v>507</v>
      </c>
      <c r="G58" s="456">
        <v>198</v>
      </c>
      <c r="H58" s="456">
        <v>4136</v>
      </c>
      <c r="I58" s="456">
        <v>0</v>
      </c>
      <c r="J58" s="456">
        <v>0</v>
      </c>
      <c r="K58" s="456">
        <v>0</v>
      </c>
      <c r="L58" s="456">
        <v>0</v>
      </c>
      <c r="M58" s="456">
        <v>0</v>
      </c>
      <c r="N58" s="456">
        <v>0</v>
      </c>
      <c r="O58" s="449">
        <f t="shared" ref="O58:O61" si="15">SUM(C58:H58)</f>
        <v>7831</v>
      </c>
      <c r="P58" s="449">
        <f t="shared" si="2"/>
        <v>0</v>
      </c>
      <c r="Q58" s="449">
        <f t="shared" si="3"/>
        <v>7831</v>
      </c>
      <c r="R58" s="456">
        <v>12</v>
      </c>
      <c r="S58" s="456">
        <v>0</v>
      </c>
      <c r="T58" s="449">
        <f t="shared" si="4"/>
        <v>12</v>
      </c>
    </row>
    <row r="59" spans="1:20" ht="25.5" hidden="1" outlineLevel="1">
      <c r="A59" s="442" t="s">
        <v>2161</v>
      </c>
      <c r="B59" s="443" t="s">
        <v>2255</v>
      </c>
      <c r="C59" s="452">
        <v>11</v>
      </c>
      <c r="D59" s="452">
        <v>0</v>
      </c>
      <c r="E59" s="452">
        <v>1</v>
      </c>
      <c r="F59" s="452">
        <v>1</v>
      </c>
      <c r="G59" s="452">
        <v>0</v>
      </c>
      <c r="H59" s="452">
        <v>4</v>
      </c>
      <c r="I59" s="452">
        <v>0</v>
      </c>
      <c r="J59" s="452">
        <v>0</v>
      </c>
      <c r="K59" s="452">
        <v>0</v>
      </c>
      <c r="L59" s="452">
        <v>0</v>
      </c>
      <c r="M59" s="452">
        <v>0</v>
      </c>
      <c r="N59" s="452">
        <v>0</v>
      </c>
      <c r="O59" s="445">
        <f t="shared" si="15"/>
        <v>17</v>
      </c>
      <c r="P59" s="445">
        <f t="shared" si="2"/>
        <v>0</v>
      </c>
      <c r="Q59" s="445">
        <f t="shared" si="3"/>
        <v>17</v>
      </c>
      <c r="R59" s="452">
        <v>0</v>
      </c>
      <c r="S59" s="452">
        <v>0</v>
      </c>
      <c r="T59" s="445">
        <f t="shared" si="4"/>
        <v>0</v>
      </c>
    </row>
    <row r="60" spans="1:20" s="450" customFormat="1" ht="51" hidden="1" outlineLevel="1">
      <c r="A60" s="446" t="s">
        <v>2163</v>
      </c>
      <c r="B60" s="447" t="s">
        <v>2256</v>
      </c>
      <c r="C60" s="456">
        <v>15</v>
      </c>
      <c r="D60" s="456">
        <v>1</v>
      </c>
      <c r="E60" s="456">
        <v>1</v>
      </c>
      <c r="F60" s="456">
        <v>1</v>
      </c>
      <c r="G60" s="456">
        <v>1</v>
      </c>
      <c r="H60" s="456">
        <v>11</v>
      </c>
      <c r="I60" s="456">
        <v>1</v>
      </c>
      <c r="J60" s="456">
        <v>0</v>
      </c>
      <c r="K60" s="456">
        <v>0</v>
      </c>
      <c r="L60" s="456">
        <v>0</v>
      </c>
      <c r="M60" s="456">
        <v>0</v>
      </c>
      <c r="N60" s="456">
        <v>0</v>
      </c>
      <c r="O60" s="449">
        <f t="shared" si="15"/>
        <v>30</v>
      </c>
      <c r="P60" s="449">
        <f t="shared" si="2"/>
        <v>1</v>
      </c>
      <c r="Q60" s="449">
        <f t="shared" si="3"/>
        <v>31</v>
      </c>
      <c r="R60" s="456">
        <v>0</v>
      </c>
      <c r="S60" s="456">
        <v>0</v>
      </c>
      <c r="T60" s="449">
        <f t="shared" si="4"/>
        <v>0</v>
      </c>
    </row>
    <row r="61" spans="1:20" ht="38.25" collapsed="1">
      <c r="A61" s="451" t="s">
        <v>2165</v>
      </c>
      <c r="B61" s="439" t="s">
        <v>2257</v>
      </c>
      <c r="C61" s="430">
        <f>SUM(C62:C64)</f>
        <v>322</v>
      </c>
      <c r="D61" s="430">
        <f t="shared" ref="D61:N61" si="16">SUM(D62:D64)</f>
        <v>12</v>
      </c>
      <c r="E61" s="430">
        <f t="shared" si="16"/>
        <v>28</v>
      </c>
      <c r="F61" s="430">
        <f t="shared" si="16"/>
        <v>49</v>
      </c>
      <c r="G61" s="430">
        <f t="shared" si="16"/>
        <v>6</v>
      </c>
      <c r="H61" s="430">
        <f t="shared" si="16"/>
        <v>253</v>
      </c>
      <c r="I61" s="430">
        <f t="shared" si="16"/>
        <v>17</v>
      </c>
      <c r="J61" s="430">
        <f t="shared" si="16"/>
        <v>1</v>
      </c>
      <c r="K61" s="430">
        <f t="shared" si="16"/>
        <v>0</v>
      </c>
      <c r="L61" s="430">
        <f t="shared" si="16"/>
        <v>1</v>
      </c>
      <c r="M61" s="430">
        <f t="shared" si="16"/>
        <v>0</v>
      </c>
      <c r="N61" s="430">
        <f t="shared" si="16"/>
        <v>9</v>
      </c>
      <c r="O61" s="68">
        <f t="shared" si="15"/>
        <v>670</v>
      </c>
      <c r="P61" s="68">
        <f t="shared" si="2"/>
        <v>28</v>
      </c>
      <c r="Q61" s="68">
        <f t="shared" si="3"/>
        <v>698</v>
      </c>
      <c r="R61" s="68">
        <f>SUM(R62:R64)</f>
        <v>6</v>
      </c>
      <c r="S61" s="68">
        <f>SUM(S62:S64)</f>
        <v>0</v>
      </c>
      <c r="T61" s="68">
        <f t="shared" si="4"/>
        <v>6</v>
      </c>
    </row>
    <row r="62" spans="1:20" ht="51" hidden="1" outlineLevel="1">
      <c r="A62" s="442" t="s">
        <v>2167</v>
      </c>
      <c r="B62" s="443" t="s">
        <v>2258</v>
      </c>
      <c r="C62" s="452">
        <v>224</v>
      </c>
      <c r="D62" s="452">
        <v>6</v>
      </c>
      <c r="E62" s="452">
        <v>18</v>
      </c>
      <c r="F62" s="452">
        <v>24</v>
      </c>
      <c r="G62" s="452">
        <v>4</v>
      </c>
      <c r="H62" s="452">
        <v>127</v>
      </c>
      <c r="I62" s="452">
        <v>14</v>
      </c>
      <c r="J62" s="452">
        <v>1</v>
      </c>
      <c r="K62" s="452">
        <v>0</v>
      </c>
      <c r="L62" s="452">
        <v>1</v>
      </c>
      <c r="M62" s="452">
        <v>0</v>
      </c>
      <c r="N62" s="452">
        <v>6</v>
      </c>
      <c r="O62" s="445">
        <f t="shared" si="1"/>
        <v>403</v>
      </c>
      <c r="P62" s="445">
        <f t="shared" si="2"/>
        <v>22</v>
      </c>
      <c r="Q62" s="445">
        <f t="shared" si="3"/>
        <v>425</v>
      </c>
      <c r="R62" s="452">
        <v>3</v>
      </c>
      <c r="S62" s="452">
        <v>0</v>
      </c>
      <c r="T62" s="445">
        <f t="shared" si="4"/>
        <v>3</v>
      </c>
    </row>
    <row r="63" spans="1:20" ht="51" hidden="1" outlineLevel="1">
      <c r="A63" s="442" t="s">
        <v>2169</v>
      </c>
      <c r="B63" s="443" t="s">
        <v>2259</v>
      </c>
      <c r="C63" s="452">
        <v>75</v>
      </c>
      <c r="D63" s="452">
        <v>6</v>
      </c>
      <c r="E63" s="452">
        <v>7</v>
      </c>
      <c r="F63" s="452">
        <v>20</v>
      </c>
      <c r="G63" s="452">
        <v>2</v>
      </c>
      <c r="H63" s="452">
        <v>114</v>
      </c>
      <c r="I63" s="452">
        <v>0</v>
      </c>
      <c r="J63" s="452">
        <v>0</v>
      </c>
      <c r="K63" s="452">
        <v>0</v>
      </c>
      <c r="L63" s="452">
        <v>0</v>
      </c>
      <c r="M63" s="452">
        <v>0</v>
      </c>
      <c r="N63" s="452">
        <v>1</v>
      </c>
      <c r="O63" s="445">
        <f t="shared" si="1"/>
        <v>224</v>
      </c>
      <c r="P63" s="445">
        <f t="shared" si="2"/>
        <v>1</v>
      </c>
      <c r="Q63" s="445">
        <f t="shared" si="3"/>
        <v>225</v>
      </c>
      <c r="R63" s="452">
        <v>2</v>
      </c>
      <c r="S63" s="452">
        <v>0</v>
      </c>
      <c r="T63" s="445">
        <f t="shared" si="4"/>
        <v>2</v>
      </c>
    </row>
    <row r="64" spans="1:20" ht="51" hidden="1" outlineLevel="1">
      <c r="A64" s="442" t="s">
        <v>2171</v>
      </c>
      <c r="B64" s="443" t="s">
        <v>2260</v>
      </c>
      <c r="C64" s="452">
        <v>23</v>
      </c>
      <c r="D64" s="452">
        <v>0</v>
      </c>
      <c r="E64" s="452">
        <v>3</v>
      </c>
      <c r="F64" s="452">
        <v>5</v>
      </c>
      <c r="G64" s="452">
        <v>0</v>
      </c>
      <c r="H64" s="452">
        <v>12</v>
      </c>
      <c r="I64" s="452">
        <v>3</v>
      </c>
      <c r="J64" s="452">
        <v>0</v>
      </c>
      <c r="K64" s="452">
        <v>0</v>
      </c>
      <c r="L64" s="452">
        <v>0</v>
      </c>
      <c r="M64" s="452">
        <v>0</v>
      </c>
      <c r="N64" s="452">
        <v>2</v>
      </c>
      <c r="O64" s="445">
        <f t="shared" si="1"/>
        <v>43</v>
      </c>
      <c r="P64" s="445">
        <f t="shared" si="2"/>
        <v>5</v>
      </c>
      <c r="Q64" s="445">
        <f t="shared" si="3"/>
        <v>48</v>
      </c>
      <c r="R64" s="452">
        <v>1</v>
      </c>
      <c r="S64" s="452">
        <v>0</v>
      </c>
      <c r="T64" s="445">
        <f t="shared" si="4"/>
        <v>1</v>
      </c>
    </row>
    <row r="65" spans="1:20" ht="51" collapsed="1">
      <c r="A65" s="451" t="s">
        <v>2173</v>
      </c>
      <c r="B65" s="455" t="s">
        <v>2261</v>
      </c>
      <c r="C65" s="430">
        <f>SUM(C66:C68)</f>
        <v>34</v>
      </c>
      <c r="D65" s="430">
        <f t="shared" ref="D65:N65" si="17">SUM(D66:D68)</f>
        <v>1</v>
      </c>
      <c r="E65" s="430">
        <f t="shared" si="17"/>
        <v>3</v>
      </c>
      <c r="F65" s="430">
        <f t="shared" si="17"/>
        <v>3</v>
      </c>
      <c r="G65" s="430">
        <f t="shared" si="17"/>
        <v>0</v>
      </c>
      <c r="H65" s="430">
        <f t="shared" si="17"/>
        <v>37</v>
      </c>
      <c r="I65" s="430">
        <f t="shared" si="17"/>
        <v>3</v>
      </c>
      <c r="J65" s="430">
        <f t="shared" si="17"/>
        <v>0</v>
      </c>
      <c r="K65" s="430">
        <f t="shared" si="17"/>
        <v>0</v>
      </c>
      <c r="L65" s="430">
        <f t="shared" si="17"/>
        <v>1</v>
      </c>
      <c r="M65" s="430">
        <f t="shared" si="17"/>
        <v>0</v>
      </c>
      <c r="N65" s="430">
        <f t="shared" si="17"/>
        <v>4</v>
      </c>
      <c r="O65" s="68">
        <f t="shared" si="1"/>
        <v>78</v>
      </c>
      <c r="P65" s="68">
        <f t="shared" si="2"/>
        <v>8</v>
      </c>
      <c r="Q65" s="68">
        <f t="shared" si="3"/>
        <v>86</v>
      </c>
      <c r="R65" s="68">
        <f>SUM(R66:R68)</f>
        <v>1</v>
      </c>
      <c r="S65" s="68">
        <f>SUM(S66:S68)</f>
        <v>0</v>
      </c>
      <c r="T65" s="68">
        <f t="shared" si="4"/>
        <v>1</v>
      </c>
    </row>
    <row r="66" spans="1:20" s="71" customFormat="1" ht="25.5" hidden="1" outlineLevel="1">
      <c r="A66" s="446" t="s">
        <v>2262</v>
      </c>
      <c r="B66" s="447" t="s">
        <v>2263</v>
      </c>
      <c r="C66" s="456">
        <v>2</v>
      </c>
      <c r="D66" s="456">
        <v>0</v>
      </c>
      <c r="E66" s="456">
        <v>0</v>
      </c>
      <c r="F66" s="456">
        <v>0</v>
      </c>
      <c r="G66" s="456">
        <v>0</v>
      </c>
      <c r="H66" s="456">
        <v>0</v>
      </c>
      <c r="I66" s="456">
        <v>0</v>
      </c>
      <c r="J66" s="456">
        <v>0</v>
      </c>
      <c r="K66" s="456">
        <v>0</v>
      </c>
      <c r="L66" s="456">
        <v>0</v>
      </c>
      <c r="M66" s="456">
        <v>0</v>
      </c>
      <c r="N66" s="456">
        <v>0</v>
      </c>
      <c r="O66" s="456">
        <f>SUM(C66:H66)</f>
        <v>2</v>
      </c>
      <c r="P66" s="456">
        <f t="shared" si="2"/>
        <v>0</v>
      </c>
      <c r="Q66" s="456">
        <f t="shared" si="3"/>
        <v>2</v>
      </c>
      <c r="R66" s="456">
        <v>0</v>
      </c>
      <c r="S66" s="456">
        <v>0</v>
      </c>
      <c r="T66" s="456">
        <f t="shared" si="4"/>
        <v>0</v>
      </c>
    </row>
    <row r="67" spans="1:20" ht="25.5" hidden="1" outlineLevel="1">
      <c r="A67" s="442" t="s">
        <v>2264</v>
      </c>
      <c r="B67" s="443" t="s">
        <v>2265</v>
      </c>
      <c r="C67" s="452">
        <v>1</v>
      </c>
      <c r="D67" s="452">
        <v>0</v>
      </c>
      <c r="E67" s="452">
        <v>0</v>
      </c>
      <c r="F67" s="452">
        <v>0</v>
      </c>
      <c r="G67" s="452">
        <v>0</v>
      </c>
      <c r="H67" s="452">
        <v>1</v>
      </c>
      <c r="I67" s="452">
        <v>0</v>
      </c>
      <c r="J67" s="452">
        <v>0</v>
      </c>
      <c r="K67" s="452">
        <v>0</v>
      </c>
      <c r="L67" s="452">
        <v>0</v>
      </c>
      <c r="M67" s="452">
        <v>0</v>
      </c>
      <c r="N67" s="452">
        <v>0</v>
      </c>
      <c r="O67" s="452">
        <f t="shared" ref="O67:O68" si="18">SUM(C67:H67)</f>
        <v>2</v>
      </c>
      <c r="P67" s="452">
        <f t="shared" si="2"/>
        <v>0</v>
      </c>
      <c r="Q67" s="445">
        <f t="shared" si="3"/>
        <v>2</v>
      </c>
      <c r="R67" s="452">
        <v>0</v>
      </c>
      <c r="S67" s="452">
        <v>0</v>
      </c>
      <c r="T67" s="445">
        <f t="shared" si="4"/>
        <v>0</v>
      </c>
    </row>
    <row r="68" spans="1:20" ht="38.25" hidden="1" outlineLevel="1">
      <c r="A68" s="442" t="s">
        <v>2266</v>
      </c>
      <c r="B68" s="443" t="s">
        <v>2267</v>
      </c>
      <c r="C68" s="452">
        <v>31</v>
      </c>
      <c r="D68" s="452">
        <v>1</v>
      </c>
      <c r="E68" s="452">
        <v>3</v>
      </c>
      <c r="F68" s="452">
        <v>3</v>
      </c>
      <c r="G68" s="452">
        <v>0</v>
      </c>
      <c r="H68" s="452">
        <v>36</v>
      </c>
      <c r="I68" s="452">
        <v>3</v>
      </c>
      <c r="J68" s="452">
        <v>0</v>
      </c>
      <c r="K68" s="452">
        <v>0</v>
      </c>
      <c r="L68" s="452">
        <v>1</v>
      </c>
      <c r="M68" s="452">
        <v>0</v>
      </c>
      <c r="N68" s="452">
        <v>4</v>
      </c>
      <c r="O68" s="452">
        <f t="shared" si="18"/>
        <v>74</v>
      </c>
      <c r="P68" s="452">
        <f t="shared" si="2"/>
        <v>8</v>
      </c>
      <c r="Q68" s="445">
        <f t="shared" si="3"/>
        <v>82</v>
      </c>
      <c r="R68" s="452">
        <v>1</v>
      </c>
      <c r="S68" s="452">
        <v>0</v>
      </c>
      <c r="T68" s="445">
        <f t="shared" si="4"/>
        <v>1</v>
      </c>
    </row>
    <row r="69" spans="1:20" ht="25.5" collapsed="1">
      <c r="A69" s="451">
        <v>999</v>
      </c>
      <c r="B69" s="455" t="s">
        <v>2268</v>
      </c>
      <c r="C69" s="430">
        <v>24904</v>
      </c>
      <c r="D69" s="430">
        <v>770</v>
      </c>
      <c r="E69" s="430">
        <v>1727</v>
      </c>
      <c r="F69" s="430">
        <v>2571</v>
      </c>
      <c r="G69" s="431">
        <v>642</v>
      </c>
      <c r="H69" s="431">
        <v>15192</v>
      </c>
      <c r="I69" s="430">
        <v>7445</v>
      </c>
      <c r="J69" s="430">
        <v>223</v>
      </c>
      <c r="K69" s="430">
        <v>414</v>
      </c>
      <c r="L69" s="430">
        <v>588</v>
      </c>
      <c r="M69" s="431">
        <v>127</v>
      </c>
      <c r="N69" s="431">
        <v>2727</v>
      </c>
      <c r="O69" s="68">
        <f t="shared" si="1"/>
        <v>45806</v>
      </c>
      <c r="P69" s="68">
        <f t="shared" si="2"/>
        <v>11524</v>
      </c>
      <c r="Q69" s="68">
        <f t="shared" si="3"/>
        <v>57330</v>
      </c>
      <c r="R69" s="68">
        <v>419</v>
      </c>
      <c r="S69" s="68">
        <v>11</v>
      </c>
      <c r="T69" s="68">
        <f t="shared" si="4"/>
        <v>430</v>
      </c>
    </row>
    <row r="70" spans="1:20" s="458" customFormat="1" ht="17.25" customHeight="1">
      <c r="A70" s="457"/>
      <c r="B70" s="341" t="s">
        <v>1119</v>
      </c>
      <c r="C70" s="75">
        <f>+C69+C65+C61+C56+C51+C47+C43+C38+C35+C29+C21+C13+C8+C7</f>
        <v>117511</v>
      </c>
      <c r="D70" s="75">
        <f t="shared" ref="D70:T70" si="19">+D69+D65+D61+D56+D51+D47+D43+D38+D35+D29+D21+D13+D8+D7</f>
        <v>5304</v>
      </c>
      <c r="E70" s="75">
        <f t="shared" si="19"/>
        <v>10077</v>
      </c>
      <c r="F70" s="75">
        <f t="shared" si="19"/>
        <v>14406</v>
      </c>
      <c r="G70" s="75">
        <f t="shared" si="19"/>
        <v>3893</v>
      </c>
      <c r="H70" s="75">
        <f t="shared" si="19"/>
        <v>89924</v>
      </c>
      <c r="I70" s="75">
        <f t="shared" si="19"/>
        <v>28609</v>
      </c>
      <c r="J70" s="75">
        <f t="shared" si="19"/>
        <v>1082</v>
      </c>
      <c r="K70" s="75">
        <f t="shared" si="19"/>
        <v>1761</v>
      </c>
      <c r="L70" s="75">
        <f t="shared" si="19"/>
        <v>2297</v>
      </c>
      <c r="M70" s="75">
        <f t="shared" si="19"/>
        <v>609</v>
      </c>
      <c r="N70" s="75">
        <f t="shared" si="19"/>
        <v>10595</v>
      </c>
      <c r="O70" s="75">
        <f t="shared" si="19"/>
        <v>241115</v>
      </c>
      <c r="P70" s="75">
        <f t="shared" si="19"/>
        <v>44953</v>
      </c>
      <c r="Q70" s="75">
        <f t="shared" si="19"/>
        <v>286068</v>
      </c>
      <c r="R70" s="75">
        <f t="shared" si="19"/>
        <v>1369</v>
      </c>
      <c r="S70" s="75">
        <f t="shared" si="19"/>
        <v>36</v>
      </c>
      <c r="T70" s="75">
        <f t="shared" si="19"/>
        <v>1405</v>
      </c>
    </row>
    <row r="71" spans="1:20" ht="15.75">
      <c r="A71" s="373" t="s">
        <v>2050</v>
      </c>
      <c r="B71" s="373"/>
      <c r="C71" s="373"/>
      <c r="D71" s="374"/>
      <c r="E71" s="374"/>
      <c r="F71" s="374"/>
      <c r="G71" s="374"/>
      <c r="H71" s="374"/>
      <c r="I71" s="374"/>
      <c r="J71" s="374"/>
      <c r="K71" s="374"/>
      <c r="L71" s="374"/>
      <c r="M71" s="374"/>
      <c r="N71" s="374"/>
      <c r="O71" s="374"/>
      <c r="P71" s="374"/>
      <c r="Q71" s="374"/>
      <c r="R71" s="374"/>
      <c r="S71" s="374"/>
      <c r="T71" s="374"/>
    </row>
  </sheetData>
  <mergeCells count="10">
    <mergeCell ref="A1:T1"/>
    <mergeCell ref="A2:T2"/>
    <mergeCell ref="A3:E3"/>
    <mergeCell ref="A4:A6"/>
    <mergeCell ref="B4:B6"/>
    <mergeCell ref="C4:Q4"/>
    <mergeCell ref="R4:T5"/>
    <mergeCell ref="C5:H5"/>
    <mergeCell ref="I5:N5"/>
    <mergeCell ref="O5:Q5"/>
  </mergeCells>
  <printOptions horizontalCentered="1" verticalCentered="1" gridLinesSet="0"/>
  <pageMargins left="0.35433070866141736" right="0.35433070866141736" top="0" bottom="0" header="0" footer="0"/>
  <pageSetup paperSize="9" scale="72" orientation="landscape" r:id="rId1"/>
  <headerFooter alignWithMargins="0"/>
  <rowBreaks count="1" manualBreakCount="1">
    <brk id="40" max="16383" man="1"/>
  </rowBreaks>
</worksheet>
</file>

<file path=xl/worksheets/sheet37.xml><?xml version="1.0" encoding="utf-8"?>
<worksheet xmlns="http://schemas.openxmlformats.org/spreadsheetml/2006/main" xmlns:r="http://schemas.openxmlformats.org/officeDocument/2006/relationships">
  <sheetPr>
    <tabColor theme="0" tint="-4.9989318521683403E-2"/>
  </sheetPr>
  <dimension ref="A1:T44"/>
  <sheetViews>
    <sheetView showGridLines="0" zoomScaleNormal="100" workbookViewId="0">
      <pane xSplit="2" ySplit="6" topLeftCell="C26"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5.5703125" style="339" customWidth="1"/>
    <col min="2" max="2" width="40.28515625" style="339" customWidth="1"/>
    <col min="3" max="3" width="8" style="339" customWidth="1"/>
    <col min="4" max="4" width="9.85546875" style="339" customWidth="1"/>
    <col min="5" max="5" width="6.28515625" style="339" customWidth="1"/>
    <col min="6" max="6" width="6.42578125" style="339" bestFit="1" customWidth="1"/>
    <col min="7" max="7" width="5.42578125" style="339" bestFit="1" customWidth="1"/>
    <col min="8" max="8" width="6.42578125" style="339" bestFit="1" customWidth="1"/>
    <col min="9" max="9" width="7.85546875" style="339" customWidth="1"/>
    <col min="10" max="10" width="9.7109375" style="339" customWidth="1"/>
    <col min="11" max="12" width="5.42578125" style="339" bestFit="1" customWidth="1"/>
    <col min="13" max="13" width="4" style="339" bestFit="1" customWidth="1"/>
    <col min="14" max="14" width="9.5703125" style="339" customWidth="1"/>
    <col min="15" max="15" width="7.42578125" style="339" bestFit="1" customWidth="1"/>
    <col min="16" max="16" width="8.42578125" style="339" customWidth="1"/>
    <col min="17" max="17" width="8.85546875" style="339" customWidth="1"/>
    <col min="18" max="18" width="6" style="339" bestFit="1" customWidth="1"/>
    <col min="19" max="19" width="6.28515625" style="339" bestFit="1" customWidth="1"/>
    <col min="20" max="20" width="6.7109375" style="339" bestFit="1" customWidth="1"/>
    <col min="21" max="16384" width="9.140625" style="339"/>
  </cols>
  <sheetData>
    <row r="1" spans="1:20" ht="25.5" customHeight="1">
      <c r="A1" s="898" t="s">
        <v>2269</v>
      </c>
      <c r="B1" s="898"/>
      <c r="C1" s="898"/>
      <c r="D1" s="898"/>
      <c r="E1" s="898"/>
      <c r="F1" s="898"/>
      <c r="G1" s="898"/>
      <c r="H1" s="898"/>
      <c r="I1" s="898"/>
      <c r="J1" s="898"/>
      <c r="K1" s="898"/>
      <c r="L1" s="898"/>
      <c r="M1" s="898"/>
      <c r="N1" s="898"/>
      <c r="O1" s="898"/>
      <c r="P1" s="898"/>
      <c r="Q1" s="898"/>
      <c r="R1" s="898"/>
      <c r="S1" s="898"/>
      <c r="T1" s="898"/>
    </row>
    <row r="2" spans="1:20" ht="19.5" customHeight="1">
      <c r="A2" s="1205" t="s">
        <v>2270</v>
      </c>
      <c r="B2" s="1205"/>
      <c r="C2" s="1205"/>
      <c r="D2" s="1205"/>
      <c r="E2" s="1205"/>
      <c r="F2" s="1205"/>
      <c r="G2" s="1205"/>
      <c r="H2" s="1205"/>
      <c r="I2" s="1205"/>
      <c r="J2" s="1205"/>
      <c r="K2" s="1205"/>
      <c r="L2" s="1205"/>
      <c r="M2" s="1205"/>
      <c r="N2" s="1205"/>
      <c r="O2" s="1205"/>
      <c r="P2" s="1205"/>
      <c r="Q2" s="1205"/>
      <c r="R2" s="1205"/>
      <c r="S2" s="1205"/>
      <c r="T2" s="1205"/>
    </row>
    <row r="4" spans="1:20" s="60" customFormat="1" ht="41.25" customHeight="1">
      <c r="A4" s="958" t="s">
        <v>1291</v>
      </c>
      <c r="B4" s="975" t="s">
        <v>2271</v>
      </c>
      <c r="C4" s="903" t="s">
        <v>1131</v>
      </c>
      <c r="D4" s="904"/>
      <c r="E4" s="904"/>
      <c r="F4" s="904"/>
      <c r="G4" s="904"/>
      <c r="H4" s="904"/>
      <c r="I4" s="904"/>
      <c r="J4" s="904"/>
      <c r="K4" s="904"/>
      <c r="L4" s="904"/>
      <c r="M4" s="904"/>
      <c r="N4" s="904"/>
      <c r="O4" s="904"/>
      <c r="P4" s="904"/>
      <c r="Q4" s="904"/>
      <c r="R4" s="1176" t="s">
        <v>2063</v>
      </c>
      <c r="S4" s="1177"/>
      <c r="T4" s="1177"/>
    </row>
    <row r="5" spans="1:20" s="60" customFormat="1" ht="18" customHeight="1">
      <c r="A5" s="959"/>
      <c r="B5" s="975"/>
      <c r="C5" s="903" t="s">
        <v>1132</v>
      </c>
      <c r="D5" s="904"/>
      <c r="E5" s="904"/>
      <c r="F5" s="904"/>
      <c r="G5" s="904"/>
      <c r="H5" s="904"/>
      <c r="I5" s="903" t="s">
        <v>1133</v>
      </c>
      <c r="J5" s="904"/>
      <c r="K5" s="904"/>
      <c r="L5" s="904"/>
      <c r="M5" s="904"/>
      <c r="N5" s="904"/>
      <c r="O5" s="903" t="s">
        <v>1119</v>
      </c>
      <c r="P5" s="904"/>
      <c r="Q5" s="980"/>
      <c r="R5" s="1178"/>
      <c r="S5" s="1179"/>
      <c r="T5" s="1179"/>
    </row>
    <row r="6" spans="1:20" s="60" customFormat="1" ht="80.25" customHeight="1">
      <c r="A6" s="960"/>
      <c r="B6" s="975"/>
      <c r="C6" s="61" t="s">
        <v>1421</v>
      </c>
      <c r="D6" s="61" t="s">
        <v>1422</v>
      </c>
      <c r="E6" s="61" t="s">
        <v>11</v>
      </c>
      <c r="F6" s="61" t="s">
        <v>12</v>
      </c>
      <c r="G6" s="61" t="s">
        <v>13</v>
      </c>
      <c r="H6" s="61" t="s">
        <v>1147</v>
      </c>
      <c r="I6" s="61" t="s">
        <v>1421</v>
      </c>
      <c r="J6" s="61" t="s">
        <v>1422</v>
      </c>
      <c r="K6" s="61" t="s">
        <v>11</v>
      </c>
      <c r="L6" s="61" t="s">
        <v>12</v>
      </c>
      <c r="M6" s="61" t="s">
        <v>13</v>
      </c>
      <c r="N6" s="61" t="s">
        <v>1147</v>
      </c>
      <c r="O6" s="62" t="s">
        <v>1134</v>
      </c>
      <c r="P6" s="63" t="s">
        <v>1135</v>
      </c>
      <c r="Q6" s="64" t="s">
        <v>1136</v>
      </c>
      <c r="R6" s="398" t="s">
        <v>2064</v>
      </c>
      <c r="S6" s="398" t="s">
        <v>2065</v>
      </c>
      <c r="T6" s="399" t="s">
        <v>2066</v>
      </c>
    </row>
    <row r="7" spans="1:20" ht="25.5">
      <c r="A7" s="459">
        <v>0</v>
      </c>
      <c r="B7" s="455" t="s">
        <v>2188</v>
      </c>
      <c r="C7" s="336">
        <v>4303</v>
      </c>
      <c r="D7" s="336">
        <v>139</v>
      </c>
      <c r="E7" s="336">
        <v>294</v>
      </c>
      <c r="F7" s="336">
        <v>418</v>
      </c>
      <c r="G7" s="336">
        <v>107</v>
      </c>
      <c r="H7" s="336">
        <v>2737</v>
      </c>
      <c r="I7" s="336">
        <v>1257</v>
      </c>
      <c r="J7" s="336">
        <v>29</v>
      </c>
      <c r="K7" s="336">
        <v>58</v>
      </c>
      <c r="L7" s="336">
        <v>84</v>
      </c>
      <c r="M7" s="336">
        <v>11</v>
      </c>
      <c r="N7" s="336">
        <v>368</v>
      </c>
      <c r="O7" s="73">
        <f>SUM(C7:H7)</f>
        <v>7998</v>
      </c>
      <c r="P7" s="73">
        <f>SUM(I7:N7)</f>
        <v>1807</v>
      </c>
      <c r="Q7" s="73">
        <f>O7+P7</f>
        <v>9805</v>
      </c>
      <c r="R7" s="336">
        <v>132</v>
      </c>
      <c r="S7" s="336">
        <v>9</v>
      </c>
      <c r="T7" s="73">
        <f>+S7+R7</f>
        <v>141</v>
      </c>
    </row>
    <row r="8" spans="1:20" ht="51">
      <c r="A8" s="460">
        <v>10</v>
      </c>
      <c r="B8" s="455" t="s">
        <v>2272</v>
      </c>
      <c r="C8" s="336">
        <f t="shared" ref="C8:T8" si="0">SUM(C9:C11)</f>
        <v>42716</v>
      </c>
      <c r="D8" s="336">
        <f t="shared" si="0"/>
        <v>3086</v>
      </c>
      <c r="E8" s="336">
        <f t="shared" si="0"/>
        <v>5325</v>
      </c>
      <c r="F8" s="336">
        <f t="shared" si="0"/>
        <v>7559</v>
      </c>
      <c r="G8" s="337">
        <f t="shared" si="0"/>
        <v>2147</v>
      </c>
      <c r="H8" s="337">
        <f t="shared" si="0"/>
        <v>45732</v>
      </c>
      <c r="I8" s="336">
        <f t="shared" si="0"/>
        <v>8222</v>
      </c>
      <c r="J8" s="336">
        <f t="shared" si="0"/>
        <v>547</v>
      </c>
      <c r="K8" s="336">
        <f t="shared" si="0"/>
        <v>852</v>
      </c>
      <c r="L8" s="336">
        <f t="shared" si="0"/>
        <v>1121</v>
      </c>
      <c r="M8" s="337">
        <f t="shared" si="0"/>
        <v>315</v>
      </c>
      <c r="N8" s="337">
        <f t="shared" si="0"/>
        <v>5179</v>
      </c>
      <c r="O8" s="73">
        <f t="shared" si="0"/>
        <v>106565</v>
      </c>
      <c r="P8" s="73">
        <f t="shared" si="0"/>
        <v>16236</v>
      </c>
      <c r="Q8" s="73">
        <f t="shared" si="0"/>
        <v>122801</v>
      </c>
      <c r="R8" s="69">
        <f t="shared" si="0"/>
        <v>169</v>
      </c>
      <c r="S8" s="69">
        <f t="shared" si="0"/>
        <v>7</v>
      </c>
      <c r="T8" s="73">
        <f t="shared" si="0"/>
        <v>176</v>
      </c>
    </row>
    <row r="9" spans="1:20" ht="25.5" hidden="1" outlineLevel="1">
      <c r="A9" s="461">
        <v>11</v>
      </c>
      <c r="B9" s="462" t="s">
        <v>2273</v>
      </c>
      <c r="C9" s="463">
        <v>36180</v>
      </c>
      <c r="D9" s="463">
        <v>2701</v>
      </c>
      <c r="E9" s="463">
        <v>4629</v>
      </c>
      <c r="F9" s="463">
        <v>6565</v>
      </c>
      <c r="G9" s="463">
        <v>1908</v>
      </c>
      <c r="H9" s="463">
        <v>39952</v>
      </c>
      <c r="I9" s="463">
        <v>7526</v>
      </c>
      <c r="J9" s="463">
        <v>518</v>
      </c>
      <c r="K9" s="463">
        <v>784</v>
      </c>
      <c r="L9" s="463">
        <v>1054</v>
      </c>
      <c r="M9" s="463">
        <v>286</v>
      </c>
      <c r="N9" s="463">
        <v>4782</v>
      </c>
      <c r="O9" s="464">
        <f t="shared" ref="O9:O11" si="1">SUM(C9:H9)</f>
        <v>91935</v>
      </c>
      <c r="P9" s="464">
        <f t="shared" ref="P9:P11" si="2">SUM(I9:N9)</f>
        <v>14950</v>
      </c>
      <c r="Q9" s="464">
        <f t="shared" ref="Q9:Q11" si="3">O9+P9</f>
        <v>106885</v>
      </c>
      <c r="R9" s="463">
        <v>120</v>
      </c>
      <c r="S9" s="463">
        <v>7</v>
      </c>
      <c r="T9" s="464">
        <f t="shared" ref="T9:T42" si="4">+S9+R9</f>
        <v>127</v>
      </c>
    </row>
    <row r="10" spans="1:20" ht="25.5" hidden="1" outlineLevel="1">
      <c r="A10" s="461">
        <v>12</v>
      </c>
      <c r="B10" s="462" t="s">
        <v>2274</v>
      </c>
      <c r="C10" s="463">
        <v>5167</v>
      </c>
      <c r="D10" s="463">
        <v>316</v>
      </c>
      <c r="E10" s="463">
        <v>551</v>
      </c>
      <c r="F10" s="463">
        <v>809</v>
      </c>
      <c r="G10" s="463">
        <v>193</v>
      </c>
      <c r="H10" s="463">
        <v>4607</v>
      </c>
      <c r="I10" s="463">
        <v>479</v>
      </c>
      <c r="J10" s="463">
        <v>22</v>
      </c>
      <c r="K10" s="463">
        <v>49</v>
      </c>
      <c r="L10" s="463">
        <v>48</v>
      </c>
      <c r="M10" s="463">
        <v>23</v>
      </c>
      <c r="N10" s="463">
        <v>279</v>
      </c>
      <c r="O10" s="464">
        <f t="shared" si="1"/>
        <v>11643</v>
      </c>
      <c r="P10" s="464">
        <f t="shared" si="2"/>
        <v>900</v>
      </c>
      <c r="Q10" s="464">
        <f t="shared" si="3"/>
        <v>12543</v>
      </c>
      <c r="R10" s="463">
        <v>28</v>
      </c>
      <c r="S10" s="463">
        <v>0</v>
      </c>
      <c r="T10" s="464">
        <f t="shared" si="4"/>
        <v>28</v>
      </c>
    </row>
    <row r="11" spans="1:20" ht="51" hidden="1" outlineLevel="1">
      <c r="A11" s="461">
        <v>19</v>
      </c>
      <c r="B11" s="462" t="s">
        <v>2275</v>
      </c>
      <c r="C11" s="463">
        <v>1369</v>
      </c>
      <c r="D11" s="463">
        <v>69</v>
      </c>
      <c r="E11" s="463">
        <v>145</v>
      </c>
      <c r="F11" s="463">
        <v>185</v>
      </c>
      <c r="G11" s="463">
        <v>46</v>
      </c>
      <c r="H11" s="463">
        <v>1173</v>
      </c>
      <c r="I11" s="463">
        <v>217</v>
      </c>
      <c r="J11" s="463">
        <v>7</v>
      </c>
      <c r="K11" s="463">
        <v>19</v>
      </c>
      <c r="L11" s="463">
        <v>19</v>
      </c>
      <c r="M11" s="463">
        <v>6</v>
      </c>
      <c r="N11" s="463">
        <v>118</v>
      </c>
      <c r="O11" s="464">
        <f t="shared" si="1"/>
        <v>2987</v>
      </c>
      <c r="P11" s="464">
        <f t="shared" si="2"/>
        <v>386</v>
      </c>
      <c r="Q11" s="464">
        <f t="shared" si="3"/>
        <v>3373</v>
      </c>
      <c r="R11" s="463">
        <v>21</v>
      </c>
      <c r="S11" s="463">
        <v>0</v>
      </c>
      <c r="T11" s="464">
        <f t="shared" si="4"/>
        <v>21</v>
      </c>
    </row>
    <row r="12" spans="1:20" ht="38.25" collapsed="1">
      <c r="A12" s="460">
        <f>+A11+1</f>
        <v>20</v>
      </c>
      <c r="B12" s="455" t="s">
        <v>2276</v>
      </c>
      <c r="C12" s="336">
        <f t="shared" ref="C12:T12" si="5">SUM(C13:C18)</f>
        <v>16703</v>
      </c>
      <c r="D12" s="336">
        <f t="shared" si="5"/>
        <v>273</v>
      </c>
      <c r="E12" s="336">
        <f t="shared" si="5"/>
        <v>757</v>
      </c>
      <c r="F12" s="336">
        <f t="shared" si="5"/>
        <v>1253</v>
      </c>
      <c r="G12" s="337">
        <f t="shared" si="5"/>
        <v>279</v>
      </c>
      <c r="H12" s="337">
        <f t="shared" si="5"/>
        <v>10373</v>
      </c>
      <c r="I12" s="336">
        <f t="shared" si="5"/>
        <v>38</v>
      </c>
      <c r="J12" s="336">
        <f t="shared" si="5"/>
        <v>0</v>
      </c>
      <c r="K12" s="336">
        <f t="shared" si="5"/>
        <v>2</v>
      </c>
      <c r="L12" s="336">
        <f t="shared" si="5"/>
        <v>2</v>
      </c>
      <c r="M12" s="337">
        <f t="shared" si="5"/>
        <v>0</v>
      </c>
      <c r="N12" s="337">
        <f t="shared" si="5"/>
        <v>11</v>
      </c>
      <c r="O12" s="73">
        <f t="shared" si="5"/>
        <v>29638</v>
      </c>
      <c r="P12" s="73">
        <f t="shared" si="5"/>
        <v>53</v>
      </c>
      <c r="Q12" s="73">
        <f t="shared" si="5"/>
        <v>29691</v>
      </c>
      <c r="R12" s="69">
        <f t="shared" si="5"/>
        <v>319</v>
      </c>
      <c r="S12" s="69">
        <f t="shared" si="5"/>
        <v>0</v>
      </c>
      <c r="T12" s="73">
        <f t="shared" si="5"/>
        <v>319</v>
      </c>
    </row>
    <row r="13" spans="1:20" ht="25.5" hidden="1" outlineLevel="1">
      <c r="A13" s="461">
        <f t="shared" ref="A13:A40" si="6">+A12+1</f>
        <v>21</v>
      </c>
      <c r="B13" s="462" t="s">
        <v>2277</v>
      </c>
      <c r="C13" s="463">
        <v>523</v>
      </c>
      <c r="D13" s="463">
        <v>20</v>
      </c>
      <c r="E13" s="463">
        <v>30</v>
      </c>
      <c r="F13" s="463">
        <v>59</v>
      </c>
      <c r="G13" s="463">
        <v>15</v>
      </c>
      <c r="H13" s="463">
        <v>472</v>
      </c>
      <c r="I13" s="463">
        <v>1</v>
      </c>
      <c r="J13" s="463">
        <v>0</v>
      </c>
      <c r="K13" s="463">
        <v>0</v>
      </c>
      <c r="L13" s="463">
        <v>0</v>
      </c>
      <c r="M13" s="463">
        <v>0</v>
      </c>
      <c r="N13" s="463">
        <v>0</v>
      </c>
      <c r="O13" s="464">
        <f t="shared" ref="O13:O18" si="7">SUM(C13:H13)</f>
        <v>1119</v>
      </c>
      <c r="P13" s="464">
        <f t="shared" ref="P13:P18" si="8">SUM(I13:N13)</f>
        <v>1</v>
      </c>
      <c r="Q13" s="464">
        <f t="shared" ref="Q13:Q18" si="9">O13+P13</f>
        <v>1120</v>
      </c>
      <c r="R13" s="463">
        <v>13</v>
      </c>
      <c r="S13" s="463">
        <v>0</v>
      </c>
      <c r="T13" s="464">
        <f t="shared" si="4"/>
        <v>13</v>
      </c>
    </row>
    <row r="14" spans="1:20" ht="25.5" hidden="1" outlineLevel="1">
      <c r="A14" s="461">
        <f t="shared" si="6"/>
        <v>22</v>
      </c>
      <c r="B14" s="462" t="s">
        <v>2278</v>
      </c>
      <c r="C14" s="463">
        <v>11253</v>
      </c>
      <c r="D14" s="463">
        <v>141</v>
      </c>
      <c r="E14" s="463">
        <v>434</v>
      </c>
      <c r="F14" s="463">
        <v>740</v>
      </c>
      <c r="G14" s="463">
        <v>177</v>
      </c>
      <c r="H14" s="463">
        <v>6419</v>
      </c>
      <c r="I14" s="463">
        <v>22</v>
      </c>
      <c r="J14" s="463">
        <v>0</v>
      </c>
      <c r="K14" s="463">
        <v>1</v>
      </c>
      <c r="L14" s="463">
        <v>0</v>
      </c>
      <c r="M14" s="463">
        <v>0</v>
      </c>
      <c r="N14" s="463">
        <v>9</v>
      </c>
      <c r="O14" s="464">
        <f t="shared" si="7"/>
        <v>19164</v>
      </c>
      <c r="P14" s="464">
        <f t="shared" si="8"/>
        <v>32</v>
      </c>
      <c r="Q14" s="464">
        <f t="shared" si="9"/>
        <v>19196</v>
      </c>
      <c r="R14" s="463">
        <v>193</v>
      </c>
      <c r="S14" s="463">
        <v>0</v>
      </c>
      <c r="T14" s="464">
        <f t="shared" si="4"/>
        <v>193</v>
      </c>
    </row>
    <row r="15" spans="1:20" ht="51" hidden="1" outlineLevel="1">
      <c r="A15" s="461">
        <f t="shared" si="6"/>
        <v>23</v>
      </c>
      <c r="B15" s="462" t="s">
        <v>2279</v>
      </c>
      <c r="C15" s="463">
        <v>2273</v>
      </c>
      <c r="D15" s="463">
        <v>36</v>
      </c>
      <c r="E15" s="463">
        <v>141</v>
      </c>
      <c r="F15" s="463">
        <v>200</v>
      </c>
      <c r="G15" s="463">
        <v>30</v>
      </c>
      <c r="H15" s="463">
        <v>1167</v>
      </c>
      <c r="I15" s="463">
        <v>7</v>
      </c>
      <c r="J15" s="463">
        <v>0</v>
      </c>
      <c r="K15" s="463">
        <v>0</v>
      </c>
      <c r="L15" s="463">
        <v>0</v>
      </c>
      <c r="M15" s="463">
        <v>0</v>
      </c>
      <c r="N15" s="463">
        <v>0</v>
      </c>
      <c r="O15" s="464">
        <f t="shared" si="7"/>
        <v>3847</v>
      </c>
      <c r="P15" s="464">
        <f t="shared" si="8"/>
        <v>7</v>
      </c>
      <c r="Q15" s="464">
        <f t="shared" si="9"/>
        <v>3854</v>
      </c>
      <c r="R15" s="463">
        <v>55</v>
      </c>
      <c r="S15" s="463">
        <v>0</v>
      </c>
      <c r="T15" s="464">
        <f t="shared" si="4"/>
        <v>55</v>
      </c>
    </row>
    <row r="16" spans="1:20" ht="51" hidden="1" outlineLevel="1">
      <c r="A16" s="461">
        <f t="shared" si="6"/>
        <v>24</v>
      </c>
      <c r="B16" s="462" t="s">
        <v>2280</v>
      </c>
      <c r="C16" s="463">
        <v>1364</v>
      </c>
      <c r="D16" s="463">
        <v>38</v>
      </c>
      <c r="E16" s="463">
        <v>80</v>
      </c>
      <c r="F16" s="463">
        <v>137</v>
      </c>
      <c r="G16" s="463">
        <v>24</v>
      </c>
      <c r="H16" s="463">
        <v>1274</v>
      </c>
      <c r="I16" s="463">
        <v>4</v>
      </c>
      <c r="J16" s="463">
        <v>0</v>
      </c>
      <c r="K16" s="463">
        <v>0</v>
      </c>
      <c r="L16" s="463">
        <v>2</v>
      </c>
      <c r="M16" s="463">
        <v>0</v>
      </c>
      <c r="N16" s="463">
        <v>0</v>
      </c>
      <c r="O16" s="464">
        <f t="shared" si="7"/>
        <v>2917</v>
      </c>
      <c r="P16" s="464">
        <f t="shared" si="8"/>
        <v>6</v>
      </c>
      <c r="Q16" s="464">
        <f t="shared" si="9"/>
        <v>2923</v>
      </c>
      <c r="R16" s="463">
        <v>31</v>
      </c>
      <c r="S16" s="463">
        <v>0</v>
      </c>
      <c r="T16" s="464">
        <f t="shared" si="4"/>
        <v>31</v>
      </c>
    </row>
    <row r="17" spans="1:20" ht="25.5" hidden="1" outlineLevel="1">
      <c r="A17" s="461">
        <f t="shared" si="6"/>
        <v>25</v>
      </c>
      <c r="B17" s="462" t="s">
        <v>2281</v>
      </c>
      <c r="C17" s="463">
        <v>173</v>
      </c>
      <c r="D17" s="463">
        <v>4</v>
      </c>
      <c r="E17" s="463">
        <v>3</v>
      </c>
      <c r="F17" s="463">
        <v>12</v>
      </c>
      <c r="G17" s="463">
        <v>5</v>
      </c>
      <c r="H17" s="463">
        <v>152</v>
      </c>
      <c r="I17" s="463">
        <v>0</v>
      </c>
      <c r="J17" s="463">
        <v>0</v>
      </c>
      <c r="K17" s="463">
        <v>0</v>
      </c>
      <c r="L17" s="463">
        <v>0</v>
      </c>
      <c r="M17" s="463">
        <v>0</v>
      </c>
      <c r="N17" s="463">
        <v>0</v>
      </c>
      <c r="O17" s="464">
        <f>SUM(C17:N17)</f>
        <v>349</v>
      </c>
      <c r="P17" s="464">
        <f t="shared" si="8"/>
        <v>0</v>
      </c>
      <c r="Q17" s="464">
        <f t="shared" si="9"/>
        <v>349</v>
      </c>
      <c r="R17" s="463">
        <v>4</v>
      </c>
      <c r="S17" s="463">
        <v>0</v>
      </c>
      <c r="T17" s="464">
        <f t="shared" si="4"/>
        <v>4</v>
      </c>
    </row>
    <row r="18" spans="1:20" ht="38.25" hidden="1" outlineLevel="1">
      <c r="A18" s="461">
        <v>29</v>
      </c>
      <c r="B18" s="462" t="s">
        <v>2282</v>
      </c>
      <c r="C18" s="463">
        <v>1117</v>
      </c>
      <c r="D18" s="463">
        <v>34</v>
      </c>
      <c r="E18" s="463">
        <v>69</v>
      </c>
      <c r="F18" s="463">
        <v>105</v>
      </c>
      <c r="G18" s="463">
        <v>28</v>
      </c>
      <c r="H18" s="463">
        <v>889</v>
      </c>
      <c r="I18" s="463">
        <v>4</v>
      </c>
      <c r="J18" s="463">
        <v>0</v>
      </c>
      <c r="K18" s="463">
        <v>1</v>
      </c>
      <c r="L18" s="463">
        <v>0</v>
      </c>
      <c r="M18" s="463">
        <v>0</v>
      </c>
      <c r="N18" s="463">
        <v>2</v>
      </c>
      <c r="O18" s="464">
        <f t="shared" si="7"/>
        <v>2242</v>
      </c>
      <c r="P18" s="464">
        <f t="shared" si="8"/>
        <v>7</v>
      </c>
      <c r="Q18" s="464">
        <f t="shared" si="9"/>
        <v>2249</v>
      </c>
      <c r="R18" s="463">
        <v>23</v>
      </c>
      <c r="S18" s="463">
        <v>0</v>
      </c>
      <c r="T18" s="464">
        <f t="shared" si="4"/>
        <v>23</v>
      </c>
    </row>
    <row r="19" spans="1:20" ht="67.5" customHeight="1" collapsed="1">
      <c r="A19" s="460">
        <f t="shared" si="6"/>
        <v>30</v>
      </c>
      <c r="B19" s="455" t="s">
        <v>2283</v>
      </c>
      <c r="C19" s="336">
        <f t="shared" ref="C19:T19" si="10">SUM(C20:C25)</f>
        <v>611</v>
      </c>
      <c r="D19" s="336">
        <f t="shared" si="10"/>
        <v>18</v>
      </c>
      <c r="E19" s="336">
        <f t="shared" si="10"/>
        <v>51</v>
      </c>
      <c r="F19" s="336">
        <f t="shared" si="10"/>
        <v>68</v>
      </c>
      <c r="G19" s="337">
        <f t="shared" si="10"/>
        <v>13</v>
      </c>
      <c r="H19" s="337">
        <f t="shared" si="10"/>
        <v>526</v>
      </c>
      <c r="I19" s="336">
        <f t="shared" si="10"/>
        <v>125</v>
      </c>
      <c r="J19" s="336">
        <f t="shared" si="10"/>
        <v>2</v>
      </c>
      <c r="K19" s="336">
        <f t="shared" si="10"/>
        <v>12</v>
      </c>
      <c r="L19" s="336">
        <f t="shared" si="10"/>
        <v>15</v>
      </c>
      <c r="M19" s="337">
        <f t="shared" si="10"/>
        <v>1</v>
      </c>
      <c r="N19" s="337">
        <f t="shared" si="10"/>
        <v>63</v>
      </c>
      <c r="O19" s="73">
        <f t="shared" si="10"/>
        <v>1287</v>
      </c>
      <c r="P19" s="73">
        <f t="shared" si="10"/>
        <v>218</v>
      </c>
      <c r="Q19" s="73">
        <f t="shared" si="10"/>
        <v>1505</v>
      </c>
      <c r="R19" s="69">
        <f t="shared" si="10"/>
        <v>13</v>
      </c>
      <c r="S19" s="69">
        <f t="shared" si="10"/>
        <v>0</v>
      </c>
      <c r="T19" s="73">
        <f t="shared" si="10"/>
        <v>13</v>
      </c>
    </row>
    <row r="20" spans="1:20" ht="25.5" hidden="1" outlineLevel="1">
      <c r="A20" s="461">
        <f t="shared" si="6"/>
        <v>31</v>
      </c>
      <c r="B20" s="462" t="s">
        <v>2284</v>
      </c>
      <c r="C20" s="463">
        <v>88</v>
      </c>
      <c r="D20" s="463">
        <v>2</v>
      </c>
      <c r="E20" s="463">
        <v>6</v>
      </c>
      <c r="F20" s="463">
        <v>9</v>
      </c>
      <c r="G20" s="463">
        <v>0</v>
      </c>
      <c r="H20" s="463">
        <v>66</v>
      </c>
      <c r="I20" s="463">
        <v>25</v>
      </c>
      <c r="J20" s="463">
        <v>0</v>
      </c>
      <c r="K20" s="463">
        <v>0</v>
      </c>
      <c r="L20" s="463">
        <v>2</v>
      </c>
      <c r="M20" s="463">
        <v>0</v>
      </c>
      <c r="N20" s="463">
        <v>6</v>
      </c>
      <c r="O20" s="464">
        <f t="shared" ref="O20:O25" si="11">SUM(C20:H20)</f>
        <v>171</v>
      </c>
      <c r="P20" s="464">
        <f t="shared" ref="P20:P25" si="12">SUM(I20:N20)</f>
        <v>33</v>
      </c>
      <c r="Q20" s="464">
        <f t="shared" ref="Q20:Q25" si="13">O20+P20</f>
        <v>204</v>
      </c>
      <c r="R20" s="463">
        <v>1</v>
      </c>
      <c r="S20" s="463">
        <v>0</v>
      </c>
      <c r="T20" s="464">
        <f t="shared" si="4"/>
        <v>1</v>
      </c>
    </row>
    <row r="21" spans="1:20" ht="38.25" hidden="1" outlineLevel="1">
      <c r="A21" s="461">
        <f t="shared" si="6"/>
        <v>32</v>
      </c>
      <c r="B21" s="462" t="s">
        <v>2285</v>
      </c>
      <c r="C21" s="463">
        <v>91</v>
      </c>
      <c r="D21" s="463">
        <v>3</v>
      </c>
      <c r="E21" s="463">
        <v>13</v>
      </c>
      <c r="F21" s="463">
        <v>8</v>
      </c>
      <c r="G21" s="463">
        <v>6</v>
      </c>
      <c r="H21" s="463">
        <v>70</v>
      </c>
      <c r="I21" s="463">
        <v>28</v>
      </c>
      <c r="J21" s="463">
        <v>1</v>
      </c>
      <c r="K21" s="463">
        <v>2</v>
      </c>
      <c r="L21" s="463">
        <v>2</v>
      </c>
      <c r="M21" s="463">
        <v>0</v>
      </c>
      <c r="N21" s="463">
        <v>14</v>
      </c>
      <c r="O21" s="464">
        <f t="shared" si="11"/>
        <v>191</v>
      </c>
      <c r="P21" s="464">
        <f t="shared" si="12"/>
        <v>47</v>
      </c>
      <c r="Q21" s="464">
        <f t="shared" si="13"/>
        <v>238</v>
      </c>
      <c r="R21" s="463">
        <v>0</v>
      </c>
      <c r="S21" s="463">
        <v>0</v>
      </c>
      <c r="T21" s="464">
        <f t="shared" si="4"/>
        <v>0</v>
      </c>
    </row>
    <row r="22" spans="1:20" ht="25.5" hidden="1" outlineLevel="1">
      <c r="A22" s="461">
        <f t="shared" si="6"/>
        <v>33</v>
      </c>
      <c r="B22" s="462" t="s">
        <v>2286</v>
      </c>
      <c r="C22" s="463">
        <v>163</v>
      </c>
      <c r="D22" s="463">
        <v>3</v>
      </c>
      <c r="E22" s="463">
        <v>6</v>
      </c>
      <c r="F22" s="463">
        <v>24</v>
      </c>
      <c r="G22" s="463">
        <v>1</v>
      </c>
      <c r="H22" s="463">
        <v>174</v>
      </c>
      <c r="I22" s="463">
        <v>33</v>
      </c>
      <c r="J22" s="463">
        <v>0</v>
      </c>
      <c r="K22" s="463">
        <v>6</v>
      </c>
      <c r="L22" s="463">
        <v>5</v>
      </c>
      <c r="M22" s="463">
        <v>1</v>
      </c>
      <c r="N22" s="463">
        <v>19</v>
      </c>
      <c r="O22" s="464">
        <f t="shared" si="11"/>
        <v>371</v>
      </c>
      <c r="P22" s="464">
        <f t="shared" si="12"/>
        <v>64</v>
      </c>
      <c r="Q22" s="464">
        <f t="shared" si="13"/>
        <v>435</v>
      </c>
      <c r="R22" s="463">
        <v>3</v>
      </c>
      <c r="S22" s="463">
        <v>0</v>
      </c>
      <c r="T22" s="464">
        <f t="shared" si="4"/>
        <v>3</v>
      </c>
    </row>
    <row r="23" spans="1:20" ht="25.5" hidden="1" outlineLevel="1">
      <c r="A23" s="461">
        <f t="shared" si="6"/>
        <v>34</v>
      </c>
      <c r="B23" s="462" t="s">
        <v>2287</v>
      </c>
      <c r="C23" s="463">
        <v>122</v>
      </c>
      <c r="D23" s="463">
        <v>3</v>
      </c>
      <c r="E23" s="463">
        <v>12</v>
      </c>
      <c r="F23" s="463">
        <v>6</v>
      </c>
      <c r="G23" s="463">
        <v>3</v>
      </c>
      <c r="H23" s="463">
        <v>89</v>
      </c>
      <c r="I23" s="463">
        <v>12</v>
      </c>
      <c r="J23" s="463">
        <v>0</v>
      </c>
      <c r="K23" s="463">
        <v>1</v>
      </c>
      <c r="L23" s="463">
        <v>2</v>
      </c>
      <c r="M23" s="463">
        <v>0</v>
      </c>
      <c r="N23" s="463">
        <v>12</v>
      </c>
      <c r="O23" s="464">
        <f t="shared" si="11"/>
        <v>235</v>
      </c>
      <c r="P23" s="464">
        <f t="shared" si="12"/>
        <v>27</v>
      </c>
      <c r="Q23" s="464">
        <f t="shared" si="13"/>
        <v>262</v>
      </c>
      <c r="R23" s="463">
        <v>6</v>
      </c>
      <c r="S23" s="463">
        <v>0</v>
      </c>
      <c r="T23" s="464">
        <f t="shared" si="4"/>
        <v>6</v>
      </c>
    </row>
    <row r="24" spans="1:20" ht="25.5" hidden="1" outlineLevel="1">
      <c r="A24" s="461">
        <f t="shared" si="6"/>
        <v>35</v>
      </c>
      <c r="B24" s="462" t="s">
        <v>2288</v>
      </c>
      <c r="C24" s="463">
        <v>42</v>
      </c>
      <c r="D24" s="463">
        <v>1</v>
      </c>
      <c r="E24" s="463">
        <v>3</v>
      </c>
      <c r="F24" s="463">
        <v>4</v>
      </c>
      <c r="G24" s="463">
        <v>0</v>
      </c>
      <c r="H24" s="463">
        <v>32</v>
      </c>
      <c r="I24" s="463">
        <v>5</v>
      </c>
      <c r="J24" s="463">
        <v>1</v>
      </c>
      <c r="K24" s="463">
        <v>2</v>
      </c>
      <c r="L24" s="463">
        <v>3</v>
      </c>
      <c r="M24" s="463">
        <v>0</v>
      </c>
      <c r="N24" s="463">
        <v>4</v>
      </c>
      <c r="O24" s="464">
        <f t="shared" si="11"/>
        <v>82</v>
      </c>
      <c r="P24" s="464">
        <f t="shared" si="12"/>
        <v>15</v>
      </c>
      <c r="Q24" s="464">
        <f t="shared" si="13"/>
        <v>97</v>
      </c>
      <c r="R24" s="463">
        <v>0</v>
      </c>
      <c r="S24" s="463">
        <v>0</v>
      </c>
      <c r="T24" s="464">
        <f t="shared" si="4"/>
        <v>0</v>
      </c>
    </row>
    <row r="25" spans="1:20" ht="38.25" hidden="1" outlineLevel="1">
      <c r="A25" s="461">
        <v>39</v>
      </c>
      <c r="B25" s="462" t="s">
        <v>2289</v>
      </c>
      <c r="C25" s="463">
        <v>105</v>
      </c>
      <c r="D25" s="463">
        <v>6</v>
      </c>
      <c r="E25" s="463">
        <v>11</v>
      </c>
      <c r="F25" s="463">
        <v>17</v>
      </c>
      <c r="G25" s="463">
        <v>3</v>
      </c>
      <c r="H25" s="463">
        <v>95</v>
      </c>
      <c r="I25" s="463">
        <v>22</v>
      </c>
      <c r="J25" s="463">
        <v>0</v>
      </c>
      <c r="K25" s="463">
        <v>1</v>
      </c>
      <c r="L25" s="463">
        <v>1</v>
      </c>
      <c r="M25" s="463">
        <v>0</v>
      </c>
      <c r="N25" s="463">
        <v>8</v>
      </c>
      <c r="O25" s="464">
        <f t="shared" si="11"/>
        <v>237</v>
      </c>
      <c r="P25" s="464">
        <f t="shared" si="12"/>
        <v>32</v>
      </c>
      <c r="Q25" s="464">
        <f t="shared" si="13"/>
        <v>269</v>
      </c>
      <c r="R25" s="463">
        <v>3</v>
      </c>
      <c r="S25" s="463">
        <v>0</v>
      </c>
      <c r="T25" s="464">
        <f t="shared" si="4"/>
        <v>3</v>
      </c>
    </row>
    <row r="26" spans="1:20" ht="54.75" customHeight="1" collapsed="1">
      <c r="A26" s="460">
        <f t="shared" si="6"/>
        <v>40</v>
      </c>
      <c r="B26" s="455" t="s">
        <v>2290</v>
      </c>
      <c r="C26" s="336">
        <f t="shared" ref="C26:T26" si="14">SUM(C27:C30)</f>
        <v>2891</v>
      </c>
      <c r="D26" s="336">
        <f t="shared" si="14"/>
        <v>72</v>
      </c>
      <c r="E26" s="336">
        <f t="shared" si="14"/>
        <v>136</v>
      </c>
      <c r="F26" s="336">
        <f t="shared" si="14"/>
        <v>215</v>
      </c>
      <c r="G26" s="337">
        <f t="shared" si="14"/>
        <v>58</v>
      </c>
      <c r="H26" s="337">
        <f t="shared" si="14"/>
        <v>1292</v>
      </c>
      <c r="I26" s="336">
        <f t="shared" si="14"/>
        <v>2045</v>
      </c>
      <c r="J26" s="336">
        <f t="shared" si="14"/>
        <v>64</v>
      </c>
      <c r="K26" s="336">
        <f t="shared" si="14"/>
        <v>84</v>
      </c>
      <c r="L26" s="336">
        <f t="shared" si="14"/>
        <v>75</v>
      </c>
      <c r="M26" s="337">
        <f t="shared" si="14"/>
        <v>27</v>
      </c>
      <c r="N26" s="337">
        <f t="shared" si="14"/>
        <v>348</v>
      </c>
      <c r="O26" s="73">
        <f t="shared" si="14"/>
        <v>4664</v>
      </c>
      <c r="P26" s="73">
        <f t="shared" si="14"/>
        <v>2643</v>
      </c>
      <c r="Q26" s="73">
        <f t="shared" si="14"/>
        <v>7307</v>
      </c>
      <c r="R26" s="69">
        <f t="shared" si="14"/>
        <v>39</v>
      </c>
      <c r="S26" s="69">
        <f t="shared" si="14"/>
        <v>3</v>
      </c>
      <c r="T26" s="73">
        <f t="shared" si="14"/>
        <v>42</v>
      </c>
    </row>
    <row r="27" spans="1:20" ht="25.5" hidden="1" outlineLevel="1">
      <c r="A27" s="461">
        <f t="shared" si="6"/>
        <v>41</v>
      </c>
      <c r="B27" s="462" t="s">
        <v>2291</v>
      </c>
      <c r="C27" s="463">
        <v>1797</v>
      </c>
      <c r="D27" s="463">
        <v>48</v>
      </c>
      <c r="E27" s="463">
        <v>81</v>
      </c>
      <c r="F27" s="463">
        <v>143</v>
      </c>
      <c r="G27" s="463">
        <v>41</v>
      </c>
      <c r="H27" s="463">
        <v>809</v>
      </c>
      <c r="I27" s="463">
        <v>1508</v>
      </c>
      <c r="J27" s="463">
        <v>42</v>
      </c>
      <c r="K27" s="463">
        <v>48</v>
      </c>
      <c r="L27" s="463">
        <v>36</v>
      </c>
      <c r="M27" s="463">
        <v>19</v>
      </c>
      <c r="N27" s="463">
        <v>180</v>
      </c>
      <c r="O27" s="464">
        <f t="shared" ref="O27:O30" si="15">SUM(C27:H27)</f>
        <v>2919</v>
      </c>
      <c r="P27" s="464">
        <f t="shared" ref="P27:P30" si="16">SUM(I27:N27)</f>
        <v>1833</v>
      </c>
      <c r="Q27" s="464">
        <f t="shared" ref="Q27:Q30" si="17">O27+P27</f>
        <v>4752</v>
      </c>
      <c r="R27" s="463">
        <v>20</v>
      </c>
      <c r="S27" s="463">
        <v>1</v>
      </c>
      <c r="T27" s="464">
        <f t="shared" si="4"/>
        <v>21</v>
      </c>
    </row>
    <row r="28" spans="1:20" ht="51" hidden="1" outlineLevel="1">
      <c r="A28" s="461">
        <f t="shared" si="6"/>
        <v>42</v>
      </c>
      <c r="B28" s="462" t="s">
        <v>2292</v>
      </c>
      <c r="C28" s="463">
        <v>121</v>
      </c>
      <c r="D28" s="463">
        <v>0</v>
      </c>
      <c r="E28" s="463">
        <v>4</v>
      </c>
      <c r="F28" s="463">
        <v>9</v>
      </c>
      <c r="G28" s="463">
        <v>2</v>
      </c>
      <c r="H28" s="463">
        <v>32</v>
      </c>
      <c r="I28" s="463">
        <v>155</v>
      </c>
      <c r="J28" s="463">
        <v>4</v>
      </c>
      <c r="K28" s="463">
        <v>11</v>
      </c>
      <c r="L28" s="463">
        <v>11</v>
      </c>
      <c r="M28" s="463">
        <v>0</v>
      </c>
      <c r="N28" s="463">
        <v>42</v>
      </c>
      <c r="O28" s="464">
        <f t="shared" si="15"/>
        <v>168</v>
      </c>
      <c r="P28" s="464">
        <f t="shared" si="16"/>
        <v>223</v>
      </c>
      <c r="Q28" s="464">
        <f t="shared" si="17"/>
        <v>391</v>
      </c>
      <c r="R28" s="463">
        <v>3</v>
      </c>
      <c r="S28" s="463">
        <v>0</v>
      </c>
      <c r="T28" s="464">
        <f t="shared" si="4"/>
        <v>3</v>
      </c>
    </row>
    <row r="29" spans="1:20" ht="38.25" hidden="1" outlineLevel="1">
      <c r="A29" s="461">
        <f t="shared" si="6"/>
        <v>43</v>
      </c>
      <c r="B29" s="462" t="s">
        <v>2293</v>
      </c>
      <c r="C29" s="463">
        <v>570</v>
      </c>
      <c r="D29" s="463">
        <v>17</v>
      </c>
      <c r="E29" s="463">
        <v>31</v>
      </c>
      <c r="F29" s="463">
        <v>37</v>
      </c>
      <c r="G29" s="463">
        <v>10</v>
      </c>
      <c r="H29" s="463">
        <v>285</v>
      </c>
      <c r="I29" s="463">
        <v>214</v>
      </c>
      <c r="J29" s="463">
        <v>13</v>
      </c>
      <c r="K29" s="463">
        <v>16</v>
      </c>
      <c r="L29" s="463">
        <v>18</v>
      </c>
      <c r="M29" s="463">
        <v>5</v>
      </c>
      <c r="N29" s="463">
        <v>72</v>
      </c>
      <c r="O29" s="464">
        <f t="shared" si="15"/>
        <v>950</v>
      </c>
      <c r="P29" s="464">
        <f t="shared" si="16"/>
        <v>338</v>
      </c>
      <c r="Q29" s="464">
        <f t="shared" si="17"/>
        <v>1288</v>
      </c>
      <c r="R29" s="463">
        <v>12</v>
      </c>
      <c r="S29" s="463">
        <v>1</v>
      </c>
      <c r="T29" s="464">
        <f t="shared" si="4"/>
        <v>13</v>
      </c>
    </row>
    <row r="30" spans="1:20" ht="38.25" hidden="1" outlineLevel="1">
      <c r="A30" s="461">
        <v>49</v>
      </c>
      <c r="B30" s="462" t="s">
        <v>2294</v>
      </c>
      <c r="C30" s="463">
        <v>403</v>
      </c>
      <c r="D30" s="463">
        <v>7</v>
      </c>
      <c r="E30" s="463">
        <v>20</v>
      </c>
      <c r="F30" s="463">
        <v>26</v>
      </c>
      <c r="G30" s="463">
        <v>5</v>
      </c>
      <c r="H30" s="463">
        <v>166</v>
      </c>
      <c r="I30" s="463">
        <v>168</v>
      </c>
      <c r="J30" s="463">
        <v>5</v>
      </c>
      <c r="K30" s="463">
        <v>9</v>
      </c>
      <c r="L30" s="463">
        <v>10</v>
      </c>
      <c r="M30" s="463">
        <v>3</v>
      </c>
      <c r="N30" s="463">
        <v>54</v>
      </c>
      <c r="O30" s="464">
        <f t="shared" si="15"/>
        <v>627</v>
      </c>
      <c r="P30" s="464">
        <f t="shared" si="16"/>
        <v>249</v>
      </c>
      <c r="Q30" s="464">
        <f t="shared" si="17"/>
        <v>876</v>
      </c>
      <c r="R30" s="463">
        <v>4</v>
      </c>
      <c r="S30" s="463">
        <v>1</v>
      </c>
      <c r="T30" s="464">
        <f t="shared" si="4"/>
        <v>5</v>
      </c>
    </row>
    <row r="31" spans="1:20" ht="51" collapsed="1">
      <c r="A31" s="460">
        <f t="shared" si="6"/>
        <v>50</v>
      </c>
      <c r="B31" s="455" t="s">
        <v>2295</v>
      </c>
      <c r="C31" s="336">
        <f t="shared" ref="C31:T31" si="18">SUM(C32:C37)</f>
        <v>2529</v>
      </c>
      <c r="D31" s="336">
        <f t="shared" si="18"/>
        <v>182</v>
      </c>
      <c r="E31" s="336">
        <f t="shared" si="18"/>
        <v>240</v>
      </c>
      <c r="F31" s="336">
        <f t="shared" si="18"/>
        <v>282</v>
      </c>
      <c r="G31" s="337">
        <f t="shared" si="18"/>
        <v>110</v>
      </c>
      <c r="H31" s="337">
        <f t="shared" si="18"/>
        <v>1908</v>
      </c>
      <c r="I31" s="336">
        <f t="shared" si="18"/>
        <v>293</v>
      </c>
      <c r="J31" s="336">
        <f t="shared" si="18"/>
        <v>5</v>
      </c>
      <c r="K31" s="336">
        <f t="shared" si="18"/>
        <v>15</v>
      </c>
      <c r="L31" s="336">
        <f t="shared" si="18"/>
        <v>13</v>
      </c>
      <c r="M31" s="337">
        <f t="shared" si="18"/>
        <v>8</v>
      </c>
      <c r="N31" s="337">
        <f t="shared" si="18"/>
        <v>77</v>
      </c>
      <c r="O31" s="73">
        <f t="shared" si="18"/>
        <v>5251</v>
      </c>
      <c r="P31" s="73">
        <f t="shared" si="18"/>
        <v>411</v>
      </c>
      <c r="Q31" s="73">
        <f t="shared" si="18"/>
        <v>5662</v>
      </c>
      <c r="R31" s="69">
        <f t="shared" si="18"/>
        <v>33</v>
      </c>
      <c r="S31" s="69">
        <f t="shared" si="18"/>
        <v>0</v>
      </c>
      <c r="T31" s="73">
        <f t="shared" si="18"/>
        <v>33</v>
      </c>
    </row>
    <row r="32" spans="1:20" ht="38.25" hidden="1" outlineLevel="1">
      <c r="A32" s="461">
        <f t="shared" si="6"/>
        <v>51</v>
      </c>
      <c r="B32" s="462" t="s">
        <v>2296</v>
      </c>
      <c r="C32" s="463">
        <v>1288</v>
      </c>
      <c r="D32" s="463">
        <v>118</v>
      </c>
      <c r="E32" s="463">
        <v>132</v>
      </c>
      <c r="F32" s="463">
        <v>130</v>
      </c>
      <c r="G32" s="463">
        <v>49</v>
      </c>
      <c r="H32" s="463">
        <v>930</v>
      </c>
      <c r="I32" s="463">
        <v>69</v>
      </c>
      <c r="J32" s="463">
        <v>1</v>
      </c>
      <c r="K32" s="463">
        <v>0</v>
      </c>
      <c r="L32" s="463">
        <v>1</v>
      </c>
      <c r="M32" s="463">
        <v>1</v>
      </c>
      <c r="N32" s="463">
        <v>6</v>
      </c>
      <c r="O32" s="464">
        <f t="shared" ref="O32:O37" si="19">SUM(C32:H32)</f>
        <v>2647</v>
      </c>
      <c r="P32" s="464">
        <f t="shared" ref="P32:P37" si="20">SUM(I32:N32)</f>
        <v>78</v>
      </c>
      <c r="Q32" s="464">
        <f t="shared" ref="Q32:Q37" si="21">O32+P32</f>
        <v>2725</v>
      </c>
      <c r="R32" s="463">
        <v>10</v>
      </c>
      <c r="S32" s="463">
        <v>0</v>
      </c>
      <c r="T32" s="464">
        <f t="shared" si="4"/>
        <v>10</v>
      </c>
    </row>
    <row r="33" spans="1:20" ht="25.5" hidden="1" outlineLevel="1">
      <c r="A33" s="461">
        <f t="shared" si="6"/>
        <v>52</v>
      </c>
      <c r="B33" s="462" t="s">
        <v>2297</v>
      </c>
      <c r="C33" s="463">
        <v>532</v>
      </c>
      <c r="D33" s="463">
        <v>39</v>
      </c>
      <c r="E33" s="463">
        <v>54</v>
      </c>
      <c r="F33" s="463">
        <v>80</v>
      </c>
      <c r="G33" s="463">
        <v>33</v>
      </c>
      <c r="H33" s="463">
        <v>559</v>
      </c>
      <c r="I33" s="463">
        <v>5</v>
      </c>
      <c r="J33" s="463">
        <v>0</v>
      </c>
      <c r="K33" s="463">
        <v>0</v>
      </c>
      <c r="L33" s="463">
        <v>0</v>
      </c>
      <c r="M33" s="463">
        <v>0</v>
      </c>
      <c r="N33" s="463">
        <v>0</v>
      </c>
      <c r="O33" s="464">
        <f t="shared" si="19"/>
        <v>1297</v>
      </c>
      <c r="P33" s="464">
        <f t="shared" si="20"/>
        <v>5</v>
      </c>
      <c r="Q33" s="464">
        <f t="shared" si="21"/>
        <v>1302</v>
      </c>
      <c r="R33" s="463">
        <v>6</v>
      </c>
      <c r="S33" s="463">
        <v>0</v>
      </c>
      <c r="T33" s="464">
        <f t="shared" si="4"/>
        <v>6</v>
      </c>
    </row>
    <row r="34" spans="1:20" ht="38.25" hidden="1" outlineLevel="1">
      <c r="A34" s="461">
        <f t="shared" si="6"/>
        <v>53</v>
      </c>
      <c r="B34" s="462" t="s">
        <v>2298</v>
      </c>
      <c r="C34" s="463">
        <v>240</v>
      </c>
      <c r="D34" s="463">
        <v>10</v>
      </c>
      <c r="E34" s="463">
        <v>18</v>
      </c>
      <c r="F34" s="463">
        <v>31</v>
      </c>
      <c r="G34" s="463">
        <v>10</v>
      </c>
      <c r="H34" s="463">
        <v>150</v>
      </c>
      <c r="I34" s="463">
        <v>99</v>
      </c>
      <c r="J34" s="463">
        <v>1</v>
      </c>
      <c r="K34" s="463">
        <v>9</v>
      </c>
      <c r="L34" s="463">
        <v>11</v>
      </c>
      <c r="M34" s="463">
        <v>4</v>
      </c>
      <c r="N34" s="463">
        <v>39</v>
      </c>
      <c r="O34" s="464">
        <f t="shared" si="19"/>
        <v>459</v>
      </c>
      <c r="P34" s="464">
        <f t="shared" si="20"/>
        <v>163</v>
      </c>
      <c r="Q34" s="464">
        <f t="shared" si="21"/>
        <v>622</v>
      </c>
      <c r="R34" s="463">
        <v>2</v>
      </c>
      <c r="S34" s="463">
        <v>0</v>
      </c>
      <c r="T34" s="464">
        <f t="shared" si="4"/>
        <v>2</v>
      </c>
    </row>
    <row r="35" spans="1:20" ht="38.25" hidden="1" outlineLevel="1">
      <c r="A35" s="461">
        <f t="shared" si="6"/>
        <v>54</v>
      </c>
      <c r="B35" s="462" t="s">
        <v>2299</v>
      </c>
      <c r="C35" s="463">
        <v>28</v>
      </c>
      <c r="D35" s="463">
        <v>4</v>
      </c>
      <c r="E35" s="463">
        <v>6</v>
      </c>
      <c r="F35" s="463">
        <v>4</v>
      </c>
      <c r="G35" s="463">
        <v>4</v>
      </c>
      <c r="H35" s="463">
        <v>36</v>
      </c>
      <c r="I35" s="463">
        <v>2</v>
      </c>
      <c r="J35" s="463">
        <v>0</v>
      </c>
      <c r="K35" s="463">
        <v>0</v>
      </c>
      <c r="L35" s="463">
        <v>0</v>
      </c>
      <c r="M35" s="463">
        <v>0</v>
      </c>
      <c r="N35" s="463">
        <v>1</v>
      </c>
      <c r="O35" s="464">
        <f t="shared" si="19"/>
        <v>82</v>
      </c>
      <c r="P35" s="464">
        <f t="shared" si="20"/>
        <v>3</v>
      </c>
      <c r="Q35" s="464">
        <f t="shared" si="21"/>
        <v>85</v>
      </c>
      <c r="R35" s="463">
        <v>2</v>
      </c>
      <c r="S35" s="463">
        <v>0</v>
      </c>
      <c r="T35" s="464">
        <f t="shared" si="4"/>
        <v>2</v>
      </c>
    </row>
    <row r="36" spans="1:20" ht="76.5" hidden="1" outlineLevel="1">
      <c r="A36" s="461">
        <f t="shared" si="6"/>
        <v>55</v>
      </c>
      <c r="B36" s="462" t="s">
        <v>2300</v>
      </c>
      <c r="C36" s="463">
        <v>49</v>
      </c>
      <c r="D36" s="463">
        <v>4</v>
      </c>
      <c r="E36" s="463">
        <v>1</v>
      </c>
      <c r="F36" s="463">
        <v>4</v>
      </c>
      <c r="G36" s="463">
        <v>1</v>
      </c>
      <c r="H36" s="463">
        <v>24</v>
      </c>
      <c r="I36" s="463">
        <v>5</v>
      </c>
      <c r="J36" s="463">
        <v>0</v>
      </c>
      <c r="K36" s="463">
        <v>2</v>
      </c>
      <c r="L36" s="463">
        <v>0</v>
      </c>
      <c r="M36" s="463">
        <v>0</v>
      </c>
      <c r="N36" s="463">
        <v>2</v>
      </c>
      <c r="O36" s="464">
        <f t="shared" si="19"/>
        <v>83</v>
      </c>
      <c r="P36" s="464">
        <f t="shared" si="20"/>
        <v>9</v>
      </c>
      <c r="Q36" s="464">
        <f t="shared" si="21"/>
        <v>92</v>
      </c>
      <c r="R36" s="463">
        <v>1</v>
      </c>
      <c r="S36" s="463">
        <v>0</v>
      </c>
      <c r="T36" s="464">
        <f t="shared" si="4"/>
        <v>1</v>
      </c>
    </row>
    <row r="37" spans="1:20" ht="38.25" hidden="1" outlineLevel="1">
      <c r="A37" s="461">
        <v>59</v>
      </c>
      <c r="B37" s="462" t="s">
        <v>2301</v>
      </c>
      <c r="C37" s="463">
        <v>392</v>
      </c>
      <c r="D37" s="463">
        <v>7</v>
      </c>
      <c r="E37" s="463">
        <v>29</v>
      </c>
      <c r="F37" s="463">
        <v>33</v>
      </c>
      <c r="G37" s="463">
        <v>13</v>
      </c>
      <c r="H37" s="463">
        <v>209</v>
      </c>
      <c r="I37" s="463">
        <v>113</v>
      </c>
      <c r="J37" s="463">
        <v>3</v>
      </c>
      <c r="K37" s="463">
        <v>4</v>
      </c>
      <c r="L37" s="463">
        <v>1</v>
      </c>
      <c r="M37" s="463">
        <v>3</v>
      </c>
      <c r="N37" s="463">
        <v>29</v>
      </c>
      <c r="O37" s="464">
        <f t="shared" si="19"/>
        <v>683</v>
      </c>
      <c r="P37" s="464">
        <f t="shared" si="20"/>
        <v>153</v>
      </c>
      <c r="Q37" s="464">
        <f t="shared" si="21"/>
        <v>836</v>
      </c>
      <c r="R37" s="463">
        <v>12</v>
      </c>
      <c r="S37" s="463">
        <v>0</v>
      </c>
      <c r="T37" s="464">
        <f t="shared" si="4"/>
        <v>12</v>
      </c>
    </row>
    <row r="38" spans="1:20" ht="30" customHeight="1" collapsed="1">
      <c r="A38" s="460">
        <f t="shared" si="6"/>
        <v>60</v>
      </c>
      <c r="B38" s="455" t="s">
        <v>2302</v>
      </c>
      <c r="C38" s="336">
        <f t="shared" ref="C38:T38" si="22">SUM(C39:C41)</f>
        <v>3884</v>
      </c>
      <c r="D38" s="336">
        <f t="shared" si="22"/>
        <v>120</v>
      </c>
      <c r="E38" s="336">
        <f t="shared" si="22"/>
        <v>236</v>
      </c>
      <c r="F38" s="336">
        <f t="shared" si="22"/>
        <v>304</v>
      </c>
      <c r="G38" s="337">
        <f t="shared" si="22"/>
        <v>106</v>
      </c>
      <c r="H38" s="337">
        <f t="shared" si="22"/>
        <v>1987</v>
      </c>
      <c r="I38" s="336">
        <f t="shared" si="22"/>
        <v>1131</v>
      </c>
      <c r="J38" s="336">
        <f t="shared" si="22"/>
        <v>62</v>
      </c>
      <c r="K38" s="336">
        <f t="shared" si="22"/>
        <v>74</v>
      </c>
      <c r="L38" s="336">
        <f t="shared" si="22"/>
        <v>90</v>
      </c>
      <c r="M38" s="337">
        <f t="shared" si="22"/>
        <v>23</v>
      </c>
      <c r="N38" s="337">
        <f t="shared" si="22"/>
        <v>398</v>
      </c>
      <c r="O38" s="73">
        <f t="shared" si="22"/>
        <v>6637</v>
      </c>
      <c r="P38" s="73">
        <f t="shared" si="22"/>
        <v>1778</v>
      </c>
      <c r="Q38" s="73">
        <f t="shared" si="22"/>
        <v>8415</v>
      </c>
      <c r="R38" s="69">
        <f t="shared" si="22"/>
        <v>67</v>
      </c>
      <c r="S38" s="69">
        <f t="shared" si="22"/>
        <v>2</v>
      </c>
      <c r="T38" s="73">
        <f t="shared" si="22"/>
        <v>69</v>
      </c>
    </row>
    <row r="39" spans="1:20" ht="25.5" hidden="1" outlineLevel="1">
      <c r="A39" s="461">
        <f t="shared" si="6"/>
        <v>61</v>
      </c>
      <c r="B39" s="462" t="s">
        <v>2303</v>
      </c>
      <c r="C39" s="463">
        <v>2186</v>
      </c>
      <c r="D39" s="463">
        <v>50</v>
      </c>
      <c r="E39" s="463">
        <v>100</v>
      </c>
      <c r="F39" s="463">
        <v>134</v>
      </c>
      <c r="G39" s="463">
        <v>38</v>
      </c>
      <c r="H39" s="463">
        <v>961</v>
      </c>
      <c r="I39" s="463">
        <v>461</v>
      </c>
      <c r="J39" s="463">
        <v>31</v>
      </c>
      <c r="K39" s="463">
        <v>28</v>
      </c>
      <c r="L39" s="463">
        <v>41</v>
      </c>
      <c r="M39" s="463">
        <v>11</v>
      </c>
      <c r="N39" s="463">
        <v>149</v>
      </c>
      <c r="O39" s="464">
        <f t="shared" ref="O39:O42" si="23">SUM(C39:H39)</f>
        <v>3469</v>
      </c>
      <c r="P39" s="464">
        <f t="shared" ref="P39:P42" si="24">SUM(I39:N39)</f>
        <v>721</v>
      </c>
      <c r="Q39" s="464">
        <f t="shared" ref="Q39:Q42" si="25">O39+P39</f>
        <v>4190</v>
      </c>
      <c r="R39" s="463">
        <v>52</v>
      </c>
      <c r="S39" s="463">
        <v>1</v>
      </c>
      <c r="T39" s="464">
        <f t="shared" si="4"/>
        <v>53</v>
      </c>
    </row>
    <row r="40" spans="1:20" ht="25.5" hidden="1" outlineLevel="1">
      <c r="A40" s="461">
        <f t="shared" si="6"/>
        <v>62</v>
      </c>
      <c r="B40" s="462" t="s">
        <v>2304</v>
      </c>
      <c r="C40" s="463">
        <v>401</v>
      </c>
      <c r="D40" s="463">
        <v>12</v>
      </c>
      <c r="E40" s="463">
        <v>28</v>
      </c>
      <c r="F40" s="463">
        <v>40</v>
      </c>
      <c r="G40" s="463">
        <v>19</v>
      </c>
      <c r="H40" s="463">
        <v>262</v>
      </c>
      <c r="I40" s="463">
        <v>85</v>
      </c>
      <c r="J40" s="463">
        <v>7</v>
      </c>
      <c r="K40" s="463">
        <v>3</v>
      </c>
      <c r="L40" s="463">
        <v>4</v>
      </c>
      <c r="M40" s="463">
        <v>1</v>
      </c>
      <c r="N40" s="463">
        <v>28</v>
      </c>
      <c r="O40" s="464">
        <f t="shared" si="23"/>
        <v>762</v>
      </c>
      <c r="P40" s="464">
        <f t="shared" si="24"/>
        <v>128</v>
      </c>
      <c r="Q40" s="464">
        <f t="shared" si="25"/>
        <v>890</v>
      </c>
      <c r="R40" s="463">
        <v>6</v>
      </c>
      <c r="S40" s="463">
        <v>1</v>
      </c>
      <c r="T40" s="464">
        <f t="shared" si="4"/>
        <v>7</v>
      </c>
    </row>
    <row r="41" spans="1:20" ht="38.25" hidden="1" outlineLevel="1">
      <c r="A41" s="461">
        <v>69</v>
      </c>
      <c r="B41" s="462" t="s">
        <v>2305</v>
      </c>
      <c r="C41" s="463">
        <v>1297</v>
      </c>
      <c r="D41" s="463">
        <v>58</v>
      </c>
      <c r="E41" s="463">
        <v>108</v>
      </c>
      <c r="F41" s="463">
        <v>130</v>
      </c>
      <c r="G41" s="463">
        <v>49</v>
      </c>
      <c r="H41" s="463">
        <v>764</v>
      </c>
      <c r="I41" s="463">
        <v>585</v>
      </c>
      <c r="J41" s="463">
        <v>24</v>
      </c>
      <c r="K41" s="463">
        <v>43</v>
      </c>
      <c r="L41" s="463">
        <v>45</v>
      </c>
      <c r="M41" s="463">
        <v>11</v>
      </c>
      <c r="N41" s="463">
        <v>221</v>
      </c>
      <c r="O41" s="464">
        <f t="shared" si="23"/>
        <v>2406</v>
      </c>
      <c r="P41" s="464">
        <f t="shared" si="24"/>
        <v>929</v>
      </c>
      <c r="Q41" s="464">
        <f t="shared" si="25"/>
        <v>3335</v>
      </c>
      <c r="R41" s="463">
        <v>9</v>
      </c>
      <c r="S41" s="463">
        <v>0</v>
      </c>
      <c r="T41" s="464">
        <f t="shared" si="4"/>
        <v>9</v>
      </c>
    </row>
    <row r="42" spans="1:20" ht="43.5" customHeight="1" collapsed="1">
      <c r="A42" s="460">
        <v>99</v>
      </c>
      <c r="B42" s="455" t="s">
        <v>2306</v>
      </c>
      <c r="C42" s="336">
        <v>43874</v>
      </c>
      <c r="D42" s="336">
        <v>1414</v>
      </c>
      <c r="E42" s="336">
        <v>3038</v>
      </c>
      <c r="F42" s="336">
        <v>4307</v>
      </c>
      <c r="G42" s="336">
        <v>1073</v>
      </c>
      <c r="H42" s="336">
        <v>25369</v>
      </c>
      <c r="I42" s="336">
        <v>15498</v>
      </c>
      <c r="J42" s="336">
        <v>373</v>
      </c>
      <c r="K42" s="336">
        <v>664</v>
      </c>
      <c r="L42" s="336">
        <v>897</v>
      </c>
      <c r="M42" s="336">
        <v>224</v>
      </c>
      <c r="N42" s="336">
        <v>4151</v>
      </c>
      <c r="O42" s="73">
        <f t="shared" si="23"/>
        <v>79075</v>
      </c>
      <c r="P42" s="73">
        <f t="shared" si="24"/>
        <v>21807</v>
      </c>
      <c r="Q42" s="73">
        <f t="shared" si="25"/>
        <v>100882</v>
      </c>
      <c r="R42" s="336">
        <v>597</v>
      </c>
      <c r="S42" s="336">
        <v>15</v>
      </c>
      <c r="T42" s="73">
        <f t="shared" si="4"/>
        <v>612</v>
      </c>
    </row>
    <row r="43" spans="1:20" s="60" customFormat="1" ht="26.25" customHeight="1">
      <c r="A43" s="457"/>
      <c r="B43" s="341" t="s">
        <v>1119</v>
      </c>
      <c r="C43" s="216">
        <f>+C42+C38+C31+C26+C19+C12+C8+C7</f>
        <v>117511</v>
      </c>
      <c r="D43" s="216">
        <f t="shared" ref="D43:T43" si="26">+D42+D38+D31+D26+D19+D12+D8+D7</f>
        <v>5304</v>
      </c>
      <c r="E43" s="216">
        <f t="shared" si="26"/>
        <v>10077</v>
      </c>
      <c r="F43" s="216">
        <f t="shared" si="26"/>
        <v>14406</v>
      </c>
      <c r="G43" s="216">
        <f t="shared" si="26"/>
        <v>3893</v>
      </c>
      <c r="H43" s="216">
        <f t="shared" si="26"/>
        <v>89924</v>
      </c>
      <c r="I43" s="216">
        <f t="shared" si="26"/>
        <v>28609</v>
      </c>
      <c r="J43" s="216">
        <f t="shared" si="26"/>
        <v>1082</v>
      </c>
      <c r="K43" s="216">
        <f t="shared" si="26"/>
        <v>1761</v>
      </c>
      <c r="L43" s="216">
        <f t="shared" si="26"/>
        <v>2297</v>
      </c>
      <c r="M43" s="216">
        <f t="shared" si="26"/>
        <v>609</v>
      </c>
      <c r="N43" s="216">
        <f t="shared" si="26"/>
        <v>10595</v>
      </c>
      <c r="O43" s="216">
        <f t="shared" si="26"/>
        <v>241115</v>
      </c>
      <c r="P43" s="216">
        <f t="shared" si="26"/>
        <v>44953</v>
      </c>
      <c r="Q43" s="216">
        <f t="shared" si="26"/>
        <v>286068</v>
      </c>
      <c r="R43" s="216">
        <f t="shared" si="26"/>
        <v>1369</v>
      </c>
      <c r="S43" s="216">
        <f t="shared" si="26"/>
        <v>36</v>
      </c>
      <c r="T43" s="216">
        <f t="shared" si="26"/>
        <v>1405</v>
      </c>
    </row>
    <row r="44" spans="1:20" ht="15.75">
      <c r="A44" s="373" t="s">
        <v>2050</v>
      </c>
      <c r="B44" s="373"/>
      <c r="C44" s="373"/>
      <c r="D44" s="374"/>
      <c r="E44" s="374"/>
      <c r="F44" s="374"/>
      <c r="G44" s="374"/>
      <c r="H44" s="374"/>
      <c r="I44" s="374"/>
      <c r="J44" s="374"/>
      <c r="K44" s="374"/>
      <c r="L44" s="374"/>
      <c r="M44" s="374"/>
      <c r="N44" s="374"/>
      <c r="O44" s="374"/>
      <c r="P44" s="374"/>
      <c r="Q44" s="374"/>
      <c r="R44" s="374"/>
      <c r="S44" s="374"/>
      <c r="T44" s="374"/>
    </row>
  </sheetData>
  <mergeCells count="9">
    <mergeCell ref="A1:T1"/>
    <mergeCell ref="A2:T2"/>
    <mergeCell ref="A4:A6"/>
    <mergeCell ref="B4:B6"/>
    <mergeCell ref="C4:Q4"/>
    <mergeCell ref="R4:T5"/>
    <mergeCell ref="C5:H5"/>
    <mergeCell ref="I5:N5"/>
    <mergeCell ref="O5:Q5"/>
  </mergeCells>
  <printOptions horizontalCentered="1" verticalCentered="1"/>
  <pageMargins left="0.23622047244094491" right="0.23622047244094491" top="0.39370078740157483" bottom="0" header="0.31496062992125984" footer="0.27559055118110237"/>
  <pageSetup paperSize="9" scale="76" orientation="landscape" r:id="rId1"/>
</worksheet>
</file>

<file path=xl/worksheets/sheet38.xml><?xml version="1.0" encoding="utf-8"?>
<worksheet xmlns="http://schemas.openxmlformats.org/spreadsheetml/2006/main" xmlns:r="http://schemas.openxmlformats.org/officeDocument/2006/relationships">
  <sheetPr>
    <tabColor theme="0" tint="-4.9989318521683403E-2"/>
  </sheetPr>
  <dimension ref="A1:T48"/>
  <sheetViews>
    <sheetView showGridLines="0" zoomScaleNormal="100" workbookViewId="0">
      <pane xSplit="2" ySplit="6" topLeftCell="C22"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5.5703125" style="339" customWidth="1"/>
    <col min="2" max="2" width="37.5703125" style="339" customWidth="1"/>
    <col min="3" max="3" width="8" style="339" customWidth="1"/>
    <col min="4" max="4" width="9.7109375" style="339" customWidth="1"/>
    <col min="5" max="5" width="6.42578125" style="339" bestFit="1" customWidth="1"/>
    <col min="6" max="6" width="6.42578125" style="339" customWidth="1"/>
    <col min="7" max="7" width="5.42578125" style="339" bestFit="1" customWidth="1"/>
    <col min="8" max="8" width="6.42578125" style="339" customWidth="1"/>
    <col min="9" max="9" width="8.140625" style="339" customWidth="1"/>
    <col min="10" max="10" width="9.7109375" style="339" customWidth="1"/>
    <col min="11" max="12" width="5.42578125" style="339" bestFit="1" customWidth="1"/>
    <col min="13" max="13" width="4" style="339" bestFit="1" customWidth="1"/>
    <col min="14" max="14" width="6.42578125" style="339" bestFit="1" customWidth="1"/>
    <col min="15" max="15" width="7.42578125" style="339" bestFit="1" customWidth="1"/>
    <col min="16" max="16" width="6.42578125" style="339" bestFit="1" customWidth="1"/>
    <col min="17" max="17" width="7.42578125" style="339" bestFit="1" customWidth="1"/>
    <col min="18" max="18" width="6" style="339" bestFit="1" customWidth="1"/>
    <col min="19" max="19" width="6.28515625" style="339" bestFit="1" customWidth="1"/>
    <col min="20" max="20" width="6.7109375" style="339" bestFit="1" customWidth="1"/>
    <col min="21" max="16384" width="9.140625" style="339"/>
  </cols>
  <sheetData>
    <row r="1" spans="1:20" ht="25.5" customHeight="1">
      <c r="A1" s="898" t="s">
        <v>2307</v>
      </c>
      <c r="B1" s="898"/>
      <c r="C1" s="898"/>
      <c r="D1" s="898"/>
      <c r="E1" s="898"/>
      <c r="F1" s="898"/>
      <c r="G1" s="898"/>
      <c r="H1" s="898"/>
      <c r="I1" s="898"/>
      <c r="J1" s="898"/>
      <c r="K1" s="898"/>
      <c r="L1" s="898"/>
      <c r="M1" s="898"/>
      <c r="N1" s="898"/>
      <c r="O1" s="898"/>
      <c r="P1" s="898"/>
      <c r="Q1" s="898"/>
      <c r="R1" s="898"/>
      <c r="S1" s="898"/>
      <c r="T1" s="898"/>
    </row>
    <row r="2" spans="1:20">
      <c r="A2" s="1206" t="s">
        <v>2308</v>
      </c>
      <c r="B2" s="1206"/>
      <c r="C2" s="1206"/>
      <c r="D2" s="1206"/>
      <c r="E2" s="1206"/>
      <c r="F2" s="1206"/>
      <c r="G2" s="1206"/>
      <c r="H2" s="1206"/>
      <c r="I2" s="1206"/>
      <c r="J2" s="1206"/>
      <c r="K2" s="1206"/>
      <c r="L2" s="1206"/>
      <c r="M2" s="1206"/>
      <c r="N2" s="1206"/>
      <c r="O2" s="1206"/>
      <c r="P2" s="1206"/>
      <c r="Q2" s="1206"/>
      <c r="R2" s="1206"/>
      <c r="S2" s="1206"/>
      <c r="T2" s="1206"/>
    </row>
    <row r="4" spans="1:20" s="60" customFormat="1" ht="37.5" customHeight="1">
      <c r="A4" s="958" t="s">
        <v>1291</v>
      </c>
      <c r="B4" s="975" t="s">
        <v>2309</v>
      </c>
      <c r="C4" s="903" t="s">
        <v>1131</v>
      </c>
      <c r="D4" s="904"/>
      <c r="E4" s="904"/>
      <c r="F4" s="904"/>
      <c r="G4" s="904"/>
      <c r="H4" s="904"/>
      <c r="I4" s="904"/>
      <c r="J4" s="904"/>
      <c r="K4" s="904"/>
      <c r="L4" s="904"/>
      <c r="M4" s="904"/>
      <c r="N4" s="904"/>
      <c r="O4" s="904"/>
      <c r="P4" s="904"/>
      <c r="Q4" s="904"/>
      <c r="R4" s="1176" t="s">
        <v>2063</v>
      </c>
      <c r="S4" s="1177"/>
      <c r="T4" s="1177"/>
    </row>
    <row r="5" spans="1:20" s="60" customFormat="1" ht="20.25" customHeight="1">
      <c r="A5" s="959"/>
      <c r="B5" s="975"/>
      <c r="C5" s="903" t="s">
        <v>1132</v>
      </c>
      <c r="D5" s="904"/>
      <c r="E5" s="904"/>
      <c r="F5" s="904"/>
      <c r="G5" s="904"/>
      <c r="H5" s="904"/>
      <c r="I5" s="903" t="s">
        <v>1133</v>
      </c>
      <c r="J5" s="904"/>
      <c r="K5" s="904"/>
      <c r="L5" s="904"/>
      <c r="M5" s="904"/>
      <c r="N5" s="904"/>
      <c r="O5" s="903" t="s">
        <v>1119</v>
      </c>
      <c r="P5" s="904"/>
      <c r="Q5" s="980"/>
      <c r="R5" s="1178"/>
      <c r="S5" s="1179"/>
      <c r="T5" s="1179"/>
    </row>
    <row r="6" spans="1:20" s="60" customFormat="1" ht="82.5" customHeight="1">
      <c r="A6" s="960"/>
      <c r="B6" s="975"/>
      <c r="C6" s="61" t="s">
        <v>1421</v>
      </c>
      <c r="D6" s="61" t="s">
        <v>1422</v>
      </c>
      <c r="E6" s="61" t="s">
        <v>11</v>
      </c>
      <c r="F6" s="61" t="s">
        <v>12</v>
      </c>
      <c r="G6" s="61" t="s">
        <v>13</v>
      </c>
      <c r="H6" s="61" t="s">
        <v>1147</v>
      </c>
      <c r="I6" s="61" t="s">
        <v>1421</v>
      </c>
      <c r="J6" s="61" t="s">
        <v>1422</v>
      </c>
      <c r="K6" s="61" t="s">
        <v>11</v>
      </c>
      <c r="L6" s="61" t="s">
        <v>12</v>
      </c>
      <c r="M6" s="61" t="s">
        <v>13</v>
      </c>
      <c r="N6" s="61" t="s">
        <v>1147</v>
      </c>
      <c r="O6" s="62" t="s">
        <v>1134</v>
      </c>
      <c r="P6" s="63" t="s">
        <v>1135</v>
      </c>
      <c r="Q6" s="64" t="s">
        <v>1136</v>
      </c>
      <c r="R6" s="398" t="s">
        <v>2064</v>
      </c>
      <c r="S6" s="398" t="s">
        <v>2065</v>
      </c>
      <c r="T6" s="399" t="s">
        <v>2066</v>
      </c>
    </row>
    <row r="7" spans="1:20" ht="33.75" customHeight="1">
      <c r="A7" s="460" t="s">
        <v>1407</v>
      </c>
      <c r="B7" s="455" t="s">
        <v>2188</v>
      </c>
      <c r="C7" s="336">
        <v>7729</v>
      </c>
      <c r="D7" s="336">
        <v>321</v>
      </c>
      <c r="E7" s="336">
        <v>561</v>
      </c>
      <c r="F7" s="336">
        <v>912</v>
      </c>
      <c r="G7" s="337">
        <v>227</v>
      </c>
      <c r="H7" s="337">
        <v>6260</v>
      </c>
      <c r="I7" s="336">
        <v>1729</v>
      </c>
      <c r="J7" s="336">
        <v>50</v>
      </c>
      <c r="K7" s="336">
        <v>109</v>
      </c>
      <c r="L7" s="336">
        <v>127</v>
      </c>
      <c r="M7" s="337">
        <v>20</v>
      </c>
      <c r="N7" s="337">
        <v>573</v>
      </c>
      <c r="O7" s="73">
        <f>SUM(C7:H7)</f>
        <v>16010</v>
      </c>
      <c r="P7" s="73">
        <f>SUM(I7:N7)</f>
        <v>2608</v>
      </c>
      <c r="Q7" s="73">
        <f>O7+P7</f>
        <v>18618</v>
      </c>
      <c r="R7" s="69">
        <v>203</v>
      </c>
      <c r="S7" s="69">
        <v>10</v>
      </c>
      <c r="T7" s="73">
        <f>+S7+R7</f>
        <v>213</v>
      </c>
    </row>
    <row r="8" spans="1:20" ht="33.75" customHeight="1">
      <c r="A8" s="465">
        <v>10</v>
      </c>
      <c r="B8" s="455" t="s">
        <v>2310</v>
      </c>
      <c r="C8" s="336">
        <f t="shared" ref="C8:T8" si="0">SUM(C9:C12)</f>
        <v>8552</v>
      </c>
      <c r="D8" s="336">
        <f t="shared" si="0"/>
        <v>568</v>
      </c>
      <c r="E8" s="336">
        <f t="shared" si="0"/>
        <v>1114</v>
      </c>
      <c r="F8" s="336">
        <f t="shared" si="0"/>
        <v>1546</v>
      </c>
      <c r="G8" s="337">
        <f t="shared" si="0"/>
        <v>453</v>
      </c>
      <c r="H8" s="337">
        <f t="shared" si="0"/>
        <v>12446</v>
      </c>
      <c r="I8" s="336">
        <f t="shared" si="0"/>
        <v>1516</v>
      </c>
      <c r="J8" s="336">
        <f t="shared" si="0"/>
        <v>118</v>
      </c>
      <c r="K8" s="336">
        <f t="shared" si="0"/>
        <v>185</v>
      </c>
      <c r="L8" s="336">
        <f t="shared" si="0"/>
        <v>230</v>
      </c>
      <c r="M8" s="337">
        <f t="shared" si="0"/>
        <v>63</v>
      </c>
      <c r="N8" s="337">
        <f t="shared" si="0"/>
        <v>1423</v>
      </c>
      <c r="O8" s="73">
        <f t="shared" si="0"/>
        <v>24679</v>
      </c>
      <c r="P8" s="73">
        <f t="shared" si="0"/>
        <v>3535</v>
      </c>
      <c r="Q8" s="73">
        <f t="shared" si="0"/>
        <v>28214</v>
      </c>
      <c r="R8" s="69">
        <f t="shared" si="0"/>
        <v>54</v>
      </c>
      <c r="S8" s="69">
        <f t="shared" si="0"/>
        <v>3</v>
      </c>
      <c r="T8" s="73">
        <f t="shared" si="0"/>
        <v>57</v>
      </c>
    </row>
    <row r="9" spans="1:20" ht="38.25" hidden="1" outlineLevel="1">
      <c r="A9" s="466">
        <f>+A8+1</f>
        <v>11</v>
      </c>
      <c r="B9" s="467" t="s">
        <v>2311</v>
      </c>
      <c r="C9" s="468">
        <v>2996</v>
      </c>
      <c r="D9" s="468">
        <v>183</v>
      </c>
      <c r="E9" s="468">
        <v>354</v>
      </c>
      <c r="F9" s="468">
        <v>503</v>
      </c>
      <c r="G9" s="468">
        <v>145</v>
      </c>
      <c r="H9" s="468">
        <v>4268</v>
      </c>
      <c r="I9" s="468">
        <v>413</v>
      </c>
      <c r="J9" s="468">
        <v>31</v>
      </c>
      <c r="K9" s="468">
        <v>45</v>
      </c>
      <c r="L9" s="468">
        <v>59</v>
      </c>
      <c r="M9" s="468">
        <v>14</v>
      </c>
      <c r="N9" s="468">
        <v>388</v>
      </c>
      <c r="O9" s="469">
        <f t="shared" ref="O9:O12" si="1">SUM(C9:H9)</f>
        <v>8449</v>
      </c>
      <c r="P9" s="469">
        <f t="shared" ref="P9:P12" si="2">SUM(I9:N9)</f>
        <v>950</v>
      </c>
      <c r="Q9" s="469">
        <f t="shared" ref="Q9:Q12" si="3">O9+P9</f>
        <v>9399</v>
      </c>
      <c r="R9" s="470">
        <v>17</v>
      </c>
      <c r="S9" s="470">
        <v>1</v>
      </c>
      <c r="T9" s="469">
        <f t="shared" ref="T9:T46" si="4">+S9+R9</f>
        <v>18</v>
      </c>
    </row>
    <row r="10" spans="1:20" ht="25.5" hidden="1" outlineLevel="1">
      <c r="A10" s="466">
        <f t="shared" ref="A10:A45" si="5">+A9+1</f>
        <v>12</v>
      </c>
      <c r="B10" s="467" t="s">
        <v>2312</v>
      </c>
      <c r="C10" s="468">
        <v>1989</v>
      </c>
      <c r="D10" s="468">
        <v>140</v>
      </c>
      <c r="E10" s="468">
        <v>303</v>
      </c>
      <c r="F10" s="468">
        <v>427</v>
      </c>
      <c r="G10" s="468">
        <v>114</v>
      </c>
      <c r="H10" s="468">
        <v>3206</v>
      </c>
      <c r="I10" s="468">
        <v>421</v>
      </c>
      <c r="J10" s="468">
        <v>28</v>
      </c>
      <c r="K10" s="468">
        <v>53</v>
      </c>
      <c r="L10" s="468">
        <v>58</v>
      </c>
      <c r="M10" s="468">
        <v>18</v>
      </c>
      <c r="N10" s="468">
        <v>435</v>
      </c>
      <c r="O10" s="469">
        <f t="shared" si="1"/>
        <v>6179</v>
      </c>
      <c r="P10" s="469">
        <f t="shared" si="2"/>
        <v>1013</v>
      </c>
      <c r="Q10" s="469">
        <f t="shared" si="3"/>
        <v>7192</v>
      </c>
      <c r="R10" s="470">
        <v>7</v>
      </c>
      <c r="S10" s="470">
        <v>1</v>
      </c>
      <c r="T10" s="469">
        <f t="shared" si="4"/>
        <v>8</v>
      </c>
    </row>
    <row r="11" spans="1:20" ht="38.25" hidden="1" outlineLevel="1">
      <c r="A11" s="466">
        <f t="shared" si="5"/>
        <v>13</v>
      </c>
      <c r="B11" s="467" t="s">
        <v>2313</v>
      </c>
      <c r="C11" s="468">
        <v>2684</v>
      </c>
      <c r="D11" s="468">
        <v>192</v>
      </c>
      <c r="E11" s="468">
        <v>329</v>
      </c>
      <c r="F11" s="468">
        <v>475</v>
      </c>
      <c r="G11" s="468">
        <v>145</v>
      </c>
      <c r="H11" s="468">
        <v>3844</v>
      </c>
      <c r="I11" s="468">
        <v>530</v>
      </c>
      <c r="J11" s="468">
        <v>52</v>
      </c>
      <c r="K11" s="468">
        <v>71</v>
      </c>
      <c r="L11" s="468">
        <v>100</v>
      </c>
      <c r="M11" s="468">
        <v>23</v>
      </c>
      <c r="N11" s="468">
        <v>473</v>
      </c>
      <c r="O11" s="469">
        <f t="shared" si="1"/>
        <v>7669</v>
      </c>
      <c r="P11" s="469">
        <f t="shared" si="2"/>
        <v>1249</v>
      </c>
      <c r="Q11" s="469">
        <f t="shared" si="3"/>
        <v>8918</v>
      </c>
      <c r="R11" s="470">
        <v>19</v>
      </c>
      <c r="S11" s="470">
        <v>1</v>
      </c>
      <c r="T11" s="469">
        <f t="shared" si="4"/>
        <v>20</v>
      </c>
    </row>
    <row r="12" spans="1:20" ht="51" hidden="1" outlineLevel="1">
      <c r="A12" s="466">
        <v>19</v>
      </c>
      <c r="B12" s="467" t="s">
        <v>2314</v>
      </c>
      <c r="C12" s="468">
        <v>883</v>
      </c>
      <c r="D12" s="468">
        <v>53</v>
      </c>
      <c r="E12" s="468">
        <v>128</v>
      </c>
      <c r="F12" s="468">
        <v>141</v>
      </c>
      <c r="G12" s="468">
        <v>49</v>
      </c>
      <c r="H12" s="468">
        <v>1128</v>
      </c>
      <c r="I12" s="468">
        <v>152</v>
      </c>
      <c r="J12" s="468">
        <v>7</v>
      </c>
      <c r="K12" s="468">
        <v>16</v>
      </c>
      <c r="L12" s="468">
        <v>13</v>
      </c>
      <c r="M12" s="468">
        <v>8</v>
      </c>
      <c r="N12" s="468">
        <v>127</v>
      </c>
      <c r="O12" s="469">
        <f t="shared" si="1"/>
        <v>2382</v>
      </c>
      <c r="P12" s="469">
        <f t="shared" si="2"/>
        <v>323</v>
      </c>
      <c r="Q12" s="469">
        <f t="shared" si="3"/>
        <v>2705</v>
      </c>
      <c r="R12" s="470">
        <v>11</v>
      </c>
      <c r="S12" s="470">
        <v>0</v>
      </c>
      <c r="T12" s="469">
        <f t="shared" si="4"/>
        <v>11</v>
      </c>
    </row>
    <row r="13" spans="1:20" ht="33.75" customHeight="1" collapsed="1">
      <c r="A13" s="465">
        <f t="shared" si="5"/>
        <v>20</v>
      </c>
      <c r="B13" s="455" t="s">
        <v>2315</v>
      </c>
      <c r="C13" s="336">
        <f t="shared" ref="C13:T13" si="6">SUM(C14:C16)</f>
        <v>13270</v>
      </c>
      <c r="D13" s="336">
        <f t="shared" si="6"/>
        <v>773</v>
      </c>
      <c r="E13" s="336">
        <f t="shared" si="6"/>
        <v>1303</v>
      </c>
      <c r="F13" s="336">
        <f t="shared" si="6"/>
        <v>1806</v>
      </c>
      <c r="G13" s="337">
        <f t="shared" si="6"/>
        <v>506</v>
      </c>
      <c r="H13" s="337">
        <f t="shared" si="6"/>
        <v>11831</v>
      </c>
      <c r="I13" s="336">
        <f t="shared" si="6"/>
        <v>1513</v>
      </c>
      <c r="J13" s="336">
        <f t="shared" si="6"/>
        <v>82</v>
      </c>
      <c r="K13" s="336">
        <f t="shared" si="6"/>
        <v>118</v>
      </c>
      <c r="L13" s="336">
        <f t="shared" si="6"/>
        <v>148</v>
      </c>
      <c r="M13" s="337">
        <f t="shared" si="6"/>
        <v>49</v>
      </c>
      <c r="N13" s="337">
        <f t="shared" si="6"/>
        <v>781</v>
      </c>
      <c r="O13" s="73">
        <f t="shared" si="6"/>
        <v>29489</v>
      </c>
      <c r="P13" s="73">
        <f t="shared" si="6"/>
        <v>2691</v>
      </c>
      <c r="Q13" s="73">
        <f t="shared" si="6"/>
        <v>32180</v>
      </c>
      <c r="R13" s="69">
        <f t="shared" si="6"/>
        <v>49</v>
      </c>
      <c r="S13" s="69">
        <f t="shared" si="6"/>
        <v>0</v>
      </c>
      <c r="T13" s="73">
        <f t="shared" si="6"/>
        <v>49</v>
      </c>
    </row>
    <row r="14" spans="1:20" ht="25.5" hidden="1" outlineLevel="1">
      <c r="A14" s="466">
        <f t="shared" si="5"/>
        <v>21</v>
      </c>
      <c r="B14" s="467" t="s">
        <v>2316</v>
      </c>
      <c r="C14" s="468">
        <v>9061</v>
      </c>
      <c r="D14" s="468">
        <v>483</v>
      </c>
      <c r="E14" s="468">
        <v>885</v>
      </c>
      <c r="F14" s="468">
        <v>1293</v>
      </c>
      <c r="G14" s="468">
        <v>364</v>
      </c>
      <c r="H14" s="468">
        <v>7740</v>
      </c>
      <c r="I14" s="468">
        <v>1165</v>
      </c>
      <c r="J14" s="468">
        <v>47</v>
      </c>
      <c r="K14" s="468">
        <v>75</v>
      </c>
      <c r="L14" s="468">
        <v>104</v>
      </c>
      <c r="M14" s="468">
        <v>29</v>
      </c>
      <c r="N14" s="468">
        <v>544</v>
      </c>
      <c r="O14" s="469">
        <f t="shared" ref="O14:O16" si="7">SUM(C14:H14)</f>
        <v>19826</v>
      </c>
      <c r="P14" s="469">
        <f t="shared" ref="P14:P16" si="8">SUM(I14:N14)</f>
        <v>1964</v>
      </c>
      <c r="Q14" s="469">
        <f t="shared" ref="Q14:Q16" si="9">O14+P14</f>
        <v>21790</v>
      </c>
      <c r="R14" s="470">
        <v>30</v>
      </c>
      <c r="S14" s="470">
        <v>0</v>
      </c>
      <c r="T14" s="469">
        <f t="shared" si="4"/>
        <v>30</v>
      </c>
    </row>
    <row r="15" spans="1:20" ht="25.5" hidden="1" outlineLevel="1">
      <c r="A15" s="466">
        <f t="shared" si="5"/>
        <v>22</v>
      </c>
      <c r="B15" s="467" t="s">
        <v>2317</v>
      </c>
      <c r="C15" s="468">
        <v>3826</v>
      </c>
      <c r="D15" s="468">
        <v>264</v>
      </c>
      <c r="E15" s="468">
        <v>379</v>
      </c>
      <c r="F15" s="468">
        <v>463</v>
      </c>
      <c r="G15" s="468">
        <v>120</v>
      </c>
      <c r="H15" s="468">
        <v>3754</v>
      </c>
      <c r="I15" s="468">
        <v>299</v>
      </c>
      <c r="J15" s="468">
        <v>30</v>
      </c>
      <c r="K15" s="468">
        <v>38</v>
      </c>
      <c r="L15" s="468">
        <v>41</v>
      </c>
      <c r="M15" s="468">
        <v>20</v>
      </c>
      <c r="N15" s="468">
        <v>217</v>
      </c>
      <c r="O15" s="469">
        <f t="shared" si="7"/>
        <v>8806</v>
      </c>
      <c r="P15" s="469">
        <f t="shared" si="8"/>
        <v>645</v>
      </c>
      <c r="Q15" s="469">
        <f t="shared" si="9"/>
        <v>9451</v>
      </c>
      <c r="R15" s="470">
        <v>18</v>
      </c>
      <c r="S15" s="470">
        <v>0</v>
      </c>
      <c r="T15" s="469">
        <f t="shared" si="4"/>
        <v>18</v>
      </c>
    </row>
    <row r="16" spans="1:20" ht="51" hidden="1" outlineLevel="1">
      <c r="A16" s="466">
        <v>29</v>
      </c>
      <c r="B16" s="467" t="s">
        <v>2318</v>
      </c>
      <c r="C16" s="468">
        <v>383</v>
      </c>
      <c r="D16" s="468">
        <v>26</v>
      </c>
      <c r="E16" s="468">
        <v>39</v>
      </c>
      <c r="F16" s="468">
        <v>50</v>
      </c>
      <c r="G16" s="468">
        <v>22</v>
      </c>
      <c r="H16" s="468">
        <v>337</v>
      </c>
      <c r="I16" s="468">
        <v>49</v>
      </c>
      <c r="J16" s="468">
        <v>5</v>
      </c>
      <c r="K16" s="468">
        <v>5</v>
      </c>
      <c r="L16" s="468">
        <v>3</v>
      </c>
      <c r="M16" s="468">
        <v>0</v>
      </c>
      <c r="N16" s="468">
        <v>20</v>
      </c>
      <c r="O16" s="469">
        <f t="shared" si="7"/>
        <v>857</v>
      </c>
      <c r="P16" s="469">
        <f t="shared" si="8"/>
        <v>82</v>
      </c>
      <c r="Q16" s="469">
        <f t="shared" si="9"/>
        <v>939</v>
      </c>
      <c r="R16" s="470">
        <v>1</v>
      </c>
      <c r="S16" s="470">
        <v>0</v>
      </c>
      <c r="T16" s="469">
        <f t="shared" si="4"/>
        <v>1</v>
      </c>
    </row>
    <row r="17" spans="1:20" ht="55.5" customHeight="1" collapsed="1">
      <c r="A17" s="465">
        <f t="shared" si="5"/>
        <v>30</v>
      </c>
      <c r="B17" s="455" t="s">
        <v>2319</v>
      </c>
      <c r="C17" s="336">
        <f t="shared" ref="C17:T17" si="10">SUM(C18:C21)</f>
        <v>7626</v>
      </c>
      <c r="D17" s="336">
        <f t="shared" si="10"/>
        <v>115</v>
      </c>
      <c r="E17" s="336">
        <f t="shared" si="10"/>
        <v>309</v>
      </c>
      <c r="F17" s="336">
        <f t="shared" si="10"/>
        <v>440</v>
      </c>
      <c r="G17" s="337">
        <f t="shared" si="10"/>
        <v>110</v>
      </c>
      <c r="H17" s="337">
        <f t="shared" si="10"/>
        <v>3770</v>
      </c>
      <c r="I17" s="336">
        <f t="shared" si="10"/>
        <v>571</v>
      </c>
      <c r="J17" s="336">
        <f t="shared" si="10"/>
        <v>13</v>
      </c>
      <c r="K17" s="336">
        <f t="shared" si="10"/>
        <v>26</v>
      </c>
      <c r="L17" s="336">
        <f t="shared" si="10"/>
        <v>30</v>
      </c>
      <c r="M17" s="337">
        <f t="shared" si="10"/>
        <v>9</v>
      </c>
      <c r="N17" s="337">
        <f t="shared" si="10"/>
        <v>181</v>
      </c>
      <c r="O17" s="73">
        <f t="shared" si="10"/>
        <v>12370</v>
      </c>
      <c r="P17" s="73">
        <f t="shared" si="10"/>
        <v>830</v>
      </c>
      <c r="Q17" s="73">
        <f t="shared" si="10"/>
        <v>13200</v>
      </c>
      <c r="R17" s="69">
        <f t="shared" si="10"/>
        <v>312</v>
      </c>
      <c r="S17" s="69">
        <f t="shared" si="10"/>
        <v>4</v>
      </c>
      <c r="T17" s="73">
        <f t="shared" si="10"/>
        <v>316</v>
      </c>
    </row>
    <row r="18" spans="1:20" ht="51" hidden="1" outlineLevel="1">
      <c r="A18" s="466">
        <f t="shared" si="5"/>
        <v>31</v>
      </c>
      <c r="B18" s="467" t="s">
        <v>2320</v>
      </c>
      <c r="C18" s="468">
        <v>5584</v>
      </c>
      <c r="D18" s="468">
        <v>65</v>
      </c>
      <c r="E18" s="468">
        <v>205</v>
      </c>
      <c r="F18" s="468">
        <v>273</v>
      </c>
      <c r="G18" s="468">
        <v>75</v>
      </c>
      <c r="H18" s="468">
        <v>2752</v>
      </c>
      <c r="I18" s="468">
        <v>82</v>
      </c>
      <c r="J18" s="468">
        <v>0</v>
      </c>
      <c r="K18" s="468">
        <v>3</v>
      </c>
      <c r="L18" s="468">
        <v>0</v>
      </c>
      <c r="M18" s="468">
        <v>1</v>
      </c>
      <c r="N18" s="468">
        <v>16</v>
      </c>
      <c r="O18" s="469">
        <f t="shared" ref="O18:O21" si="11">SUM(C18:H18)</f>
        <v>8954</v>
      </c>
      <c r="P18" s="469">
        <f t="shared" ref="P18:P21" si="12">SUM(I18:N18)</f>
        <v>102</v>
      </c>
      <c r="Q18" s="469">
        <f t="shared" ref="Q18:Q21" si="13">O18+P18</f>
        <v>9056</v>
      </c>
      <c r="R18" s="470">
        <v>258</v>
      </c>
      <c r="S18" s="470">
        <v>2</v>
      </c>
      <c r="T18" s="469">
        <f t="shared" si="4"/>
        <v>260</v>
      </c>
    </row>
    <row r="19" spans="1:20" ht="51" hidden="1" outlineLevel="1">
      <c r="A19" s="466">
        <f t="shared" si="5"/>
        <v>32</v>
      </c>
      <c r="B19" s="467" t="s">
        <v>2321</v>
      </c>
      <c r="C19" s="468">
        <v>456</v>
      </c>
      <c r="D19" s="468">
        <v>16</v>
      </c>
      <c r="E19" s="468">
        <v>33</v>
      </c>
      <c r="F19" s="468">
        <v>54</v>
      </c>
      <c r="G19" s="468">
        <v>10</v>
      </c>
      <c r="H19" s="468">
        <v>300</v>
      </c>
      <c r="I19" s="468">
        <v>44</v>
      </c>
      <c r="J19" s="468">
        <v>0</v>
      </c>
      <c r="K19" s="468">
        <v>4</v>
      </c>
      <c r="L19" s="468">
        <v>11</v>
      </c>
      <c r="M19" s="468">
        <v>0</v>
      </c>
      <c r="N19" s="468">
        <v>23</v>
      </c>
      <c r="O19" s="469">
        <f t="shared" si="11"/>
        <v>869</v>
      </c>
      <c r="P19" s="469">
        <f t="shared" si="12"/>
        <v>82</v>
      </c>
      <c r="Q19" s="469">
        <f t="shared" si="13"/>
        <v>951</v>
      </c>
      <c r="R19" s="470">
        <v>3</v>
      </c>
      <c r="S19" s="470">
        <v>0</v>
      </c>
      <c r="T19" s="469">
        <f t="shared" si="4"/>
        <v>3</v>
      </c>
    </row>
    <row r="20" spans="1:20" ht="38.25" hidden="1" outlineLevel="1">
      <c r="A20" s="466">
        <f t="shared" si="5"/>
        <v>33</v>
      </c>
      <c r="B20" s="467" t="s">
        <v>2322</v>
      </c>
      <c r="C20" s="468">
        <v>1089</v>
      </c>
      <c r="D20" s="468">
        <v>22</v>
      </c>
      <c r="E20" s="468">
        <v>35</v>
      </c>
      <c r="F20" s="468">
        <v>62</v>
      </c>
      <c r="G20" s="468">
        <v>18</v>
      </c>
      <c r="H20" s="468">
        <v>358</v>
      </c>
      <c r="I20" s="468">
        <v>426</v>
      </c>
      <c r="J20" s="468">
        <v>13</v>
      </c>
      <c r="K20" s="468">
        <v>15</v>
      </c>
      <c r="L20" s="468">
        <v>19</v>
      </c>
      <c r="M20" s="468">
        <v>8</v>
      </c>
      <c r="N20" s="468">
        <v>137</v>
      </c>
      <c r="O20" s="469">
        <f t="shared" si="11"/>
        <v>1584</v>
      </c>
      <c r="P20" s="469">
        <f t="shared" si="12"/>
        <v>618</v>
      </c>
      <c r="Q20" s="469">
        <f t="shared" si="13"/>
        <v>2202</v>
      </c>
      <c r="R20" s="470">
        <v>36</v>
      </c>
      <c r="S20" s="470">
        <v>2</v>
      </c>
      <c r="T20" s="469">
        <f t="shared" si="4"/>
        <v>38</v>
      </c>
    </row>
    <row r="21" spans="1:20" ht="51" hidden="1" outlineLevel="1">
      <c r="A21" s="466">
        <v>39</v>
      </c>
      <c r="B21" s="467" t="s">
        <v>2323</v>
      </c>
      <c r="C21" s="468">
        <v>497</v>
      </c>
      <c r="D21" s="468">
        <v>12</v>
      </c>
      <c r="E21" s="468">
        <v>36</v>
      </c>
      <c r="F21" s="468">
        <v>51</v>
      </c>
      <c r="G21" s="468">
        <v>7</v>
      </c>
      <c r="H21" s="468">
        <v>360</v>
      </c>
      <c r="I21" s="468">
        <v>19</v>
      </c>
      <c r="J21" s="468">
        <v>0</v>
      </c>
      <c r="K21" s="468">
        <v>4</v>
      </c>
      <c r="L21" s="468">
        <v>0</v>
      </c>
      <c r="M21" s="468">
        <v>0</v>
      </c>
      <c r="N21" s="468">
        <v>5</v>
      </c>
      <c r="O21" s="469">
        <f t="shared" si="11"/>
        <v>963</v>
      </c>
      <c r="P21" s="469">
        <f t="shared" si="12"/>
        <v>28</v>
      </c>
      <c r="Q21" s="469">
        <f t="shared" si="13"/>
        <v>991</v>
      </c>
      <c r="R21" s="470">
        <v>15</v>
      </c>
      <c r="S21" s="470">
        <v>0</v>
      </c>
      <c r="T21" s="469">
        <f t="shared" si="4"/>
        <v>15</v>
      </c>
    </row>
    <row r="22" spans="1:20" ht="33.75" customHeight="1" collapsed="1">
      <c r="A22" s="465">
        <f t="shared" si="5"/>
        <v>40</v>
      </c>
      <c r="B22" s="455" t="s">
        <v>2324</v>
      </c>
      <c r="C22" s="336">
        <f t="shared" ref="C22:T22" si="14">SUM(C23:C30)</f>
        <v>10768</v>
      </c>
      <c r="D22" s="336">
        <f t="shared" si="14"/>
        <v>568</v>
      </c>
      <c r="E22" s="336">
        <f t="shared" si="14"/>
        <v>904</v>
      </c>
      <c r="F22" s="336">
        <f t="shared" si="14"/>
        <v>1327</v>
      </c>
      <c r="G22" s="337">
        <f t="shared" si="14"/>
        <v>389</v>
      </c>
      <c r="H22" s="337">
        <f t="shared" si="14"/>
        <v>7646</v>
      </c>
      <c r="I22" s="336">
        <f t="shared" si="14"/>
        <v>2886</v>
      </c>
      <c r="J22" s="336">
        <f t="shared" si="14"/>
        <v>118</v>
      </c>
      <c r="K22" s="336">
        <f t="shared" si="14"/>
        <v>175</v>
      </c>
      <c r="L22" s="336">
        <f t="shared" si="14"/>
        <v>238</v>
      </c>
      <c r="M22" s="337">
        <f t="shared" si="14"/>
        <v>62</v>
      </c>
      <c r="N22" s="337">
        <f t="shared" si="14"/>
        <v>839</v>
      </c>
      <c r="O22" s="73">
        <f t="shared" si="14"/>
        <v>21602</v>
      </c>
      <c r="P22" s="73">
        <f t="shared" si="14"/>
        <v>4318</v>
      </c>
      <c r="Q22" s="73">
        <f t="shared" si="14"/>
        <v>25920</v>
      </c>
      <c r="R22" s="69">
        <f t="shared" si="14"/>
        <v>55</v>
      </c>
      <c r="S22" s="69">
        <f t="shared" si="14"/>
        <v>1</v>
      </c>
      <c r="T22" s="73">
        <f t="shared" si="14"/>
        <v>56</v>
      </c>
    </row>
    <row r="23" spans="1:20" ht="51" hidden="1" outlineLevel="1">
      <c r="A23" s="466">
        <f t="shared" si="5"/>
        <v>41</v>
      </c>
      <c r="B23" s="467" t="s">
        <v>2325</v>
      </c>
      <c r="C23" s="468">
        <v>5117</v>
      </c>
      <c r="D23" s="468">
        <v>262</v>
      </c>
      <c r="E23" s="468">
        <v>432</v>
      </c>
      <c r="F23" s="468">
        <v>633</v>
      </c>
      <c r="G23" s="468">
        <v>182</v>
      </c>
      <c r="H23" s="468">
        <v>3581</v>
      </c>
      <c r="I23" s="468">
        <v>1776</v>
      </c>
      <c r="J23" s="468">
        <v>62</v>
      </c>
      <c r="K23" s="468">
        <v>104</v>
      </c>
      <c r="L23" s="468">
        <v>143</v>
      </c>
      <c r="M23" s="468">
        <v>38</v>
      </c>
      <c r="N23" s="468">
        <v>513</v>
      </c>
      <c r="O23" s="469">
        <f t="shared" ref="O23:O30" si="15">SUM(C23:H23)</f>
        <v>10207</v>
      </c>
      <c r="P23" s="469">
        <f t="shared" ref="P23:P30" si="16">SUM(I23:N23)</f>
        <v>2636</v>
      </c>
      <c r="Q23" s="469">
        <f t="shared" ref="Q23:Q30" si="17">O23+P23</f>
        <v>12843</v>
      </c>
      <c r="R23" s="470">
        <v>15</v>
      </c>
      <c r="S23" s="470">
        <v>1</v>
      </c>
      <c r="T23" s="469">
        <f t="shared" si="4"/>
        <v>16</v>
      </c>
    </row>
    <row r="24" spans="1:20" ht="51" hidden="1" outlineLevel="1">
      <c r="A24" s="466">
        <f t="shared" si="5"/>
        <v>42</v>
      </c>
      <c r="B24" s="467" t="s">
        <v>2326</v>
      </c>
      <c r="C24" s="468">
        <v>2423</v>
      </c>
      <c r="D24" s="468">
        <v>133</v>
      </c>
      <c r="E24" s="468">
        <v>176</v>
      </c>
      <c r="F24" s="468">
        <v>281</v>
      </c>
      <c r="G24" s="468">
        <v>90</v>
      </c>
      <c r="H24" s="468">
        <v>1812</v>
      </c>
      <c r="I24" s="468">
        <v>163</v>
      </c>
      <c r="J24" s="468">
        <v>13</v>
      </c>
      <c r="K24" s="468">
        <v>16</v>
      </c>
      <c r="L24" s="468">
        <v>21</v>
      </c>
      <c r="M24" s="468">
        <v>4</v>
      </c>
      <c r="N24" s="468">
        <v>80</v>
      </c>
      <c r="O24" s="469">
        <f t="shared" si="15"/>
        <v>4915</v>
      </c>
      <c r="P24" s="469">
        <f t="shared" si="16"/>
        <v>297</v>
      </c>
      <c r="Q24" s="469">
        <f t="shared" si="17"/>
        <v>5212</v>
      </c>
      <c r="R24" s="470">
        <v>22</v>
      </c>
      <c r="S24" s="470">
        <v>0</v>
      </c>
      <c r="T24" s="469">
        <f t="shared" si="4"/>
        <v>22</v>
      </c>
    </row>
    <row r="25" spans="1:20" ht="51" hidden="1" outlineLevel="1">
      <c r="A25" s="466">
        <f t="shared" si="5"/>
        <v>43</v>
      </c>
      <c r="B25" s="467" t="s">
        <v>2327</v>
      </c>
      <c r="C25" s="468">
        <v>388</v>
      </c>
      <c r="D25" s="468">
        <v>13</v>
      </c>
      <c r="E25" s="468">
        <v>31</v>
      </c>
      <c r="F25" s="468">
        <v>68</v>
      </c>
      <c r="G25" s="468">
        <v>15</v>
      </c>
      <c r="H25" s="468">
        <v>331</v>
      </c>
      <c r="I25" s="468">
        <v>32</v>
      </c>
      <c r="J25" s="468">
        <v>2</v>
      </c>
      <c r="K25" s="468">
        <v>3</v>
      </c>
      <c r="L25" s="468">
        <v>4</v>
      </c>
      <c r="M25" s="468">
        <v>1</v>
      </c>
      <c r="N25" s="468">
        <v>19</v>
      </c>
      <c r="O25" s="469">
        <f t="shared" si="15"/>
        <v>846</v>
      </c>
      <c r="P25" s="469">
        <f t="shared" si="16"/>
        <v>61</v>
      </c>
      <c r="Q25" s="469">
        <f t="shared" si="17"/>
        <v>907</v>
      </c>
      <c r="R25" s="470">
        <v>5</v>
      </c>
      <c r="S25" s="470">
        <v>0</v>
      </c>
      <c r="T25" s="469">
        <f t="shared" si="4"/>
        <v>5</v>
      </c>
    </row>
    <row r="26" spans="1:20" ht="25.5" hidden="1" outlineLevel="1">
      <c r="A26" s="466">
        <f t="shared" si="5"/>
        <v>44</v>
      </c>
      <c r="B26" s="467" t="s">
        <v>2328</v>
      </c>
      <c r="C26" s="468">
        <v>99</v>
      </c>
      <c r="D26" s="468">
        <v>5</v>
      </c>
      <c r="E26" s="468">
        <v>15</v>
      </c>
      <c r="F26" s="468">
        <v>8</v>
      </c>
      <c r="G26" s="468">
        <v>3</v>
      </c>
      <c r="H26" s="468">
        <v>76</v>
      </c>
      <c r="I26" s="468">
        <v>17</v>
      </c>
      <c r="J26" s="468">
        <v>0</v>
      </c>
      <c r="K26" s="468">
        <v>2</v>
      </c>
      <c r="L26" s="468">
        <v>2</v>
      </c>
      <c r="M26" s="468">
        <v>0</v>
      </c>
      <c r="N26" s="468">
        <v>3</v>
      </c>
      <c r="O26" s="469">
        <f t="shared" si="15"/>
        <v>206</v>
      </c>
      <c r="P26" s="469">
        <f t="shared" si="16"/>
        <v>24</v>
      </c>
      <c r="Q26" s="469">
        <f t="shared" si="17"/>
        <v>230</v>
      </c>
      <c r="R26" s="470">
        <v>1</v>
      </c>
      <c r="S26" s="470">
        <v>0</v>
      </c>
      <c r="T26" s="469">
        <f t="shared" si="4"/>
        <v>1</v>
      </c>
    </row>
    <row r="27" spans="1:20" ht="25.5" hidden="1" outlineLevel="1">
      <c r="A27" s="466">
        <f t="shared" si="5"/>
        <v>45</v>
      </c>
      <c r="B27" s="467" t="s">
        <v>2329</v>
      </c>
      <c r="C27" s="468">
        <v>281</v>
      </c>
      <c r="D27" s="468">
        <v>18</v>
      </c>
      <c r="E27" s="468">
        <v>23</v>
      </c>
      <c r="F27" s="468">
        <v>44</v>
      </c>
      <c r="G27" s="468">
        <v>10</v>
      </c>
      <c r="H27" s="468">
        <v>176</v>
      </c>
      <c r="I27" s="468">
        <v>151</v>
      </c>
      <c r="J27" s="468">
        <v>10</v>
      </c>
      <c r="K27" s="468">
        <v>15</v>
      </c>
      <c r="L27" s="468">
        <v>14</v>
      </c>
      <c r="M27" s="468">
        <v>3</v>
      </c>
      <c r="N27" s="468">
        <v>35</v>
      </c>
      <c r="O27" s="469">
        <f t="shared" si="15"/>
        <v>552</v>
      </c>
      <c r="P27" s="469">
        <f t="shared" si="16"/>
        <v>228</v>
      </c>
      <c r="Q27" s="469">
        <f t="shared" si="17"/>
        <v>780</v>
      </c>
      <c r="R27" s="470">
        <v>0</v>
      </c>
      <c r="S27" s="470">
        <v>0</v>
      </c>
      <c r="T27" s="469">
        <f t="shared" si="4"/>
        <v>0</v>
      </c>
    </row>
    <row r="28" spans="1:20" ht="51" hidden="1" outlineLevel="1">
      <c r="A28" s="466">
        <f t="shared" si="5"/>
        <v>46</v>
      </c>
      <c r="B28" s="467" t="s">
        <v>2330</v>
      </c>
      <c r="C28" s="468">
        <v>521</v>
      </c>
      <c r="D28" s="468">
        <v>24</v>
      </c>
      <c r="E28" s="468">
        <v>44</v>
      </c>
      <c r="F28" s="468">
        <v>42</v>
      </c>
      <c r="G28" s="468">
        <v>13</v>
      </c>
      <c r="H28" s="468">
        <v>264</v>
      </c>
      <c r="I28" s="468">
        <v>212</v>
      </c>
      <c r="J28" s="468">
        <v>9</v>
      </c>
      <c r="K28" s="468">
        <v>6</v>
      </c>
      <c r="L28" s="468">
        <v>12</v>
      </c>
      <c r="M28" s="468">
        <v>3</v>
      </c>
      <c r="N28" s="468">
        <v>37</v>
      </c>
      <c r="O28" s="469">
        <f t="shared" si="15"/>
        <v>908</v>
      </c>
      <c r="P28" s="469">
        <f t="shared" si="16"/>
        <v>279</v>
      </c>
      <c r="Q28" s="469">
        <f t="shared" si="17"/>
        <v>1187</v>
      </c>
      <c r="R28" s="470">
        <v>1</v>
      </c>
      <c r="S28" s="470">
        <v>0</v>
      </c>
      <c r="T28" s="469">
        <f t="shared" si="4"/>
        <v>1</v>
      </c>
    </row>
    <row r="29" spans="1:20" ht="51" hidden="1" outlineLevel="1">
      <c r="A29" s="466">
        <f t="shared" si="5"/>
        <v>47</v>
      </c>
      <c r="B29" s="467" t="s">
        <v>2331</v>
      </c>
      <c r="C29" s="468">
        <v>72</v>
      </c>
      <c r="D29" s="468">
        <v>5</v>
      </c>
      <c r="E29" s="468">
        <v>11</v>
      </c>
      <c r="F29" s="468">
        <v>14</v>
      </c>
      <c r="G29" s="468">
        <v>2</v>
      </c>
      <c r="H29" s="468">
        <v>48</v>
      </c>
      <c r="I29" s="468">
        <v>55</v>
      </c>
      <c r="J29" s="468">
        <v>3</v>
      </c>
      <c r="K29" s="468">
        <v>5</v>
      </c>
      <c r="L29" s="468">
        <v>1</v>
      </c>
      <c r="M29" s="468">
        <v>0</v>
      </c>
      <c r="N29" s="468">
        <v>22</v>
      </c>
      <c r="O29" s="469">
        <f t="shared" si="15"/>
        <v>152</v>
      </c>
      <c r="P29" s="469">
        <f t="shared" si="16"/>
        <v>86</v>
      </c>
      <c r="Q29" s="469">
        <f t="shared" si="17"/>
        <v>238</v>
      </c>
      <c r="R29" s="470">
        <v>0</v>
      </c>
      <c r="S29" s="470">
        <v>0</v>
      </c>
      <c r="T29" s="469">
        <f t="shared" si="4"/>
        <v>0</v>
      </c>
    </row>
    <row r="30" spans="1:20" ht="51" hidden="1" outlineLevel="1">
      <c r="A30" s="466">
        <v>49</v>
      </c>
      <c r="B30" s="467" t="s">
        <v>2332</v>
      </c>
      <c r="C30" s="468">
        <v>1867</v>
      </c>
      <c r="D30" s="468">
        <v>108</v>
      </c>
      <c r="E30" s="468">
        <v>172</v>
      </c>
      <c r="F30" s="468">
        <v>237</v>
      </c>
      <c r="G30" s="468">
        <v>74</v>
      </c>
      <c r="H30" s="468">
        <v>1358</v>
      </c>
      <c r="I30" s="468">
        <v>480</v>
      </c>
      <c r="J30" s="468">
        <v>19</v>
      </c>
      <c r="K30" s="468">
        <v>24</v>
      </c>
      <c r="L30" s="468">
        <v>41</v>
      </c>
      <c r="M30" s="468">
        <v>13</v>
      </c>
      <c r="N30" s="468">
        <v>130</v>
      </c>
      <c r="O30" s="469">
        <f t="shared" si="15"/>
        <v>3816</v>
      </c>
      <c r="P30" s="469">
        <f t="shared" si="16"/>
        <v>707</v>
      </c>
      <c r="Q30" s="469">
        <f t="shared" si="17"/>
        <v>4523</v>
      </c>
      <c r="R30" s="470">
        <v>11</v>
      </c>
      <c r="S30" s="470">
        <v>0</v>
      </c>
      <c r="T30" s="469">
        <f t="shared" si="4"/>
        <v>11</v>
      </c>
    </row>
    <row r="31" spans="1:20" ht="33.75" customHeight="1" collapsed="1">
      <c r="A31" s="465">
        <f t="shared" si="5"/>
        <v>50</v>
      </c>
      <c r="B31" s="455" t="s">
        <v>2333</v>
      </c>
      <c r="C31" s="336">
        <f t="shared" ref="C31:T31" si="18">SUM(C32:C35)</f>
        <v>11842</v>
      </c>
      <c r="D31" s="336">
        <f t="shared" si="18"/>
        <v>600</v>
      </c>
      <c r="E31" s="336">
        <f t="shared" si="18"/>
        <v>1203</v>
      </c>
      <c r="F31" s="336">
        <f t="shared" si="18"/>
        <v>1778</v>
      </c>
      <c r="G31" s="337">
        <f t="shared" si="18"/>
        <v>464</v>
      </c>
      <c r="H31" s="337">
        <f t="shared" si="18"/>
        <v>9585</v>
      </c>
      <c r="I31" s="336">
        <f t="shared" si="18"/>
        <v>1665</v>
      </c>
      <c r="J31" s="336">
        <f t="shared" si="18"/>
        <v>77</v>
      </c>
      <c r="K31" s="336">
        <f t="shared" si="18"/>
        <v>134</v>
      </c>
      <c r="L31" s="336">
        <f t="shared" si="18"/>
        <v>178</v>
      </c>
      <c r="M31" s="337">
        <f t="shared" si="18"/>
        <v>46</v>
      </c>
      <c r="N31" s="337">
        <f t="shared" si="18"/>
        <v>860</v>
      </c>
      <c r="O31" s="73">
        <f t="shared" si="18"/>
        <v>25472</v>
      </c>
      <c r="P31" s="73">
        <f t="shared" si="18"/>
        <v>2960</v>
      </c>
      <c r="Q31" s="73">
        <f t="shared" si="18"/>
        <v>28432</v>
      </c>
      <c r="R31" s="69">
        <f t="shared" si="18"/>
        <v>49</v>
      </c>
      <c r="S31" s="69">
        <f t="shared" si="18"/>
        <v>2</v>
      </c>
      <c r="T31" s="73">
        <f t="shared" si="18"/>
        <v>51</v>
      </c>
    </row>
    <row r="32" spans="1:20" ht="51" hidden="1" outlineLevel="1">
      <c r="A32" s="466">
        <f t="shared" si="5"/>
        <v>51</v>
      </c>
      <c r="B32" s="467" t="s">
        <v>2334</v>
      </c>
      <c r="C32" s="468">
        <v>3835</v>
      </c>
      <c r="D32" s="468">
        <v>212</v>
      </c>
      <c r="E32" s="468">
        <v>414</v>
      </c>
      <c r="F32" s="468">
        <v>565</v>
      </c>
      <c r="G32" s="468">
        <v>145</v>
      </c>
      <c r="H32" s="468">
        <v>3111</v>
      </c>
      <c r="I32" s="468">
        <v>556</v>
      </c>
      <c r="J32" s="468">
        <v>22</v>
      </c>
      <c r="K32" s="468">
        <v>56</v>
      </c>
      <c r="L32" s="468">
        <v>61</v>
      </c>
      <c r="M32" s="468">
        <v>13</v>
      </c>
      <c r="N32" s="468">
        <v>261</v>
      </c>
      <c r="O32" s="469">
        <f t="shared" ref="O32:O35" si="19">SUM(C32:H32)</f>
        <v>8282</v>
      </c>
      <c r="P32" s="469">
        <f t="shared" ref="P32:P35" si="20">SUM(I32:N32)</f>
        <v>969</v>
      </c>
      <c r="Q32" s="469">
        <f t="shared" ref="Q32:Q35" si="21">O32+P32</f>
        <v>9251</v>
      </c>
      <c r="R32" s="470">
        <v>13</v>
      </c>
      <c r="S32" s="470">
        <v>0</v>
      </c>
      <c r="T32" s="469">
        <f t="shared" si="4"/>
        <v>13</v>
      </c>
    </row>
    <row r="33" spans="1:20" ht="51" hidden="1" outlineLevel="1">
      <c r="A33" s="466">
        <f t="shared" si="5"/>
        <v>52</v>
      </c>
      <c r="B33" s="467" t="s">
        <v>2335</v>
      </c>
      <c r="C33" s="468">
        <v>2476</v>
      </c>
      <c r="D33" s="468">
        <v>127</v>
      </c>
      <c r="E33" s="468">
        <v>279</v>
      </c>
      <c r="F33" s="468">
        <v>392</v>
      </c>
      <c r="G33" s="468">
        <v>125</v>
      </c>
      <c r="H33" s="468">
        <v>2233</v>
      </c>
      <c r="I33" s="468">
        <v>403</v>
      </c>
      <c r="J33" s="468">
        <v>24</v>
      </c>
      <c r="K33" s="468">
        <v>28</v>
      </c>
      <c r="L33" s="468">
        <v>41</v>
      </c>
      <c r="M33" s="468">
        <v>7</v>
      </c>
      <c r="N33" s="468">
        <v>205</v>
      </c>
      <c r="O33" s="469">
        <f t="shared" si="19"/>
        <v>5632</v>
      </c>
      <c r="P33" s="469">
        <f t="shared" si="20"/>
        <v>708</v>
      </c>
      <c r="Q33" s="469">
        <f t="shared" si="21"/>
        <v>6340</v>
      </c>
      <c r="R33" s="470">
        <v>12</v>
      </c>
      <c r="S33" s="470">
        <v>0</v>
      </c>
      <c r="T33" s="469">
        <f t="shared" si="4"/>
        <v>12</v>
      </c>
    </row>
    <row r="34" spans="1:20" ht="25.5" hidden="1" outlineLevel="1">
      <c r="A34" s="466">
        <f t="shared" si="5"/>
        <v>53</v>
      </c>
      <c r="B34" s="467" t="s">
        <v>2336</v>
      </c>
      <c r="C34" s="468">
        <v>4351</v>
      </c>
      <c r="D34" s="468">
        <v>208</v>
      </c>
      <c r="E34" s="468">
        <v>419</v>
      </c>
      <c r="F34" s="468">
        <v>644</v>
      </c>
      <c r="G34" s="468">
        <v>149</v>
      </c>
      <c r="H34" s="468">
        <v>3344</v>
      </c>
      <c r="I34" s="468">
        <v>449</v>
      </c>
      <c r="J34" s="468">
        <v>23</v>
      </c>
      <c r="K34" s="468">
        <v>32</v>
      </c>
      <c r="L34" s="468">
        <v>49</v>
      </c>
      <c r="M34" s="468">
        <v>15</v>
      </c>
      <c r="N34" s="468">
        <v>264</v>
      </c>
      <c r="O34" s="469">
        <f t="shared" si="19"/>
        <v>9115</v>
      </c>
      <c r="P34" s="469">
        <f t="shared" si="20"/>
        <v>832</v>
      </c>
      <c r="Q34" s="469">
        <f t="shared" si="21"/>
        <v>9947</v>
      </c>
      <c r="R34" s="470">
        <v>14</v>
      </c>
      <c r="S34" s="470">
        <v>1</v>
      </c>
      <c r="T34" s="469">
        <f t="shared" si="4"/>
        <v>15</v>
      </c>
    </row>
    <row r="35" spans="1:20" ht="51" hidden="1" outlineLevel="1">
      <c r="A35" s="466">
        <v>59</v>
      </c>
      <c r="B35" s="467" t="s">
        <v>2337</v>
      </c>
      <c r="C35" s="468">
        <v>1180</v>
      </c>
      <c r="D35" s="468">
        <v>53</v>
      </c>
      <c r="E35" s="468">
        <v>91</v>
      </c>
      <c r="F35" s="468">
        <v>177</v>
      </c>
      <c r="G35" s="468">
        <v>45</v>
      </c>
      <c r="H35" s="468">
        <v>897</v>
      </c>
      <c r="I35" s="468">
        <v>257</v>
      </c>
      <c r="J35" s="468">
        <v>8</v>
      </c>
      <c r="K35" s="468">
        <v>18</v>
      </c>
      <c r="L35" s="468">
        <v>27</v>
      </c>
      <c r="M35" s="468">
        <v>11</v>
      </c>
      <c r="N35" s="468">
        <v>130</v>
      </c>
      <c r="O35" s="469">
        <f t="shared" si="19"/>
        <v>2443</v>
      </c>
      <c r="P35" s="469">
        <f t="shared" si="20"/>
        <v>451</v>
      </c>
      <c r="Q35" s="469">
        <f t="shared" si="21"/>
        <v>2894</v>
      </c>
      <c r="R35" s="470">
        <v>10</v>
      </c>
      <c r="S35" s="470">
        <v>1</v>
      </c>
      <c r="T35" s="469">
        <f t="shared" si="4"/>
        <v>11</v>
      </c>
    </row>
    <row r="36" spans="1:20" ht="33.75" customHeight="1" collapsed="1">
      <c r="A36" s="465">
        <f t="shared" si="5"/>
        <v>60</v>
      </c>
      <c r="B36" s="455" t="s">
        <v>2338</v>
      </c>
      <c r="C36" s="336">
        <f t="shared" ref="C36:T36" si="22">SUM(C37:C44)</f>
        <v>11390</v>
      </c>
      <c r="D36" s="336">
        <f t="shared" si="22"/>
        <v>507</v>
      </c>
      <c r="E36" s="336">
        <f t="shared" si="22"/>
        <v>1043</v>
      </c>
      <c r="F36" s="336">
        <f t="shared" si="22"/>
        <v>1398</v>
      </c>
      <c r="G36" s="337">
        <f t="shared" si="22"/>
        <v>391</v>
      </c>
      <c r="H36" s="337">
        <f t="shared" si="22"/>
        <v>8325</v>
      </c>
      <c r="I36" s="336">
        <f t="shared" si="22"/>
        <v>3443</v>
      </c>
      <c r="J36" s="336">
        <f t="shared" si="22"/>
        <v>181</v>
      </c>
      <c r="K36" s="336">
        <f t="shared" si="22"/>
        <v>299</v>
      </c>
      <c r="L36" s="336">
        <f t="shared" si="22"/>
        <v>370</v>
      </c>
      <c r="M36" s="337">
        <f t="shared" si="22"/>
        <v>106</v>
      </c>
      <c r="N36" s="337">
        <f t="shared" si="22"/>
        <v>1562</v>
      </c>
      <c r="O36" s="73">
        <f t="shared" si="22"/>
        <v>23054</v>
      </c>
      <c r="P36" s="73">
        <f t="shared" si="22"/>
        <v>5961</v>
      </c>
      <c r="Q36" s="73">
        <f t="shared" si="22"/>
        <v>29015</v>
      </c>
      <c r="R36" s="69">
        <f t="shared" si="22"/>
        <v>98</v>
      </c>
      <c r="S36" s="69">
        <f t="shared" si="22"/>
        <v>5</v>
      </c>
      <c r="T36" s="73">
        <f t="shared" si="22"/>
        <v>103</v>
      </c>
    </row>
    <row r="37" spans="1:20" ht="25.5" hidden="1" outlineLevel="1">
      <c r="A37" s="466">
        <f t="shared" si="5"/>
        <v>61</v>
      </c>
      <c r="B37" s="467" t="s">
        <v>2339</v>
      </c>
      <c r="C37" s="468">
        <v>6778</v>
      </c>
      <c r="D37" s="468">
        <v>323</v>
      </c>
      <c r="E37" s="468">
        <v>640</v>
      </c>
      <c r="F37" s="468">
        <v>852</v>
      </c>
      <c r="G37" s="468">
        <v>219</v>
      </c>
      <c r="H37" s="468">
        <v>5094</v>
      </c>
      <c r="I37" s="468">
        <v>2258</v>
      </c>
      <c r="J37" s="468">
        <v>129</v>
      </c>
      <c r="K37" s="468">
        <v>212</v>
      </c>
      <c r="L37" s="468">
        <v>252</v>
      </c>
      <c r="M37" s="468">
        <v>77</v>
      </c>
      <c r="N37" s="468">
        <v>1125</v>
      </c>
      <c r="O37" s="469">
        <f t="shared" ref="O37:O46" si="23">SUM(C37:H37)</f>
        <v>13906</v>
      </c>
      <c r="P37" s="469">
        <f t="shared" ref="P37:P46" si="24">SUM(I37:N37)</f>
        <v>4053</v>
      </c>
      <c r="Q37" s="469">
        <f t="shared" ref="Q37:Q46" si="25">O37+P37</f>
        <v>17959</v>
      </c>
      <c r="R37" s="470">
        <v>47</v>
      </c>
      <c r="S37" s="470">
        <v>4</v>
      </c>
      <c r="T37" s="469">
        <f t="shared" si="4"/>
        <v>51</v>
      </c>
    </row>
    <row r="38" spans="1:20" ht="25.5" hidden="1" outlineLevel="1">
      <c r="A38" s="466">
        <f t="shared" si="5"/>
        <v>62</v>
      </c>
      <c r="B38" s="467" t="s">
        <v>2340</v>
      </c>
      <c r="C38" s="468">
        <v>594</v>
      </c>
      <c r="D38" s="468">
        <v>27</v>
      </c>
      <c r="E38" s="468">
        <v>60</v>
      </c>
      <c r="F38" s="468">
        <v>66</v>
      </c>
      <c r="G38" s="468">
        <v>11</v>
      </c>
      <c r="H38" s="468">
        <v>532</v>
      </c>
      <c r="I38" s="468">
        <v>128</v>
      </c>
      <c r="J38" s="468">
        <v>3</v>
      </c>
      <c r="K38" s="468">
        <v>10</v>
      </c>
      <c r="L38" s="468">
        <v>12</v>
      </c>
      <c r="M38" s="468">
        <v>4</v>
      </c>
      <c r="N38" s="468">
        <v>51</v>
      </c>
      <c r="O38" s="469">
        <f t="shared" si="23"/>
        <v>1290</v>
      </c>
      <c r="P38" s="469">
        <f t="shared" si="24"/>
        <v>208</v>
      </c>
      <c r="Q38" s="469">
        <f t="shared" si="25"/>
        <v>1498</v>
      </c>
      <c r="R38" s="470">
        <v>11</v>
      </c>
      <c r="S38" s="470">
        <v>0</v>
      </c>
      <c r="T38" s="469">
        <f t="shared" si="4"/>
        <v>11</v>
      </c>
    </row>
    <row r="39" spans="1:20" ht="25.5" hidden="1" outlineLevel="1">
      <c r="A39" s="466">
        <f t="shared" si="5"/>
        <v>63</v>
      </c>
      <c r="B39" s="467" t="s">
        <v>2341</v>
      </c>
      <c r="C39" s="468">
        <v>134</v>
      </c>
      <c r="D39" s="468">
        <v>7</v>
      </c>
      <c r="E39" s="468">
        <v>21</v>
      </c>
      <c r="F39" s="468">
        <v>23</v>
      </c>
      <c r="G39" s="468">
        <v>12</v>
      </c>
      <c r="H39" s="468">
        <v>150</v>
      </c>
      <c r="I39" s="468">
        <v>17</v>
      </c>
      <c r="J39" s="468">
        <v>2</v>
      </c>
      <c r="K39" s="468">
        <v>0</v>
      </c>
      <c r="L39" s="468">
        <v>1</v>
      </c>
      <c r="M39" s="468">
        <v>0</v>
      </c>
      <c r="N39" s="468">
        <v>9</v>
      </c>
      <c r="O39" s="469">
        <f t="shared" si="23"/>
        <v>347</v>
      </c>
      <c r="P39" s="469">
        <f t="shared" si="24"/>
        <v>29</v>
      </c>
      <c r="Q39" s="469">
        <f t="shared" si="25"/>
        <v>376</v>
      </c>
      <c r="R39" s="470">
        <v>0</v>
      </c>
      <c r="S39" s="470">
        <v>0</v>
      </c>
      <c r="T39" s="469">
        <f t="shared" si="4"/>
        <v>0</v>
      </c>
    </row>
    <row r="40" spans="1:20" ht="25.5" hidden="1" outlineLevel="1">
      <c r="A40" s="466">
        <f t="shared" si="5"/>
        <v>64</v>
      </c>
      <c r="B40" s="467" t="s">
        <v>2342</v>
      </c>
      <c r="C40" s="468">
        <v>35</v>
      </c>
      <c r="D40" s="468">
        <v>1</v>
      </c>
      <c r="E40" s="468">
        <v>4</v>
      </c>
      <c r="F40" s="468">
        <v>2</v>
      </c>
      <c r="G40" s="468">
        <v>2</v>
      </c>
      <c r="H40" s="468">
        <v>35</v>
      </c>
      <c r="I40" s="468">
        <v>4</v>
      </c>
      <c r="J40" s="468">
        <v>0</v>
      </c>
      <c r="K40" s="468">
        <v>2</v>
      </c>
      <c r="L40" s="468">
        <v>0</v>
      </c>
      <c r="M40" s="468">
        <v>0</v>
      </c>
      <c r="N40" s="468">
        <v>1</v>
      </c>
      <c r="O40" s="469">
        <f t="shared" si="23"/>
        <v>79</v>
      </c>
      <c r="P40" s="469">
        <f t="shared" si="24"/>
        <v>7</v>
      </c>
      <c r="Q40" s="469">
        <f t="shared" si="25"/>
        <v>86</v>
      </c>
      <c r="R40" s="470">
        <v>0</v>
      </c>
      <c r="S40" s="470">
        <v>0</v>
      </c>
      <c r="T40" s="469">
        <f t="shared" si="4"/>
        <v>0</v>
      </c>
    </row>
    <row r="41" spans="1:20" ht="25.5" hidden="1" outlineLevel="1">
      <c r="A41" s="466">
        <f t="shared" si="5"/>
        <v>65</v>
      </c>
      <c r="B41" s="467" t="s">
        <v>2343</v>
      </c>
      <c r="C41" s="468">
        <v>524</v>
      </c>
      <c r="D41" s="468">
        <v>17</v>
      </c>
      <c r="E41" s="468">
        <v>29</v>
      </c>
      <c r="F41" s="468">
        <v>40</v>
      </c>
      <c r="G41" s="468">
        <v>17</v>
      </c>
      <c r="H41" s="468">
        <v>179</v>
      </c>
      <c r="I41" s="468">
        <v>150</v>
      </c>
      <c r="J41" s="468">
        <v>13</v>
      </c>
      <c r="K41" s="468">
        <v>12</v>
      </c>
      <c r="L41" s="468">
        <v>19</v>
      </c>
      <c r="M41" s="468">
        <v>4</v>
      </c>
      <c r="N41" s="468">
        <v>48</v>
      </c>
      <c r="O41" s="469">
        <f t="shared" si="23"/>
        <v>806</v>
      </c>
      <c r="P41" s="469">
        <f t="shared" si="24"/>
        <v>246</v>
      </c>
      <c r="Q41" s="469">
        <f t="shared" si="25"/>
        <v>1052</v>
      </c>
      <c r="R41" s="470">
        <v>3</v>
      </c>
      <c r="S41" s="470">
        <v>1</v>
      </c>
      <c r="T41" s="469">
        <f t="shared" si="4"/>
        <v>4</v>
      </c>
    </row>
    <row r="42" spans="1:20" ht="25.5" hidden="1" outlineLevel="1">
      <c r="A42" s="466">
        <f t="shared" si="5"/>
        <v>66</v>
      </c>
      <c r="B42" s="467" t="s">
        <v>2344</v>
      </c>
      <c r="C42" s="468">
        <v>7</v>
      </c>
      <c r="D42" s="468">
        <v>0</v>
      </c>
      <c r="E42" s="468">
        <v>0</v>
      </c>
      <c r="F42" s="468">
        <v>1</v>
      </c>
      <c r="G42" s="468">
        <v>2</v>
      </c>
      <c r="H42" s="468">
        <v>1</v>
      </c>
      <c r="I42" s="468">
        <v>1</v>
      </c>
      <c r="J42" s="468">
        <v>0</v>
      </c>
      <c r="K42" s="468">
        <v>0</v>
      </c>
      <c r="L42" s="468">
        <v>1</v>
      </c>
      <c r="M42" s="468">
        <v>0</v>
      </c>
      <c r="N42" s="468">
        <v>0</v>
      </c>
      <c r="O42" s="469">
        <f t="shared" si="23"/>
        <v>11</v>
      </c>
      <c r="P42" s="469">
        <f t="shared" si="24"/>
        <v>2</v>
      </c>
      <c r="Q42" s="469">
        <f t="shared" si="25"/>
        <v>13</v>
      </c>
      <c r="R42" s="470">
        <v>0</v>
      </c>
      <c r="S42" s="470">
        <v>0</v>
      </c>
      <c r="T42" s="469">
        <f t="shared" si="4"/>
        <v>0</v>
      </c>
    </row>
    <row r="43" spans="1:20" ht="25.5" hidden="1" outlineLevel="1">
      <c r="A43" s="466">
        <f t="shared" si="5"/>
        <v>67</v>
      </c>
      <c r="B43" s="467" t="s">
        <v>2345</v>
      </c>
      <c r="C43" s="468">
        <v>1148</v>
      </c>
      <c r="D43" s="468">
        <v>48</v>
      </c>
      <c r="E43" s="468">
        <v>106</v>
      </c>
      <c r="F43" s="468">
        <v>120</v>
      </c>
      <c r="G43" s="468">
        <v>47</v>
      </c>
      <c r="H43" s="468">
        <v>772</v>
      </c>
      <c r="I43" s="468">
        <v>210</v>
      </c>
      <c r="J43" s="468">
        <v>13</v>
      </c>
      <c r="K43" s="468">
        <v>15</v>
      </c>
      <c r="L43" s="468">
        <v>23</v>
      </c>
      <c r="M43" s="468">
        <v>5</v>
      </c>
      <c r="N43" s="468">
        <v>86</v>
      </c>
      <c r="O43" s="469">
        <f t="shared" si="23"/>
        <v>2241</v>
      </c>
      <c r="P43" s="469">
        <f t="shared" si="24"/>
        <v>352</v>
      </c>
      <c r="Q43" s="469">
        <f t="shared" si="25"/>
        <v>2593</v>
      </c>
      <c r="R43" s="470">
        <v>8</v>
      </c>
      <c r="S43" s="470">
        <v>0</v>
      </c>
      <c r="T43" s="469">
        <f t="shared" si="4"/>
        <v>8</v>
      </c>
    </row>
    <row r="44" spans="1:20" ht="51" hidden="1" outlineLevel="1">
      <c r="A44" s="466">
        <v>69</v>
      </c>
      <c r="B44" s="467" t="s">
        <v>2346</v>
      </c>
      <c r="C44" s="468">
        <v>2170</v>
      </c>
      <c r="D44" s="468">
        <v>84</v>
      </c>
      <c r="E44" s="468">
        <v>183</v>
      </c>
      <c r="F44" s="468">
        <v>294</v>
      </c>
      <c r="G44" s="468">
        <v>81</v>
      </c>
      <c r="H44" s="468">
        <v>1562</v>
      </c>
      <c r="I44" s="468">
        <v>675</v>
      </c>
      <c r="J44" s="468">
        <v>21</v>
      </c>
      <c r="K44" s="468">
        <v>48</v>
      </c>
      <c r="L44" s="468">
        <v>62</v>
      </c>
      <c r="M44" s="468">
        <v>16</v>
      </c>
      <c r="N44" s="468">
        <v>242</v>
      </c>
      <c r="O44" s="469">
        <f t="shared" si="23"/>
        <v>4374</v>
      </c>
      <c r="P44" s="469">
        <f t="shared" si="24"/>
        <v>1064</v>
      </c>
      <c r="Q44" s="469">
        <f t="shared" si="25"/>
        <v>5438</v>
      </c>
      <c r="R44" s="470">
        <v>29</v>
      </c>
      <c r="S44" s="470">
        <v>0</v>
      </c>
      <c r="T44" s="469">
        <f t="shared" si="4"/>
        <v>29</v>
      </c>
    </row>
    <row r="45" spans="1:20" ht="33.75" customHeight="1" collapsed="1">
      <c r="A45" s="465">
        <f t="shared" si="5"/>
        <v>70</v>
      </c>
      <c r="B45" s="455" t="s">
        <v>2347</v>
      </c>
      <c r="C45" s="336">
        <v>6213</v>
      </c>
      <c r="D45" s="336">
        <v>244</v>
      </c>
      <c r="E45" s="336">
        <v>437</v>
      </c>
      <c r="F45" s="336">
        <v>617</v>
      </c>
      <c r="G45" s="337">
        <v>155</v>
      </c>
      <c r="H45" s="337">
        <v>3903</v>
      </c>
      <c r="I45" s="336">
        <v>1527</v>
      </c>
      <c r="J45" s="336">
        <v>69</v>
      </c>
      <c r="K45" s="336">
        <v>94</v>
      </c>
      <c r="L45" s="336">
        <v>116</v>
      </c>
      <c r="M45" s="337">
        <v>24</v>
      </c>
      <c r="N45" s="337">
        <v>453</v>
      </c>
      <c r="O45" s="73">
        <f t="shared" si="23"/>
        <v>11569</v>
      </c>
      <c r="P45" s="73">
        <f t="shared" si="24"/>
        <v>2283</v>
      </c>
      <c r="Q45" s="73">
        <f t="shared" si="25"/>
        <v>13852</v>
      </c>
      <c r="R45" s="69">
        <v>130</v>
      </c>
      <c r="S45" s="69">
        <v>3</v>
      </c>
      <c r="T45" s="73">
        <f t="shared" si="4"/>
        <v>133</v>
      </c>
    </row>
    <row r="46" spans="1:20" ht="71.25" customHeight="1">
      <c r="A46" s="465">
        <v>99</v>
      </c>
      <c r="B46" s="455" t="s">
        <v>2348</v>
      </c>
      <c r="C46" s="336">
        <v>40121</v>
      </c>
      <c r="D46" s="336">
        <v>1608</v>
      </c>
      <c r="E46" s="336">
        <v>3203</v>
      </c>
      <c r="F46" s="336">
        <v>4582</v>
      </c>
      <c r="G46" s="337">
        <v>1198</v>
      </c>
      <c r="H46" s="337">
        <v>26158</v>
      </c>
      <c r="I46" s="336">
        <v>13759</v>
      </c>
      <c r="J46" s="336">
        <v>374</v>
      </c>
      <c r="K46" s="336">
        <v>621</v>
      </c>
      <c r="L46" s="336">
        <v>860</v>
      </c>
      <c r="M46" s="337">
        <v>230</v>
      </c>
      <c r="N46" s="337">
        <v>3923</v>
      </c>
      <c r="O46" s="73">
        <f t="shared" si="23"/>
        <v>76870</v>
      </c>
      <c r="P46" s="73">
        <f t="shared" si="24"/>
        <v>19767</v>
      </c>
      <c r="Q46" s="73">
        <f t="shared" si="25"/>
        <v>96637</v>
      </c>
      <c r="R46" s="69">
        <v>419</v>
      </c>
      <c r="S46" s="69">
        <v>8</v>
      </c>
      <c r="T46" s="73">
        <f t="shared" si="4"/>
        <v>427</v>
      </c>
    </row>
    <row r="47" spans="1:20" ht="23.25" customHeight="1">
      <c r="A47" s="457"/>
      <c r="B47" s="341" t="s">
        <v>1119</v>
      </c>
      <c r="C47" s="75">
        <f>+C46+C45+C36+C31+C22+C17+C13+C8+C7</f>
        <v>117511</v>
      </c>
      <c r="D47" s="75">
        <f t="shared" ref="D47:T47" si="26">+D46+D45+D36+D31+D22+D17+D13+D8+D7</f>
        <v>5304</v>
      </c>
      <c r="E47" s="75">
        <f t="shared" si="26"/>
        <v>10077</v>
      </c>
      <c r="F47" s="75">
        <f t="shared" si="26"/>
        <v>14406</v>
      </c>
      <c r="G47" s="75">
        <f t="shared" si="26"/>
        <v>3893</v>
      </c>
      <c r="H47" s="75">
        <f t="shared" si="26"/>
        <v>89924</v>
      </c>
      <c r="I47" s="75">
        <f t="shared" si="26"/>
        <v>28609</v>
      </c>
      <c r="J47" s="75">
        <f t="shared" si="26"/>
        <v>1082</v>
      </c>
      <c r="K47" s="75">
        <f t="shared" si="26"/>
        <v>1761</v>
      </c>
      <c r="L47" s="75">
        <f t="shared" si="26"/>
        <v>2297</v>
      </c>
      <c r="M47" s="75">
        <f t="shared" si="26"/>
        <v>609</v>
      </c>
      <c r="N47" s="75">
        <f t="shared" si="26"/>
        <v>10595</v>
      </c>
      <c r="O47" s="75">
        <f t="shared" si="26"/>
        <v>241115</v>
      </c>
      <c r="P47" s="75">
        <f t="shared" si="26"/>
        <v>44953</v>
      </c>
      <c r="Q47" s="75">
        <f t="shared" si="26"/>
        <v>286068</v>
      </c>
      <c r="R47" s="75">
        <f t="shared" si="26"/>
        <v>1369</v>
      </c>
      <c r="S47" s="75">
        <f t="shared" si="26"/>
        <v>36</v>
      </c>
      <c r="T47" s="75">
        <f t="shared" si="26"/>
        <v>1405</v>
      </c>
    </row>
    <row r="48" spans="1:20" ht="15.75">
      <c r="A48" s="373" t="s">
        <v>2050</v>
      </c>
      <c r="B48" s="373"/>
      <c r="C48" s="373"/>
      <c r="D48" s="374"/>
      <c r="E48" s="374"/>
      <c r="F48" s="374"/>
      <c r="G48" s="374"/>
      <c r="H48" s="374"/>
      <c r="I48" s="374"/>
      <c r="J48" s="374"/>
      <c r="K48" s="374"/>
      <c r="L48" s="374"/>
      <c r="M48" s="374"/>
      <c r="N48" s="374"/>
      <c r="O48" s="374"/>
      <c r="P48" s="374"/>
      <c r="Q48" s="374"/>
      <c r="R48" s="374"/>
      <c r="S48" s="374"/>
      <c r="T48" s="374"/>
    </row>
  </sheetData>
  <mergeCells count="9">
    <mergeCell ref="A1:T1"/>
    <mergeCell ref="A2:T2"/>
    <mergeCell ref="A4:A6"/>
    <mergeCell ref="B4:B6"/>
    <mergeCell ref="C4:Q4"/>
    <mergeCell ref="R4:T5"/>
    <mergeCell ref="C5:H5"/>
    <mergeCell ref="I5:N5"/>
    <mergeCell ref="O5:Q5"/>
  </mergeCells>
  <printOptions horizontalCentered="1" verticalCentered="1"/>
  <pageMargins left="0.26" right="0.25" top="0.49" bottom="0" header="0.31496062992125984" footer="0.31496062992125984"/>
  <pageSetup paperSize="9" scale="75" orientation="landscape" r:id="rId1"/>
</worksheet>
</file>

<file path=xl/worksheets/sheet39.xml><?xml version="1.0" encoding="utf-8"?>
<worksheet xmlns="http://schemas.openxmlformats.org/spreadsheetml/2006/main" xmlns:r="http://schemas.openxmlformats.org/officeDocument/2006/relationships">
  <sheetPr>
    <tabColor theme="0"/>
  </sheetPr>
  <dimension ref="A1:T64"/>
  <sheetViews>
    <sheetView showGridLines="0" zoomScaleNormal="100" workbookViewId="0">
      <pane xSplit="2" ySplit="6" topLeftCell="C34"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5.5703125" style="339" customWidth="1"/>
    <col min="2" max="2" width="44.42578125" style="339" customWidth="1"/>
    <col min="3" max="3" width="7.85546875" style="339" customWidth="1"/>
    <col min="4" max="4" width="10.140625" style="339" customWidth="1"/>
    <col min="5" max="5" width="6.42578125" style="339" customWidth="1"/>
    <col min="6" max="6" width="6.42578125" style="339" bestFit="1" customWidth="1"/>
    <col min="7" max="7" width="5.42578125" style="339" bestFit="1" customWidth="1"/>
    <col min="8" max="8" width="6.42578125" style="339" bestFit="1" customWidth="1"/>
    <col min="9" max="9" width="7.85546875" style="339" customWidth="1"/>
    <col min="10" max="10" width="9.85546875" style="339" customWidth="1"/>
    <col min="11" max="12" width="5.42578125" style="339" bestFit="1" customWidth="1"/>
    <col min="13" max="13" width="4" style="339" bestFit="1" customWidth="1"/>
    <col min="14" max="14" width="6.28515625" style="339" customWidth="1"/>
    <col min="15" max="15" width="7.42578125" style="339" bestFit="1" customWidth="1"/>
    <col min="16" max="16" width="6.42578125" style="339" bestFit="1" customWidth="1"/>
    <col min="17" max="17" width="7.42578125" style="339" bestFit="1" customWidth="1"/>
    <col min="18" max="18" width="6" style="339" bestFit="1" customWidth="1"/>
    <col min="19" max="19" width="6.28515625" style="339" bestFit="1" customWidth="1"/>
    <col min="20" max="20" width="6.7109375" style="339" bestFit="1" customWidth="1"/>
    <col min="21" max="16384" width="9.140625" style="339"/>
  </cols>
  <sheetData>
    <row r="1" spans="1:20" s="332" customFormat="1" ht="27" customHeight="1">
      <c r="A1" s="898" t="s">
        <v>3089</v>
      </c>
      <c r="B1" s="898"/>
      <c r="C1" s="898"/>
      <c r="D1" s="898"/>
      <c r="E1" s="898"/>
      <c r="F1" s="898"/>
      <c r="G1" s="898"/>
      <c r="H1" s="898"/>
      <c r="I1" s="898"/>
      <c r="J1" s="898"/>
      <c r="K1" s="898"/>
      <c r="L1" s="898"/>
      <c r="M1" s="898"/>
      <c r="N1" s="898"/>
      <c r="O1" s="898"/>
      <c r="P1" s="898"/>
      <c r="Q1" s="898"/>
      <c r="R1" s="898"/>
      <c r="S1" s="898"/>
      <c r="T1" s="898"/>
    </row>
    <row r="2" spans="1:20" s="332" customFormat="1">
      <c r="A2" s="1206" t="s">
        <v>3090</v>
      </c>
      <c r="B2" s="1206"/>
      <c r="C2" s="1206"/>
      <c r="D2" s="1206"/>
      <c r="E2" s="1206"/>
      <c r="F2" s="1206"/>
      <c r="G2" s="1206"/>
      <c r="H2" s="1206"/>
      <c r="I2" s="1206"/>
      <c r="J2" s="1206"/>
      <c r="K2" s="1206"/>
      <c r="L2" s="1206"/>
      <c r="M2" s="1206"/>
      <c r="N2" s="1206"/>
      <c r="O2" s="1206"/>
      <c r="P2" s="1206"/>
      <c r="Q2" s="1206"/>
      <c r="R2" s="1206"/>
      <c r="S2" s="1206"/>
      <c r="T2" s="1206"/>
    </row>
    <row r="3" spans="1:20" ht="8.25" customHeight="1"/>
    <row r="4" spans="1:20" s="60" customFormat="1" ht="44.25" customHeight="1">
      <c r="A4" s="958" t="s">
        <v>1291</v>
      </c>
      <c r="B4" s="975" t="s">
        <v>3091</v>
      </c>
      <c r="C4" s="903" t="s">
        <v>1131</v>
      </c>
      <c r="D4" s="904"/>
      <c r="E4" s="904"/>
      <c r="F4" s="904"/>
      <c r="G4" s="904"/>
      <c r="H4" s="904"/>
      <c r="I4" s="904"/>
      <c r="J4" s="904"/>
      <c r="K4" s="904"/>
      <c r="L4" s="904"/>
      <c r="M4" s="904"/>
      <c r="N4" s="904"/>
      <c r="O4" s="904"/>
      <c r="P4" s="904"/>
      <c r="Q4" s="904"/>
      <c r="R4" s="1176" t="s">
        <v>2063</v>
      </c>
      <c r="S4" s="1177"/>
      <c r="T4" s="1177"/>
    </row>
    <row r="5" spans="1:20" s="60" customFormat="1" ht="15.75" customHeight="1">
      <c r="A5" s="959"/>
      <c r="B5" s="975"/>
      <c r="C5" s="903" t="s">
        <v>1132</v>
      </c>
      <c r="D5" s="904"/>
      <c r="E5" s="904"/>
      <c r="F5" s="904"/>
      <c r="G5" s="904"/>
      <c r="H5" s="904"/>
      <c r="I5" s="903" t="s">
        <v>1133</v>
      </c>
      <c r="J5" s="904"/>
      <c r="K5" s="904"/>
      <c r="L5" s="904"/>
      <c r="M5" s="904"/>
      <c r="N5" s="904"/>
      <c r="O5" s="903" t="s">
        <v>1119</v>
      </c>
      <c r="P5" s="904"/>
      <c r="Q5" s="980"/>
      <c r="R5" s="1178"/>
      <c r="S5" s="1179"/>
      <c r="T5" s="1179"/>
    </row>
    <row r="6" spans="1:20" s="60" customFormat="1" ht="77.25" customHeight="1">
      <c r="A6" s="960"/>
      <c r="B6" s="975"/>
      <c r="C6" s="61" t="s">
        <v>1421</v>
      </c>
      <c r="D6" s="61" t="s">
        <v>1422</v>
      </c>
      <c r="E6" s="61" t="s">
        <v>11</v>
      </c>
      <c r="F6" s="61" t="s">
        <v>12</v>
      </c>
      <c r="G6" s="61" t="s">
        <v>13</v>
      </c>
      <c r="H6" s="61" t="s">
        <v>1147</v>
      </c>
      <c r="I6" s="61" t="s">
        <v>1421</v>
      </c>
      <c r="J6" s="61" t="s">
        <v>1422</v>
      </c>
      <c r="K6" s="61" t="s">
        <v>11</v>
      </c>
      <c r="L6" s="61" t="s">
        <v>12</v>
      </c>
      <c r="M6" s="61" t="s">
        <v>13</v>
      </c>
      <c r="N6" s="61" t="s">
        <v>1147</v>
      </c>
      <c r="O6" s="218" t="s">
        <v>1134</v>
      </c>
      <c r="P6" s="181" t="s">
        <v>1135</v>
      </c>
      <c r="Q6" s="64" t="s">
        <v>1136</v>
      </c>
      <c r="R6" s="398" t="s">
        <v>2064</v>
      </c>
      <c r="S6" s="398" t="s">
        <v>2065</v>
      </c>
      <c r="T6" s="399" t="s">
        <v>2066</v>
      </c>
    </row>
    <row r="7" spans="1:20" ht="25.5">
      <c r="A7" s="460" t="s">
        <v>1407</v>
      </c>
      <c r="B7" s="455" t="s">
        <v>2188</v>
      </c>
      <c r="C7" s="471">
        <v>0</v>
      </c>
      <c r="D7" s="471">
        <v>0</v>
      </c>
      <c r="E7" s="471">
        <v>0</v>
      </c>
      <c r="F7" s="471">
        <v>0</v>
      </c>
      <c r="G7" s="472">
        <v>0</v>
      </c>
      <c r="H7" s="472">
        <v>0</v>
      </c>
      <c r="I7" s="471">
        <v>0</v>
      </c>
      <c r="J7" s="471">
        <v>0</v>
      </c>
      <c r="K7" s="471">
        <v>0</v>
      </c>
      <c r="L7" s="471">
        <v>0</v>
      </c>
      <c r="M7" s="472">
        <v>0</v>
      </c>
      <c r="N7" s="472">
        <v>0</v>
      </c>
      <c r="O7" s="68">
        <f>SUM(C7:N7)</f>
        <v>0</v>
      </c>
      <c r="P7" s="68">
        <f>SUM(I7:N7)</f>
        <v>0</v>
      </c>
      <c r="Q7" s="68">
        <f>O7+P7</f>
        <v>0</v>
      </c>
      <c r="R7" s="440">
        <v>0</v>
      </c>
      <c r="S7" s="440">
        <v>0</v>
      </c>
      <c r="T7" s="68">
        <f>+S7+R7</f>
        <v>0</v>
      </c>
    </row>
    <row r="8" spans="1:20" ht="38.25">
      <c r="A8" s="465">
        <v>10</v>
      </c>
      <c r="B8" s="455" t="s">
        <v>3092</v>
      </c>
      <c r="C8" s="471">
        <f t="shared" ref="C8:T8" si="0">SUM(C9:C13)</f>
        <v>1735</v>
      </c>
      <c r="D8" s="471">
        <f t="shared" si="0"/>
        <v>38</v>
      </c>
      <c r="E8" s="471">
        <f t="shared" si="0"/>
        <v>99</v>
      </c>
      <c r="F8" s="471">
        <f t="shared" si="0"/>
        <v>134</v>
      </c>
      <c r="G8" s="471">
        <f t="shared" si="0"/>
        <v>43</v>
      </c>
      <c r="H8" s="471">
        <f t="shared" si="0"/>
        <v>1021</v>
      </c>
      <c r="I8" s="471">
        <f t="shared" si="0"/>
        <v>184</v>
      </c>
      <c r="J8" s="471">
        <f t="shared" si="0"/>
        <v>6</v>
      </c>
      <c r="K8" s="471">
        <f t="shared" si="0"/>
        <v>14</v>
      </c>
      <c r="L8" s="471">
        <f t="shared" si="0"/>
        <v>13</v>
      </c>
      <c r="M8" s="471">
        <f t="shared" si="0"/>
        <v>4</v>
      </c>
      <c r="N8" s="471">
        <f t="shared" si="0"/>
        <v>39</v>
      </c>
      <c r="O8" s="68">
        <f t="shared" si="0"/>
        <v>3070</v>
      </c>
      <c r="P8" s="68">
        <f t="shared" si="0"/>
        <v>260</v>
      </c>
      <c r="Q8" s="68">
        <f t="shared" si="0"/>
        <v>3330</v>
      </c>
      <c r="R8" s="440">
        <f t="shared" si="0"/>
        <v>58</v>
      </c>
      <c r="S8" s="440">
        <f t="shared" si="0"/>
        <v>0</v>
      </c>
      <c r="T8" s="68">
        <f t="shared" si="0"/>
        <v>58</v>
      </c>
    </row>
    <row r="9" spans="1:20" ht="51" hidden="1" outlineLevel="1">
      <c r="A9" s="632">
        <f>+A8+1</f>
        <v>11</v>
      </c>
      <c r="B9" s="633" t="s">
        <v>3093</v>
      </c>
      <c r="C9" s="634">
        <v>476</v>
      </c>
      <c r="D9" s="634">
        <v>13</v>
      </c>
      <c r="E9" s="634">
        <v>23</v>
      </c>
      <c r="F9" s="634">
        <v>33</v>
      </c>
      <c r="G9" s="634">
        <v>11</v>
      </c>
      <c r="H9" s="634">
        <v>240</v>
      </c>
      <c r="I9" s="634">
        <v>51</v>
      </c>
      <c r="J9" s="634">
        <v>3</v>
      </c>
      <c r="K9" s="634">
        <v>6</v>
      </c>
      <c r="L9" s="634">
        <v>2</v>
      </c>
      <c r="M9" s="634">
        <v>2</v>
      </c>
      <c r="N9" s="634">
        <v>4</v>
      </c>
      <c r="O9" s="635">
        <f t="shared" ref="O9:O13" si="1">SUM(C9:H9)</f>
        <v>796</v>
      </c>
      <c r="P9" s="635">
        <f t="shared" ref="P9:P13" si="2">SUM(I9:N9)</f>
        <v>68</v>
      </c>
      <c r="Q9" s="635">
        <f t="shared" ref="Q9:Q13" si="3">O9+P9</f>
        <v>864</v>
      </c>
      <c r="R9" s="636">
        <v>18</v>
      </c>
      <c r="S9" s="636">
        <v>0</v>
      </c>
      <c r="T9" s="635">
        <f t="shared" ref="T9:T58" si="4">+S9+R9</f>
        <v>18</v>
      </c>
    </row>
    <row r="10" spans="1:20" ht="25.5" hidden="1" outlineLevel="1">
      <c r="A10" s="632">
        <f t="shared" ref="A10:A56" si="5">+A9+1</f>
        <v>12</v>
      </c>
      <c r="B10" s="633" t="s">
        <v>3094</v>
      </c>
      <c r="C10" s="634">
        <v>510</v>
      </c>
      <c r="D10" s="634">
        <v>11</v>
      </c>
      <c r="E10" s="634">
        <v>27</v>
      </c>
      <c r="F10" s="634">
        <v>34</v>
      </c>
      <c r="G10" s="634">
        <v>11</v>
      </c>
      <c r="H10" s="634">
        <v>239</v>
      </c>
      <c r="I10" s="634">
        <v>67</v>
      </c>
      <c r="J10" s="634">
        <v>2</v>
      </c>
      <c r="K10" s="634">
        <v>4</v>
      </c>
      <c r="L10" s="634">
        <v>7</v>
      </c>
      <c r="M10" s="634">
        <v>1</v>
      </c>
      <c r="N10" s="634">
        <v>13</v>
      </c>
      <c r="O10" s="635">
        <f t="shared" si="1"/>
        <v>832</v>
      </c>
      <c r="P10" s="635">
        <f t="shared" si="2"/>
        <v>94</v>
      </c>
      <c r="Q10" s="635">
        <f t="shared" si="3"/>
        <v>926</v>
      </c>
      <c r="R10" s="636">
        <v>27</v>
      </c>
      <c r="S10" s="636">
        <v>0</v>
      </c>
      <c r="T10" s="635">
        <f t="shared" si="4"/>
        <v>27</v>
      </c>
    </row>
    <row r="11" spans="1:20" ht="25.5" hidden="1" outlineLevel="1">
      <c r="A11" s="632">
        <f t="shared" si="5"/>
        <v>13</v>
      </c>
      <c r="B11" s="633" t="s">
        <v>3095</v>
      </c>
      <c r="C11" s="634">
        <v>193</v>
      </c>
      <c r="D11" s="634">
        <v>4</v>
      </c>
      <c r="E11" s="634">
        <v>8</v>
      </c>
      <c r="F11" s="634">
        <v>25</v>
      </c>
      <c r="G11" s="634">
        <v>6</v>
      </c>
      <c r="H11" s="634">
        <v>199</v>
      </c>
      <c r="I11" s="634">
        <v>6</v>
      </c>
      <c r="J11" s="634">
        <v>0</v>
      </c>
      <c r="K11" s="634">
        <v>1</v>
      </c>
      <c r="L11" s="634">
        <v>0</v>
      </c>
      <c r="M11" s="634">
        <v>0</v>
      </c>
      <c r="N11" s="634">
        <v>5</v>
      </c>
      <c r="O11" s="635">
        <f t="shared" si="1"/>
        <v>435</v>
      </c>
      <c r="P11" s="635">
        <f t="shared" si="2"/>
        <v>12</v>
      </c>
      <c r="Q11" s="635">
        <f t="shared" si="3"/>
        <v>447</v>
      </c>
      <c r="R11" s="636">
        <v>3</v>
      </c>
      <c r="S11" s="636">
        <v>0</v>
      </c>
      <c r="T11" s="635">
        <f t="shared" si="4"/>
        <v>3</v>
      </c>
    </row>
    <row r="12" spans="1:20" ht="25.5" hidden="1" outlineLevel="1">
      <c r="A12" s="632">
        <f t="shared" si="5"/>
        <v>14</v>
      </c>
      <c r="B12" s="633" t="s">
        <v>3096</v>
      </c>
      <c r="C12" s="634">
        <v>417</v>
      </c>
      <c r="D12" s="634">
        <v>8</v>
      </c>
      <c r="E12" s="634">
        <v>30</v>
      </c>
      <c r="F12" s="634">
        <v>28</v>
      </c>
      <c r="G12" s="634">
        <v>11</v>
      </c>
      <c r="H12" s="634">
        <v>253</v>
      </c>
      <c r="I12" s="634">
        <v>31</v>
      </c>
      <c r="J12" s="634">
        <v>1</v>
      </c>
      <c r="K12" s="634">
        <v>0</v>
      </c>
      <c r="L12" s="634">
        <v>2</v>
      </c>
      <c r="M12" s="634">
        <v>0</v>
      </c>
      <c r="N12" s="634">
        <v>10</v>
      </c>
      <c r="O12" s="635">
        <f t="shared" si="1"/>
        <v>747</v>
      </c>
      <c r="P12" s="635">
        <f t="shared" si="2"/>
        <v>44</v>
      </c>
      <c r="Q12" s="635">
        <f t="shared" si="3"/>
        <v>791</v>
      </c>
      <c r="R12" s="636">
        <v>6</v>
      </c>
      <c r="S12" s="636">
        <v>0</v>
      </c>
      <c r="T12" s="635">
        <f t="shared" si="4"/>
        <v>6</v>
      </c>
    </row>
    <row r="13" spans="1:20" ht="25.5" hidden="1" outlineLevel="1">
      <c r="A13" s="632">
        <v>19</v>
      </c>
      <c r="B13" s="633" t="s">
        <v>3097</v>
      </c>
      <c r="C13" s="634">
        <v>139</v>
      </c>
      <c r="D13" s="634">
        <v>2</v>
      </c>
      <c r="E13" s="634">
        <v>11</v>
      </c>
      <c r="F13" s="634">
        <v>14</v>
      </c>
      <c r="G13" s="634">
        <v>4</v>
      </c>
      <c r="H13" s="634">
        <v>90</v>
      </c>
      <c r="I13" s="634">
        <v>29</v>
      </c>
      <c r="J13" s="634">
        <v>0</v>
      </c>
      <c r="K13" s="634">
        <v>3</v>
      </c>
      <c r="L13" s="634">
        <v>2</v>
      </c>
      <c r="M13" s="634">
        <v>1</v>
      </c>
      <c r="N13" s="634">
        <v>7</v>
      </c>
      <c r="O13" s="635">
        <f t="shared" si="1"/>
        <v>260</v>
      </c>
      <c r="P13" s="635">
        <f t="shared" si="2"/>
        <v>42</v>
      </c>
      <c r="Q13" s="635">
        <f t="shared" si="3"/>
        <v>302</v>
      </c>
      <c r="R13" s="636">
        <v>4</v>
      </c>
      <c r="S13" s="636">
        <v>0</v>
      </c>
      <c r="T13" s="635">
        <f t="shared" si="4"/>
        <v>4</v>
      </c>
    </row>
    <row r="14" spans="1:20" ht="51" collapsed="1">
      <c r="A14" s="465">
        <f t="shared" si="5"/>
        <v>20</v>
      </c>
      <c r="B14" s="455" t="s">
        <v>3098</v>
      </c>
      <c r="C14" s="471">
        <f t="shared" ref="C14:T14" si="6">SUM(C15:C19)</f>
        <v>5631</v>
      </c>
      <c r="D14" s="471">
        <f t="shared" si="6"/>
        <v>273</v>
      </c>
      <c r="E14" s="471">
        <f t="shared" si="6"/>
        <v>534</v>
      </c>
      <c r="F14" s="471">
        <f t="shared" si="6"/>
        <v>671</v>
      </c>
      <c r="G14" s="471">
        <f t="shared" si="6"/>
        <v>173</v>
      </c>
      <c r="H14" s="471">
        <f t="shared" si="6"/>
        <v>4062</v>
      </c>
      <c r="I14" s="471">
        <f t="shared" si="6"/>
        <v>1402</v>
      </c>
      <c r="J14" s="471">
        <f t="shared" si="6"/>
        <v>51</v>
      </c>
      <c r="K14" s="471">
        <f t="shared" si="6"/>
        <v>86</v>
      </c>
      <c r="L14" s="471">
        <f t="shared" si="6"/>
        <v>88</v>
      </c>
      <c r="M14" s="471">
        <f t="shared" si="6"/>
        <v>45</v>
      </c>
      <c r="N14" s="471">
        <f t="shared" si="6"/>
        <v>359</v>
      </c>
      <c r="O14" s="68">
        <f t="shared" si="6"/>
        <v>11344</v>
      </c>
      <c r="P14" s="68">
        <f t="shared" si="6"/>
        <v>2031</v>
      </c>
      <c r="Q14" s="68">
        <f t="shared" si="6"/>
        <v>13375</v>
      </c>
      <c r="R14" s="440">
        <f t="shared" si="6"/>
        <v>83</v>
      </c>
      <c r="S14" s="440">
        <f t="shared" si="6"/>
        <v>1</v>
      </c>
      <c r="T14" s="68">
        <f t="shared" si="6"/>
        <v>84</v>
      </c>
    </row>
    <row r="15" spans="1:20" ht="25.5" hidden="1" outlineLevel="1">
      <c r="A15" s="632">
        <f t="shared" si="5"/>
        <v>21</v>
      </c>
      <c r="B15" s="633" t="s">
        <v>3099</v>
      </c>
      <c r="C15" s="634">
        <v>2818</v>
      </c>
      <c r="D15" s="634">
        <v>144</v>
      </c>
      <c r="E15" s="634">
        <v>291</v>
      </c>
      <c r="F15" s="634">
        <v>413</v>
      </c>
      <c r="G15" s="634">
        <v>98</v>
      </c>
      <c r="H15" s="634">
        <v>2637</v>
      </c>
      <c r="I15" s="634">
        <v>343</v>
      </c>
      <c r="J15" s="634">
        <v>15</v>
      </c>
      <c r="K15" s="634">
        <v>25</v>
      </c>
      <c r="L15" s="634">
        <v>38</v>
      </c>
      <c r="M15" s="634">
        <v>15</v>
      </c>
      <c r="N15" s="634">
        <v>183</v>
      </c>
      <c r="O15" s="635">
        <f t="shared" ref="O15:O19" si="7">SUM(C15:H15)</f>
        <v>6401</v>
      </c>
      <c r="P15" s="635">
        <f t="shared" ref="P15:P19" si="8">SUM(I15:N15)</f>
        <v>619</v>
      </c>
      <c r="Q15" s="635">
        <f t="shared" ref="Q15:Q19" si="9">O15+P15</f>
        <v>7020</v>
      </c>
      <c r="R15" s="636">
        <v>62</v>
      </c>
      <c r="S15" s="636">
        <v>1</v>
      </c>
      <c r="T15" s="635">
        <f t="shared" si="4"/>
        <v>63</v>
      </c>
    </row>
    <row r="16" spans="1:20" ht="51" hidden="1" outlineLevel="1">
      <c r="A16" s="632">
        <f t="shared" si="5"/>
        <v>22</v>
      </c>
      <c r="B16" s="633" t="s">
        <v>3100</v>
      </c>
      <c r="C16" s="634">
        <v>1489</v>
      </c>
      <c r="D16" s="634">
        <v>71</v>
      </c>
      <c r="E16" s="634">
        <v>137</v>
      </c>
      <c r="F16" s="634">
        <v>146</v>
      </c>
      <c r="G16" s="634">
        <v>41</v>
      </c>
      <c r="H16" s="634">
        <v>830</v>
      </c>
      <c r="I16" s="634">
        <v>499</v>
      </c>
      <c r="J16" s="634">
        <v>23</v>
      </c>
      <c r="K16" s="634">
        <v>31</v>
      </c>
      <c r="L16" s="634">
        <v>35</v>
      </c>
      <c r="M16" s="634">
        <v>10</v>
      </c>
      <c r="N16" s="634">
        <v>121</v>
      </c>
      <c r="O16" s="635">
        <f t="shared" si="7"/>
        <v>2714</v>
      </c>
      <c r="P16" s="635">
        <f t="shared" si="8"/>
        <v>719</v>
      </c>
      <c r="Q16" s="635">
        <f t="shared" si="9"/>
        <v>3433</v>
      </c>
      <c r="R16" s="636">
        <v>3</v>
      </c>
      <c r="S16" s="636">
        <v>0</v>
      </c>
      <c r="T16" s="635">
        <f t="shared" si="4"/>
        <v>3</v>
      </c>
    </row>
    <row r="17" spans="1:20" ht="51" hidden="1" outlineLevel="1">
      <c r="A17" s="632">
        <f t="shared" si="5"/>
        <v>23</v>
      </c>
      <c r="B17" s="633" t="s">
        <v>3101</v>
      </c>
      <c r="C17" s="634">
        <v>444</v>
      </c>
      <c r="D17" s="634">
        <v>9</v>
      </c>
      <c r="E17" s="634">
        <v>26</v>
      </c>
      <c r="F17" s="634">
        <v>26</v>
      </c>
      <c r="G17" s="634">
        <v>8</v>
      </c>
      <c r="H17" s="634">
        <v>101</v>
      </c>
      <c r="I17" s="634">
        <v>444</v>
      </c>
      <c r="J17" s="634">
        <v>9</v>
      </c>
      <c r="K17" s="634">
        <v>19</v>
      </c>
      <c r="L17" s="634">
        <v>7</v>
      </c>
      <c r="M17" s="634">
        <v>17</v>
      </c>
      <c r="N17" s="634">
        <v>12</v>
      </c>
      <c r="O17" s="635">
        <f t="shared" si="7"/>
        <v>614</v>
      </c>
      <c r="P17" s="635">
        <f t="shared" si="8"/>
        <v>508</v>
      </c>
      <c r="Q17" s="635">
        <f t="shared" si="9"/>
        <v>1122</v>
      </c>
      <c r="R17" s="636">
        <v>5</v>
      </c>
      <c r="S17" s="636">
        <v>0</v>
      </c>
      <c r="T17" s="635">
        <f t="shared" si="4"/>
        <v>5</v>
      </c>
    </row>
    <row r="18" spans="1:20" ht="51" hidden="1" outlineLevel="1">
      <c r="A18" s="632">
        <f t="shared" si="5"/>
        <v>24</v>
      </c>
      <c r="B18" s="633" t="s">
        <v>3102</v>
      </c>
      <c r="C18" s="634">
        <v>287</v>
      </c>
      <c r="D18" s="634">
        <v>23</v>
      </c>
      <c r="E18" s="634">
        <v>16</v>
      </c>
      <c r="F18" s="634">
        <v>16</v>
      </c>
      <c r="G18" s="634">
        <v>1</v>
      </c>
      <c r="H18" s="634">
        <v>46</v>
      </c>
      <c r="I18" s="634">
        <v>22</v>
      </c>
      <c r="J18" s="634">
        <v>1</v>
      </c>
      <c r="K18" s="634">
        <v>1</v>
      </c>
      <c r="L18" s="634">
        <v>1</v>
      </c>
      <c r="M18" s="634">
        <v>0</v>
      </c>
      <c r="N18" s="634">
        <v>0</v>
      </c>
      <c r="O18" s="635">
        <f t="shared" si="7"/>
        <v>389</v>
      </c>
      <c r="P18" s="635">
        <f t="shared" si="8"/>
        <v>25</v>
      </c>
      <c r="Q18" s="635">
        <f t="shared" si="9"/>
        <v>414</v>
      </c>
      <c r="R18" s="636">
        <v>1</v>
      </c>
      <c r="S18" s="636">
        <v>0</v>
      </c>
      <c r="T18" s="635">
        <f t="shared" si="4"/>
        <v>1</v>
      </c>
    </row>
    <row r="19" spans="1:20" ht="25.5" hidden="1" outlineLevel="1">
      <c r="A19" s="632">
        <v>29</v>
      </c>
      <c r="B19" s="633" t="s">
        <v>3103</v>
      </c>
      <c r="C19" s="634">
        <v>593</v>
      </c>
      <c r="D19" s="634">
        <v>26</v>
      </c>
      <c r="E19" s="634">
        <v>64</v>
      </c>
      <c r="F19" s="634">
        <v>70</v>
      </c>
      <c r="G19" s="634">
        <v>25</v>
      </c>
      <c r="H19" s="634">
        <v>448</v>
      </c>
      <c r="I19" s="634">
        <v>94</v>
      </c>
      <c r="J19" s="634">
        <v>3</v>
      </c>
      <c r="K19" s="634">
        <v>10</v>
      </c>
      <c r="L19" s="634">
        <v>7</v>
      </c>
      <c r="M19" s="634">
        <v>3</v>
      </c>
      <c r="N19" s="634">
        <v>43</v>
      </c>
      <c r="O19" s="635">
        <f t="shared" si="7"/>
        <v>1226</v>
      </c>
      <c r="P19" s="635">
        <f t="shared" si="8"/>
        <v>160</v>
      </c>
      <c r="Q19" s="635">
        <f t="shared" si="9"/>
        <v>1386</v>
      </c>
      <c r="R19" s="636">
        <v>12</v>
      </c>
      <c r="S19" s="636">
        <v>0</v>
      </c>
      <c r="T19" s="635">
        <f t="shared" si="4"/>
        <v>12</v>
      </c>
    </row>
    <row r="20" spans="1:20" ht="51" collapsed="1">
      <c r="A20" s="465">
        <f t="shared" si="5"/>
        <v>30</v>
      </c>
      <c r="B20" s="455" t="s">
        <v>3104</v>
      </c>
      <c r="C20" s="471">
        <f t="shared" ref="C20:T20" si="10">SUM(C21:C26)</f>
        <v>9916</v>
      </c>
      <c r="D20" s="471">
        <f t="shared" si="10"/>
        <v>474</v>
      </c>
      <c r="E20" s="471">
        <f t="shared" si="10"/>
        <v>899</v>
      </c>
      <c r="F20" s="471">
        <f t="shared" si="10"/>
        <v>1338</v>
      </c>
      <c r="G20" s="471">
        <f t="shared" si="10"/>
        <v>388</v>
      </c>
      <c r="H20" s="471">
        <f t="shared" si="10"/>
        <v>8767</v>
      </c>
      <c r="I20" s="471">
        <f t="shared" si="10"/>
        <v>1146</v>
      </c>
      <c r="J20" s="471">
        <f t="shared" si="10"/>
        <v>65</v>
      </c>
      <c r="K20" s="471">
        <f t="shared" si="10"/>
        <v>81</v>
      </c>
      <c r="L20" s="471">
        <f t="shared" si="10"/>
        <v>124</v>
      </c>
      <c r="M20" s="471">
        <f t="shared" si="10"/>
        <v>39</v>
      </c>
      <c r="N20" s="471">
        <f t="shared" si="10"/>
        <v>534</v>
      </c>
      <c r="O20" s="68">
        <f t="shared" si="10"/>
        <v>21782</v>
      </c>
      <c r="P20" s="68">
        <f t="shared" si="10"/>
        <v>1989</v>
      </c>
      <c r="Q20" s="68">
        <f t="shared" si="10"/>
        <v>23771</v>
      </c>
      <c r="R20" s="440">
        <f t="shared" si="10"/>
        <v>121</v>
      </c>
      <c r="S20" s="440">
        <f t="shared" si="10"/>
        <v>1</v>
      </c>
      <c r="T20" s="68">
        <f t="shared" si="10"/>
        <v>122</v>
      </c>
    </row>
    <row r="21" spans="1:20" ht="25.5" hidden="1" outlineLevel="1">
      <c r="A21" s="632">
        <f t="shared" si="5"/>
        <v>31</v>
      </c>
      <c r="B21" s="633" t="s">
        <v>3105</v>
      </c>
      <c r="C21" s="634">
        <v>560</v>
      </c>
      <c r="D21" s="634">
        <v>25</v>
      </c>
      <c r="E21" s="634">
        <v>50</v>
      </c>
      <c r="F21" s="634">
        <v>64</v>
      </c>
      <c r="G21" s="634">
        <v>21</v>
      </c>
      <c r="H21" s="634">
        <v>512</v>
      </c>
      <c r="I21" s="634">
        <v>69</v>
      </c>
      <c r="J21" s="634">
        <v>3</v>
      </c>
      <c r="K21" s="634">
        <v>5</v>
      </c>
      <c r="L21" s="634">
        <v>4</v>
      </c>
      <c r="M21" s="634">
        <v>0</v>
      </c>
      <c r="N21" s="634">
        <v>23</v>
      </c>
      <c r="O21" s="635">
        <f t="shared" ref="O21:O26" si="11">SUM(C21:H21)</f>
        <v>1232</v>
      </c>
      <c r="P21" s="635">
        <f t="shared" ref="P21:P26" si="12">SUM(I21:N21)</f>
        <v>104</v>
      </c>
      <c r="Q21" s="635">
        <f t="shared" ref="Q21:Q26" si="13">O21+P21</f>
        <v>1336</v>
      </c>
      <c r="R21" s="636">
        <v>7</v>
      </c>
      <c r="S21" s="636">
        <v>0</v>
      </c>
      <c r="T21" s="635">
        <f t="shared" si="4"/>
        <v>7</v>
      </c>
    </row>
    <row r="22" spans="1:20" ht="51" hidden="1" outlineLevel="1">
      <c r="A22" s="632">
        <f t="shared" si="5"/>
        <v>32</v>
      </c>
      <c r="B22" s="633" t="s">
        <v>3106</v>
      </c>
      <c r="C22" s="634">
        <v>2110</v>
      </c>
      <c r="D22" s="634">
        <v>121</v>
      </c>
      <c r="E22" s="634">
        <v>165</v>
      </c>
      <c r="F22" s="634">
        <v>220</v>
      </c>
      <c r="G22" s="634">
        <v>70</v>
      </c>
      <c r="H22" s="634">
        <v>1324</v>
      </c>
      <c r="I22" s="634">
        <v>258</v>
      </c>
      <c r="J22" s="634">
        <v>13</v>
      </c>
      <c r="K22" s="634">
        <v>20</v>
      </c>
      <c r="L22" s="634">
        <v>22</v>
      </c>
      <c r="M22" s="634">
        <v>10</v>
      </c>
      <c r="N22" s="634">
        <v>99</v>
      </c>
      <c r="O22" s="635">
        <f t="shared" si="11"/>
        <v>4010</v>
      </c>
      <c r="P22" s="635">
        <f t="shared" si="12"/>
        <v>422</v>
      </c>
      <c r="Q22" s="635">
        <f t="shared" si="13"/>
        <v>4432</v>
      </c>
      <c r="R22" s="636">
        <v>19</v>
      </c>
      <c r="S22" s="636">
        <v>0</v>
      </c>
      <c r="T22" s="635">
        <f t="shared" si="4"/>
        <v>19</v>
      </c>
    </row>
    <row r="23" spans="1:20" ht="51" hidden="1" outlineLevel="1">
      <c r="A23" s="632">
        <f t="shared" si="5"/>
        <v>33</v>
      </c>
      <c r="B23" s="633" t="s">
        <v>3107</v>
      </c>
      <c r="C23" s="634">
        <v>3670</v>
      </c>
      <c r="D23" s="634">
        <v>173</v>
      </c>
      <c r="E23" s="634">
        <v>357</v>
      </c>
      <c r="F23" s="634">
        <v>530</v>
      </c>
      <c r="G23" s="634">
        <v>147</v>
      </c>
      <c r="H23" s="634">
        <v>3392</v>
      </c>
      <c r="I23" s="634">
        <v>418</v>
      </c>
      <c r="J23" s="634">
        <v>30</v>
      </c>
      <c r="K23" s="634">
        <v>31</v>
      </c>
      <c r="L23" s="634">
        <v>47</v>
      </c>
      <c r="M23" s="634">
        <v>16</v>
      </c>
      <c r="N23" s="634">
        <v>198</v>
      </c>
      <c r="O23" s="635">
        <f t="shared" si="11"/>
        <v>8269</v>
      </c>
      <c r="P23" s="635">
        <f t="shared" si="12"/>
        <v>740</v>
      </c>
      <c r="Q23" s="635">
        <f t="shared" si="13"/>
        <v>9009</v>
      </c>
      <c r="R23" s="636">
        <v>43</v>
      </c>
      <c r="S23" s="636">
        <v>0</v>
      </c>
      <c r="T23" s="635">
        <f t="shared" si="4"/>
        <v>43</v>
      </c>
    </row>
    <row r="24" spans="1:20" ht="51" hidden="1" outlineLevel="1">
      <c r="A24" s="632">
        <f t="shared" si="5"/>
        <v>34</v>
      </c>
      <c r="B24" s="633" t="s">
        <v>3108</v>
      </c>
      <c r="C24" s="634">
        <v>347</v>
      </c>
      <c r="D24" s="634">
        <v>5</v>
      </c>
      <c r="E24" s="634">
        <v>14</v>
      </c>
      <c r="F24" s="634">
        <v>29</v>
      </c>
      <c r="G24" s="634">
        <v>10</v>
      </c>
      <c r="H24" s="634">
        <v>311</v>
      </c>
      <c r="I24" s="634">
        <v>30</v>
      </c>
      <c r="J24" s="634">
        <v>2</v>
      </c>
      <c r="K24" s="634">
        <v>2</v>
      </c>
      <c r="L24" s="634">
        <v>6</v>
      </c>
      <c r="M24" s="634">
        <v>1</v>
      </c>
      <c r="N24" s="634">
        <v>11</v>
      </c>
      <c r="O24" s="635">
        <f t="shared" si="11"/>
        <v>716</v>
      </c>
      <c r="P24" s="635">
        <f t="shared" si="12"/>
        <v>52</v>
      </c>
      <c r="Q24" s="635">
        <f t="shared" si="13"/>
        <v>768</v>
      </c>
      <c r="R24" s="636">
        <v>18</v>
      </c>
      <c r="S24" s="636">
        <v>0</v>
      </c>
      <c r="T24" s="635">
        <f t="shared" si="4"/>
        <v>18</v>
      </c>
    </row>
    <row r="25" spans="1:20" ht="25.5" hidden="1" outlineLevel="1">
      <c r="A25" s="632">
        <f t="shared" si="5"/>
        <v>35</v>
      </c>
      <c r="B25" s="633" t="s">
        <v>3109</v>
      </c>
      <c r="C25" s="634">
        <v>2286</v>
      </c>
      <c r="D25" s="634">
        <v>96</v>
      </c>
      <c r="E25" s="634">
        <v>228</v>
      </c>
      <c r="F25" s="634">
        <v>353</v>
      </c>
      <c r="G25" s="634">
        <v>84</v>
      </c>
      <c r="H25" s="634">
        <v>2368</v>
      </c>
      <c r="I25" s="634">
        <v>245</v>
      </c>
      <c r="J25" s="634">
        <v>15</v>
      </c>
      <c r="K25" s="634">
        <v>11</v>
      </c>
      <c r="L25" s="634">
        <v>35</v>
      </c>
      <c r="M25" s="634">
        <v>10</v>
      </c>
      <c r="N25" s="634">
        <v>142</v>
      </c>
      <c r="O25" s="635">
        <f t="shared" si="11"/>
        <v>5415</v>
      </c>
      <c r="P25" s="635">
        <f t="shared" si="12"/>
        <v>458</v>
      </c>
      <c r="Q25" s="635">
        <f t="shared" si="13"/>
        <v>5873</v>
      </c>
      <c r="R25" s="636">
        <v>24</v>
      </c>
      <c r="S25" s="636">
        <v>1</v>
      </c>
      <c r="T25" s="635">
        <f t="shared" si="4"/>
        <v>25</v>
      </c>
    </row>
    <row r="26" spans="1:20" ht="25.5" hidden="1" outlineLevel="1">
      <c r="A26" s="632">
        <v>39</v>
      </c>
      <c r="B26" s="633" t="s">
        <v>3110</v>
      </c>
      <c r="C26" s="634">
        <v>943</v>
      </c>
      <c r="D26" s="634">
        <v>54</v>
      </c>
      <c r="E26" s="634">
        <v>85</v>
      </c>
      <c r="F26" s="634">
        <v>142</v>
      </c>
      <c r="G26" s="634">
        <v>56</v>
      </c>
      <c r="H26" s="634">
        <v>860</v>
      </c>
      <c r="I26" s="634">
        <v>126</v>
      </c>
      <c r="J26" s="634">
        <v>2</v>
      </c>
      <c r="K26" s="634">
        <v>12</v>
      </c>
      <c r="L26" s="634">
        <v>10</v>
      </c>
      <c r="M26" s="634">
        <v>2</v>
      </c>
      <c r="N26" s="634">
        <v>61</v>
      </c>
      <c r="O26" s="635">
        <f t="shared" si="11"/>
        <v>2140</v>
      </c>
      <c r="P26" s="635">
        <f t="shared" si="12"/>
        <v>213</v>
      </c>
      <c r="Q26" s="635">
        <f t="shared" si="13"/>
        <v>2353</v>
      </c>
      <c r="R26" s="636">
        <v>10</v>
      </c>
      <c r="S26" s="636">
        <v>0</v>
      </c>
      <c r="T26" s="635">
        <f t="shared" si="4"/>
        <v>10</v>
      </c>
    </row>
    <row r="27" spans="1:20" ht="76.5" collapsed="1">
      <c r="A27" s="465">
        <f t="shared" si="5"/>
        <v>40</v>
      </c>
      <c r="B27" s="455" t="s">
        <v>3111</v>
      </c>
      <c r="C27" s="471">
        <f t="shared" ref="C27:T27" si="14">SUM(C28:C33)</f>
        <v>17120</v>
      </c>
      <c r="D27" s="471">
        <f t="shared" si="14"/>
        <v>825</v>
      </c>
      <c r="E27" s="471">
        <f t="shared" si="14"/>
        <v>1514</v>
      </c>
      <c r="F27" s="471">
        <f t="shared" si="14"/>
        <v>2279</v>
      </c>
      <c r="G27" s="471">
        <f t="shared" si="14"/>
        <v>632</v>
      </c>
      <c r="H27" s="471">
        <f t="shared" si="14"/>
        <v>16367</v>
      </c>
      <c r="I27" s="471">
        <f t="shared" si="14"/>
        <v>2739</v>
      </c>
      <c r="J27" s="471">
        <f t="shared" si="14"/>
        <v>129</v>
      </c>
      <c r="K27" s="471">
        <f t="shared" si="14"/>
        <v>212</v>
      </c>
      <c r="L27" s="471">
        <f t="shared" si="14"/>
        <v>276</v>
      </c>
      <c r="M27" s="471">
        <f t="shared" si="14"/>
        <v>56</v>
      </c>
      <c r="N27" s="471">
        <f t="shared" si="14"/>
        <v>1415</v>
      </c>
      <c r="O27" s="68">
        <f t="shared" si="14"/>
        <v>38737</v>
      </c>
      <c r="P27" s="68">
        <f t="shared" si="14"/>
        <v>4827</v>
      </c>
      <c r="Q27" s="68">
        <f t="shared" si="14"/>
        <v>43564</v>
      </c>
      <c r="R27" s="440">
        <f t="shared" si="14"/>
        <v>174</v>
      </c>
      <c r="S27" s="440">
        <f t="shared" si="14"/>
        <v>7</v>
      </c>
      <c r="T27" s="68">
        <f t="shared" si="14"/>
        <v>181</v>
      </c>
    </row>
    <row r="28" spans="1:20" ht="63.75" hidden="1" outlineLevel="1">
      <c r="A28" s="632">
        <f t="shared" si="5"/>
        <v>41</v>
      </c>
      <c r="B28" s="633" t="s">
        <v>3112</v>
      </c>
      <c r="C28" s="634">
        <v>1971</v>
      </c>
      <c r="D28" s="634">
        <v>99</v>
      </c>
      <c r="E28" s="634">
        <v>215</v>
      </c>
      <c r="F28" s="634">
        <v>319</v>
      </c>
      <c r="G28" s="634">
        <v>98</v>
      </c>
      <c r="H28" s="634">
        <v>3494</v>
      </c>
      <c r="I28" s="634">
        <v>320</v>
      </c>
      <c r="J28" s="634">
        <v>26</v>
      </c>
      <c r="K28" s="634">
        <v>39</v>
      </c>
      <c r="L28" s="634">
        <v>49</v>
      </c>
      <c r="M28" s="634">
        <v>10</v>
      </c>
      <c r="N28" s="634">
        <v>360</v>
      </c>
      <c r="O28" s="635">
        <f t="shared" ref="O28:O33" si="15">SUM(C28:H28)</f>
        <v>6196</v>
      </c>
      <c r="P28" s="635">
        <f t="shared" ref="P28:P33" si="16">SUM(I28:N28)</f>
        <v>804</v>
      </c>
      <c r="Q28" s="635">
        <f t="shared" ref="Q28:Q33" si="17">O28+P28</f>
        <v>7000</v>
      </c>
      <c r="R28" s="636">
        <v>20</v>
      </c>
      <c r="S28" s="636">
        <v>1</v>
      </c>
      <c r="T28" s="635">
        <f t="shared" si="4"/>
        <v>21</v>
      </c>
    </row>
    <row r="29" spans="1:20" ht="51" hidden="1" outlineLevel="1">
      <c r="A29" s="632">
        <f t="shared" si="5"/>
        <v>42</v>
      </c>
      <c r="B29" s="633" t="s">
        <v>3113</v>
      </c>
      <c r="C29" s="634">
        <v>3857</v>
      </c>
      <c r="D29" s="634">
        <v>99</v>
      </c>
      <c r="E29" s="634">
        <v>208</v>
      </c>
      <c r="F29" s="634">
        <v>325</v>
      </c>
      <c r="G29" s="634">
        <v>77</v>
      </c>
      <c r="H29" s="634">
        <v>2505</v>
      </c>
      <c r="I29" s="634">
        <v>462</v>
      </c>
      <c r="J29" s="634">
        <v>25</v>
      </c>
      <c r="K29" s="634">
        <v>31</v>
      </c>
      <c r="L29" s="634">
        <v>37</v>
      </c>
      <c r="M29" s="634">
        <v>4</v>
      </c>
      <c r="N29" s="634">
        <v>219</v>
      </c>
      <c r="O29" s="635">
        <f t="shared" si="15"/>
        <v>7071</v>
      </c>
      <c r="P29" s="635">
        <f t="shared" si="16"/>
        <v>778</v>
      </c>
      <c r="Q29" s="635">
        <f t="shared" si="17"/>
        <v>7849</v>
      </c>
      <c r="R29" s="636">
        <v>125</v>
      </c>
      <c r="S29" s="636">
        <v>5</v>
      </c>
      <c r="T29" s="635">
        <f t="shared" si="4"/>
        <v>130</v>
      </c>
    </row>
    <row r="30" spans="1:20" ht="76.5" hidden="1" outlineLevel="1">
      <c r="A30" s="632">
        <f t="shared" si="5"/>
        <v>43</v>
      </c>
      <c r="B30" s="633" t="s">
        <v>3114</v>
      </c>
      <c r="C30" s="634">
        <v>5960</v>
      </c>
      <c r="D30" s="634">
        <v>309</v>
      </c>
      <c r="E30" s="634">
        <v>554</v>
      </c>
      <c r="F30" s="634">
        <v>846</v>
      </c>
      <c r="G30" s="634">
        <v>229</v>
      </c>
      <c r="H30" s="634">
        <v>5606</v>
      </c>
      <c r="I30" s="634">
        <v>1034</v>
      </c>
      <c r="J30" s="634">
        <v>32</v>
      </c>
      <c r="K30" s="634">
        <v>73</v>
      </c>
      <c r="L30" s="634">
        <v>100</v>
      </c>
      <c r="M30" s="634">
        <v>20</v>
      </c>
      <c r="N30" s="634">
        <v>445</v>
      </c>
      <c r="O30" s="635">
        <f t="shared" si="15"/>
        <v>13504</v>
      </c>
      <c r="P30" s="635">
        <f t="shared" si="16"/>
        <v>1704</v>
      </c>
      <c r="Q30" s="635">
        <f t="shared" si="17"/>
        <v>15208</v>
      </c>
      <c r="R30" s="636">
        <v>8</v>
      </c>
      <c r="S30" s="636">
        <v>0</v>
      </c>
      <c r="T30" s="635">
        <f t="shared" si="4"/>
        <v>8</v>
      </c>
    </row>
    <row r="31" spans="1:20" ht="51" hidden="1" outlineLevel="1">
      <c r="A31" s="632">
        <f t="shared" si="5"/>
        <v>44</v>
      </c>
      <c r="B31" s="633" t="s">
        <v>3115</v>
      </c>
      <c r="C31" s="634">
        <v>4433</v>
      </c>
      <c r="D31" s="634">
        <v>277</v>
      </c>
      <c r="E31" s="634">
        <v>459</v>
      </c>
      <c r="F31" s="634">
        <v>649</v>
      </c>
      <c r="G31" s="634">
        <v>195</v>
      </c>
      <c r="H31" s="634">
        <v>3877</v>
      </c>
      <c r="I31" s="634">
        <v>793</v>
      </c>
      <c r="J31" s="634">
        <v>38</v>
      </c>
      <c r="K31" s="634">
        <v>47</v>
      </c>
      <c r="L31" s="634">
        <v>76</v>
      </c>
      <c r="M31" s="634">
        <v>15</v>
      </c>
      <c r="N31" s="634">
        <v>290</v>
      </c>
      <c r="O31" s="635">
        <f t="shared" si="15"/>
        <v>9890</v>
      </c>
      <c r="P31" s="635">
        <f t="shared" si="16"/>
        <v>1259</v>
      </c>
      <c r="Q31" s="635">
        <f t="shared" si="17"/>
        <v>11149</v>
      </c>
      <c r="R31" s="636">
        <v>11</v>
      </c>
      <c r="S31" s="636">
        <v>1</v>
      </c>
      <c r="T31" s="635">
        <f t="shared" si="4"/>
        <v>12</v>
      </c>
    </row>
    <row r="32" spans="1:20" ht="25.5" hidden="1" outlineLevel="1">
      <c r="A32" s="632">
        <f t="shared" si="5"/>
        <v>45</v>
      </c>
      <c r="B32" s="633" t="s">
        <v>3116</v>
      </c>
      <c r="C32" s="634">
        <v>70</v>
      </c>
      <c r="D32" s="634">
        <v>6</v>
      </c>
      <c r="E32" s="634">
        <v>2</v>
      </c>
      <c r="F32" s="634">
        <v>13</v>
      </c>
      <c r="G32" s="634">
        <v>1</v>
      </c>
      <c r="H32" s="634">
        <v>40</v>
      </c>
      <c r="I32" s="634">
        <v>14</v>
      </c>
      <c r="J32" s="634">
        <v>0</v>
      </c>
      <c r="K32" s="634">
        <v>0</v>
      </c>
      <c r="L32" s="634">
        <v>1</v>
      </c>
      <c r="M32" s="634">
        <v>1</v>
      </c>
      <c r="N32" s="634">
        <v>6</v>
      </c>
      <c r="O32" s="635">
        <f t="shared" si="15"/>
        <v>132</v>
      </c>
      <c r="P32" s="635">
        <f t="shared" si="16"/>
        <v>22</v>
      </c>
      <c r="Q32" s="635">
        <f t="shared" si="17"/>
        <v>154</v>
      </c>
      <c r="R32" s="636">
        <v>0</v>
      </c>
      <c r="S32" s="636">
        <v>0</v>
      </c>
      <c r="T32" s="635">
        <f t="shared" si="4"/>
        <v>0</v>
      </c>
    </row>
    <row r="33" spans="1:20" ht="25.5" hidden="1" outlineLevel="1">
      <c r="A33" s="632">
        <v>49</v>
      </c>
      <c r="B33" s="633" t="s">
        <v>3117</v>
      </c>
      <c r="C33" s="634">
        <v>829</v>
      </c>
      <c r="D33" s="634">
        <v>35</v>
      </c>
      <c r="E33" s="634">
        <v>76</v>
      </c>
      <c r="F33" s="634">
        <v>127</v>
      </c>
      <c r="G33" s="634">
        <v>32</v>
      </c>
      <c r="H33" s="634">
        <v>845</v>
      </c>
      <c r="I33" s="634">
        <v>116</v>
      </c>
      <c r="J33" s="634">
        <v>8</v>
      </c>
      <c r="K33" s="634">
        <v>22</v>
      </c>
      <c r="L33" s="634">
        <v>13</v>
      </c>
      <c r="M33" s="634">
        <v>6</v>
      </c>
      <c r="N33" s="634">
        <v>95</v>
      </c>
      <c r="O33" s="635">
        <f t="shared" si="15"/>
        <v>1944</v>
      </c>
      <c r="P33" s="635">
        <f t="shared" si="16"/>
        <v>260</v>
      </c>
      <c r="Q33" s="635">
        <f t="shared" si="17"/>
        <v>2204</v>
      </c>
      <c r="R33" s="636">
        <v>10</v>
      </c>
      <c r="S33" s="636">
        <v>0</v>
      </c>
      <c r="T33" s="635">
        <f t="shared" si="4"/>
        <v>10</v>
      </c>
    </row>
    <row r="34" spans="1:20" ht="51" collapsed="1">
      <c r="A34" s="465">
        <f t="shared" si="5"/>
        <v>50</v>
      </c>
      <c r="B34" s="455" t="s">
        <v>3118</v>
      </c>
      <c r="C34" s="471">
        <f t="shared" ref="C34:T34" si="18">SUM(C35:C37)</f>
        <v>15731</v>
      </c>
      <c r="D34" s="471">
        <f t="shared" si="18"/>
        <v>609</v>
      </c>
      <c r="E34" s="471">
        <f t="shared" si="18"/>
        <v>1416</v>
      </c>
      <c r="F34" s="471">
        <f t="shared" si="18"/>
        <v>2088</v>
      </c>
      <c r="G34" s="472">
        <f t="shared" si="18"/>
        <v>541</v>
      </c>
      <c r="H34" s="472">
        <f t="shared" si="18"/>
        <v>16063</v>
      </c>
      <c r="I34" s="471">
        <f t="shared" si="18"/>
        <v>3861</v>
      </c>
      <c r="J34" s="471">
        <f t="shared" si="18"/>
        <v>179</v>
      </c>
      <c r="K34" s="471">
        <f t="shared" si="18"/>
        <v>364</v>
      </c>
      <c r="L34" s="471">
        <f t="shared" si="18"/>
        <v>477</v>
      </c>
      <c r="M34" s="472">
        <f t="shared" si="18"/>
        <v>123</v>
      </c>
      <c r="N34" s="472">
        <f t="shared" si="18"/>
        <v>2358</v>
      </c>
      <c r="O34" s="68">
        <f t="shared" si="18"/>
        <v>36448</v>
      </c>
      <c r="P34" s="68">
        <f t="shared" si="18"/>
        <v>7362</v>
      </c>
      <c r="Q34" s="68">
        <f t="shared" si="18"/>
        <v>43810</v>
      </c>
      <c r="R34" s="440">
        <f t="shared" si="18"/>
        <v>253</v>
      </c>
      <c r="S34" s="440">
        <f t="shared" si="18"/>
        <v>4</v>
      </c>
      <c r="T34" s="68">
        <f t="shared" si="18"/>
        <v>257</v>
      </c>
    </row>
    <row r="35" spans="1:20" ht="25.5" hidden="1" outlineLevel="1">
      <c r="A35" s="632">
        <f t="shared" si="5"/>
        <v>51</v>
      </c>
      <c r="B35" s="633" t="s">
        <v>3119</v>
      </c>
      <c r="C35" s="634">
        <v>6171</v>
      </c>
      <c r="D35" s="634">
        <v>189</v>
      </c>
      <c r="E35" s="634">
        <v>482</v>
      </c>
      <c r="F35" s="634">
        <v>765</v>
      </c>
      <c r="G35" s="634">
        <v>179</v>
      </c>
      <c r="H35" s="634">
        <v>6949</v>
      </c>
      <c r="I35" s="634">
        <v>1296</v>
      </c>
      <c r="J35" s="634">
        <v>47</v>
      </c>
      <c r="K35" s="634">
        <v>121</v>
      </c>
      <c r="L35" s="634">
        <v>154</v>
      </c>
      <c r="M35" s="634">
        <v>36</v>
      </c>
      <c r="N35" s="634">
        <v>806</v>
      </c>
      <c r="O35" s="635">
        <f t="shared" ref="O35:O37" si="19">SUM(C35:H35)</f>
        <v>14735</v>
      </c>
      <c r="P35" s="635">
        <f t="shared" ref="P35:P37" si="20">SUM(I35:N35)</f>
        <v>2460</v>
      </c>
      <c r="Q35" s="635">
        <f t="shared" ref="Q35:Q37" si="21">O35+P35</f>
        <v>17195</v>
      </c>
      <c r="R35" s="636">
        <v>197</v>
      </c>
      <c r="S35" s="636">
        <v>1</v>
      </c>
      <c r="T35" s="635">
        <f t="shared" si="4"/>
        <v>198</v>
      </c>
    </row>
    <row r="36" spans="1:20" ht="51" hidden="1" outlineLevel="1">
      <c r="A36" s="632">
        <f t="shared" si="5"/>
        <v>52</v>
      </c>
      <c r="B36" s="633" t="s">
        <v>3120</v>
      </c>
      <c r="C36" s="634">
        <v>8597</v>
      </c>
      <c r="D36" s="634">
        <v>370</v>
      </c>
      <c r="E36" s="634">
        <v>850</v>
      </c>
      <c r="F36" s="634">
        <v>1185</v>
      </c>
      <c r="G36" s="634">
        <v>323</v>
      </c>
      <c r="H36" s="634">
        <v>8341</v>
      </c>
      <c r="I36" s="634">
        <v>2369</v>
      </c>
      <c r="J36" s="634">
        <v>123</v>
      </c>
      <c r="K36" s="634">
        <v>227</v>
      </c>
      <c r="L36" s="634">
        <v>303</v>
      </c>
      <c r="M36" s="634">
        <v>81</v>
      </c>
      <c r="N36" s="634">
        <v>1468</v>
      </c>
      <c r="O36" s="635">
        <f t="shared" si="19"/>
        <v>19666</v>
      </c>
      <c r="P36" s="635">
        <f t="shared" si="20"/>
        <v>4571</v>
      </c>
      <c r="Q36" s="635">
        <f t="shared" si="21"/>
        <v>24237</v>
      </c>
      <c r="R36" s="636">
        <v>49</v>
      </c>
      <c r="S36" s="636">
        <v>3</v>
      </c>
      <c r="T36" s="635">
        <f t="shared" si="4"/>
        <v>52</v>
      </c>
    </row>
    <row r="37" spans="1:20" ht="25.5" hidden="1" outlineLevel="1">
      <c r="A37" s="632">
        <v>59</v>
      </c>
      <c r="B37" s="633" t="s">
        <v>3121</v>
      </c>
      <c r="C37" s="634">
        <v>963</v>
      </c>
      <c r="D37" s="634">
        <v>50</v>
      </c>
      <c r="E37" s="634">
        <v>84</v>
      </c>
      <c r="F37" s="634">
        <v>138</v>
      </c>
      <c r="G37" s="634">
        <v>39</v>
      </c>
      <c r="H37" s="634">
        <v>773</v>
      </c>
      <c r="I37" s="634">
        <v>196</v>
      </c>
      <c r="J37" s="634">
        <v>9</v>
      </c>
      <c r="K37" s="634">
        <v>16</v>
      </c>
      <c r="L37" s="634">
        <v>20</v>
      </c>
      <c r="M37" s="634">
        <v>6</v>
      </c>
      <c r="N37" s="634">
        <v>84</v>
      </c>
      <c r="O37" s="635">
        <f t="shared" si="19"/>
        <v>2047</v>
      </c>
      <c r="P37" s="635">
        <f t="shared" si="20"/>
        <v>331</v>
      </c>
      <c r="Q37" s="635">
        <f t="shared" si="21"/>
        <v>2378</v>
      </c>
      <c r="R37" s="636">
        <v>7</v>
      </c>
      <c r="S37" s="636">
        <v>0</v>
      </c>
      <c r="T37" s="635">
        <f t="shared" si="4"/>
        <v>7</v>
      </c>
    </row>
    <row r="38" spans="1:20" ht="50.25" customHeight="1" collapsed="1">
      <c r="A38" s="465">
        <f t="shared" si="5"/>
        <v>60</v>
      </c>
      <c r="B38" s="455" t="s">
        <v>3122</v>
      </c>
      <c r="C38" s="471">
        <f t="shared" ref="C38:T38" si="22">SUM(C39:C43)</f>
        <v>9068</v>
      </c>
      <c r="D38" s="471">
        <f t="shared" si="22"/>
        <v>495</v>
      </c>
      <c r="E38" s="471">
        <f t="shared" si="22"/>
        <v>872</v>
      </c>
      <c r="F38" s="471">
        <f t="shared" si="22"/>
        <v>1274</v>
      </c>
      <c r="G38" s="472">
        <f t="shared" si="22"/>
        <v>326</v>
      </c>
      <c r="H38" s="472">
        <f t="shared" si="22"/>
        <v>7147</v>
      </c>
      <c r="I38" s="471">
        <f t="shared" si="22"/>
        <v>2359</v>
      </c>
      <c r="J38" s="471">
        <f t="shared" si="22"/>
        <v>143</v>
      </c>
      <c r="K38" s="471">
        <f t="shared" si="22"/>
        <v>205</v>
      </c>
      <c r="L38" s="471">
        <f t="shared" si="22"/>
        <v>270</v>
      </c>
      <c r="M38" s="472">
        <f t="shared" si="22"/>
        <v>69</v>
      </c>
      <c r="N38" s="472">
        <f t="shared" si="22"/>
        <v>1157</v>
      </c>
      <c r="O38" s="68">
        <f t="shared" si="22"/>
        <v>19182</v>
      </c>
      <c r="P38" s="68">
        <f t="shared" si="22"/>
        <v>4203</v>
      </c>
      <c r="Q38" s="68">
        <f t="shared" si="22"/>
        <v>23385</v>
      </c>
      <c r="R38" s="440">
        <f t="shared" si="22"/>
        <v>19</v>
      </c>
      <c r="S38" s="440">
        <f t="shared" si="22"/>
        <v>1</v>
      </c>
      <c r="T38" s="68">
        <f t="shared" si="22"/>
        <v>20</v>
      </c>
    </row>
    <row r="39" spans="1:20" ht="25.5" hidden="1" outlineLevel="1">
      <c r="A39" s="632">
        <f t="shared" si="5"/>
        <v>61</v>
      </c>
      <c r="B39" s="633" t="s">
        <v>3123</v>
      </c>
      <c r="C39" s="634">
        <v>279</v>
      </c>
      <c r="D39" s="634">
        <v>13</v>
      </c>
      <c r="E39" s="634">
        <v>29</v>
      </c>
      <c r="F39" s="634">
        <v>32</v>
      </c>
      <c r="G39" s="634">
        <v>2</v>
      </c>
      <c r="H39" s="634">
        <v>135</v>
      </c>
      <c r="I39" s="634">
        <v>55</v>
      </c>
      <c r="J39" s="634">
        <v>3</v>
      </c>
      <c r="K39" s="634">
        <v>0</v>
      </c>
      <c r="L39" s="634">
        <v>5</v>
      </c>
      <c r="M39" s="634">
        <v>3</v>
      </c>
      <c r="N39" s="634">
        <v>17</v>
      </c>
      <c r="O39" s="635">
        <f t="shared" ref="O39:O43" si="23">SUM(C39:H39)</f>
        <v>490</v>
      </c>
      <c r="P39" s="635">
        <f t="shared" ref="P39:P43" si="24">SUM(I39:N39)</f>
        <v>83</v>
      </c>
      <c r="Q39" s="635">
        <f t="shared" ref="Q39:Q43" si="25">O39+P39</f>
        <v>573</v>
      </c>
      <c r="R39" s="636">
        <v>0</v>
      </c>
      <c r="S39" s="636">
        <v>0</v>
      </c>
      <c r="T39" s="635">
        <f t="shared" si="4"/>
        <v>0</v>
      </c>
    </row>
    <row r="40" spans="1:20" ht="25.5" hidden="1" outlineLevel="1">
      <c r="A40" s="632">
        <f t="shared" si="5"/>
        <v>62</v>
      </c>
      <c r="B40" s="633" t="s">
        <v>3124</v>
      </c>
      <c r="C40" s="634">
        <v>326</v>
      </c>
      <c r="D40" s="634">
        <v>18</v>
      </c>
      <c r="E40" s="634">
        <v>30</v>
      </c>
      <c r="F40" s="634">
        <v>44</v>
      </c>
      <c r="G40" s="634">
        <v>11</v>
      </c>
      <c r="H40" s="634">
        <v>187</v>
      </c>
      <c r="I40" s="634">
        <v>62</v>
      </c>
      <c r="J40" s="634">
        <v>6</v>
      </c>
      <c r="K40" s="634">
        <v>9</v>
      </c>
      <c r="L40" s="634">
        <v>7</v>
      </c>
      <c r="M40" s="634">
        <v>4</v>
      </c>
      <c r="N40" s="634">
        <v>31</v>
      </c>
      <c r="O40" s="635">
        <f t="shared" si="23"/>
        <v>616</v>
      </c>
      <c r="P40" s="635">
        <f t="shared" si="24"/>
        <v>119</v>
      </c>
      <c r="Q40" s="635">
        <f t="shared" si="25"/>
        <v>735</v>
      </c>
      <c r="R40" s="636">
        <v>0</v>
      </c>
      <c r="S40" s="636">
        <v>1</v>
      </c>
      <c r="T40" s="635">
        <f t="shared" si="4"/>
        <v>1</v>
      </c>
    </row>
    <row r="41" spans="1:20" ht="38.25" hidden="1" outlineLevel="1">
      <c r="A41" s="632">
        <f t="shared" si="5"/>
        <v>63</v>
      </c>
      <c r="B41" s="633" t="s">
        <v>3125</v>
      </c>
      <c r="C41" s="634">
        <v>337</v>
      </c>
      <c r="D41" s="634">
        <v>14</v>
      </c>
      <c r="E41" s="634">
        <v>37</v>
      </c>
      <c r="F41" s="634">
        <v>49</v>
      </c>
      <c r="G41" s="634">
        <v>22</v>
      </c>
      <c r="H41" s="634">
        <v>691</v>
      </c>
      <c r="I41" s="634">
        <v>79</v>
      </c>
      <c r="J41" s="634">
        <v>6</v>
      </c>
      <c r="K41" s="634">
        <v>5</v>
      </c>
      <c r="L41" s="634">
        <v>13</v>
      </c>
      <c r="M41" s="634">
        <v>1</v>
      </c>
      <c r="N41" s="634">
        <v>118</v>
      </c>
      <c r="O41" s="635">
        <f t="shared" si="23"/>
        <v>1150</v>
      </c>
      <c r="P41" s="635">
        <f t="shared" si="24"/>
        <v>222</v>
      </c>
      <c r="Q41" s="635">
        <f t="shared" si="25"/>
        <v>1372</v>
      </c>
      <c r="R41" s="636">
        <v>4</v>
      </c>
      <c r="S41" s="636">
        <v>0</v>
      </c>
      <c r="T41" s="635">
        <f t="shared" si="4"/>
        <v>4</v>
      </c>
    </row>
    <row r="42" spans="1:20" ht="51" hidden="1" outlineLevel="1">
      <c r="A42" s="632">
        <f t="shared" si="5"/>
        <v>64</v>
      </c>
      <c r="B42" s="633" t="s">
        <v>3126</v>
      </c>
      <c r="C42" s="634">
        <v>5484</v>
      </c>
      <c r="D42" s="634">
        <v>331</v>
      </c>
      <c r="E42" s="634">
        <v>538</v>
      </c>
      <c r="F42" s="634">
        <v>796</v>
      </c>
      <c r="G42" s="634">
        <v>205</v>
      </c>
      <c r="H42" s="634">
        <v>4333</v>
      </c>
      <c r="I42" s="634">
        <v>1440</v>
      </c>
      <c r="J42" s="634">
        <v>87</v>
      </c>
      <c r="K42" s="634">
        <v>143</v>
      </c>
      <c r="L42" s="634">
        <v>170</v>
      </c>
      <c r="M42" s="634">
        <v>43</v>
      </c>
      <c r="N42" s="634">
        <v>705</v>
      </c>
      <c r="O42" s="635">
        <f t="shared" si="23"/>
        <v>11687</v>
      </c>
      <c r="P42" s="635">
        <f t="shared" si="24"/>
        <v>2588</v>
      </c>
      <c r="Q42" s="635">
        <f t="shared" si="25"/>
        <v>14275</v>
      </c>
      <c r="R42" s="636">
        <v>8</v>
      </c>
      <c r="S42" s="636">
        <v>0</v>
      </c>
      <c r="T42" s="635">
        <f t="shared" si="4"/>
        <v>8</v>
      </c>
    </row>
    <row r="43" spans="1:20" ht="25.5" hidden="1" outlineLevel="1">
      <c r="A43" s="632">
        <v>69</v>
      </c>
      <c r="B43" s="633" t="s">
        <v>3127</v>
      </c>
      <c r="C43" s="634">
        <v>2642</v>
      </c>
      <c r="D43" s="634">
        <v>119</v>
      </c>
      <c r="E43" s="634">
        <v>238</v>
      </c>
      <c r="F43" s="634">
        <v>353</v>
      </c>
      <c r="G43" s="634">
        <v>86</v>
      </c>
      <c r="H43" s="634">
        <v>1801</v>
      </c>
      <c r="I43" s="634">
        <v>723</v>
      </c>
      <c r="J43" s="634">
        <v>41</v>
      </c>
      <c r="K43" s="634">
        <v>48</v>
      </c>
      <c r="L43" s="634">
        <v>75</v>
      </c>
      <c r="M43" s="634">
        <v>18</v>
      </c>
      <c r="N43" s="634">
        <v>286</v>
      </c>
      <c r="O43" s="635">
        <f t="shared" si="23"/>
        <v>5239</v>
      </c>
      <c r="P43" s="635">
        <f t="shared" si="24"/>
        <v>1191</v>
      </c>
      <c r="Q43" s="635">
        <f t="shared" si="25"/>
        <v>6430</v>
      </c>
      <c r="R43" s="636">
        <v>7</v>
      </c>
      <c r="S43" s="636">
        <v>0</v>
      </c>
      <c r="T43" s="635">
        <f t="shared" si="4"/>
        <v>7</v>
      </c>
    </row>
    <row r="44" spans="1:20" ht="63.75" collapsed="1">
      <c r="A44" s="465">
        <f t="shared" si="5"/>
        <v>70</v>
      </c>
      <c r="B44" s="455" t="s">
        <v>3128</v>
      </c>
      <c r="C44" s="471">
        <f t="shared" ref="C44:T44" si="26">SUM(C45:C50)</f>
        <v>4649</v>
      </c>
      <c r="D44" s="471">
        <f t="shared" si="26"/>
        <v>302</v>
      </c>
      <c r="E44" s="471">
        <f t="shared" si="26"/>
        <v>525</v>
      </c>
      <c r="F44" s="471">
        <f t="shared" si="26"/>
        <v>751</v>
      </c>
      <c r="G44" s="472">
        <f t="shared" si="26"/>
        <v>244</v>
      </c>
      <c r="H44" s="472">
        <f t="shared" si="26"/>
        <v>4356</v>
      </c>
      <c r="I44" s="471">
        <f t="shared" si="26"/>
        <v>824</v>
      </c>
      <c r="J44" s="471">
        <f t="shared" si="26"/>
        <v>38</v>
      </c>
      <c r="K44" s="471">
        <f t="shared" si="26"/>
        <v>76</v>
      </c>
      <c r="L44" s="471">
        <f t="shared" si="26"/>
        <v>100</v>
      </c>
      <c r="M44" s="472">
        <f t="shared" si="26"/>
        <v>28</v>
      </c>
      <c r="N44" s="472">
        <f t="shared" si="26"/>
        <v>394</v>
      </c>
      <c r="O44" s="68">
        <f t="shared" si="26"/>
        <v>10827</v>
      </c>
      <c r="P44" s="68">
        <f t="shared" si="26"/>
        <v>1460</v>
      </c>
      <c r="Q44" s="68">
        <f t="shared" si="26"/>
        <v>12287</v>
      </c>
      <c r="R44" s="440">
        <f t="shared" si="26"/>
        <v>17</v>
      </c>
      <c r="S44" s="440">
        <f t="shared" si="26"/>
        <v>1</v>
      </c>
      <c r="T44" s="68">
        <f t="shared" si="26"/>
        <v>18</v>
      </c>
    </row>
    <row r="45" spans="1:20" ht="25.5" hidden="1" outlineLevel="1">
      <c r="A45" s="632">
        <f t="shared" si="5"/>
        <v>71</v>
      </c>
      <c r="B45" s="633" t="s">
        <v>3129</v>
      </c>
      <c r="C45" s="634">
        <v>1787</v>
      </c>
      <c r="D45" s="634">
        <v>134</v>
      </c>
      <c r="E45" s="634">
        <v>211</v>
      </c>
      <c r="F45" s="634">
        <v>301</v>
      </c>
      <c r="G45" s="634">
        <v>98</v>
      </c>
      <c r="H45" s="634">
        <v>1522</v>
      </c>
      <c r="I45" s="634">
        <v>224</v>
      </c>
      <c r="J45" s="634">
        <v>7</v>
      </c>
      <c r="K45" s="634">
        <v>23</v>
      </c>
      <c r="L45" s="634">
        <v>32</v>
      </c>
      <c r="M45" s="634">
        <v>12</v>
      </c>
      <c r="N45" s="634">
        <v>101</v>
      </c>
      <c r="O45" s="635">
        <f t="shared" ref="O45:O50" si="27">SUM(C45:H45)</f>
        <v>4053</v>
      </c>
      <c r="P45" s="635">
        <f t="shared" ref="P45:P50" si="28">SUM(I45:N45)</f>
        <v>399</v>
      </c>
      <c r="Q45" s="635">
        <f t="shared" ref="Q45:Q50" si="29">O45+P45</f>
        <v>4452</v>
      </c>
      <c r="R45" s="636">
        <v>2</v>
      </c>
      <c r="S45" s="636">
        <v>0</v>
      </c>
      <c r="T45" s="635">
        <f t="shared" si="4"/>
        <v>2</v>
      </c>
    </row>
    <row r="46" spans="1:20" ht="25.5" hidden="1" outlineLevel="1">
      <c r="A46" s="632">
        <f t="shared" si="5"/>
        <v>72</v>
      </c>
      <c r="B46" s="633" t="s">
        <v>3130</v>
      </c>
      <c r="C46" s="634">
        <v>929</v>
      </c>
      <c r="D46" s="634">
        <v>52</v>
      </c>
      <c r="E46" s="634">
        <v>108</v>
      </c>
      <c r="F46" s="634">
        <v>146</v>
      </c>
      <c r="G46" s="634">
        <v>52</v>
      </c>
      <c r="H46" s="634">
        <v>936</v>
      </c>
      <c r="I46" s="634">
        <v>235</v>
      </c>
      <c r="J46" s="634">
        <v>12</v>
      </c>
      <c r="K46" s="634">
        <v>19</v>
      </c>
      <c r="L46" s="634">
        <v>21</v>
      </c>
      <c r="M46" s="634">
        <v>6</v>
      </c>
      <c r="N46" s="634">
        <v>102</v>
      </c>
      <c r="O46" s="635">
        <f t="shared" si="27"/>
        <v>2223</v>
      </c>
      <c r="P46" s="635">
        <f t="shared" si="28"/>
        <v>395</v>
      </c>
      <c r="Q46" s="635">
        <f t="shared" si="29"/>
        <v>2618</v>
      </c>
      <c r="R46" s="636">
        <v>4</v>
      </c>
      <c r="S46" s="636">
        <v>1</v>
      </c>
      <c r="T46" s="635">
        <f t="shared" si="4"/>
        <v>5</v>
      </c>
    </row>
    <row r="47" spans="1:20" ht="25.5" hidden="1" outlineLevel="1">
      <c r="A47" s="632">
        <f t="shared" si="5"/>
        <v>73</v>
      </c>
      <c r="B47" s="633" t="s">
        <v>3131</v>
      </c>
      <c r="C47" s="634">
        <v>159</v>
      </c>
      <c r="D47" s="634">
        <v>11</v>
      </c>
      <c r="E47" s="634">
        <v>21</v>
      </c>
      <c r="F47" s="634">
        <v>33</v>
      </c>
      <c r="G47" s="634">
        <v>6</v>
      </c>
      <c r="H47" s="634">
        <v>136</v>
      </c>
      <c r="I47" s="634">
        <v>36</v>
      </c>
      <c r="J47" s="634">
        <v>1</v>
      </c>
      <c r="K47" s="634">
        <v>3</v>
      </c>
      <c r="L47" s="634">
        <v>4</v>
      </c>
      <c r="M47" s="634">
        <v>2</v>
      </c>
      <c r="N47" s="634">
        <v>15</v>
      </c>
      <c r="O47" s="635">
        <f t="shared" si="27"/>
        <v>366</v>
      </c>
      <c r="P47" s="635">
        <f t="shared" si="28"/>
        <v>61</v>
      </c>
      <c r="Q47" s="635">
        <f t="shared" si="29"/>
        <v>427</v>
      </c>
      <c r="R47" s="636">
        <v>0</v>
      </c>
      <c r="S47" s="636">
        <v>0</v>
      </c>
      <c r="T47" s="635">
        <f t="shared" si="4"/>
        <v>0</v>
      </c>
    </row>
    <row r="48" spans="1:20" ht="25.5" hidden="1" outlineLevel="1">
      <c r="A48" s="632">
        <f t="shared" si="5"/>
        <v>74</v>
      </c>
      <c r="B48" s="633" t="s">
        <v>3132</v>
      </c>
      <c r="C48" s="634">
        <v>209</v>
      </c>
      <c r="D48" s="634">
        <v>16</v>
      </c>
      <c r="E48" s="634">
        <v>23</v>
      </c>
      <c r="F48" s="634">
        <v>31</v>
      </c>
      <c r="G48" s="634">
        <v>12</v>
      </c>
      <c r="H48" s="634">
        <v>223</v>
      </c>
      <c r="I48" s="634">
        <v>43</v>
      </c>
      <c r="J48" s="634">
        <v>1</v>
      </c>
      <c r="K48" s="634">
        <v>4</v>
      </c>
      <c r="L48" s="634">
        <v>6</v>
      </c>
      <c r="M48" s="634">
        <v>0</v>
      </c>
      <c r="N48" s="634">
        <v>22</v>
      </c>
      <c r="O48" s="635">
        <f t="shared" si="27"/>
        <v>514</v>
      </c>
      <c r="P48" s="635">
        <f t="shared" si="28"/>
        <v>76</v>
      </c>
      <c r="Q48" s="635">
        <f t="shared" si="29"/>
        <v>590</v>
      </c>
      <c r="R48" s="636">
        <v>0</v>
      </c>
      <c r="S48" s="636">
        <v>0</v>
      </c>
      <c r="T48" s="635">
        <f t="shared" si="4"/>
        <v>0</v>
      </c>
    </row>
    <row r="49" spans="1:20" ht="38.25" hidden="1" outlineLevel="1">
      <c r="A49" s="632">
        <f t="shared" si="5"/>
        <v>75</v>
      </c>
      <c r="B49" s="633" t="s">
        <v>3133</v>
      </c>
      <c r="C49" s="634">
        <v>409</v>
      </c>
      <c r="D49" s="634">
        <v>21</v>
      </c>
      <c r="E49" s="634">
        <v>33</v>
      </c>
      <c r="F49" s="634">
        <v>76</v>
      </c>
      <c r="G49" s="634">
        <v>20</v>
      </c>
      <c r="H49" s="634">
        <v>479</v>
      </c>
      <c r="I49" s="634">
        <v>61</v>
      </c>
      <c r="J49" s="634">
        <v>6</v>
      </c>
      <c r="K49" s="634">
        <v>7</v>
      </c>
      <c r="L49" s="634">
        <v>9</v>
      </c>
      <c r="M49" s="634">
        <v>3</v>
      </c>
      <c r="N49" s="634">
        <v>52</v>
      </c>
      <c r="O49" s="635">
        <f t="shared" si="27"/>
        <v>1038</v>
      </c>
      <c r="P49" s="635">
        <f t="shared" si="28"/>
        <v>138</v>
      </c>
      <c r="Q49" s="635">
        <f t="shared" si="29"/>
        <v>1176</v>
      </c>
      <c r="R49" s="636">
        <v>6</v>
      </c>
      <c r="S49" s="636">
        <v>0</v>
      </c>
      <c r="T49" s="635">
        <f t="shared" si="4"/>
        <v>6</v>
      </c>
    </row>
    <row r="50" spans="1:20" ht="25.5" hidden="1" outlineLevel="1">
      <c r="A50" s="632">
        <v>79</v>
      </c>
      <c r="B50" s="633" t="s">
        <v>3134</v>
      </c>
      <c r="C50" s="634">
        <v>1156</v>
      </c>
      <c r="D50" s="634">
        <v>68</v>
      </c>
      <c r="E50" s="634">
        <v>129</v>
      </c>
      <c r="F50" s="634">
        <v>164</v>
      </c>
      <c r="G50" s="634">
        <v>56</v>
      </c>
      <c r="H50" s="634">
        <v>1060</v>
      </c>
      <c r="I50" s="634">
        <v>225</v>
      </c>
      <c r="J50" s="634">
        <v>11</v>
      </c>
      <c r="K50" s="634">
        <v>20</v>
      </c>
      <c r="L50" s="634">
        <v>28</v>
      </c>
      <c r="M50" s="634">
        <v>5</v>
      </c>
      <c r="N50" s="634">
        <v>102</v>
      </c>
      <c r="O50" s="635">
        <f t="shared" si="27"/>
        <v>2633</v>
      </c>
      <c r="P50" s="635">
        <f t="shared" si="28"/>
        <v>391</v>
      </c>
      <c r="Q50" s="635">
        <f t="shared" si="29"/>
        <v>3024</v>
      </c>
      <c r="R50" s="636">
        <v>5</v>
      </c>
      <c r="S50" s="636">
        <v>0</v>
      </c>
      <c r="T50" s="635">
        <f t="shared" si="4"/>
        <v>5</v>
      </c>
    </row>
    <row r="51" spans="1:20" ht="51" collapsed="1">
      <c r="A51" s="465">
        <f t="shared" si="5"/>
        <v>80</v>
      </c>
      <c r="B51" s="455" t="s">
        <v>3135</v>
      </c>
      <c r="C51" s="471">
        <f t="shared" ref="C51:T51" si="30">SUM(C52:C57)</f>
        <v>1538</v>
      </c>
      <c r="D51" s="471">
        <f t="shared" si="30"/>
        <v>25</v>
      </c>
      <c r="E51" s="471">
        <f t="shared" si="30"/>
        <v>34</v>
      </c>
      <c r="F51" s="471">
        <f t="shared" si="30"/>
        <v>74</v>
      </c>
      <c r="G51" s="472">
        <f t="shared" si="30"/>
        <v>22</v>
      </c>
      <c r="H51" s="472">
        <f t="shared" si="30"/>
        <v>376</v>
      </c>
      <c r="I51" s="471">
        <f t="shared" si="30"/>
        <v>189</v>
      </c>
      <c r="J51" s="471">
        <f t="shared" si="30"/>
        <v>2</v>
      </c>
      <c r="K51" s="471">
        <f t="shared" si="30"/>
        <v>1</v>
      </c>
      <c r="L51" s="471">
        <f t="shared" si="30"/>
        <v>5</v>
      </c>
      <c r="M51" s="472">
        <f t="shared" si="30"/>
        <v>0</v>
      </c>
      <c r="N51" s="472">
        <f t="shared" si="30"/>
        <v>32</v>
      </c>
      <c r="O51" s="68">
        <f t="shared" si="30"/>
        <v>2069</v>
      </c>
      <c r="P51" s="68">
        <f t="shared" si="30"/>
        <v>229</v>
      </c>
      <c r="Q51" s="68">
        <f t="shared" si="30"/>
        <v>2298</v>
      </c>
      <c r="R51" s="440">
        <f t="shared" si="30"/>
        <v>30</v>
      </c>
      <c r="S51" s="440">
        <f t="shared" si="30"/>
        <v>4</v>
      </c>
      <c r="T51" s="68">
        <f t="shared" si="30"/>
        <v>34</v>
      </c>
    </row>
    <row r="52" spans="1:20" ht="25.5" hidden="1" outlineLevel="1">
      <c r="A52" s="632">
        <f t="shared" si="5"/>
        <v>81</v>
      </c>
      <c r="B52" s="633" t="s">
        <v>3136</v>
      </c>
      <c r="C52" s="634">
        <v>80</v>
      </c>
      <c r="D52" s="634">
        <v>2</v>
      </c>
      <c r="E52" s="634">
        <v>2</v>
      </c>
      <c r="F52" s="634">
        <v>3</v>
      </c>
      <c r="G52" s="634">
        <v>5</v>
      </c>
      <c r="H52" s="634">
        <v>37</v>
      </c>
      <c r="I52" s="634">
        <v>43</v>
      </c>
      <c r="J52" s="634">
        <v>0</v>
      </c>
      <c r="K52" s="634">
        <v>0</v>
      </c>
      <c r="L52" s="634">
        <v>1</v>
      </c>
      <c r="M52" s="634">
        <v>0</v>
      </c>
      <c r="N52" s="634">
        <v>4</v>
      </c>
      <c r="O52" s="635">
        <f t="shared" ref="O52:O58" si="31">SUM(C52:H52)</f>
        <v>129</v>
      </c>
      <c r="P52" s="635">
        <f t="shared" ref="P52:P58" si="32">SUM(I52:N52)</f>
        <v>48</v>
      </c>
      <c r="Q52" s="635">
        <f t="shared" ref="Q52:Q58" si="33">O52+P52</f>
        <v>177</v>
      </c>
      <c r="R52" s="636">
        <v>0</v>
      </c>
      <c r="S52" s="636">
        <v>0</v>
      </c>
      <c r="T52" s="635">
        <f t="shared" si="4"/>
        <v>0</v>
      </c>
    </row>
    <row r="53" spans="1:20" ht="51" hidden="1" outlineLevel="1">
      <c r="A53" s="632">
        <f t="shared" si="5"/>
        <v>82</v>
      </c>
      <c r="B53" s="633" t="s">
        <v>3137</v>
      </c>
      <c r="C53" s="634">
        <v>241</v>
      </c>
      <c r="D53" s="634">
        <v>4</v>
      </c>
      <c r="E53" s="634">
        <v>7</v>
      </c>
      <c r="F53" s="634">
        <v>8</v>
      </c>
      <c r="G53" s="634">
        <v>2</v>
      </c>
      <c r="H53" s="634">
        <v>29</v>
      </c>
      <c r="I53" s="634">
        <v>18</v>
      </c>
      <c r="J53" s="634">
        <v>0</v>
      </c>
      <c r="K53" s="634">
        <v>0</v>
      </c>
      <c r="L53" s="634">
        <v>1</v>
      </c>
      <c r="M53" s="634">
        <v>0</v>
      </c>
      <c r="N53" s="634">
        <v>1</v>
      </c>
      <c r="O53" s="635">
        <f t="shared" si="31"/>
        <v>291</v>
      </c>
      <c r="P53" s="635">
        <f t="shared" si="32"/>
        <v>20</v>
      </c>
      <c r="Q53" s="635">
        <f t="shared" si="33"/>
        <v>311</v>
      </c>
      <c r="R53" s="636">
        <v>6</v>
      </c>
      <c r="S53" s="636">
        <v>0</v>
      </c>
      <c r="T53" s="635">
        <f t="shared" si="4"/>
        <v>6</v>
      </c>
    </row>
    <row r="54" spans="1:20" ht="76.5" hidden="1" outlineLevel="1">
      <c r="A54" s="632">
        <f t="shared" si="5"/>
        <v>83</v>
      </c>
      <c r="B54" s="633" t="s">
        <v>3138</v>
      </c>
      <c r="C54" s="634">
        <v>506</v>
      </c>
      <c r="D54" s="634">
        <v>1</v>
      </c>
      <c r="E54" s="634">
        <v>10</v>
      </c>
      <c r="F54" s="634">
        <v>25</v>
      </c>
      <c r="G54" s="634">
        <v>9</v>
      </c>
      <c r="H54" s="634">
        <v>148</v>
      </c>
      <c r="I54" s="634">
        <v>42</v>
      </c>
      <c r="J54" s="634">
        <v>0</v>
      </c>
      <c r="K54" s="634">
        <v>0</v>
      </c>
      <c r="L54" s="634">
        <v>1</v>
      </c>
      <c r="M54" s="634">
        <v>0</v>
      </c>
      <c r="N54" s="634">
        <v>14</v>
      </c>
      <c r="O54" s="635">
        <f t="shared" si="31"/>
        <v>699</v>
      </c>
      <c r="P54" s="635">
        <f t="shared" si="32"/>
        <v>57</v>
      </c>
      <c r="Q54" s="635">
        <f t="shared" si="33"/>
        <v>756</v>
      </c>
      <c r="R54" s="636">
        <v>18</v>
      </c>
      <c r="S54" s="636">
        <v>2</v>
      </c>
      <c r="T54" s="635">
        <f t="shared" si="4"/>
        <v>20</v>
      </c>
    </row>
    <row r="55" spans="1:20" ht="25.5" hidden="1" outlineLevel="1">
      <c r="A55" s="632">
        <f t="shared" si="5"/>
        <v>84</v>
      </c>
      <c r="B55" s="633" t="s">
        <v>3139</v>
      </c>
      <c r="C55" s="634">
        <v>401</v>
      </c>
      <c r="D55" s="634">
        <v>7</v>
      </c>
      <c r="E55" s="634">
        <v>5</v>
      </c>
      <c r="F55" s="634">
        <v>19</v>
      </c>
      <c r="G55" s="634">
        <v>4</v>
      </c>
      <c r="H55" s="634">
        <v>68</v>
      </c>
      <c r="I55" s="634">
        <v>37</v>
      </c>
      <c r="J55" s="634">
        <v>0</v>
      </c>
      <c r="K55" s="634">
        <v>0</v>
      </c>
      <c r="L55" s="634">
        <v>0</v>
      </c>
      <c r="M55" s="634">
        <v>0</v>
      </c>
      <c r="N55" s="634">
        <v>3</v>
      </c>
      <c r="O55" s="635">
        <f t="shared" si="31"/>
        <v>504</v>
      </c>
      <c r="P55" s="635">
        <f t="shared" si="32"/>
        <v>40</v>
      </c>
      <c r="Q55" s="635">
        <f t="shared" si="33"/>
        <v>544</v>
      </c>
      <c r="R55" s="636">
        <v>0</v>
      </c>
      <c r="S55" s="636">
        <v>0</v>
      </c>
      <c r="T55" s="635">
        <f t="shared" si="4"/>
        <v>0</v>
      </c>
    </row>
    <row r="56" spans="1:20" ht="51" hidden="1" outlineLevel="1">
      <c r="A56" s="632">
        <f t="shared" si="5"/>
        <v>85</v>
      </c>
      <c r="B56" s="633" t="s">
        <v>3140</v>
      </c>
      <c r="C56" s="634">
        <v>210</v>
      </c>
      <c r="D56" s="634">
        <v>6</v>
      </c>
      <c r="E56" s="634">
        <v>6</v>
      </c>
      <c r="F56" s="634">
        <v>13</v>
      </c>
      <c r="G56" s="634">
        <v>1</v>
      </c>
      <c r="H56" s="634">
        <v>58</v>
      </c>
      <c r="I56" s="634">
        <v>23</v>
      </c>
      <c r="J56" s="634">
        <v>1</v>
      </c>
      <c r="K56" s="634">
        <v>1</v>
      </c>
      <c r="L56" s="634">
        <v>1</v>
      </c>
      <c r="M56" s="634">
        <v>0</v>
      </c>
      <c r="N56" s="634">
        <v>5</v>
      </c>
      <c r="O56" s="635">
        <f t="shared" si="31"/>
        <v>294</v>
      </c>
      <c r="P56" s="635">
        <f t="shared" si="32"/>
        <v>31</v>
      </c>
      <c r="Q56" s="635">
        <f t="shared" si="33"/>
        <v>325</v>
      </c>
      <c r="R56" s="636">
        <v>0</v>
      </c>
      <c r="S56" s="636">
        <v>2</v>
      </c>
      <c r="T56" s="635">
        <f t="shared" si="4"/>
        <v>2</v>
      </c>
    </row>
    <row r="57" spans="1:20" ht="25.5" hidden="1" outlineLevel="1">
      <c r="A57" s="632">
        <v>89</v>
      </c>
      <c r="B57" s="633" t="s">
        <v>3141</v>
      </c>
      <c r="C57" s="634">
        <v>100</v>
      </c>
      <c r="D57" s="634">
        <v>5</v>
      </c>
      <c r="E57" s="634">
        <v>4</v>
      </c>
      <c r="F57" s="634">
        <v>6</v>
      </c>
      <c r="G57" s="634">
        <v>1</v>
      </c>
      <c r="H57" s="634">
        <v>36</v>
      </c>
      <c r="I57" s="634">
        <v>26</v>
      </c>
      <c r="J57" s="634">
        <v>1</v>
      </c>
      <c r="K57" s="634">
        <v>0</v>
      </c>
      <c r="L57" s="634">
        <v>1</v>
      </c>
      <c r="M57" s="634">
        <v>0</v>
      </c>
      <c r="N57" s="634">
        <v>5</v>
      </c>
      <c r="O57" s="635">
        <f t="shared" si="31"/>
        <v>152</v>
      </c>
      <c r="P57" s="635">
        <f t="shared" si="32"/>
        <v>33</v>
      </c>
      <c r="Q57" s="635">
        <f t="shared" si="33"/>
        <v>185</v>
      </c>
      <c r="R57" s="636">
        <v>6</v>
      </c>
      <c r="S57" s="636">
        <v>0</v>
      </c>
      <c r="T57" s="635">
        <f t="shared" si="4"/>
        <v>6</v>
      </c>
    </row>
    <row r="58" spans="1:20" ht="25.5" collapsed="1">
      <c r="A58" s="465">
        <v>99</v>
      </c>
      <c r="B58" s="455" t="s">
        <v>3142</v>
      </c>
      <c r="C58" s="472">
        <v>52123</v>
      </c>
      <c r="D58" s="472">
        <v>2263</v>
      </c>
      <c r="E58" s="472">
        <v>4184</v>
      </c>
      <c r="F58" s="472">
        <v>5797</v>
      </c>
      <c r="G58" s="472">
        <v>1524</v>
      </c>
      <c r="H58" s="472">
        <v>31765</v>
      </c>
      <c r="I58" s="472">
        <v>15905</v>
      </c>
      <c r="J58" s="472">
        <v>469</v>
      </c>
      <c r="K58" s="472">
        <v>722</v>
      </c>
      <c r="L58" s="472">
        <v>944</v>
      </c>
      <c r="M58" s="472">
        <v>245</v>
      </c>
      <c r="N58" s="472">
        <v>4307</v>
      </c>
      <c r="O58" s="681">
        <f t="shared" si="31"/>
        <v>97656</v>
      </c>
      <c r="P58" s="681">
        <f t="shared" si="32"/>
        <v>22592</v>
      </c>
      <c r="Q58" s="681">
        <f t="shared" si="33"/>
        <v>120248</v>
      </c>
      <c r="R58" s="440">
        <v>614</v>
      </c>
      <c r="S58" s="440">
        <v>17</v>
      </c>
      <c r="T58" s="68">
        <f t="shared" si="4"/>
        <v>631</v>
      </c>
    </row>
    <row r="59" spans="1:20" ht="18" customHeight="1">
      <c r="A59" s="457"/>
      <c r="B59" s="341" t="s">
        <v>1119</v>
      </c>
      <c r="C59" s="678">
        <f>+C58+C51+C44+C38+C34+C27+C20+C14+C8+C7</f>
        <v>117511</v>
      </c>
      <c r="D59" s="678">
        <f t="shared" ref="D59:T59" si="34">+D58+D51+D44+D38+D34+D27+D20+D14+D8+D7</f>
        <v>5304</v>
      </c>
      <c r="E59" s="678">
        <f t="shared" si="34"/>
        <v>10077</v>
      </c>
      <c r="F59" s="678">
        <f t="shared" si="34"/>
        <v>14406</v>
      </c>
      <c r="G59" s="678">
        <f t="shared" si="34"/>
        <v>3893</v>
      </c>
      <c r="H59" s="678">
        <f t="shared" si="34"/>
        <v>89924</v>
      </c>
      <c r="I59" s="678">
        <f t="shared" si="34"/>
        <v>28609</v>
      </c>
      <c r="J59" s="678">
        <f t="shared" si="34"/>
        <v>1082</v>
      </c>
      <c r="K59" s="678">
        <f t="shared" si="34"/>
        <v>1761</v>
      </c>
      <c r="L59" s="678">
        <f t="shared" si="34"/>
        <v>2297</v>
      </c>
      <c r="M59" s="678">
        <f t="shared" si="34"/>
        <v>609</v>
      </c>
      <c r="N59" s="678">
        <f t="shared" si="34"/>
        <v>10595</v>
      </c>
      <c r="O59" s="678">
        <f t="shared" si="34"/>
        <v>241115</v>
      </c>
      <c r="P59" s="678">
        <f t="shared" si="34"/>
        <v>44953</v>
      </c>
      <c r="Q59" s="678">
        <f t="shared" si="34"/>
        <v>286068</v>
      </c>
      <c r="R59" s="678">
        <f t="shared" si="34"/>
        <v>1369</v>
      </c>
      <c r="S59" s="75">
        <f t="shared" si="34"/>
        <v>36</v>
      </c>
      <c r="T59" s="75">
        <f t="shared" si="34"/>
        <v>1405</v>
      </c>
    </row>
    <row r="60" spans="1:20" ht="15.75">
      <c r="A60" s="373" t="s">
        <v>2050</v>
      </c>
      <c r="B60" s="373"/>
      <c r="C60" s="682"/>
      <c r="D60" s="683"/>
      <c r="E60" s="683"/>
      <c r="F60" s="683"/>
      <c r="G60" s="683"/>
      <c r="H60" s="683"/>
      <c r="I60" s="683"/>
      <c r="J60" s="683"/>
      <c r="K60" s="683"/>
      <c r="L60" s="683"/>
      <c r="M60" s="683"/>
      <c r="N60" s="683"/>
      <c r="O60" s="683"/>
      <c r="P60" s="683"/>
      <c r="Q60" s="683"/>
      <c r="R60" s="683"/>
      <c r="S60" s="374"/>
      <c r="T60" s="374"/>
    </row>
    <row r="61" spans="1:20">
      <c r="C61" s="676"/>
      <c r="D61" s="676"/>
      <c r="E61" s="676"/>
      <c r="F61" s="676"/>
      <c r="G61" s="676"/>
      <c r="H61" s="676"/>
      <c r="I61" s="676"/>
      <c r="J61" s="676"/>
      <c r="K61" s="676"/>
      <c r="L61" s="676"/>
      <c r="M61" s="676"/>
      <c r="N61" s="676"/>
      <c r="O61" s="676"/>
      <c r="P61" s="676"/>
      <c r="Q61" s="676"/>
      <c r="R61" s="676"/>
    </row>
    <row r="62" spans="1:20">
      <c r="C62" s="676"/>
      <c r="D62" s="676"/>
      <c r="E62" s="676"/>
      <c r="F62" s="676"/>
      <c r="G62" s="676"/>
      <c r="H62" s="676"/>
      <c r="I62" s="676"/>
      <c r="J62" s="676"/>
      <c r="K62" s="676"/>
      <c r="L62" s="676"/>
      <c r="M62" s="676"/>
      <c r="N62" s="676"/>
      <c r="O62" s="676"/>
      <c r="P62" s="676"/>
      <c r="Q62" s="676"/>
      <c r="R62" s="676"/>
    </row>
    <row r="63" spans="1:20">
      <c r="C63" s="676"/>
      <c r="D63" s="676"/>
      <c r="E63" s="676"/>
      <c r="F63" s="676"/>
      <c r="G63" s="676"/>
      <c r="H63" s="676"/>
      <c r="I63" s="676"/>
      <c r="J63" s="676"/>
      <c r="K63" s="676"/>
      <c r="L63" s="676"/>
      <c r="M63" s="676"/>
      <c r="N63" s="676"/>
      <c r="O63" s="676"/>
      <c r="P63" s="676"/>
      <c r="Q63" s="676"/>
      <c r="R63" s="676"/>
    </row>
    <row r="64" spans="1:20">
      <c r="C64" s="676"/>
      <c r="D64" s="676"/>
      <c r="E64" s="676"/>
      <c r="F64" s="676"/>
      <c r="G64" s="676"/>
      <c r="H64" s="676"/>
      <c r="I64" s="676"/>
      <c r="J64" s="676"/>
      <c r="K64" s="676"/>
      <c r="L64" s="676"/>
      <c r="M64" s="676"/>
      <c r="N64" s="676"/>
      <c r="O64" s="676"/>
      <c r="P64" s="676"/>
      <c r="Q64" s="676"/>
      <c r="R64" s="676"/>
    </row>
  </sheetData>
  <mergeCells count="9">
    <mergeCell ref="A1:T1"/>
    <mergeCell ref="A2:T2"/>
    <mergeCell ref="A4:A6"/>
    <mergeCell ref="B4:B6"/>
    <mergeCell ref="C4:Q4"/>
    <mergeCell ref="R4:T5"/>
    <mergeCell ref="C5:H5"/>
    <mergeCell ref="I5:N5"/>
    <mergeCell ref="O5:Q5"/>
  </mergeCells>
  <printOptions horizontalCentered="1" verticalCentered="1"/>
  <pageMargins left="0.25" right="0" top="0" bottom="0" header="0" footer="0"/>
  <pageSetup paperSize="9" scale="70" fitToHeight="3" orientation="landscape" r:id="rId1"/>
</worksheet>
</file>

<file path=xl/worksheets/sheet4.xml><?xml version="1.0" encoding="utf-8"?>
<worksheet xmlns="http://schemas.openxmlformats.org/spreadsheetml/2006/main" xmlns:r="http://schemas.openxmlformats.org/officeDocument/2006/relationships">
  <sheetPr>
    <tabColor theme="0" tint="-4.9989318521683403E-2"/>
  </sheetPr>
  <dimension ref="A1:U761"/>
  <sheetViews>
    <sheetView showGridLines="0" zoomScaleNormal="100" workbookViewId="0">
      <pane xSplit="3" ySplit="6" topLeftCell="D7" activePane="bottomRight" state="frozen"/>
      <selection activeCell="J27" sqref="J27"/>
      <selection pane="topRight" activeCell="J27" sqref="J27"/>
      <selection pane="bottomLeft" activeCell="J27" sqref="J27"/>
      <selection pane="bottomRight" sqref="A1:U1"/>
    </sheetView>
  </sheetViews>
  <sheetFormatPr defaultColWidth="9.140625" defaultRowHeight="11.25" outlineLevelRow="2"/>
  <cols>
    <col min="1" max="1" width="13.28515625" style="1" customWidth="1"/>
    <col min="2" max="2" width="14.85546875" style="1" customWidth="1"/>
    <col min="3" max="3" width="28.7109375" style="1" customWidth="1"/>
    <col min="4" max="4" width="9.28515625" style="1" customWidth="1"/>
    <col min="5" max="5" width="9.5703125" style="1" customWidth="1"/>
    <col min="6" max="6" width="5.42578125" style="1" customWidth="1"/>
    <col min="7" max="7" width="5.7109375" style="1" bestFit="1" customWidth="1"/>
    <col min="8" max="8" width="4.85546875" style="1" bestFit="1" customWidth="1"/>
    <col min="9" max="9" width="5.7109375" style="1" bestFit="1" customWidth="1"/>
    <col min="10" max="10" width="9.28515625" style="1" customWidth="1"/>
    <col min="11" max="11" width="10.140625" style="1" customWidth="1"/>
    <col min="12" max="12" width="6.28515625" style="1" bestFit="1" customWidth="1"/>
    <col min="13" max="13" width="4.85546875" style="1" bestFit="1" customWidth="1"/>
    <col min="14" max="14" width="3.5703125" style="1" bestFit="1" customWidth="1"/>
    <col min="15" max="15" width="5.42578125" style="1" customWidth="1"/>
    <col min="16" max="16" width="6.5703125" style="1" bestFit="1" customWidth="1"/>
    <col min="17" max="17" width="6.28515625" style="1" bestFit="1" customWidth="1"/>
    <col min="18" max="18" width="6.7109375" style="1" bestFit="1" customWidth="1"/>
    <col min="19" max="21" width="6.7109375" style="1" customWidth="1"/>
    <col min="22" max="16384" width="9.140625" style="1"/>
  </cols>
  <sheetData>
    <row r="1" spans="1:21" ht="12.75">
      <c r="A1" s="877" t="s">
        <v>0</v>
      </c>
      <c r="B1" s="877"/>
      <c r="C1" s="877"/>
      <c r="D1" s="877"/>
      <c r="E1" s="877"/>
      <c r="F1" s="877"/>
      <c r="G1" s="877"/>
      <c r="H1" s="877"/>
      <c r="I1" s="877"/>
      <c r="J1" s="877"/>
      <c r="K1" s="877"/>
      <c r="L1" s="877"/>
      <c r="M1" s="877"/>
      <c r="N1" s="877"/>
      <c r="O1" s="877"/>
      <c r="P1" s="877"/>
      <c r="Q1" s="877"/>
      <c r="R1" s="877"/>
      <c r="S1" s="877"/>
      <c r="T1" s="877"/>
      <c r="U1" s="877"/>
    </row>
    <row r="2" spans="1:21" ht="12.75">
      <c r="A2" s="878" t="s">
        <v>1</v>
      </c>
      <c r="B2" s="878"/>
      <c r="C2" s="878"/>
      <c r="D2" s="878"/>
      <c r="E2" s="878"/>
      <c r="F2" s="878"/>
      <c r="G2" s="878"/>
      <c r="H2" s="878"/>
      <c r="I2" s="878"/>
      <c r="J2" s="878"/>
      <c r="K2" s="878"/>
      <c r="L2" s="878"/>
      <c r="M2" s="878"/>
      <c r="N2" s="878"/>
      <c r="O2" s="878"/>
      <c r="P2" s="878"/>
      <c r="Q2" s="878"/>
      <c r="R2" s="878"/>
      <c r="S2" s="878"/>
      <c r="T2" s="878"/>
      <c r="U2" s="878"/>
    </row>
    <row r="3" spans="1:21">
      <c r="A3" s="2"/>
      <c r="B3" s="2"/>
      <c r="C3" s="2"/>
      <c r="D3" s="2"/>
      <c r="E3" s="2"/>
      <c r="F3" s="2"/>
      <c r="G3" s="2"/>
      <c r="H3" s="2"/>
      <c r="I3" s="2"/>
      <c r="J3" s="2"/>
      <c r="K3" s="2"/>
      <c r="L3" s="2"/>
      <c r="M3" s="2"/>
      <c r="N3" s="2"/>
      <c r="O3" s="2"/>
      <c r="P3" s="2"/>
      <c r="Q3" s="2"/>
      <c r="R3" s="2"/>
      <c r="S3" s="2"/>
      <c r="T3" s="879" t="s">
        <v>2</v>
      </c>
      <c r="U3" s="879"/>
    </row>
    <row r="4" spans="1:21" ht="30" customHeight="1">
      <c r="A4" s="862" t="s">
        <v>3</v>
      </c>
      <c r="B4" s="862"/>
      <c r="C4" s="862"/>
      <c r="D4" s="865" t="s">
        <v>4</v>
      </c>
      <c r="E4" s="865"/>
      <c r="F4" s="865"/>
      <c r="G4" s="865"/>
      <c r="H4" s="865"/>
      <c r="I4" s="865"/>
      <c r="J4" s="865"/>
      <c r="K4" s="865"/>
      <c r="L4" s="865"/>
      <c r="M4" s="865"/>
      <c r="N4" s="865"/>
      <c r="O4" s="865"/>
      <c r="P4" s="865"/>
      <c r="Q4" s="865"/>
      <c r="R4" s="865"/>
      <c r="S4" s="866" t="s">
        <v>5</v>
      </c>
      <c r="T4" s="866"/>
      <c r="U4" s="866"/>
    </row>
    <row r="5" spans="1:21" ht="27" customHeight="1">
      <c r="A5" s="863"/>
      <c r="B5" s="863"/>
      <c r="C5" s="863"/>
      <c r="D5" s="865" t="s">
        <v>6</v>
      </c>
      <c r="E5" s="865"/>
      <c r="F5" s="865"/>
      <c r="G5" s="865"/>
      <c r="H5" s="865"/>
      <c r="I5" s="865"/>
      <c r="J5" s="865" t="s">
        <v>7</v>
      </c>
      <c r="K5" s="865"/>
      <c r="L5" s="865"/>
      <c r="M5" s="865"/>
      <c r="N5" s="865"/>
      <c r="O5" s="865"/>
      <c r="P5" s="868" t="s">
        <v>8</v>
      </c>
      <c r="Q5" s="869"/>
      <c r="R5" s="870"/>
      <c r="S5" s="867"/>
      <c r="T5" s="867"/>
      <c r="U5" s="867"/>
    </row>
    <row r="6" spans="1:21" ht="48.75" customHeight="1">
      <c r="A6" s="864"/>
      <c r="B6" s="864"/>
      <c r="C6" s="864"/>
      <c r="D6" s="3" t="s">
        <v>9</v>
      </c>
      <c r="E6" s="3" t="s">
        <v>10</v>
      </c>
      <c r="F6" s="3" t="s">
        <v>11</v>
      </c>
      <c r="G6" s="3" t="s">
        <v>12</v>
      </c>
      <c r="H6" s="3" t="s">
        <v>13</v>
      </c>
      <c r="I6" s="3" t="s">
        <v>14</v>
      </c>
      <c r="J6" s="3" t="s">
        <v>9</v>
      </c>
      <c r="K6" s="3" t="s">
        <v>10</v>
      </c>
      <c r="L6" s="3" t="s">
        <v>11</v>
      </c>
      <c r="M6" s="3" t="s">
        <v>12</v>
      </c>
      <c r="N6" s="3" t="s">
        <v>13</v>
      </c>
      <c r="O6" s="3" t="s">
        <v>14</v>
      </c>
      <c r="P6" s="54" t="s">
        <v>6</v>
      </c>
      <c r="Q6" s="5" t="s">
        <v>7</v>
      </c>
      <c r="R6" s="54" t="s">
        <v>8</v>
      </c>
      <c r="S6" s="51" t="s">
        <v>6</v>
      </c>
      <c r="T6" s="51" t="s">
        <v>7</v>
      </c>
      <c r="U6" s="6" t="s">
        <v>8</v>
      </c>
    </row>
    <row r="7" spans="1:21" ht="14.1" customHeight="1">
      <c r="A7" s="847" t="s">
        <v>15</v>
      </c>
      <c r="B7" s="847"/>
      <c r="C7" s="847"/>
      <c r="D7" s="7">
        <f>SUM(D8:D38)</f>
        <v>663</v>
      </c>
      <c r="E7" s="7">
        <f t="shared" ref="E7:T7" si="0">SUM(E8:E38)</f>
        <v>15</v>
      </c>
      <c r="F7" s="7">
        <f t="shared" si="0"/>
        <v>42</v>
      </c>
      <c r="G7" s="7">
        <f t="shared" si="0"/>
        <v>60</v>
      </c>
      <c r="H7" s="7">
        <f t="shared" si="0"/>
        <v>12</v>
      </c>
      <c r="I7" s="7">
        <f t="shared" si="0"/>
        <v>527</v>
      </c>
      <c r="J7" s="7">
        <f t="shared" si="0"/>
        <v>328</v>
      </c>
      <c r="K7" s="7">
        <f t="shared" si="0"/>
        <v>5</v>
      </c>
      <c r="L7" s="7">
        <f t="shared" si="0"/>
        <v>23</v>
      </c>
      <c r="M7" s="7">
        <f t="shared" si="0"/>
        <v>25</v>
      </c>
      <c r="N7" s="7">
        <f t="shared" si="0"/>
        <v>7</v>
      </c>
      <c r="O7" s="7">
        <f t="shared" si="0"/>
        <v>156</v>
      </c>
      <c r="P7" s="8">
        <f t="shared" ref="P7:P61" si="1">SUM(D7:I7)</f>
        <v>1319</v>
      </c>
      <c r="Q7" s="8">
        <f t="shared" ref="Q7:Q57" si="2">SUM(J7:O7)</f>
        <v>544</v>
      </c>
      <c r="R7" s="8">
        <f>+Q7+P7</f>
        <v>1863</v>
      </c>
      <c r="S7" s="8">
        <f t="shared" si="0"/>
        <v>1</v>
      </c>
      <c r="T7" s="8">
        <f t="shared" si="0"/>
        <v>0</v>
      </c>
      <c r="U7" s="8">
        <f t="shared" ref="U7:U70" si="3">+T7+S7</f>
        <v>1</v>
      </c>
    </row>
    <row r="8" spans="1:21" ht="22.5" hidden="1" outlineLevel="1">
      <c r="A8" s="875" t="s">
        <v>15</v>
      </c>
      <c r="B8" s="876" t="s">
        <v>16</v>
      </c>
      <c r="C8" s="53" t="s">
        <v>17</v>
      </c>
      <c r="D8" s="9">
        <v>7</v>
      </c>
      <c r="E8" s="9">
        <v>0</v>
      </c>
      <c r="F8" s="9">
        <v>0</v>
      </c>
      <c r="G8" s="9">
        <v>0</v>
      </c>
      <c r="H8" s="9">
        <v>0</v>
      </c>
      <c r="I8" s="9">
        <v>3</v>
      </c>
      <c r="J8" s="9">
        <v>0</v>
      </c>
      <c r="K8" s="9">
        <v>0</v>
      </c>
      <c r="L8" s="9">
        <v>0</v>
      </c>
      <c r="M8" s="9">
        <v>0</v>
      </c>
      <c r="N8" s="9">
        <v>0</v>
      </c>
      <c r="O8" s="9">
        <v>0</v>
      </c>
      <c r="P8" s="9">
        <f>SUM(D8:I8)</f>
        <v>10</v>
      </c>
      <c r="Q8" s="10">
        <f t="shared" si="2"/>
        <v>0</v>
      </c>
      <c r="R8" s="9">
        <f t="shared" ref="R8:R71" si="4">+Q8+P8</f>
        <v>10</v>
      </c>
      <c r="S8" s="9">
        <v>0</v>
      </c>
      <c r="T8" s="9">
        <v>0</v>
      </c>
      <c r="U8" s="11">
        <f t="shared" si="3"/>
        <v>0</v>
      </c>
    </row>
    <row r="9" spans="1:21" hidden="1" outlineLevel="1">
      <c r="A9" s="875"/>
      <c r="B9" s="876"/>
      <c r="C9" s="53" t="s">
        <v>18</v>
      </c>
      <c r="D9" s="9">
        <v>1</v>
      </c>
      <c r="E9" s="9">
        <v>0</v>
      </c>
      <c r="F9" s="9">
        <v>0</v>
      </c>
      <c r="G9" s="9">
        <v>0</v>
      </c>
      <c r="H9" s="9">
        <v>0</v>
      </c>
      <c r="I9" s="9">
        <v>1</v>
      </c>
      <c r="J9" s="9">
        <v>0</v>
      </c>
      <c r="K9" s="9">
        <v>0</v>
      </c>
      <c r="L9" s="9">
        <v>0</v>
      </c>
      <c r="M9" s="9">
        <v>0</v>
      </c>
      <c r="N9" s="9">
        <v>0</v>
      </c>
      <c r="O9" s="9">
        <v>0</v>
      </c>
      <c r="P9" s="9">
        <f t="shared" ref="P9:P38" si="5">SUM(D9:I9)</f>
        <v>2</v>
      </c>
      <c r="Q9" s="10">
        <f t="shared" si="2"/>
        <v>0</v>
      </c>
      <c r="R9" s="9">
        <f t="shared" si="4"/>
        <v>2</v>
      </c>
      <c r="S9" s="9">
        <v>0</v>
      </c>
      <c r="T9" s="9">
        <v>0</v>
      </c>
      <c r="U9" s="11">
        <f t="shared" si="3"/>
        <v>0</v>
      </c>
    </row>
    <row r="10" spans="1:21" ht="22.5" hidden="1" outlineLevel="1">
      <c r="A10" s="875"/>
      <c r="B10" s="876"/>
      <c r="C10" s="53" t="s">
        <v>19</v>
      </c>
      <c r="D10" s="9">
        <v>23</v>
      </c>
      <c r="E10" s="9">
        <v>1</v>
      </c>
      <c r="F10" s="9">
        <v>2</v>
      </c>
      <c r="G10" s="9">
        <v>1</v>
      </c>
      <c r="H10" s="9">
        <v>1</v>
      </c>
      <c r="I10" s="9">
        <v>16</v>
      </c>
      <c r="J10" s="9">
        <v>91</v>
      </c>
      <c r="K10" s="9">
        <v>1</v>
      </c>
      <c r="L10" s="9">
        <v>3</v>
      </c>
      <c r="M10" s="9">
        <v>0</v>
      </c>
      <c r="N10" s="9">
        <v>0</v>
      </c>
      <c r="O10" s="9">
        <v>19</v>
      </c>
      <c r="P10" s="9">
        <f t="shared" si="5"/>
        <v>44</v>
      </c>
      <c r="Q10" s="10">
        <f t="shared" si="2"/>
        <v>114</v>
      </c>
      <c r="R10" s="9">
        <f t="shared" si="4"/>
        <v>158</v>
      </c>
      <c r="S10" s="9">
        <v>0</v>
      </c>
      <c r="T10" s="9">
        <v>0</v>
      </c>
      <c r="U10" s="11">
        <f t="shared" si="3"/>
        <v>0</v>
      </c>
    </row>
    <row r="11" spans="1:21" hidden="1" outlineLevel="1">
      <c r="A11" s="875"/>
      <c r="B11" s="876"/>
      <c r="C11" s="53" t="s">
        <v>20</v>
      </c>
      <c r="D11" s="9">
        <v>0</v>
      </c>
      <c r="E11" s="9">
        <v>0</v>
      </c>
      <c r="F11" s="9">
        <v>0</v>
      </c>
      <c r="G11" s="9">
        <v>0</v>
      </c>
      <c r="H11" s="9">
        <v>0</v>
      </c>
      <c r="I11" s="9">
        <v>0</v>
      </c>
      <c r="J11" s="9">
        <v>0</v>
      </c>
      <c r="K11" s="9">
        <v>0</v>
      </c>
      <c r="L11" s="9">
        <v>0</v>
      </c>
      <c r="M11" s="9">
        <v>0</v>
      </c>
      <c r="N11" s="9">
        <v>0</v>
      </c>
      <c r="O11" s="9">
        <v>0</v>
      </c>
      <c r="P11" s="9">
        <f t="shared" si="5"/>
        <v>0</v>
      </c>
      <c r="Q11" s="10">
        <f t="shared" si="2"/>
        <v>0</v>
      </c>
      <c r="R11" s="9">
        <f t="shared" si="4"/>
        <v>0</v>
      </c>
      <c r="S11" s="9">
        <v>0</v>
      </c>
      <c r="T11" s="9">
        <v>0</v>
      </c>
      <c r="U11" s="11">
        <f t="shared" si="3"/>
        <v>0</v>
      </c>
    </row>
    <row r="12" spans="1:21" hidden="1" outlineLevel="1">
      <c r="A12" s="875"/>
      <c r="B12" s="876"/>
      <c r="C12" s="53" t="s">
        <v>21</v>
      </c>
      <c r="D12" s="9">
        <v>0</v>
      </c>
      <c r="E12" s="9">
        <v>0</v>
      </c>
      <c r="F12" s="9">
        <v>0</v>
      </c>
      <c r="G12" s="9">
        <v>0</v>
      </c>
      <c r="H12" s="9">
        <v>0</v>
      </c>
      <c r="I12" s="9">
        <v>0</v>
      </c>
      <c r="J12" s="9">
        <v>0</v>
      </c>
      <c r="K12" s="9">
        <v>0</v>
      </c>
      <c r="L12" s="9">
        <v>0</v>
      </c>
      <c r="M12" s="9">
        <v>0</v>
      </c>
      <c r="N12" s="9">
        <v>0</v>
      </c>
      <c r="O12" s="9">
        <v>0</v>
      </c>
      <c r="P12" s="9">
        <f t="shared" si="5"/>
        <v>0</v>
      </c>
      <c r="Q12" s="10">
        <f t="shared" si="2"/>
        <v>0</v>
      </c>
      <c r="R12" s="9">
        <f t="shared" si="4"/>
        <v>0</v>
      </c>
      <c r="S12" s="9">
        <v>0</v>
      </c>
      <c r="T12" s="9">
        <v>0</v>
      </c>
      <c r="U12" s="11">
        <f t="shared" si="3"/>
        <v>0</v>
      </c>
    </row>
    <row r="13" spans="1:21" hidden="1" outlineLevel="1">
      <c r="A13" s="875"/>
      <c r="B13" s="876"/>
      <c r="C13" s="53" t="s">
        <v>22</v>
      </c>
      <c r="D13" s="9">
        <v>0</v>
      </c>
      <c r="E13" s="9">
        <v>0</v>
      </c>
      <c r="F13" s="9">
        <v>0</v>
      </c>
      <c r="G13" s="9">
        <v>1</v>
      </c>
      <c r="H13" s="9">
        <v>0</v>
      </c>
      <c r="I13" s="9">
        <v>0</v>
      </c>
      <c r="J13" s="9">
        <v>0</v>
      </c>
      <c r="K13" s="9">
        <v>0</v>
      </c>
      <c r="L13" s="9">
        <v>0</v>
      </c>
      <c r="M13" s="9">
        <v>0</v>
      </c>
      <c r="N13" s="9">
        <v>0</v>
      </c>
      <c r="O13" s="9">
        <v>0</v>
      </c>
      <c r="P13" s="9">
        <f t="shared" si="5"/>
        <v>1</v>
      </c>
      <c r="Q13" s="10">
        <f t="shared" si="2"/>
        <v>0</v>
      </c>
      <c r="R13" s="9">
        <f t="shared" si="4"/>
        <v>1</v>
      </c>
      <c r="S13" s="9">
        <v>0</v>
      </c>
      <c r="T13" s="9">
        <v>0</v>
      </c>
      <c r="U13" s="11">
        <f t="shared" si="3"/>
        <v>0</v>
      </c>
    </row>
    <row r="14" spans="1:21" ht="22.5" hidden="1" outlineLevel="1">
      <c r="A14" s="875"/>
      <c r="B14" s="876"/>
      <c r="C14" s="53" t="s">
        <v>23</v>
      </c>
      <c r="D14" s="9">
        <v>5</v>
      </c>
      <c r="E14" s="9">
        <v>0</v>
      </c>
      <c r="F14" s="9">
        <v>1</v>
      </c>
      <c r="G14" s="9">
        <v>1</v>
      </c>
      <c r="H14" s="9">
        <v>0</v>
      </c>
      <c r="I14" s="9">
        <v>12</v>
      </c>
      <c r="J14" s="9">
        <v>7</v>
      </c>
      <c r="K14" s="9">
        <v>0</v>
      </c>
      <c r="L14" s="9">
        <v>2</v>
      </c>
      <c r="M14" s="9">
        <v>1</v>
      </c>
      <c r="N14" s="9">
        <v>0</v>
      </c>
      <c r="O14" s="9">
        <v>4</v>
      </c>
      <c r="P14" s="9">
        <f t="shared" si="5"/>
        <v>19</v>
      </c>
      <c r="Q14" s="10">
        <f t="shared" si="2"/>
        <v>14</v>
      </c>
      <c r="R14" s="9">
        <f t="shared" si="4"/>
        <v>33</v>
      </c>
      <c r="S14" s="9">
        <v>0</v>
      </c>
      <c r="T14" s="9">
        <v>0</v>
      </c>
      <c r="U14" s="11">
        <f t="shared" si="3"/>
        <v>0</v>
      </c>
    </row>
    <row r="15" spans="1:21" hidden="1" outlineLevel="1">
      <c r="A15" s="875"/>
      <c r="B15" s="876" t="s">
        <v>24</v>
      </c>
      <c r="C15" s="53" t="s">
        <v>25</v>
      </c>
      <c r="D15" s="9">
        <v>0</v>
      </c>
      <c r="E15" s="9">
        <v>0</v>
      </c>
      <c r="F15" s="9">
        <v>0</v>
      </c>
      <c r="G15" s="9">
        <v>0</v>
      </c>
      <c r="H15" s="9">
        <v>0</v>
      </c>
      <c r="I15" s="9">
        <v>2</v>
      </c>
      <c r="J15" s="9">
        <v>0</v>
      </c>
      <c r="K15" s="9">
        <v>0</v>
      </c>
      <c r="L15" s="9">
        <v>0</v>
      </c>
      <c r="M15" s="9">
        <v>0</v>
      </c>
      <c r="N15" s="9">
        <v>0</v>
      </c>
      <c r="O15" s="9">
        <v>0</v>
      </c>
      <c r="P15" s="9">
        <f t="shared" si="5"/>
        <v>2</v>
      </c>
      <c r="Q15" s="10">
        <f t="shared" si="2"/>
        <v>0</v>
      </c>
      <c r="R15" s="9">
        <f t="shared" si="4"/>
        <v>2</v>
      </c>
      <c r="S15" s="9">
        <v>0</v>
      </c>
      <c r="T15" s="9">
        <v>0</v>
      </c>
      <c r="U15" s="11">
        <f t="shared" si="3"/>
        <v>0</v>
      </c>
    </row>
    <row r="16" spans="1:21" ht="22.5" hidden="1" outlineLevel="1">
      <c r="A16" s="875"/>
      <c r="B16" s="876"/>
      <c r="C16" s="53" t="s">
        <v>26</v>
      </c>
      <c r="D16" s="9">
        <v>0</v>
      </c>
      <c r="E16" s="9">
        <v>0</v>
      </c>
      <c r="F16" s="9">
        <v>0</v>
      </c>
      <c r="G16" s="9">
        <v>0</v>
      </c>
      <c r="H16" s="9">
        <v>0</v>
      </c>
      <c r="I16" s="9">
        <v>0</v>
      </c>
      <c r="J16" s="9">
        <v>0</v>
      </c>
      <c r="K16" s="9">
        <v>0</v>
      </c>
      <c r="L16" s="9">
        <v>0</v>
      </c>
      <c r="M16" s="9">
        <v>0</v>
      </c>
      <c r="N16" s="9">
        <v>0</v>
      </c>
      <c r="O16" s="9">
        <v>0</v>
      </c>
      <c r="P16" s="9">
        <f t="shared" si="5"/>
        <v>0</v>
      </c>
      <c r="Q16" s="10">
        <f t="shared" si="2"/>
        <v>0</v>
      </c>
      <c r="R16" s="9">
        <f t="shared" si="4"/>
        <v>0</v>
      </c>
      <c r="S16" s="9">
        <v>0</v>
      </c>
      <c r="T16" s="9">
        <v>0</v>
      </c>
      <c r="U16" s="11">
        <f t="shared" si="3"/>
        <v>0</v>
      </c>
    </row>
    <row r="17" spans="1:21" hidden="1" outlineLevel="1">
      <c r="A17" s="875"/>
      <c r="B17" s="876"/>
      <c r="C17" s="53" t="s">
        <v>27</v>
      </c>
      <c r="D17" s="9">
        <v>8</v>
      </c>
      <c r="E17" s="9">
        <v>0</v>
      </c>
      <c r="F17" s="9">
        <v>0</v>
      </c>
      <c r="G17" s="9">
        <v>0</v>
      </c>
      <c r="H17" s="9">
        <v>0</v>
      </c>
      <c r="I17" s="9">
        <v>4</v>
      </c>
      <c r="J17" s="9">
        <v>0</v>
      </c>
      <c r="K17" s="9">
        <v>0</v>
      </c>
      <c r="L17" s="9">
        <v>0</v>
      </c>
      <c r="M17" s="9">
        <v>0</v>
      </c>
      <c r="N17" s="9">
        <v>0</v>
      </c>
      <c r="O17" s="9">
        <v>0</v>
      </c>
      <c r="P17" s="9">
        <f t="shared" si="5"/>
        <v>12</v>
      </c>
      <c r="Q17" s="10">
        <f t="shared" si="2"/>
        <v>0</v>
      </c>
      <c r="R17" s="9">
        <f t="shared" si="4"/>
        <v>12</v>
      </c>
      <c r="S17" s="9">
        <v>0</v>
      </c>
      <c r="T17" s="9">
        <v>0</v>
      </c>
      <c r="U17" s="11">
        <f t="shared" si="3"/>
        <v>0</v>
      </c>
    </row>
    <row r="18" spans="1:21" ht="22.5" hidden="1" outlineLevel="1">
      <c r="A18" s="875"/>
      <c r="B18" s="876"/>
      <c r="C18" s="53" t="s">
        <v>28</v>
      </c>
      <c r="D18" s="9">
        <v>17</v>
      </c>
      <c r="E18" s="9">
        <v>0</v>
      </c>
      <c r="F18" s="9">
        <v>0</v>
      </c>
      <c r="G18" s="9">
        <v>0</v>
      </c>
      <c r="H18" s="9">
        <v>0</v>
      </c>
      <c r="I18" s="9">
        <v>0</v>
      </c>
      <c r="J18" s="9">
        <v>10</v>
      </c>
      <c r="K18" s="9">
        <v>0</v>
      </c>
      <c r="L18" s="9">
        <v>0</v>
      </c>
      <c r="M18" s="9">
        <v>0</v>
      </c>
      <c r="N18" s="9">
        <v>0</v>
      </c>
      <c r="O18" s="9">
        <v>0</v>
      </c>
      <c r="P18" s="9">
        <f t="shared" si="5"/>
        <v>17</v>
      </c>
      <c r="Q18" s="10">
        <f t="shared" si="2"/>
        <v>10</v>
      </c>
      <c r="R18" s="9">
        <f t="shared" si="4"/>
        <v>27</v>
      </c>
      <c r="S18" s="9">
        <v>0</v>
      </c>
      <c r="T18" s="9">
        <v>0</v>
      </c>
      <c r="U18" s="11">
        <f t="shared" si="3"/>
        <v>0</v>
      </c>
    </row>
    <row r="19" spans="1:21" ht="22.5" hidden="1" outlineLevel="1">
      <c r="A19" s="875"/>
      <c r="B19" s="876"/>
      <c r="C19" s="53" t="s">
        <v>29</v>
      </c>
      <c r="D19" s="9">
        <v>4</v>
      </c>
      <c r="E19" s="9">
        <v>0</v>
      </c>
      <c r="F19" s="9">
        <v>0</v>
      </c>
      <c r="G19" s="9">
        <v>1</v>
      </c>
      <c r="H19" s="9">
        <v>0</v>
      </c>
      <c r="I19" s="9">
        <v>1</v>
      </c>
      <c r="J19" s="9">
        <v>0</v>
      </c>
      <c r="K19" s="9">
        <v>0</v>
      </c>
      <c r="L19" s="9">
        <v>0</v>
      </c>
      <c r="M19" s="9">
        <v>0</v>
      </c>
      <c r="N19" s="9">
        <v>0</v>
      </c>
      <c r="O19" s="9">
        <v>1</v>
      </c>
      <c r="P19" s="9">
        <f t="shared" si="5"/>
        <v>6</v>
      </c>
      <c r="Q19" s="10">
        <f t="shared" si="2"/>
        <v>1</v>
      </c>
      <c r="R19" s="9">
        <f t="shared" si="4"/>
        <v>7</v>
      </c>
      <c r="S19" s="9">
        <v>0</v>
      </c>
      <c r="T19" s="9">
        <v>0</v>
      </c>
      <c r="U19" s="11">
        <f t="shared" si="3"/>
        <v>0</v>
      </c>
    </row>
    <row r="20" spans="1:21" hidden="1" outlineLevel="1">
      <c r="A20" s="875"/>
      <c r="B20" s="876"/>
      <c r="C20" s="53" t="s">
        <v>30</v>
      </c>
      <c r="D20" s="9">
        <v>0</v>
      </c>
      <c r="E20" s="9">
        <v>0</v>
      </c>
      <c r="F20" s="9">
        <v>0</v>
      </c>
      <c r="G20" s="9">
        <v>0</v>
      </c>
      <c r="H20" s="9">
        <v>0</v>
      </c>
      <c r="I20" s="9">
        <v>0</v>
      </c>
      <c r="J20" s="9">
        <v>0</v>
      </c>
      <c r="K20" s="9">
        <v>0</v>
      </c>
      <c r="L20" s="9">
        <v>0</v>
      </c>
      <c r="M20" s="9">
        <v>0</v>
      </c>
      <c r="N20" s="9">
        <v>0</v>
      </c>
      <c r="O20" s="9">
        <v>1</v>
      </c>
      <c r="P20" s="9">
        <f t="shared" si="5"/>
        <v>0</v>
      </c>
      <c r="Q20" s="10">
        <f t="shared" si="2"/>
        <v>1</v>
      </c>
      <c r="R20" s="9">
        <f t="shared" si="4"/>
        <v>1</v>
      </c>
      <c r="S20" s="9">
        <v>0</v>
      </c>
      <c r="T20" s="9">
        <v>0</v>
      </c>
      <c r="U20" s="11">
        <f t="shared" si="3"/>
        <v>0</v>
      </c>
    </row>
    <row r="21" spans="1:21" ht="22.5" hidden="1" outlineLevel="1">
      <c r="A21" s="875"/>
      <c r="B21" s="876"/>
      <c r="C21" s="53" t="s">
        <v>31</v>
      </c>
      <c r="D21" s="9">
        <v>0</v>
      </c>
      <c r="E21" s="9">
        <v>0</v>
      </c>
      <c r="F21" s="9">
        <v>0</v>
      </c>
      <c r="G21" s="9">
        <v>0</v>
      </c>
      <c r="H21" s="9">
        <v>0</v>
      </c>
      <c r="I21" s="9">
        <v>0</v>
      </c>
      <c r="J21" s="9">
        <v>0</v>
      </c>
      <c r="K21" s="9">
        <v>0</v>
      </c>
      <c r="L21" s="9">
        <v>0</v>
      </c>
      <c r="M21" s="9">
        <v>0</v>
      </c>
      <c r="N21" s="9">
        <v>0</v>
      </c>
      <c r="O21" s="9">
        <v>0</v>
      </c>
      <c r="P21" s="9">
        <f t="shared" si="5"/>
        <v>0</v>
      </c>
      <c r="Q21" s="10">
        <f t="shared" si="2"/>
        <v>0</v>
      </c>
      <c r="R21" s="9">
        <f t="shared" si="4"/>
        <v>0</v>
      </c>
      <c r="S21" s="9">
        <v>0</v>
      </c>
      <c r="T21" s="9">
        <v>0</v>
      </c>
      <c r="U21" s="11">
        <f t="shared" si="3"/>
        <v>0</v>
      </c>
    </row>
    <row r="22" spans="1:21" ht="33.75" hidden="1" outlineLevel="1">
      <c r="A22" s="875"/>
      <c r="B22" s="876"/>
      <c r="C22" s="53" t="s">
        <v>32</v>
      </c>
      <c r="D22" s="9">
        <v>0</v>
      </c>
      <c r="E22" s="9">
        <v>0</v>
      </c>
      <c r="F22" s="9">
        <v>0</v>
      </c>
      <c r="G22" s="9">
        <v>0</v>
      </c>
      <c r="H22" s="9">
        <v>0</v>
      </c>
      <c r="I22" s="9">
        <v>1</v>
      </c>
      <c r="J22" s="9">
        <v>0</v>
      </c>
      <c r="K22" s="9">
        <v>0</v>
      </c>
      <c r="L22" s="9">
        <v>0</v>
      </c>
      <c r="M22" s="9">
        <v>0</v>
      </c>
      <c r="N22" s="9">
        <v>0</v>
      </c>
      <c r="O22" s="9">
        <v>0</v>
      </c>
      <c r="P22" s="9">
        <f t="shared" si="5"/>
        <v>1</v>
      </c>
      <c r="Q22" s="10">
        <f t="shared" si="2"/>
        <v>0</v>
      </c>
      <c r="R22" s="9">
        <f t="shared" si="4"/>
        <v>1</v>
      </c>
      <c r="S22" s="9">
        <v>0</v>
      </c>
      <c r="T22" s="9">
        <v>0</v>
      </c>
      <c r="U22" s="11">
        <f t="shared" si="3"/>
        <v>0</v>
      </c>
    </row>
    <row r="23" spans="1:21" ht="22.5" hidden="1" outlineLevel="1">
      <c r="A23" s="875"/>
      <c r="B23" s="876"/>
      <c r="C23" s="53" t="s">
        <v>33</v>
      </c>
      <c r="D23" s="9">
        <v>4</v>
      </c>
      <c r="E23" s="9">
        <v>0</v>
      </c>
      <c r="F23" s="9">
        <v>1</v>
      </c>
      <c r="G23" s="9">
        <v>0</v>
      </c>
      <c r="H23" s="9">
        <v>0</v>
      </c>
      <c r="I23" s="9">
        <v>3</v>
      </c>
      <c r="J23" s="9">
        <v>1</v>
      </c>
      <c r="K23" s="9">
        <v>0</v>
      </c>
      <c r="L23" s="9">
        <v>0</v>
      </c>
      <c r="M23" s="9">
        <v>0</v>
      </c>
      <c r="N23" s="9">
        <v>0</v>
      </c>
      <c r="O23" s="9">
        <v>1</v>
      </c>
      <c r="P23" s="9">
        <f t="shared" si="5"/>
        <v>8</v>
      </c>
      <c r="Q23" s="10">
        <f t="shared" si="2"/>
        <v>2</v>
      </c>
      <c r="R23" s="9">
        <f t="shared" si="4"/>
        <v>10</v>
      </c>
      <c r="S23" s="9">
        <v>0</v>
      </c>
      <c r="T23" s="9">
        <v>0</v>
      </c>
      <c r="U23" s="11">
        <f t="shared" si="3"/>
        <v>0</v>
      </c>
    </row>
    <row r="24" spans="1:21" ht="22.5" hidden="1" outlineLevel="1">
      <c r="A24" s="875"/>
      <c r="B24" s="53" t="s">
        <v>34</v>
      </c>
      <c r="C24" s="53" t="s">
        <v>35</v>
      </c>
      <c r="D24" s="9">
        <v>35</v>
      </c>
      <c r="E24" s="9">
        <v>2</v>
      </c>
      <c r="F24" s="9">
        <v>3</v>
      </c>
      <c r="G24" s="9">
        <v>7</v>
      </c>
      <c r="H24" s="9">
        <v>3</v>
      </c>
      <c r="I24" s="9">
        <v>37</v>
      </c>
      <c r="J24" s="9">
        <v>38</v>
      </c>
      <c r="K24" s="9">
        <v>1</v>
      </c>
      <c r="L24" s="9">
        <v>2</v>
      </c>
      <c r="M24" s="9">
        <v>5</v>
      </c>
      <c r="N24" s="9">
        <v>0</v>
      </c>
      <c r="O24" s="9">
        <v>18</v>
      </c>
      <c r="P24" s="9">
        <f t="shared" si="5"/>
        <v>87</v>
      </c>
      <c r="Q24" s="10">
        <f t="shared" si="2"/>
        <v>64</v>
      </c>
      <c r="R24" s="9">
        <f t="shared" si="4"/>
        <v>151</v>
      </c>
      <c r="S24" s="9">
        <v>0</v>
      </c>
      <c r="T24" s="9">
        <v>0</v>
      </c>
      <c r="U24" s="11">
        <f t="shared" si="3"/>
        <v>0</v>
      </c>
    </row>
    <row r="25" spans="1:21" ht="22.5" hidden="1" outlineLevel="1">
      <c r="A25" s="875"/>
      <c r="B25" s="876" t="s">
        <v>36</v>
      </c>
      <c r="C25" s="53" t="s">
        <v>37</v>
      </c>
      <c r="D25" s="9">
        <v>86</v>
      </c>
      <c r="E25" s="9">
        <v>1</v>
      </c>
      <c r="F25" s="9">
        <v>5</v>
      </c>
      <c r="G25" s="9">
        <v>16</v>
      </c>
      <c r="H25" s="9">
        <v>1</v>
      </c>
      <c r="I25" s="9">
        <v>72</v>
      </c>
      <c r="J25" s="9">
        <v>27</v>
      </c>
      <c r="K25" s="9">
        <v>0</v>
      </c>
      <c r="L25" s="9">
        <v>3</v>
      </c>
      <c r="M25" s="9">
        <v>3</v>
      </c>
      <c r="N25" s="9">
        <v>1</v>
      </c>
      <c r="O25" s="9">
        <v>15</v>
      </c>
      <c r="P25" s="9">
        <f t="shared" si="5"/>
        <v>181</v>
      </c>
      <c r="Q25" s="10">
        <f t="shared" si="2"/>
        <v>49</v>
      </c>
      <c r="R25" s="9">
        <f t="shared" si="4"/>
        <v>230</v>
      </c>
      <c r="S25" s="9">
        <v>1</v>
      </c>
      <c r="T25" s="9">
        <v>0</v>
      </c>
      <c r="U25" s="11">
        <f t="shared" si="3"/>
        <v>1</v>
      </c>
    </row>
    <row r="26" spans="1:21" hidden="1" outlineLevel="1">
      <c r="A26" s="875"/>
      <c r="B26" s="876"/>
      <c r="C26" s="53" t="s">
        <v>38</v>
      </c>
      <c r="D26" s="9">
        <v>5</v>
      </c>
      <c r="E26" s="9">
        <v>0</v>
      </c>
      <c r="F26" s="9">
        <v>1</v>
      </c>
      <c r="G26" s="9">
        <v>0</v>
      </c>
      <c r="H26" s="9">
        <v>0</v>
      </c>
      <c r="I26" s="9">
        <v>8</v>
      </c>
      <c r="J26" s="9">
        <v>0</v>
      </c>
      <c r="K26" s="9">
        <v>0</v>
      </c>
      <c r="L26" s="9">
        <v>0</v>
      </c>
      <c r="M26" s="9">
        <v>0</v>
      </c>
      <c r="N26" s="9">
        <v>0</v>
      </c>
      <c r="O26" s="9">
        <v>0</v>
      </c>
      <c r="P26" s="9">
        <f t="shared" si="5"/>
        <v>14</v>
      </c>
      <c r="Q26" s="10">
        <f t="shared" si="2"/>
        <v>0</v>
      </c>
      <c r="R26" s="9">
        <f t="shared" si="4"/>
        <v>14</v>
      </c>
      <c r="S26" s="9">
        <v>0</v>
      </c>
      <c r="T26" s="9">
        <v>0</v>
      </c>
      <c r="U26" s="11">
        <f t="shared" si="3"/>
        <v>0</v>
      </c>
    </row>
    <row r="27" spans="1:21" ht="22.5" hidden="1" outlineLevel="1">
      <c r="A27" s="875"/>
      <c r="B27" s="876"/>
      <c r="C27" s="53" t="s">
        <v>39</v>
      </c>
      <c r="D27" s="9">
        <v>10</v>
      </c>
      <c r="E27" s="9">
        <v>0</v>
      </c>
      <c r="F27" s="9">
        <v>0</v>
      </c>
      <c r="G27" s="9">
        <v>2</v>
      </c>
      <c r="H27" s="9">
        <v>0</v>
      </c>
      <c r="I27" s="9">
        <v>15</v>
      </c>
      <c r="J27" s="9">
        <v>1</v>
      </c>
      <c r="K27" s="9">
        <v>0</v>
      </c>
      <c r="L27" s="9">
        <v>0</v>
      </c>
      <c r="M27" s="9">
        <v>0</v>
      </c>
      <c r="N27" s="9">
        <v>0</v>
      </c>
      <c r="O27" s="9">
        <v>0</v>
      </c>
      <c r="P27" s="9">
        <f t="shared" si="5"/>
        <v>27</v>
      </c>
      <c r="Q27" s="10">
        <f t="shared" si="2"/>
        <v>1</v>
      </c>
      <c r="R27" s="9">
        <f t="shared" si="4"/>
        <v>28</v>
      </c>
      <c r="S27" s="9">
        <v>0</v>
      </c>
      <c r="T27" s="9">
        <v>0</v>
      </c>
      <c r="U27" s="11">
        <f t="shared" si="3"/>
        <v>0</v>
      </c>
    </row>
    <row r="28" spans="1:21" hidden="1" outlineLevel="1">
      <c r="A28" s="875"/>
      <c r="B28" s="876"/>
      <c r="C28" s="53" t="s">
        <v>40</v>
      </c>
      <c r="D28" s="9">
        <v>0</v>
      </c>
      <c r="E28" s="9">
        <v>0</v>
      </c>
      <c r="F28" s="9">
        <v>0</v>
      </c>
      <c r="G28" s="9">
        <v>0</v>
      </c>
      <c r="H28" s="9">
        <v>0</v>
      </c>
      <c r="I28" s="9">
        <v>0</v>
      </c>
      <c r="J28" s="9">
        <v>0</v>
      </c>
      <c r="K28" s="9">
        <v>0</v>
      </c>
      <c r="L28" s="9">
        <v>0</v>
      </c>
      <c r="M28" s="9">
        <v>0</v>
      </c>
      <c r="N28" s="9">
        <v>0</v>
      </c>
      <c r="O28" s="9">
        <v>0</v>
      </c>
      <c r="P28" s="9">
        <f t="shared" si="5"/>
        <v>0</v>
      </c>
      <c r="Q28" s="10">
        <f t="shared" si="2"/>
        <v>0</v>
      </c>
      <c r="R28" s="9">
        <f t="shared" si="4"/>
        <v>0</v>
      </c>
      <c r="S28" s="9">
        <v>0</v>
      </c>
      <c r="T28" s="9">
        <v>0</v>
      </c>
      <c r="U28" s="11">
        <f t="shared" si="3"/>
        <v>0</v>
      </c>
    </row>
    <row r="29" spans="1:21" hidden="1" outlineLevel="1">
      <c r="A29" s="875"/>
      <c r="B29" s="876"/>
      <c r="C29" s="53" t="s">
        <v>41</v>
      </c>
      <c r="D29" s="9">
        <v>12</v>
      </c>
      <c r="E29" s="9">
        <v>0</v>
      </c>
      <c r="F29" s="9">
        <v>0</v>
      </c>
      <c r="G29" s="9">
        <v>2</v>
      </c>
      <c r="H29" s="9">
        <v>0</v>
      </c>
      <c r="I29" s="9">
        <v>5</v>
      </c>
      <c r="J29" s="9">
        <v>0</v>
      </c>
      <c r="K29" s="9">
        <v>0</v>
      </c>
      <c r="L29" s="9">
        <v>0</v>
      </c>
      <c r="M29" s="9">
        <v>0</v>
      </c>
      <c r="N29" s="9">
        <v>0</v>
      </c>
      <c r="O29" s="9">
        <v>0</v>
      </c>
      <c r="P29" s="9">
        <f t="shared" si="5"/>
        <v>19</v>
      </c>
      <c r="Q29" s="10">
        <f t="shared" si="2"/>
        <v>0</v>
      </c>
      <c r="R29" s="9">
        <f t="shared" si="4"/>
        <v>19</v>
      </c>
      <c r="S29" s="9">
        <v>0</v>
      </c>
      <c r="T29" s="9">
        <v>0</v>
      </c>
      <c r="U29" s="11">
        <f t="shared" si="3"/>
        <v>0</v>
      </c>
    </row>
    <row r="30" spans="1:21" hidden="1" outlineLevel="1">
      <c r="A30" s="875"/>
      <c r="B30" s="876"/>
      <c r="C30" s="53" t="s">
        <v>42</v>
      </c>
      <c r="D30" s="9">
        <v>0</v>
      </c>
      <c r="E30" s="9">
        <v>0</v>
      </c>
      <c r="F30" s="9">
        <v>0</v>
      </c>
      <c r="G30" s="9">
        <v>0</v>
      </c>
      <c r="H30" s="9">
        <v>0</v>
      </c>
      <c r="I30" s="9">
        <v>0</v>
      </c>
      <c r="J30" s="9">
        <v>0</v>
      </c>
      <c r="K30" s="9">
        <v>0</v>
      </c>
      <c r="L30" s="9">
        <v>0</v>
      </c>
      <c r="M30" s="9">
        <v>0</v>
      </c>
      <c r="N30" s="9">
        <v>0</v>
      </c>
      <c r="O30" s="9">
        <v>0</v>
      </c>
      <c r="P30" s="9">
        <f t="shared" si="5"/>
        <v>0</v>
      </c>
      <c r="Q30" s="10">
        <f t="shared" si="2"/>
        <v>0</v>
      </c>
      <c r="R30" s="9">
        <f t="shared" si="4"/>
        <v>0</v>
      </c>
      <c r="S30" s="9">
        <v>0</v>
      </c>
      <c r="T30" s="9">
        <v>0</v>
      </c>
      <c r="U30" s="11">
        <f t="shared" si="3"/>
        <v>0</v>
      </c>
    </row>
    <row r="31" spans="1:21" hidden="1" outlineLevel="1">
      <c r="A31" s="875"/>
      <c r="B31" s="876"/>
      <c r="C31" s="53" t="s">
        <v>43</v>
      </c>
      <c r="D31" s="9">
        <v>311</v>
      </c>
      <c r="E31" s="9">
        <v>6</v>
      </c>
      <c r="F31" s="9">
        <v>22</v>
      </c>
      <c r="G31" s="9">
        <v>20</v>
      </c>
      <c r="H31" s="9">
        <v>4</v>
      </c>
      <c r="I31" s="9">
        <v>221</v>
      </c>
      <c r="J31" s="9">
        <v>113</v>
      </c>
      <c r="K31" s="9">
        <v>1</v>
      </c>
      <c r="L31" s="9">
        <v>11</v>
      </c>
      <c r="M31" s="9">
        <v>14</v>
      </c>
      <c r="N31" s="9">
        <v>6</v>
      </c>
      <c r="O31" s="9">
        <v>72</v>
      </c>
      <c r="P31" s="9">
        <f t="shared" si="5"/>
        <v>584</v>
      </c>
      <c r="Q31" s="10">
        <f t="shared" si="2"/>
        <v>217</v>
      </c>
      <c r="R31" s="9">
        <f t="shared" si="4"/>
        <v>801</v>
      </c>
      <c r="S31" s="9">
        <v>0</v>
      </c>
      <c r="T31" s="9">
        <v>0</v>
      </c>
      <c r="U31" s="11">
        <f t="shared" si="3"/>
        <v>0</v>
      </c>
    </row>
    <row r="32" spans="1:21" hidden="1" outlineLevel="1">
      <c r="A32" s="875"/>
      <c r="B32" s="876"/>
      <c r="C32" s="53" t="s">
        <v>44</v>
      </c>
      <c r="D32" s="9">
        <v>3</v>
      </c>
      <c r="E32" s="9">
        <v>0</v>
      </c>
      <c r="F32" s="9">
        <v>0</v>
      </c>
      <c r="G32" s="9">
        <v>1</v>
      </c>
      <c r="H32" s="9">
        <v>0</v>
      </c>
      <c r="I32" s="9">
        <v>5</v>
      </c>
      <c r="J32" s="9">
        <v>3</v>
      </c>
      <c r="K32" s="9">
        <v>0</v>
      </c>
      <c r="L32" s="9">
        <v>0</v>
      </c>
      <c r="M32" s="9">
        <v>0</v>
      </c>
      <c r="N32" s="9">
        <v>0</v>
      </c>
      <c r="O32" s="9">
        <v>0</v>
      </c>
      <c r="P32" s="9">
        <f t="shared" si="5"/>
        <v>9</v>
      </c>
      <c r="Q32" s="10">
        <f t="shared" si="2"/>
        <v>3</v>
      </c>
      <c r="R32" s="9">
        <f t="shared" si="4"/>
        <v>12</v>
      </c>
      <c r="S32" s="9">
        <v>0</v>
      </c>
      <c r="T32" s="9">
        <v>0</v>
      </c>
      <c r="U32" s="11">
        <f t="shared" si="3"/>
        <v>0</v>
      </c>
    </row>
    <row r="33" spans="1:21" hidden="1" outlineLevel="1">
      <c r="A33" s="875"/>
      <c r="B33" s="53" t="s">
        <v>45</v>
      </c>
      <c r="C33" s="53" t="s">
        <v>46</v>
      </c>
      <c r="D33" s="9">
        <v>41</v>
      </c>
      <c r="E33" s="9">
        <v>0</v>
      </c>
      <c r="F33" s="9">
        <v>3</v>
      </c>
      <c r="G33" s="9">
        <v>0</v>
      </c>
      <c r="H33" s="9">
        <v>1</v>
      </c>
      <c r="I33" s="9">
        <v>12</v>
      </c>
      <c r="J33" s="9">
        <v>4</v>
      </c>
      <c r="K33" s="9">
        <v>0</v>
      </c>
      <c r="L33" s="9">
        <v>0</v>
      </c>
      <c r="M33" s="9">
        <v>0</v>
      </c>
      <c r="N33" s="9">
        <v>0</v>
      </c>
      <c r="O33" s="9">
        <v>1</v>
      </c>
      <c r="P33" s="9">
        <f t="shared" si="5"/>
        <v>57</v>
      </c>
      <c r="Q33" s="10">
        <f t="shared" si="2"/>
        <v>5</v>
      </c>
      <c r="R33" s="9">
        <f t="shared" si="4"/>
        <v>62</v>
      </c>
      <c r="S33" s="9">
        <v>0</v>
      </c>
      <c r="T33" s="9">
        <v>0</v>
      </c>
      <c r="U33" s="11">
        <f t="shared" si="3"/>
        <v>0</v>
      </c>
    </row>
    <row r="34" spans="1:21" hidden="1" outlineLevel="1">
      <c r="A34" s="875"/>
      <c r="B34" s="876" t="s">
        <v>47</v>
      </c>
      <c r="C34" s="53" t="s">
        <v>48</v>
      </c>
      <c r="D34" s="9">
        <v>37</v>
      </c>
      <c r="E34" s="9">
        <v>3</v>
      </c>
      <c r="F34" s="9">
        <v>2</v>
      </c>
      <c r="G34" s="9">
        <v>1</v>
      </c>
      <c r="H34" s="9">
        <v>1</v>
      </c>
      <c r="I34" s="9">
        <v>28</v>
      </c>
      <c r="J34" s="9">
        <v>10</v>
      </c>
      <c r="K34" s="9">
        <v>2</v>
      </c>
      <c r="L34" s="9">
        <v>0</v>
      </c>
      <c r="M34" s="9">
        <v>0</v>
      </c>
      <c r="N34" s="9">
        <v>0</v>
      </c>
      <c r="O34" s="9">
        <v>3</v>
      </c>
      <c r="P34" s="9">
        <f t="shared" si="5"/>
        <v>72</v>
      </c>
      <c r="Q34" s="10">
        <f t="shared" si="2"/>
        <v>15</v>
      </c>
      <c r="R34" s="9">
        <f t="shared" si="4"/>
        <v>87</v>
      </c>
      <c r="S34" s="9">
        <v>0</v>
      </c>
      <c r="T34" s="9">
        <v>0</v>
      </c>
      <c r="U34" s="11">
        <f t="shared" si="3"/>
        <v>0</v>
      </c>
    </row>
    <row r="35" spans="1:21" ht="22.5" hidden="1" outlineLevel="1">
      <c r="A35" s="875"/>
      <c r="B35" s="876"/>
      <c r="C35" s="53" t="s">
        <v>49</v>
      </c>
      <c r="D35" s="9">
        <v>3</v>
      </c>
      <c r="E35" s="9">
        <v>0</v>
      </c>
      <c r="F35" s="9">
        <v>1</v>
      </c>
      <c r="G35" s="9">
        <v>1</v>
      </c>
      <c r="H35" s="9">
        <v>0</v>
      </c>
      <c r="I35" s="9">
        <v>5</v>
      </c>
      <c r="J35" s="9">
        <v>3</v>
      </c>
      <c r="K35" s="9">
        <v>0</v>
      </c>
      <c r="L35" s="9">
        <v>0</v>
      </c>
      <c r="M35" s="9">
        <v>0</v>
      </c>
      <c r="N35" s="9">
        <v>0</v>
      </c>
      <c r="O35" s="9">
        <v>0</v>
      </c>
      <c r="P35" s="9">
        <f t="shared" si="5"/>
        <v>10</v>
      </c>
      <c r="Q35" s="10">
        <f t="shared" si="2"/>
        <v>3</v>
      </c>
      <c r="R35" s="9">
        <f t="shared" si="4"/>
        <v>13</v>
      </c>
      <c r="S35" s="9">
        <v>0</v>
      </c>
      <c r="T35" s="9">
        <v>0</v>
      </c>
      <c r="U35" s="11">
        <f t="shared" si="3"/>
        <v>0</v>
      </c>
    </row>
    <row r="36" spans="1:21" ht="22.5" hidden="1" outlineLevel="1">
      <c r="A36" s="875"/>
      <c r="B36" s="876"/>
      <c r="C36" s="53" t="s">
        <v>50</v>
      </c>
      <c r="D36" s="9">
        <v>41</v>
      </c>
      <c r="E36" s="9">
        <v>1</v>
      </c>
      <c r="F36" s="9">
        <v>0</v>
      </c>
      <c r="G36" s="9">
        <v>5</v>
      </c>
      <c r="H36" s="9">
        <v>0</v>
      </c>
      <c r="I36" s="9">
        <v>72</v>
      </c>
      <c r="J36" s="9">
        <v>17</v>
      </c>
      <c r="K36" s="9">
        <v>0</v>
      </c>
      <c r="L36" s="9">
        <v>1</v>
      </c>
      <c r="M36" s="9">
        <v>2</v>
      </c>
      <c r="N36" s="9">
        <v>0</v>
      </c>
      <c r="O36" s="9">
        <v>19</v>
      </c>
      <c r="P36" s="9">
        <f t="shared" si="5"/>
        <v>119</v>
      </c>
      <c r="Q36" s="10">
        <f t="shared" si="2"/>
        <v>39</v>
      </c>
      <c r="R36" s="9">
        <f t="shared" si="4"/>
        <v>158</v>
      </c>
      <c r="S36" s="9">
        <v>0</v>
      </c>
      <c r="T36" s="9">
        <v>0</v>
      </c>
      <c r="U36" s="11">
        <f t="shared" si="3"/>
        <v>0</v>
      </c>
    </row>
    <row r="37" spans="1:21" hidden="1" outlineLevel="1">
      <c r="A37" s="875"/>
      <c r="B37" s="876"/>
      <c r="C37" s="53" t="s">
        <v>51</v>
      </c>
      <c r="D37" s="9">
        <v>8</v>
      </c>
      <c r="E37" s="9">
        <v>1</v>
      </c>
      <c r="F37" s="9">
        <v>1</v>
      </c>
      <c r="G37" s="9">
        <v>0</v>
      </c>
      <c r="H37" s="9">
        <v>1</v>
      </c>
      <c r="I37" s="9">
        <v>4</v>
      </c>
      <c r="J37" s="9">
        <v>3</v>
      </c>
      <c r="K37" s="9">
        <v>0</v>
      </c>
      <c r="L37" s="9">
        <v>1</v>
      </c>
      <c r="M37" s="9">
        <v>0</v>
      </c>
      <c r="N37" s="9">
        <v>0</v>
      </c>
      <c r="O37" s="9">
        <v>2</v>
      </c>
      <c r="P37" s="9">
        <f t="shared" si="5"/>
        <v>15</v>
      </c>
      <c r="Q37" s="10">
        <f t="shared" si="2"/>
        <v>6</v>
      </c>
      <c r="R37" s="9">
        <f t="shared" si="4"/>
        <v>21</v>
      </c>
      <c r="S37" s="9">
        <v>0</v>
      </c>
      <c r="T37" s="9">
        <v>0</v>
      </c>
      <c r="U37" s="11">
        <f t="shared" si="3"/>
        <v>0</v>
      </c>
    </row>
    <row r="38" spans="1:21" ht="33.75" hidden="1" outlineLevel="1">
      <c r="A38" s="875"/>
      <c r="B38" s="53" t="s">
        <v>52</v>
      </c>
      <c r="C38" s="53" t="s">
        <v>53</v>
      </c>
      <c r="D38" s="9">
        <v>2</v>
      </c>
      <c r="E38" s="9">
        <v>0</v>
      </c>
      <c r="F38" s="9">
        <v>0</v>
      </c>
      <c r="G38" s="9">
        <v>1</v>
      </c>
      <c r="H38" s="9">
        <v>0</v>
      </c>
      <c r="I38" s="9">
        <v>0</v>
      </c>
      <c r="J38" s="9">
        <v>0</v>
      </c>
      <c r="K38" s="9">
        <v>0</v>
      </c>
      <c r="L38" s="9">
        <v>0</v>
      </c>
      <c r="M38" s="9">
        <v>0</v>
      </c>
      <c r="N38" s="9">
        <v>0</v>
      </c>
      <c r="O38" s="9">
        <v>0</v>
      </c>
      <c r="P38" s="9">
        <f t="shared" si="5"/>
        <v>3</v>
      </c>
      <c r="Q38" s="10">
        <f t="shared" si="2"/>
        <v>0</v>
      </c>
      <c r="R38" s="9">
        <f t="shared" si="4"/>
        <v>3</v>
      </c>
      <c r="S38" s="9">
        <v>0</v>
      </c>
      <c r="T38" s="9">
        <v>0</v>
      </c>
      <c r="U38" s="11">
        <f t="shared" si="3"/>
        <v>0</v>
      </c>
    </row>
    <row r="39" spans="1:21" ht="14.1" customHeight="1" collapsed="1">
      <c r="A39" s="847" t="s">
        <v>54</v>
      </c>
      <c r="B39" s="847"/>
      <c r="C39" s="847"/>
      <c r="D39" s="7">
        <f>SUM(D40:D43)</f>
        <v>168</v>
      </c>
      <c r="E39" s="7">
        <f t="shared" ref="E39:T39" si="6">SUM(E40:E43)</f>
        <v>3</v>
      </c>
      <c r="F39" s="7">
        <f t="shared" si="6"/>
        <v>16</v>
      </c>
      <c r="G39" s="7">
        <f t="shared" si="6"/>
        <v>8</v>
      </c>
      <c r="H39" s="7">
        <f t="shared" si="6"/>
        <v>5</v>
      </c>
      <c r="I39" s="7">
        <f t="shared" si="6"/>
        <v>106</v>
      </c>
      <c r="J39" s="7">
        <f t="shared" si="6"/>
        <v>21</v>
      </c>
      <c r="K39" s="7">
        <f t="shared" si="6"/>
        <v>1</v>
      </c>
      <c r="L39" s="7">
        <f t="shared" si="6"/>
        <v>1</v>
      </c>
      <c r="M39" s="7">
        <f t="shared" si="6"/>
        <v>4</v>
      </c>
      <c r="N39" s="7">
        <f t="shared" si="6"/>
        <v>0</v>
      </c>
      <c r="O39" s="7">
        <f t="shared" si="6"/>
        <v>12</v>
      </c>
      <c r="P39" s="8">
        <f t="shared" si="1"/>
        <v>306</v>
      </c>
      <c r="Q39" s="8">
        <f t="shared" si="2"/>
        <v>39</v>
      </c>
      <c r="R39" s="8">
        <f t="shared" si="4"/>
        <v>345</v>
      </c>
      <c r="S39" s="8">
        <f t="shared" si="6"/>
        <v>0</v>
      </c>
      <c r="T39" s="8">
        <f t="shared" si="6"/>
        <v>0</v>
      </c>
      <c r="U39" s="8">
        <f t="shared" si="3"/>
        <v>0</v>
      </c>
    </row>
    <row r="40" spans="1:21" ht="45" hidden="1" outlineLevel="2">
      <c r="A40" s="851" t="s">
        <v>54</v>
      </c>
      <c r="B40" s="50" t="s">
        <v>55</v>
      </c>
      <c r="C40" s="50" t="s">
        <v>56</v>
      </c>
      <c r="D40" s="9">
        <v>51</v>
      </c>
      <c r="E40" s="9">
        <v>0</v>
      </c>
      <c r="F40" s="9">
        <v>5</v>
      </c>
      <c r="G40" s="9">
        <v>3</v>
      </c>
      <c r="H40" s="9">
        <v>3</v>
      </c>
      <c r="I40" s="9">
        <v>23</v>
      </c>
      <c r="J40" s="9">
        <v>13</v>
      </c>
      <c r="K40" s="9">
        <v>1</v>
      </c>
      <c r="L40" s="9">
        <v>1</v>
      </c>
      <c r="M40" s="9">
        <v>3</v>
      </c>
      <c r="N40" s="9">
        <v>0</v>
      </c>
      <c r="O40" s="9">
        <v>8</v>
      </c>
      <c r="P40" s="9">
        <f t="shared" si="1"/>
        <v>85</v>
      </c>
      <c r="Q40" s="10">
        <f t="shared" si="2"/>
        <v>26</v>
      </c>
      <c r="R40" s="9">
        <f t="shared" si="4"/>
        <v>111</v>
      </c>
      <c r="S40" s="9">
        <v>0</v>
      </c>
      <c r="T40" s="9">
        <v>0</v>
      </c>
      <c r="U40" s="11">
        <f t="shared" si="3"/>
        <v>0</v>
      </c>
    </row>
    <row r="41" spans="1:21" hidden="1" outlineLevel="2">
      <c r="A41" s="851"/>
      <c r="B41" s="50" t="s">
        <v>57</v>
      </c>
      <c r="C41" s="50" t="s">
        <v>58</v>
      </c>
      <c r="D41" s="9">
        <v>32</v>
      </c>
      <c r="E41" s="9">
        <v>2</v>
      </c>
      <c r="F41" s="9">
        <v>2</v>
      </c>
      <c r="G41" s="9">
        <v>0</v>
      </c>
      <c r="H41" s="9">
        <v>0</v>
      </c>
      <c r="I41" s="9">
        <v>17</v>
      </c>
      <c r="J41" s="9">
        <v>1</v>
      </c>
      <c r="K41" s="9">
        <v>0</v>
      </c>
      <c r="L41" s="9">
        <v>0</v>
      </c>
      <c r="M41" s="9">
        <v>1</v>
      </c>
      <c r="N41" s="9">
        <v>0</v>
      </c>
      <c r="O41" s="9">
        <v>0</v>
      </c>
      <c r="P41" s="9">
        <f t="shared" si="1"/>
        <v>53</v>
      </c>
      <c r="Q41" s="10">
        <f t="shared" si="2"/>
        <v>2</v>
      </c>
      <c r="R41" s="9">
        <f t="shared" si="4"/>
        <v>55</v>
      </c>
      <c r="S41" s="9">
        <v>0</v>
      </c>
      <c r="T41" s="9">
        <v>0</v>
      </c>
      <c r="U41" s="11">
        <f t="shared" si="3"/>
        <v>0</v>
      </c>
    </row>
    <row r="42" spans="1:21" ht="45" hidden="1" outlineLevel="2">
      <c r="A42" s="851"/>
      <c r="B42" s="50" t="s">
        <v>59</v>
      </c>
      <c r="C42" s="50" t="s">
        <v>60</v>
      </c>
      <c r="D42" s="9">
        <v>1</v>
      </c>
      <c r="E42" s="9">
        <v>0</v>
      </c>
      <c r="F42" s="9">
        <v>0</v>
      </c>
      <c r="G42" s="9">
        <v>0</v>
      </c>
      <c r="H42" s="9">
        <v>0</v>
      </c>
      <c r="I42" s="9">
        <v>1</v>
      </c>
      <c r="J42" s="9">
        <v>0</v>
      </c>
      <c r="K42" s="9">
        <v>0</v>
      </c>
      <c r="L42" s="9">
        <v>0</v>
      </c>
      <c r="M42" s="9">
        <v>0</v>
      </c>
      <c r="N42" s="9">
        <v>0</v>
      </c>
      <c r="O42" s="9">
        <v>0</v>
      </c>
      <c r="P42" s="9">
        <f t="shared" si="1"/>
        <v>2</v>
      </c>
      <c r="Q42" s="10">
        <f t="shared" si="2"/>
        <v>0</v>
      </c>
      <c r="R42" s="9">
        <f t="shared" si="4"/>
        <v>2</v>
      </c>
      <c r="S42" s="9">
        <v>0</v>
      </c>
      <c r="T42" s="9">
        <v>0</v>
      </c>
      <c r="U42" s="11">
        <f t="shared" si="3"/>
        <v>0</v>
      </c>
    </row>
    <row r="43" spans="1:21" ht="33.75" hidden="1" outlineLevel="2">
      <c r="A43" s="851"/>
      <c r="B43" s="50" t="s">
        <v>61</v>
      </c>
      <c r="C43" s="50" t="s">
        <v>62</v>
      </c>
      <c r="D43" s="9">
        <v>84</v>
      </c>
      <c r="E43" s="9">
        <v>1</v>
      </c>
      <c r="F43" s="9">
        <v>9</v>
      </c>
      <c r="G43" s="9">
        <v>5</v>
      </c>
      <c r="H43" s="9">
        <v>2</v>
      </c>
      <c r="I43" s="9">
        <v>65</v>
      </c>
      <c r="J43" s="9">
        <v>7</v>
      </c>
      <c r="K43" s="9">
        <v>0</v>
      </c>
      <c r="L43" s="9">
        <v>0</v>
      </c>
      <c r="M43" s="9">
        <v>0</v>
      </c>
      <c r="N43" s="9">
        <v>0</v>
      </c>
      <c r="O43" s="9">
        <v>4</v>
      </c>
      <c r="P43" s="9">
        <f t="shared" si="1"/>
        <v>166</v>
      </c>
      <c r="Q43" s="10">
        <f t="shared" si="2"/>
        <v>11</v>
      </c>
      <c r="R43" s="9">
        <f t="shared" si="4"/>
        <v>177</v>
      </c>
      <c r="S43" s="9">
        <v>0</v>
      </c>
      <c r="T43" s="9">
        <v>0</v>
      </c>
      <c r="U43" s="11">
        <f t="shared" si="3"/>
        <v>0</v>
      </c>
    </row>
    <row r="44" spans="1:21" ht="14.1" customHeight="1" collapsed="1">
      <c r="A44" s="847" t="s">
        <v>63</v>
      </c>
      <c r="B44" s="847"/>
      <c r="C44" s="847"/>
      <c r="D44" s="7">
        <f t="shared" ref="D44:T44" si="7">SUM(D45:D49)</f>
        <v>177</v>
      </c>
      <c r="E44" s="7">
        <f t="shared" si="7"/>
        <v>4</v>
      </c>
      <c r="F44" s="7">
        <f t="shared" si="7"/>
        <v>8</v>
      </c>
      <c r="G44" s="7">
        <f t="shared" si="7"/>
        <v>12</v>
      </c>
      <c r="H44" s="7">
        <f t="shared" si="7"/>
        <v>2</v>
      </c>
      <c r="I44" s="7">
        <f t="shared" si="7"/>
        <v>88</v>
      </c>
      <c r="J44" s="7">
        <f t="shared" si="7"/>
        <v>248</v>
      </c>
      <c r="K44" s="7">
        <f t="shared" si="7"/>
        <v>2</v>
      </c>
      <c r="L44" s="7">
        <f t="shared" si="7"/>
        <v>8</v>
      </c>
      <c r="M44" s="7">
        <f t="shared" si="7"/>
        <v>5</v>
      </c>
      <c r="N44" s="7">
        <f t="shared" si="7"/>
        <v>1</v>
      </c>
      <c r="O44" s="7">
        <f t="shared" si="7"/>
        <v>27</v>
      </c>
      <c r="P44" s="8">
        <f t="shared" si="1"/>
        <v>291</v>
      </c>
      <c r="Q44" s="8">
        <f t="shared" si="2"/>
        <v>291</v>
      </c>
      <c r="R44" s="8">
        <f t="shared" si="4"/>
        <v>582</v>
      </c>
      <c r="S44" s="8">
        <f t="shared" si="7"/>
        <v>0</v>
      </c>
      <c r="T44" s="8">
        <f t="shared" si="7"/>
        <v>0</v>
      </c>
      <c r="U44" s="8">
        <f t="shared" si="3"/>
        <v>0</v>
      </c>
    </row>
    <row r="45" spans="1:21" hidden="1" outlineLevel="1">
      <c r="A45" s="874" t="s">
        <v>63</v>
      </c>
      <c r="B45" s="852" t="s">
        <v>64</v>
      </c>
      <c r="C45" s="50" t="s">
        <v>65</v>
      </c>
      <c r="D45" s="9">
        <v>87</v>
      </c>
      <c r="E45" s="9">
        <v>4</v>
      </c>
      <c r="F45" s="9">
        <v>2</v>
      </c>
      <c r="G45" s="9">
        <v>3</v>
      </c>
      <c r="H45" s="9">
        <v>0</v>
      </c>
      <c r="I45" s="9">
        <v>19</v>
      </c>
      <c r="J45" s="9">
        <v>225</v>
      </c>
      <c r="K45" s="9">
        <v>1</v>
      </c>
      <c r="L45" s="9">
        <v>7</v>
      </c>
      <c r="M45" s="9">
        <v>3</v>
      </c>
      <c r="N45" s="9">
        <v>1</v>
      </c>
      <c r="O45" s="9">
        <v>22</v>
      </c>
      <c r="P45" s="9">
        <f t="shared" si="1"/>
        <v>115</v>
      </c>
      <c r="Q45" s="10">
        <f t="shared" si="2"/>
        <v>259</v>
      </c>
      <c r="R45" s="9">
        <f t="shared" si="4"/>
        <v>374</v>
      </c>
      <c r="S45" s="9">
        <v>0</v>
      </c>
      <c r="T45" s="9">
        <v>0</v>
      </c>
      <c r="U45" s="11">
        <f t="shared" si="3"/>
        <v>0</v>
      </c>
    </row>
    <row r="46" spans="1:21" hidden="1" outlineLevel="1">
      <c r="A46" s="874"/>
      <c r="B46" s="852"/>
      <c r="C46" s="50" t="s">
        <v>66</v>
      </c>
      <c r="D46" s="9">
        <v>5</v>
      </c>
      <c r="E46" s="9">
        <v>0</v>
      </c>
      <c r="F46" s="9">
        <v>0</v>
      </c>
      <c r="G46" s="9">
        <v>0</v>
      </c>
      <c r="H46" s="9">
        <v>0</v>
      </c>
      <c r="I46" s="9">
        <v>4</v>
      </c>
      <c r="J46" s="9">
        <v>1</v>
      </c>
      <c r="K46" s="9">
        <v>0</v>
      </c>
      <c r="L46" s="9">
        <v>0</v>
      </c>
      <c r="M46" s="9">
        <v>0</v>
      </c>
      <c r="N46" s="9">
        <v>0</v>
      </c>
      <c r="O46" s="9">
        <v>0</v>
      </c>
      <c r="P46" s="9">
        <f t="shared" si="1"/>
        <v>9</v>
      </c>
      <c r="Q46" s="10">
        <f t="shared" si="2"/>
        <v>1</v>
      </c>
      <c r="R46" s="9">
        <f t="shared" si="4"/>
        <v>10</v>
      </c>
      <c r="S46" s="9">
        <v>0</v>
      </c>
      <c r="T46" s="9">
        <v>0</v>
      </c>
      <c r="U46" s="11">
        <f t="shared" si="3"/>
        <v>0</v>
      </c>
    </row>
    <row r="47" spans="1:21" hidden="1" outlineLevel="1">
      <c r="A47" s="874"/>
      <c r="B47" s="852"/>
      <c r="C47" s="50" t="s">
        <v>67</v>
      </c>
      <c r="D47" s="9">
        <v>0</v>
      </c>
      <c r="E47" s="9">
        <v>0</v>
      </c>
      <c r="F47" s="9">
        <v>0</v>
      </c>
      <c r="G47" s="9">
        <v>0</v>
      </c>
      <c r="H47" s="9">
        <v>0</v>
      </c>
      <c r="I47" s="9">
        <v>0</v>
      </c>
      <c r="J47" s="9">
        <v>0</v>
      </c>
      <c r="K47" s="9">
        <v>0</v>
      </c>
      <c r="L47" s="9">
        <v>0</v>
      </c>
      <c r="M47" s="9">
        <v>0</v>
      </c>
      <c r="N47" s="9">
        <v>0</v>
      </c>
      <c r="O47" s="9">
        <v>0</v>
      </c>
      <c r="P47" s="9">
        <f t="shared" si="1"/>
        <v>0</v>
      </c>
      <c r="Q47" s="10">
        <f t="shared" si="2"/>
        <v>0</v>
      </c>
      <c r="R47" s="9">
        <f t="shared" si="4"/>
        <v>0</v>
      </c>
      <c r="S47" s="9">
        <v>0</v>
      </c>
      <c r="T47" s="9">
        <v>0</v>
      </c>
      <c r="U47" s="11">
        <f t="shared" si="3"/>
        <v>0</v>
      </c>
    </row>
    <row r="48" spans="1:21" hidden="1" outlineLevel="1">
      <c r="A48" s="874"/>
      <c r="B48" s="852" t="s">
        <v>68</v>
      </c>
      <c r="C48" s="50" t="s">
        <v>69</v>
      </c>
      <c r="D48" s="9">
        <v>83</v>
      </c>
      <c r="E48" s="9">
        <v>0</v>
      </c>
      <c r="F48" s="9">
        <v>6</v>
      </c>
      <c r="G48" s="9">
        <v>9</v>
      </c>
      <c r="H48" s="9">
        <v>2</v>
      </c>
      <c r="I48" s="9">
        <v>62</v>
      </c>
      <c r="J48" s="9">
        <v>22</v>
      </c>
      <c r="K48" s="9">
        <v>0</v>
      </c>
      <c r="L48" s="9">
        <v>1</v>
      </c>
      <c r="M48" s="9">
        <v>2</v>
      </c>
      <c r="N48" s="9">
        <v>0</v>
      </c>
      <c r="O48" s="9">
        <v>3</v>
      </c>
      <c r="P48" s="9">
        <f t="shared" si="1"/>
        <v>162</v>
      </c>
      <c r="Q48" s="10">
        <f t="shared" si="2"/>
        <v>28</v>
      </c>
      <c r="R48" s="9">
        <f t="shared" si="4"/>
        <v>190</v>
      </c>
      <c r="S48" s="9">
        <v>0</v>
      </c>
      <c r="T48" s="9">
        <v>0</v>
      </c>
      <c r="U48" s="11">
        <f t="shared" si="3"/>
        <v>0</v>
      </c>
    </row>
    <row r="49" spans="1:21" hidden="1" outlineLevel="1">
      <c r="A49" s="874"/>
      <c r="B49" s="852"/>
      <c r="C49" s="50" t="s">
        <v>70</v>
      </c>
      <c r="D49" s="9">
        <v>2</v>
      </c>
      <c r="E49" s="9">
        <v>0</v>
      </c>
      <c r="F49" s="9">
        <v>0</v>
      </c>
      <c r="G49" s="9">
        <v>0</v>
      </c>
      <c r="H49" s="9">
        <v>0</v>
      </c>
      <c r="I49" s="9">
        <v>3</v>
      </c>
      <c r="J49" s="9">
        <v>0</v>
      </c>
      <c r="K49" s="9">
        <v>1</v>
      </c>
      <c r="L49" s="9">
        <v>0</v>
      </c>
      <c r="M49" s="9">
        <v>0</v>
      </c>
      <c r="N49" s="9">
        <v>0</v>
      </c>
      <c r="O49" s="9">
        <v>2</v>
      </c>
      <c r="P49" s="9">
        <f t="shared" si="1"/>
        <v>5</v>
      </c>
      <c r="Q49" s="10">
        <f t="shared" si="2"/>
        <v>3</v>
      </c>
      <c r="R49" s="9">
        <f t="shared" si="4"/>
        <v>8</v>
      </c>
      <c r="S49" s="9">
        <v>0</v>
      </c>
      <c r="T49" s="9">
        <v>0</v>
      </c>
      <c r="U49" s="11">
        <f t="shared" si="3"/>
        <v>0</v>
      </c>
    </row>
    <row r="50" spans="1:21" ht="14.1" customHeight="1" collapsed="1">
      <c r="A50" s="847" t="s">
        <v>71</v>
      </c>
      <c r="B50" s="847"/>
      <c r="C50" s="847"/>
      <c r="D50" s="7">
        <f t="shared" ref="D50:T50" si="8">SUM(D51:D53)</f>
        <v>2568</v>
      </c>
      <c r="E50" s="7">
        <f t="shared" si="8"/>
        <v>260</v>
      </c>
      <c r="F50" s="7">
        <f t="shared" si="8"/>
        <v>319</v>
      </c>
      <c r="G50" s="7">
        <f t="shared" si="8"/>
        <v>532</v>
      </c>
      <c r="H50" s="7">
        <f t="shared" si="8"/>
        <v>199</v>
      </c>
      <c r="I50" s="7">
        <f t="shared" si="8"/>
        <v>4392</v>
      </c>
      <c r="J50" s="7">
        <f t="shared" si="8"/>
        <v>2</v>
      </c>
      <c r="K50" s="7">
        <f t="shared" si="8"/>
        <v>0</v>
      </c>
      <c r="L50" s="7">
        <f t="shared" si="8"/>
        <v>0</v>
      </c>
      <c r="M50" s="7">
        <f t="shared" si="8"/>
        <v>0</v>
      </c>
      <c r="N50" s="7">
        <f t="shared" si="8"/>
        <v>0</v>
      </c>
      <c r="O50" s="7">
        <f t="shared" si="8"/>
        <v>2</v>
      </c>
      <c r="P50" s="8">
        <f t="shared" si="1"/>
        <v>8270</v>
      </c>
      <c r="Q50" s="8">
        <f t="shared" si="2"/>
        <v>4</v>
      </c>
      <c r="R50" s="8">
        <f t="shared" si="4"/>
        <v>8274</v>
      </c>
      <c r="S50" s="8">
        <f t="shared" si="8"/>
        <v>74</v>
      </c>
      <c r="T50" s="8">
        <f t="shared" si="8"/>
        <v>0</v>
      </c>
      <c r="U50" s="8">
        <f t="shared" si="3"/>
        <v>74</v>
      </c>
    </row>
    <row r="51" spans="1:21" ht="22.5" hidden="1" outlineLevel="1">
      <c r="A51" s="851" t="s">
        <v>71</v>
      </c>
      <c r="B51" s="50" t="s">
        <v>72</v>
      </c>
      <c r="C51" s="50" t="s">
        <v>73</v>
      </c>
      <c r="D51" s="9">
        <v>1027</v>
      </c>
      <c r="E51" s="9">
        <v>72</v>
      </c>
      <c r="F51" s="9">
        <v>89</v>
      </c>
      <c r="G51" s="9">
        <v>227</v>
      </c>
      <c r="H51" s="9">
        <v>62</v>
      </c>
      <c r="I51" s="9">
        <v>1886</v>
      </c>
      <c r="J51" s="9">
        <v>0</v>
      </c>
      <c r="K51" s="9">
        <v>0</v>
      </c>
      <c r="L51" s="9">
        <v>0</v>
      </c>
      <c r="M51" s="9">
        <v>0</v>
      </c>
      <c r="N51" s="9">
        <v>0</v>
      </c>
      <c r="O51" s="9">
        <v>0</v>
      </c>
      <c r="P51" s="9">
        <f t="shared" si="1"/>
        <v>3363</v>
      </c>
      <c r="Q51" s="10">
        <f t="shared" si="2"/>
        <v>0</v>
      </c>
      <c r="R51" s="9">
        <f t="shared" si="4"/>
        <v>3363</v>
      </c>
      <c r="S51" s="9">
        <v>70</v>
      </c>
      <c r="T51" s="9">
        <v>0</v>
      </c>
      <c r="U51" s="11">
        <f t="shared" si="3"/>
        <v>70</v>
      </c>
    </row>
    <row r="52" spans="1:21" hidden="1" outlineLevel="1">
      <c r="A52" s="851"/>
      <c r="B52" s="852" t="s">
        <v>74</v>
      </c>
      <c r="C52" s="50" t="s">
        <v>75</v>
      </c>
      <c r="D52" s="9">
        <v>1541</v>
      </c>
      <c r="E52" s="9">
        <v>188</v>
      </c>
      <c r="F52" s="9">
        <v>230</v>
      </c>
      <c r="G52" s="9">
        <v>305</v>
      </c>
      <c r="H52" s="9">
        <v>137</v>
      </c>
      <c r="I52" s="9">
        <v>2506</v>
      </c>
      <c r="J52" s="9">
        <v>2</v>
      </c>
      <c r="K52" s="9">
        <v>0</v>
      </c>
      <c r="L52" s="9">
        <v>0</v>
      </c>
      <c r="M52" s="9">
        <v>0</v>
      </c>
      <c r="N52" s="9">
        <v>0</v>
      </c>
      <c r="O52" s="9">
        <v>2</v>
      </c>
      <c r="P52" s="9">
        <f t="shared" si="1"/>
        <v>4907</v>
      </c>
      <c r="Q52" s="10">
        <f t="shared" si="2"/>
        <v>4</v>
      </c>
      <c r="R52" s="9">
        <f t="shared" si="4"/>
        <v>4911</v>
      </c>
      <c r="S52" s="9">
        <v>4</v>
      </c>
      <c r="T52" s="9">
        <v>0</v>
      </c>
      <c r="U52" s="11">
        <f t="shared" si="3"/>
        <v>4</v>
      </c>
    </row>
    <row r="53" spans="1:21" hidden="1" outlineLevel="1">
      <c r="A53" s="851"/>
      <c r="B53" s="852"/>
      <c r="C53" s="50" t="s">
        <v>76</v>
      </c>
      <c r="D53" s="9">
        <v>0</v>
      </c>
      <c r="E53" s="9">
        <v>0</v>
      </c>
      <c r="F53" s="9">
        <v>0</v>
      </c>
      <c r="G53" s="9">
        <v>0</v>
      </c>
      <c r="H53" s="9">
        <v>0</v>
      </c>
      <c r="I53" s="9">
        <v>0</v>
      </c>
      <c r="J53" s="9">
        <v>0</v>
      </c>
      <c r="K53" s="9">
        <v>0</v>
      </c>
      <c r="L53" s="9">
        <v>0</v>
      </c>
      <c r="M53" s="9">
        <v>0</v>
      </c>
      <c r="N53" s="9">
        <v>0</v>
      </c>
      <c r="O53" s="9">
        <v>0</v>
      </c>
      <c r="P53" s="9">
        <f t="shared" si="1"/>
        <v>0</v>
      </c>
      <c r="Q53" s="10">
        <f t="shared" si="2"/>
        <v>0</v>
      </c>
      <c r="R53" s="9">
        <f t="shared" si="4"/>
        <v>0</v>
      </c>
      <c r="S53" s="9">
        <v>0</v>
      </c>
      <c r="T53" s="9">
        <v>0</v>
      </c>
      <c r="U53" s="11">
        <f t="shared" si="3"/>
        <v>0</v>
      </c>
    </row>
    <row r="54" spans="1:21" ht="14.1" customHeight="1" collapsed="1">
      <c r="A54" s="847" t="s">
        <v>77</v>
      </c>
      <c r="B54" s="847"/>
      <c r="C54" s="847"/>
      <c r="D54" s="7">
        <f t="shared" ref="D54:T54" si="9">SUM(D55:D56)</f>
        <v>58</v>
      </c>
      <c r="E54" s="7">
        <f t="shared" si="9"/>
        <v>1</v>
      </c>
      <c r="F54" s="7">
        <f t="shared" si="9"/>
        <v>2</v>
      </c>
      <c r="G54" s="7">
        <f t="shared" si="9"/>
        <v>5</v>
      </c>
      <c r="H54" s="7">
        <f t="shared" si="9"/>
        <v>0</v>
      </c>
      <c r="I54" s="7">
        <f t="shared" si="9"/>
        <v>46</v>
      </c>
      <c r="J54" s="7">
        <f t="shared" si="9"/>
        <v>0</v>
      </c>
      <c r="K54" s="7">
        <f t="shared" si="9"/>
        <v>0</v>
      </c>
      <c r="L54" s="7">
        <f t="shared" si="9"/>
        <v>0</v>
      </c>
      <c r="M54" s="7">
        <f t="shared" si="9"/>
        <v>0</v>
      </c>
      <c r="N54" s="7">
        <f t="shared" si="9"/>
        <v>0</v>
      </c>
      <c r="O54" s="7">
        <f t="shared" si="9"/>
        <v>0</v>
      </c>
      <c r="P54" s="8">
        <f t="shared" si="1"/>
        <v>112</v>
      </c>
      <c r="Q54" s="8">
        <f t="shared" si="2"/>
        <v>0</v>
      </c>
      <c r="R54" s="8">
        <f t="shared" si="4"/>
        <v>112</v>
      </c>
      <c r="S54" s="8">
        <f t="shared" si="9"/>
        <v>0</v>
      </c>
      <c r="T54" s="8">
        <f t="shared" si="9"/>
        <v>0</v>
      </c>
      <c r="U54" s="8">
        <f t="shared" si="3"/>
        <v>0</v>
      </c>
    </row>
    <row r="55" spans="1:21" ht="22.5" hidden="1" outlineLevel="1">
      <c r="A55" s="852" t="s">
        <v>77</v>
      </c>
      <c r="B55" s="50" t="s">
        <v>78</v>
      </c>
      <c r="C55" s="50" t="s">
        <v>79</v>
      </c>
      <c r="D55" s="9">
        <v>52</v>
      </c>
      <c r="E55" s="9">
        <v>1</v>
      </c>
      <c r="F55" s="9">
        <v>1</v>
      </c>
      <c r="G55" s="9">
        <v>4</v>
      </c>
      <c r="H55" s="9">
        <v>0</v>
      </c>
      <c r="I55" s="9">
        <v>40</v>
      </c>
      <c r="J55" s="9">
        <v>0</v>
      </c>
      <c r="K55" s="9">
        <v>0</v>
      </c>
      <c r="L55" s="9">
        <v>0</v>
      </c>
      <c r="M55" s="9">
        <v>0</v>
      </c>
      <c r="N55" s="9">
        <v>0</v>
      </c>
      <c r="O55" s="9">
        <v>0</v>
      </c>
      <c r="P55" s="9">
        <f>SUM(D55:I55)</f>
        <v>98</v>
      </c>
      <c r="Q55" s="10">
        <f t="shared" si="2"/>
        <v>0</v>
      </c>
      <c r="R55" s="9">
        <f t="shared" si="4"/>
        <v>98</v>
      </c>
      <c r="S55" s="9">
        <v>0</v>
      </c>
      <c r="T55" s="9">
        <v>0</v>
      </c>
      <c r="U55" s="11">
        <f t="shared" si="3"/>
        <v>0</v>
      </c>
    </row>
    <row r="56" spans="1:21" hidden="1" outlineLevel="1">
      <c r="A56" s="852"/>
      <c r="B56" s="50" t="s">
        <v>80</v>
      </c>
      <c r="C56" s="50" t="s">
        <v>81</v>
      </c>
      <c r="D56" s="9">
        <v>6</v>
      </c>
      <c r="E56" s="9">
        <v>0</v>
      </c>
      <c r="F56" s="9">
        <v>1</v>
      </c>
      <c r="G56" s="9">
        <v>1</v>
      </c>
      <c r="H56" s="9">
        <v>0</v>
      </c>
      <c r="I56" s="9">
        <v>6</v>
      </c>
      <c r="J56" s="9">
        <v>0</v>
      </c>
      <c r="K56" s="9">
        <v>0</v>
      </c>
      <c r="L56" s="9">
        <v>0</v>
      </c>
      <c r="M56" s="9">
        <v>0</v>
      </c>
      <c r="N56" s="9">
        <v>0</v>
      </c>
      <c r="O56" s="9">
        <v>0</v>
      </c>
      <c r="P56" s="9">
        <f>SUM(D56:I56)</f>
        <v>14</v>
      </c>
      <c r="Q56" s="10">
        <f t="shared" si="2"/>
        <v>0</v>
      </c>
      <c r="R56" s="9">
        <f t="shared" si="4"/>
        <v>14</v>
      </c>
      <c r="S56" s="9">
        <v>0</v>
      </c>
      <c r="T56" s="9">
        <v>0</v>
      </c>
      <c r="U56" s="11">
        <f t="shared" si="3"/>
        <v>0</v>
      </c>
    </row>
    <row r="57" spans="1:21" ht="14.1" customHeight="1" collapsed="1">
      <c r="A57" s="847" t="s">
        <v>82</v>
      </c>
      <c r="B57" s="847"/>
      <c r="C57" s="847"/>
      <c r="D57" s="7">
        <f t="shared" ref="D57:T57" si="10">SUM(D58:D60)</f>
        <v>560</v>
      </c>
      <c r="E57" s="7">
        <f t="shared" si="10"/>
        <v>19</v>
      </c>
      <c r="F57" s="7">
        <f t="shared" si="10"/>
        <v>38</v>
      </c>
      <c r="G57" s="7">
        <f t="shared" si="10"/>
        <v>53</v>
      </c>
      <c r="H57" s="7">
        <f t="shared" si="10"/>
        <v>15</v>
      </c>
      <c r="I57" s="7">
        <f t="shared" si="10"/>
        <v>341</v>
      </c>
      <c r="J57" s="7">
        <f t="shared" si="10"/>
        <v>8</v>
      </c>
      <c r="K57" s="7">
        <f t="shared" si="10"/>
        <v>0</v>
      </c>
      <c r="L57" s="7">
        <f t="shared" si="10"/>
        <v>0</v>
      </c>
      <c r="M57" s="7">
        <f t="shared" si="10"/>
        <v>2</v>
      </c>
      <c r="N57" s="7">
        <f t="shared" si="10"/>
        <v>0</v>
      </c>
      <c r="O57" s="7">
        <f t="shared" si="10"/>
        <v>1</v>
      </c>
      <c r="P57" s="8">
        <f t="shared" si="1"/>
        <v>1026</v>
      </c>
      <c r="Q57" s="8">
        <f t="shared" si="2"/>
        <v>11</v>
      </c>
      <c r="R57" s="8">
        <f t="shared" si="4"/>
        <v>1037</v>
      </c>
      <c r="S57" s="8">
        <f t="shared" si="10"/>
        <v>0</v>
      </c>
      <c r="T57" s="8">
        <f t="shared" si="10"/>
        <v>0</v>
      </c>
      <c r="U57" s="8">
        <f t="shared" si="3"/>
        <v>0</v>
      </c>
    </row>
    <row r="58" spans="1:21" ht="22.5" hidden="1" outlineLevel="1">
      <c r="A58" s="851" t="s">
        <v>82</v>
      </c>
      <c r="B58" s="50" t="s">
        <v>83</v>
      </c>
      <c r="C58" s="50" t="s">
        <v>84</v>
      </c>
      <c r="D58" s="9">
        <v>35</v>
      </c>
      <c r="E58" s="9">
        <v>0</v>
      </c>
      <c r="F58" s="9">
        <v>1</v>
      </c>
      <c r="G58" s="9">
        <v>2</v>
      </c>
      <c r="H58" s="9">
        <v>2</v>
      </c>
      <c r="I58" s="9">
        <v>22</v>
      </c>
      <c r="J58" s="9">
        <v>0</v>
      </c>
      <c r="K58" s="9">
        <v>0</v>
      </c>
      <c r="L58" s="9">
        <v>0</v>
      </c>
      <c r="M58" s="9">
        <v>0</v>
      </c>
      <c r="N58" s="9">
        <v>0</v>
      </c>
      <c r="O58" s="9">
        <v>0</v>
      </c>
      <c r="P58" s="9">
        <f>SUM(D58:I58)</f>
        <v>62</v>
      </c>
      <c r="Q58" s="10">
        <f>SUM(J58:O58)</f>
        <v>0</v>
      </c>
      <c r="R58" s="9">
        <f t="shared" si="4"/>
        <v>62</v>
      </c>
      <c r="S58" s="9">
        <v>0</v>
      </c>
      <c r="T58" s="9">
        <v>0</v>
      </c>
      <c r="U58" s="11">
        <f t="shared" si="3"/>
        <v>0</v>
      </c>
    </row>
    <row r="59" spans="1:21" ht="22.5" hidden="1" outlineLevel="1">
      <c r="A59" s="851"/>
      <c r="B59" s="852" t="s">
        <v>85</v>
      </c>
      <c r="C59" s="50" t="s">
        <v>86</v>
      </c>
      <c r="D59" s="9">
        <v>33</v>
      </c>
      <c r="E59" s="9">
        <v>0</v>
      </c>
      <c r="F59" s="9">
        <v>3</v>
      </c>
      <c r="G59" s="9">
        <v>2</v>
      </c>
      <c r="H59" s="9">
        <v>1</v>
      </c>
      <c r="I59" s="9">
        <v>16</v>
      </c>
      <c r="J59" s="9">
        <v>0</v>
      </c>
      <c r="K59" s="9">
        <v>0</v>
      </c>
      <c r="L59" s="9">
        <v>0</v>
      </c>
      <c r="M59" s="9">
        <v>0</v>
      </c>
      <c r="N59" s="9">
        <v>0</v>
      </c>
      <c r="O59" s="9">
        <v>0</v>
      </c>
      <c r="P59" s="9">
        <f t="shared" ref="P59:P60" si="11">SUM(D59:I59)</f>
        <v>55</v>
      </c>
      <c r="Q59" s="10">
        <f t="shared" ref="Q59:Q60" si="12">SUM(J59:O59)</f>
        <v>0</v>
      </c>
      <c r="R59" s="9">
        <f t="shared" si="4"/>
        <v>55</v>
      </c>
      <c r="S59" s="9">
        <v>0</v>
      </c>
      <c r="T59" s="9">
        <v>0</v>
      </c>
      <c r="U59" s="11">
        <f t="shared" si="3"/>
        <v>0</v>
      </c>
    </row>
    <row r="60" spans="1:21" ht="22.5" hidden="1" outlineLevel="1">
      <c r="A60" s="851"/>
      <c r="B60" s="852"/>
      <c r="C60" s="50" t="s">
        <v>87</v>
      </c>
      <c r="D60" s="9">
        <v>492</v>
      </c>
      <c r="E60" s="9">
        <v>19</v>
      </c>
      <c r="F60" s="9">
        <v>34</v>
      </c>
      <c r="G60" s="9">
        <v>49</v>
      </c>
      <c r="H60" s="9">
        <v>12</v>
      </c>
      <c r="I60" s="9">
        <v>303</v>
      </c>
      <c r="J60" s="9">
        <v>8</v>
      </c>
      <c r="K60" s="9">
        <v>0</v>
      </c>
      <c r="L60" s="9">
        <v>0</v>
      </c>
      <c r="M60" s="9">
        <v>2</v>
      </c>
      <c r="N60" s="9">
        <v>0</v>
      </c>
      <c r="O60" s="9">
        <v>1</v>
      </c>
      <c r="P60" s="9">
        <f t="shared" si="11"/>
        <v>909</v>
      </c>
      <c r="Q60" s="10">
        <f t="shared" si="12"/>
        <v>11</v>
      </c>
      <c r="R60" s="9">
        <f t="shared" si="4"/>
        <v>920</v>
      </c>
      <c r="S60" s="9">
        <v>0</v>
      </c>
      <c r="T60" s="9">
        <v>0</v>
      </c>
      <c r="U60" s="11">
        <f t="shared" si="3"/>
        <v>0</v>
      </c>
    </row>
    <row r="61" spans="1:21" ht="14.1" customHeight="1" collapsed="1">
      <c r="A61" s="847" t="s">
        <v>88</v>
      </c>
      <c r="B61" s="847"/>
      <c r="C61" s="847"/>
      <c r="D61" s="7">
        <f t="shared" ref="D61:T61" si="13">SUM(D62:D71)</f>
        <v>951</v>
      </c>
      <c r="E61" s="7">
        <f t="shared" si="13"/>
        <v>25</v>
      </c>
      <c r="F61" s="7">
        <f t="shared" si="13"/>
        <v>54</v>
      </c>
      <c r="G61" s="7">
        <f t="shared" si="13"/>
        <v>104</v>
      </c>
      <c r="H61" s="7">
        <f t="shared" si="13"/>
        <v>17</v>
      </c>
      <c r="I61" s="7">
        <f t="shared" si="13"/>
        <v>836</v>
      </c>
      <c r="J61" s="7">
        <f t="shared" si="13"/>
        <v>32</v>
      </c>
      <c r="K61" s="7">
        <f t="shared" si="13"/>
        <v>0</v>
      </c>
      <c r="L61" s="7">
        <f t="shared" si="13"/>
        <v>5</v>
      </c>
      <c r="M61" s="7">
        <f t="shared" si="13"/>
        <v>4</v>
      </c>
      <c r="N61" s="7">
        <f t="shared" si="13"/>
        <v>0</v>
      </c>
      <c r="O61" s="7">
        <f t="shared" si="13"/>
        <v>17</v>
      </c>
      <c r="P61" s="8">
        <f t="shared" si="1"/>
        <v>1987</v>
      </c>
      <c r="Q61" s="8">
        <f>SUM(J61:O61)</f>
        <v>58</v>
      </c>
      <c r="R61" s="674">
        <f t="shared" si="4"/>
        <v>2045</v>
      </c>
      <c r="S61" s="8">
        <f t="shared" si="13"/>
        <v>3</v>
      </c>
      <c r="T61" s="8">
        <f t="shared" si="13"/>
        <v>0</v>
      </c>
      <c r="U61" s="8">
        <f t="shared" si="3"/>
        <v>3</v>
      </c>
    </row>
    <row r="62" spans="1:21" ht="33.75" hidden="1" outlineLevel="1">
      <c r="A62" s="851" t="s">
        <v>88</v>
      </c>
      <c r="B62" s="852" t="s">
        <v>89</v>
      </c>
      <c r="C62" s="50" t="s">
        <v>90</v>
      </c>
      <c r="D62" s="9">
        <v>450</v>
      </c>
      <c r="E62" s="9">
        <v>12</v>
      </c>
      <c r="F62" s="9">
        <v>25</v>
      </c>
      <c r="G62" s="9">
        <v>51</v>
      </c>
      <c r="H62" s="9">
        <v>8</v>
      </c>
      <c r="I62" s="9">
        <v>482</v>
      </c>
      <c r="J62" s="9">
        <v>6</v>
      </c>
      <c r="K62" s="9">
        <v>0</v>
      </c>
      <c r="L62" s="9">
        <v>1</v>
      </c>
      <c r="M62" s="9">
        <v>1</v>
      </c>
      <c r="N62" s="9">
        <v>0</v>
      </c>
      <c r="O62" s="9">
        <v>8</v>
      </c>
      <c r="P62" s="9">
        <f t="shared" ref="P62:P71" si="14">SUM(D62:I62)</f>
        <v>1028</v>
      </c>
      <c r="Q62" s="9">
        <f t="shared" ref="Q62:Q71" si="15">SUM(J62:O62)</f>
        <v>16</v>
      </c>
      <c r="R62" s="9">
        <f t="shared" si="4"/>
        <v>1044</v>
      </c>
      <c r="S62" s="9">
        <v>1</v>
      </c>
      <c r="T62" s="9">
        <v>0</v>
      </c>
      <c r="U62" s="11">
        <f t="shared" si="3"/>
        <v>1</v>
      </c>
    </row>
    <row r="63" spans="1:21" ht="22.5" hidden="1" outlineLevel="1">
      <c r="A63" s="851"/>
      <c r="B63" s="852"/>
      <c r="C63" s="50" t="s">
        <v>91</v>
      </c>
      <c r="D63" s="9">
        <v>137</v>
      </c>
      <c r="E63" s="9">
        <v>2</v>
      </c>
      <c r="F63" s="9">
        <v>5</v>
      </c>
      <c r="G63" s="9">
        <v>7</v>
      </c>
      <c r="H63" s="9">
        <v>1</v>
      </c>
      <c r="I63" s="9">
        <v>115</v>
      </c>
      <c r="J63" s="9">
        <v>1</v>
      </c>
      <c r="K63" s="9">
        <v>0</v>
      </c>
      <c r="L63" s="9">
        <v>0</v>
      </c>
      <c r="M63" s="9">
        <v>0</v>
      </c>
      <c r="N63" s="9">
        <v>0</v>
      </c>
      <c r="O63" s="9">
        <v>0</v>
      </c>
      <c r="P63" s="9">
        <f t="shared" si="14"/>
        <v>267</v>
      </c>
      <c r="Q63" s="9">
        <f t="shared" si="15"/>
        <v>1</v>
      </c>
      <c r="R63" s="9">
        <f t="shared" si="4"/>
        <v>268</v>
      </c>
      <c r="S63" s="9">
        <v>1</v>
      </c>
      <c r="T63" s="9">
        <v>0</v>
      </c>
      <c r="U63" s="11">
        <f t="shared" si="3"/>
        <v>1</v>
      </c>
    </row>
    <row r="64" spans="1:21" ht="22.5" hidden="1" outlineLevel="1">
      <c r="A64" s="851"/>
      <c r="B64" s="852" t="s">
        <v>92</v>
      </c>
      <c r="C64" s="50" t="s">
        <v>93</v>
      </c>
      <c r="D64" s="9">
        <v>85</v>
      </c>
      <c r="E64" s="9">
        <v>5</v>
      </c>
      <c r="F64" s="9">
        <v>14</v>
      </c>
      <c r="G64" s="9">
        <v>21</v>
      </c>
      <c r="H64" s="9">
        <v>3</v>
      </c>
      <c r="I64" s="9">
        <v>93</v>
      </c>
      <c r="J64" s="9">
        <v>0</v>
      </c>
      <c r="K64" s="9">
        <v>0</v>
      </c>
      <c r="L64" s="9">
        <v>0</v>
      </c>
      <c r="M64" s="9">
        <v>1</v>
      </c>
      <c r="N64" s="9">
        <v>0</v>
      </c>
      <c r="O64" s="9">
        <v>1</v>
      </c>
      <c r="P64" s="9">
        <f t="shared" si="14"/>
        <v>221</v>
      </c>
      <c r="Q64" s="9">
        <f t="shared" si="15"/>
        <v>2</v>
      </c>
      <c r="R64" s="9">
        <f t="shared" si="4"/>
        <v>223</v>
      </c>
      <c r="S64" s="9">
        <v>0</v>
      </c>
      <c r="T64" s="9">
        <v>0</v>
      </c>
      <c r="U64" s="11">
        <f t="shared" si="3"/>
        <v>0</v>
      </c>
    </row>
    <row r="65" spans="1:21" hidden="1" outlineLevel="1">
      <c r="A65" s="851"/>
      <c r="B65" s="852"/>
      <c r="C65" s="50" t="s">
        <v>94</v>
      </c>
      <c r="D65" s="9">
        <v>0</v>
      </c>
      <c r="E65" s="9">
        <v>0</v>
      </c>
      <c r="F65" s="9">
        <v>0</v>
      </c>
      <c r="G65" s="9">
        <v>0</v>
      </c>
      <c r="H65" s="9">
        <v>0</v>
      </c>
      <c r="I65" s="9">
        <v>0</v>
      </c>
      <c r="J65" s="9">
        <v>0</v>
      </c>
      <c r="K65" s="9">
        <v>0</v>
      </c>
      <c r="L65" s="9">
        <v>0</v>
      </c>
      <c r="M65" s="9">
        <v>0</v>
      </c>
      <c r="N65" s="9">
        <v>0</v>
      </c>
      <c r="O65" s="9">
        <v>0</v>
      </c>
      <c r="P65" s="9">
        <f t="shared" si="14"/>
        <v>0</v>
      </c>
      <c r="Q65" s="9">
        <f t="shared" si="15"/>
        <v>0</v>
      </c>
      <c r="R65" s="9">
        <f t="shared" si="4"/>
        <v>0</v>
      </c>
      <c r="S65" s="9">
        <v>0</v>
      </c>
      <c r="T65" s="9">
        <v>0</v>
      </c>
      <c r="U65" s="11">
        <f t="shared" si="3"/>
        <v>0</v>
      </c>
    </row>
    <row r="66" spans="1:21" hidden="1" outlineLevel="1">
      <c r="A66" s="851"/>
      <c r="B66" s="852"/>
      <c r="C66" s="50" t="s">
        <v>95</v>
      </c>
      <c r="D66" s="9">
        <v>14</v>
      </c>
      <c r="E66" s="9">
        <v>0</v>
      </c>
      <c r="F66" s="9">
        <v>0</v>
      </c>
      <c r="G66" s="9">
        <v>1</v>
      </c>
      <c r="H66" s="9">
        <v>0</v>
      </c>
      <c r="I66" s="9">
        <v>2</v>
      </c>
      <c r="J66" s="9">
        <v>0</v>
      </c>
      <c r="K66" s="9">
        <v>0</v>
      </c>
      <c r="L66" s="9">
        <v>0</v>
      </c>
      <c r="M66" s="9">
        <v>0</v>
      </c>
      <c r="N66" s="9">
        <v>0</v>
      </c>
      <c r="O66" s="9">
        <v>0</v>
      </c>
      <c r="P66" s="9">
        <f t="shared" si="14"/>
        <v>17</v>
      </c>
      <c r="Q66" s="9">
        <f t="shared" si="15"/>
        <v>0</v>
      </c>
      <c r="R66" s="9">
        <f t="shared" si="4"/>
        <v>17</v>
      </c>
      <c r="S66" s="9">
        <v>0</v>
      </c>
      <c r="T66" s="9">
        <v>0</v>
      </c>
      <c r="U66" s="11">
        <f t="shared" si="3"/>
        <v>0</v>
      </c>
    </row>
    <row r="67" spans="1:21" hidden="1" outlineLevel="1">
      <c r="A67" s="851"/>
      <c r="B67" s="852"/>
      <c r="C67" s="50" t="s">
        <v>96</v>
      </c>
      <c r="D67" s="9">
        <v>0</v>
      </c>
      <c r="E67" s="9">
        <v>0</v>
      </c>
      <c r="F67" s="9">
        <v>0</v>
      </c>
      <c r="G67" s="9">
        <v>0</v>
      </c>
      <c r="H67" s="9">
        <v>0</v>
      </c>
      <c r="I67" s="9">
        <v>0</v>
      </c>
      <c r="J67" s="9">
        <v>0</v>
      </c>
      <c r="K67" s="9">
        <v>0</v>
      </c>
      <c r="L67" s="9">
        <v>0</v>
      </c>
      <c r="M67" s="9">
        <v>0</v>
      </c>
      <c r="N67" s="9">
        <v>0</v>
      </c>
      <c r="O67" s="9">
        <v>0</v>
      </c>
      <c r="P67" s="9">
        <f t="shared" si="14"/>
        <v>0</v>
      </c>
      <c r="Q67" s="9">
        <f t="shared" si="15"/>
        <v>0</v>
      </c>
      <c r="R67" s="9">
        <f t="shared" si="4"/>
        <v>0</v>
      </c>
      <c r="S67" s="9">
        <v>0</v>
      </c>
      <c r="T67" s="9">
        <v>0</v>
      </c>
      <c r="U67" s="11">
        <f t="shared" si="3"/>
        <v>0</v>
      </c>
    </row>
    <row r="68" spans="1:21" hidden="1" outlineLevel="1">
      <c r="A68" s="851"/>
      <c r="B68" s="852"/>
      <c r="C68" s="50" t="s">
        <v>97</v>
      </c>
      <c r="D68" s="9">
        <v>0</v>
      </c>
      <c r="E68" s="9">
        <v>0</v>
      </c>
      <c r="F68" s="9">
        <v>0</v>
      </c>
      <c r="G68" s="9">
        <v>0</v>
      </c>
      <c r="H68" s="9">
        <v>0</v>
      </c>
      <c r="I68" s="9">
        <v>0</v>
      </c>
      <c r="J68" s="9">
        <v>0</v>
      </c>
      <c r="K68" s="9">
        <v>0</v>
      </c>
      <c r="L68" s="9">
        <v>0</v>
      </c>
      <c r="M68" s="9">
        <v>0</v>
      </c>
      <c r="N68" s="9">
        <v>0</v>
      </c>
      <c r="O68" s="9">
        <v>0</v>
      </c>
      <c r="P68" s="9">
        <f t="shared" si="14"/>
        <v>0</v>
      </c>
      <c r="Q68" s="9">
        <f t="shared" si="15"/>
        <v>0</v>
      </c>
      <c r="R68" s="9">
        <f t="shared" si="4"/>
        <v>0</v>
      </c>
      <c r="S68" s="9">
        <v>0</v>
      </c>
      <c r="T68" s="9">
        <v>0</v>
      </c>
      <c r="U68" s="11">
        <f t="shared" si="3"/>
        <v>0</v>
      </c>
    </row>
    <row r="69" spans="1:21" ht="22.5" hidden="1" outlineLevel="1">
      <c r="A69" s="851"/>
      <c r="B69" s="852"/>
      <c r="C69" s="50" t="s">
        <v>98</v>
      </c>
      <c r="D69" s="9">
        <v>0</v>
      </c>
      <c r="E69" s="9">
        <v>0</v>
      </c>
      <c r="F69" s="9">
        <v>0</v>
      </c>
      <c r="G69" s="9">
        <v>0</v>
      </c>
      <c r="H69" s="9">
        <v>0</v>
      </c>
      <c r="I69" s="9">
        <v>0</v>
      </c>
      <c r="J69" s="9">
        <v>0</v>
      </c>
      <c r="K69" s="9">
        <v>0</v>
      </c>
      <c r="L69" s="9">
        <v>0</v>
      </c>
      <c r="M69" s="9">
        <v>0</v>
      </c>
      <c r="N69" s="9">
        <v>0</v>
      </c>
      <c r="O69" s="9">
        <v>0</v>
      </c>
      <c r="P69" s="9">
        <f t="shared" si="14"/>
        <v>0</v>
      </c>
      <c r="Q69" s="9">
        <f t="shared" si="15"/>
        <v>0</v>
      </c>
      <c r="R69" s="9">
        <f t="shared" si="4"/>
        <v>0</v>
      </c>
      <c r="S69" s="9">
        <v>0</v>
      </c>
      <c r="T69" s="9">
        <v>0</v>
      </c>
      <c r="U69" s="11">
        <f t="shared" si="3"/>
        <v>0</v>
      </c>
    </row>
    <row r="70" spans="1:21" ht="22.5" hidden="1" outlineLevel="1">
      <c r="A70" s="851"/>
      <c r="B70" s="852"/>
      <c r="C70" s="50" t="s">
        <v>99</v>
      </c>
      <c r="D70" s="9">
        <v>0</v>
      </c>
      <c r="E70" s="9">
        <v>0</v>
      </c>
      <c r="F70" s="9">
        <v>0</v>
      </c>
      <c r="G70" s="9">
        <v>0</v>
      </c>
      <c r="H70" s="9">
        <v>0</v>
      </c>
      <c r="I70" s="9">
        <v>0</v>
      </c>
      <c r="J70" s="9">
        <v>0</v>
      </c>
      <c r="K70" s="9">
        <v>0</v>
      </c>
      <c r="L70" s="9">
        <v>0</v>
      </c>
      <c r="M70" s="9">
        <v>0</v>
      </c>
      <c r="N70" s="9">
        <v>0</v>
      </c>
      <c r="O70" s="9">
        <v>0</v>
      </c>
      <c r="P70" s="9">
        <f t="shared" si="14"/>
        <v>0</v>
      </c>
      <c r="Q70" s="9">
        <f t="shared" si="15"/>
        <v>0</v>
      </c>
      <c r="R70" s="9">
        <f t="shared" si="4"/>
        <v>0</v>
      </c>
      <c r="S70" s="9">
        <v>0</v>
      </c>
      <c r="T70" s="9">
        <v>0</v>
      </c>
      <c r="U70" s="11">
        <f t="shared" si="3"/>
        <v>0</v>
      </c>
    </row>
    <row r="71" spans="1:21" ht="22.5" hidden="1" outlineLevel="1">
      <c r="A71" s="851"/>
      <c r="B71" s="852"/>
      <c r="C71" s="50" t="s">
        <v>100</v>
      </c>
      <c r="D71" s="9">
        <v>265</v>
      </c>
      <c r="E71" s="9">
        <v>6</v>
      </c>
      <c r="F71" s="9">
        <v>10</v>
      </c>
      <c r="G71" s="9">
        <v>24</v>
      </c>
      <c r="H71" s="9">
        <v>5</v>
      </c>
      <c r="I71" s="9">
        <v>144</v>
      </c>
      <c r="J71" s="9">
        <v>25</v>
      </c>
      <c r="K71" s="9">
        <v>0</v>
      </c>
      <c r="L71" s="9">
        <v>4</v>
      </c>
      <c r="M71" s="9">
        <v>2</v>
      </c>
      <c r="N71" s="9">
        <v>0</v>
      </c>
      <c r="O71" s="9">
        <v>8</v>
      </c>
      <c r="P71" s="9">
        <f t="shared" si="14"/>
        <v>454</v>
      </c>
      <c r="Q71" s="9">
        <f t="shared" si="15"/>
        <v>39</v>
      </c>
      <c r="R71" s="9">
        <f t="shared" si="4"/>
        <v>493</v>
      </c>
      <c r="S71" s="9">
        <v>1</v>
      </c>
      <c r="T71" s="9">
        <v>0</v>
      </c>
      <c r="U71" s="11">
        <f t="shared" ref="U71:U134" si="16">+T71+S71</f>
        <v>1</v>
      </c>
    </row>
    <row r="72" spans="1:21" ht="14.1" customHeight="1" collapsed="1">
      <c r="A72" s="847" t="s">
        <v>101</v>
      </c>
      <c r="B72" s="847"/>
      <c r="C72" s="847"/>
      <c r="D72" s="7">
        <f t="shared" ref="D72:T72" si="17">SUM(D73:D74)</f>
        <v>142</v>
      </c>
      <c r="E72" s="7">
        <f t="shared" si="17"/>
        <v>8</v>
      </c>
      <c r="F72" s="7">
        <f t="shared" si="17"/>
        <v>16</v>
      </c>
      <c r="G72" s="7">
        <f t="shared" si="17"/>
        <v>17</v>
      </c>
      <c r="H72" s="7">
        <f t="shared" si="17"/>
        <v>1</v>
      </c>
      <c r="I72" s="7">
        <f t="shared" si="17"/>
        <v>133</v>
      </c>
      <c r="J72" s="7">
        <f t="shared" si="17"/>
        <v>5</v>
      </c>
      <c r="K72" s="7">
        <f t="shared" si="17"/>
        <v>0</v>
      </c>
      <c r="L72" s="7">
        <f t="shared" si="17"/>
        <v>0</v>
      </c>
      <c r="M72" s="7">
        <f t="shared" si="17"/>
        <v>1</v>
      </c>
      <c r="N72" s="7">
        <f t="shared" si="17"/>
        <v>0</v>
      </c>
      <c r="O72" s="7">
        <f t="shared" si="17"/>
        <v>1</v>
      </c>
      <c r="P72" s="8">
        <f t="shared" ref="P72:P134" si="18">SUM(D72:I72)</f>
        <v>317</v>
      </c>
      <c r="Q72" s="674">
        <f t="shared" ref="Q72:Q135" si="19">SUM(J72:O72)</f>
        <v>7</v>
      </c>
      <c r="R72" s="674">
        <f t="shared" ref="R72:R135" si="20">+Q72+P72</f>
        <v>324</v>
      </c>
      <c r="S72" s="674">
        <f t="shared" si="17"/>
        <v>2</v>
      </c>
      <c r="T72" s="8">
        <f t="shared" si="17"/>
        <v>0</v>
      </c>
      <c r="U72" s="8">
        <f t="shared" si="16"/>
        <v>2</v>
      </c>
    </row>
    <row r="73" spans="1:21" ht="45" hidden="1" outlineLevel="1">
      <c r="A73" s="851" t="s">
        <v>101</v>
      </c>
      <c r="B73" s="50" t="s">
        <v>102</v>
      </c>
      <c r="C73" s="50" t="s">
        <v>103</v>
      </c>
      <c r="D73" s="9">
        <v>23</v>
      </c>
      <c r="E73" s="9">
        <v>1</v>
      </c>
      <c r="F73" s="9">
        <v>2</v>
      </c>
      <c r="G73" s="9">
        <v>5</v>
      </c>
      <c r="H73" s="9">
        <v>0</v>
      </c>
      <c r="I73" s="9">
        <v>25</v>
      </c>
      <c r="J73" s="9">
        <v>0</v>
      </c>
      <c r="K73" s="9">
        <v>0</v>
      </c>
      <c r="L73" s="9">
        <v>0</v>
      </c>
      <c r="M73" s="9">
        <v>0</v>
      </c>
      <c r="N73" s="9">
        <v>0</v>
      </c>
      <c r="O73" s="9">
        <v>0</v>
      </c>
      <c r="P73" s="9">
        <f t="shared" ref="P73:P74" si="21">SUM(D73:I73)</f>
        <v>56</v>
      </c>
      <c r="Q73" s="9">
        <f t="shared" si="19"/>
        <v>0</v>
      </c>
      <c r="R73" s="9">
        <f t="shared" si="20"/>
        <v>56</v>
      </c>
      <c r="S73" s="9">
        <v>0</v>
      </c>
      <c r="T73" s="12">
        <v>0</v>
      </c>
      <c r="U73" s="11">
        <f t="shared" si="16"/>
        <v>0</v>
      </c>
    </row>
    <row r="74" spans="1:21" ht="45" hidden="1" outlineLevel="1">
      <c r="A74" s="851"/>
      <c r="B74" s="50" t="s">
        <v>104</v>
      </c>
      <c r="C74" s="50" t="s">
        <v>105</v>
      </c>
      <c r="D74" s="9">
        <v>119</v>
      </c>
      <c r="E74" s="9">
        <v>7</v>
      </c>
      <c r="F74" s="9">
        <v>14</v>
      </c>
      <c r="G74" s="9">
        <v>12</v>
      </c>
      <c r="H74" s="9">
        <v>1</v>
      </c>
      <c r="I74" s="9">
        <v>108</v>
      </c>
      <c r="J74" s="9">
        <v>5</v>
      </c>
      <c r="K74" s="9">
        <v>0</v>
      </c>
      <c r="L74" s="9">
        <v>0</v>
      </c>
      <c r="M74" s="9">
        <v>1</v>
      </c>
      <c r="N74" s="9">
        <v>0</v>
      </c>
      <c r="O74" s="9">
        <v>1</v>
      </c>
      <c r="P74" s="9">
        <f t="shared" si="21"/>
        <v>261</v>
      </c>
      <c r="Q74" s="9">
        <f t="shared" si="19"/>
        <v>7</v>
      </c>
      <c r="R74" s="9">
        <f t="shared" si="20"/>
        <v>268</v>
      </c>
      <c r="S74" s="9">
        <v>2</v>
      </c>
      <c r="T74" s="12">
        <v>0</v>
      </c>
      <c r="U74" s="11">
        <f t="shared" si="16"/>
        <v>2</v>
      </c>
    </row>
    <row r="75" spans="1:21" ht="14.1" customHeight="1" collapsed="1">
      <c r="A75" s="847" t="s">
        <v>106</v>
      </c>
      <c r="B75" s="847"/>
      <c r="C75" s="847"/>
      <c r="D75" s="7">
        <f t="shared" ref="D75:T75" si="22">SUM(D76:D101)</f>
        <v>4679</v>
      </c>
      <c r="E75" s="7">
        <f t="shared" si="22"/>
        <v>214</v>
      </c>
      <c r="F75" s="7">
        <f t="shared" si="22"/>
        <v>423</v>
      </c>
      <c r="G75" s="7">
        <f t="shared" si="22"/>
        <v>622</v>
      </c>
      <c r="H75" s="7">
        <f t="shared" si="22"/>
        <v>119</v>
      </c>
      <c r="I75" s="7">
        <f t="shared" si="22"/>
        <v>3236</v>
      </c>
      <c r="J75" s="7">
        <f t="shared" si="22"/>
        <v>2774</v>
      </c>
      <c r="K75" s="7">
        <f t="shared" si="22"/>
        <v>141</v>
      </c>
      <c r="L75" s="7">
        <f t="shared" si="22"/>
        <v>219</v>
      </c>
      <c r="M75" s="7">
        <f t="shared" si="22"/>
        <v>338</v>
      </c>
      <c r="N75" s="7">
        <f t="shared" si="22"/>
        <v>66</v>
      </c>
      <c r="O75" s="7">
        <f t="shared" si="22"/>
        <v>1520</v>
      </c>
      <c r="P75" s="8">
        <f t="shared" si="18"/>
        <v>9293</v>
      </c>
      <c r="Q75" s="8">
        <f t="shared" si="19"/>
        <v>5058</v>
      </c>
      <c r="R75" s="8">
        <f t="shared" si="20"/>
        <v>14351</v>
      </c>
      <c r="S75" s="8">
        <f t="shared" si="22"/>
        <v>1</v>
      </c>
      <c r="T75" s="8">
        <f t="shared" si="22"/>
        <v>1</v>
      </c>
      <c r="U75" s="8">
        <f t="shared" si="16"/>
        <v>2</v>
      </c>
    </row>
    <row r="76" spans="1:21" hidden="1" outlineLevel="1">
      <c r="A76" s="851" t="s">
        <v>106</v>
      </c>
      <c r="B76" s="852" t="s">
        <v>107</v>
      </c>
      <c r="C76" s="50" t="s">
        <v>108</v>
      </c>
      <c r="D76" s="9">
        <v>234</v>
      </c>
      <c r="E76" s="9">
        <v>9</v>
      </c>
      <c r="F76" s="9">
        <v>31</v>
      </c>
      <c r="G76" s="9">
        <v>40</v>
      </c>
      <c r="H76" s="9">
        <v>5</v>
      </c>
      <c r="I76" s="9">
        <v>158</v>
      </c>
      <c r="J76" s="9">
        <v>89</v>
      </c>
      <c r="K76" s="9">
        <v>4</v>
      </c>
      <c r="L76" s="9">
        <v>5</v>
      </c>
      <c r="M76" s="9">
        <v>16</v>
      </c>
      <c r="N76" s="9">
        <v>4</v>
      </c>
      <c r="O76" s="9">
        <v>44</v>
      </c>
      <c r="P76" s="9">
        <f t="shared" si="18"/>
        <v>477</v>
      </c>
      <c r="Q76" s="10">
        <f t="shared" si="19"/>
        <v>162</v>
      </c>
      <c r="R76" s="9">
        <f t="shared" si="20"/>
        <v>639</v>
      </c>
      <c r="S76" s="9">
        <v>0</v>
      </c>
      <c r="T76" s="9">
        <v>0</v>
      </c>
      <c r="U76" s="11">
        <f t="shared" si="16"/>
        <v>0</v>
      </c>
    </row>
    <row r="77" spans="1:21" ht="22.5" hidden="1" outlineLevel="1">
      <c r="A77" s="851"/>
      <c r="B77" s="852"/>
      <c r="C77" s="50" t="s">
        <v>109</v>
      </c>
      <c r="D77" s="9">
        <v>634</v>
      </c>
      <c r="E77" s="9">
        <v>25</v>
      </c>
      <c r="F77" s="9">
        <v>47</v>
      </c>
      <c r="G77" s="9">
        <v>107</v>
      </c>
      <c r="H77" s="9">
        <v>16</v>
      </c>
      <c r="I77" s="9">
        <v>313</v>
      </c>
      <c r="J77" s="9">
        <v>551</v>
      </c>
      <c r="K77" s="9">
        <v>25</v>
      </c>
      <c r="L77" s="9">
        <v>42</v>
      </c>
      <c r="M77" s="9">
        <v>77</v>
      </c>
      <c r="N77" s="9">
        <v>12</v>
      </c>
      <c r="O77" s="9">
        <v>268</v>
      </c>
      <c r="P77" s="9">
        <f t="shared" si="18"/>
        <v>1142</v>
      </c>
      <c r="Q77" s="10">
        <f t="shared" si="19"/>
        <v>975</v>
      </c>
      <c r="R77" s="9">
        <f t="shared" si="20"/>
        <v>2117</v>
      </c>
      <c r="S77" s="9">
        <v>0</v>
      </c>
      <c r="T77" s="9">
        <v>0</v>
      </c>
      <c r="U77" s="11">
        <f t="shared" si="16"/>
        <v>0</v>
      </c>
    </row>
    <row r="78" spans="1:21" ht="22.5" hidden="1" outlineLevel="1">
      <c r="A78" s="851"/>
      <c r="B78" s="852"/>
      <c r="C78" s="50" t="s">
        <v>110</v>
      </c>
      <c r="D78" s="9">
        <v>144</v>
      </c>
      <c r="E78" s="9">
        <v>7</v>
      </c>
      <c r="F78" s="9">
        <v>15</v>
      </c>
      <c r="G78" s="9">
        <v>15</v>
      </c>
      <c r="H78" s="9">
        <v>2</v>
      </c>
      <c r="I78" s="9">
        <v>109</v>
      </c>
      <c r="J78" s="9">
        <v>32</v>
      </c>
      <c r="K78" s="9">
        <v>2</v>
      </c>
      <c r="L78" s="9">
        <v>5</v>
      </c>
      <c r="M78" s="9">
        <v>5</v>
      </c>
      <c r="N78" s="9">
        <v>1</v>
      </c>
      <c r="O78" s="9">
        <v>29</v>
      </c>
      <c r="P78" s="9">
        <f t="shared" si="18"/>
        <v>292</v>
      </c>
      <c r="Q78" s="10">
        <f t="shared" si="19"/>
        <v>74</v>
      </c>
      <c r="R78" s="9">
        <f t="shared" si="20"/>
        <v>366</v>
      </c>
      <c r="S78" s="9">
        <v>0</v>
      </c>
      <c r="T78" s="9">
        <v>0</v>
      </c>
      <c r="U78" s="11">
        <f t="shared" si="16"/>
        <v>0</v>
      </c>
    </row>
    <row r="79" spans="1:21" ht="56.25" hidden="1" outlineLevel="1">
      <c r="A79" s="851"/>
      <c r="B79" s="50" t="s">
        <v>111</v>
      </c>
      <c r="C79" s="50" t="s">
        <v>112</v>
      </c>
      <c r="D79" s="9">
        <v>49</v>
      </c>
      <c r="E79" s="9">
        <v>2</v>
      </c>
      <c r="F79" s="9">
        <v>3</v>
      </c>
      <c r="G79" s="9">
        <v>7</v>
      </c>
      <c r="H79" s="9">
        <v>2</v>
      </c>
      <c r="I79" s="9">
        <v>33</v>
      </c>
      <c r="J79" s="9">
        <v>125</v>
      </c>
      <c r="K79" s="9">
        <v>9</v>
      </c>
      <c r="L79" s="9">
        <v>6</v>
      </c>
      <c r="M79" s="9">
        <v>23</v>
      </c>
      <c r="N79" s="9">
        <v>3</v>
      </c>
      <c r="O79" s="9">
        <v>95</v>
      </c>
      <c r="P79" s="9">
        <f t="shared" si="18"/>
        <v>96</v>
      </c>
      <c r="Q79" s="10">
        <f t="shared" si="19"/>
        <v>261</v>
      </c>
      <c r="R79" s="9">
        <f t="shared" si="20"/>
        <v>357</v>
      </c>
      <c r="S79" s="9">
        <v>0</v>
      </c>
      <c r="T79" s="9">
        <v>0</v>
      </c>
      <c r="U79" s="11">
        <f t="shared" si="16"/>
        <v>0</v>
      </c>
    </row>
    <row r="80" spans="1:21" hidden="1" outlineLevel="1">
      <c r="A80" s="851"/>
      <c r="B80" s="852" t="s">
        <v>113</v>
      </c>
      <c r="C80" s="50" t="s">
        <v>114</v>
      </c>
      <c r="D80" s="9">
        <v>75</v>
      </c>
      <c r="E80" s="9">
        <v>0</v>
      </c>
      <c r="F80" s="9">
        <v>4</v>
      </c>
      <c r="G80" s="9">
        <v>6</v>
      </c>
      <c r="H80" s="9">
        <v>2</v>
      </c>
      <c r="I80" s="9">
        <v>42</v>
      </c>
      <c r="J80" s="9">
        <v>36</v>
      </c>
      <c r="K80" s="9">
        <v>1</v>
      </c>
      <c r="L80" s="9">
        <v>1</v>
      </c>
      <c r="M80" s="9">
        <v>2</v>
      </c>
      <c r="N80" s="9">
        <v>1</v>
      </c>
      <c r="O80" s="9">
        <v>17</v>
      </c>
      <c r="P80" s="9">
        <f t="shared" si="18"/>
        <v>129</v>
      </c>
      <c r="Q80" s="10">
        <f t="shared" si="19"/>
        <v>58</v>
      </c>
      <c r="R80" s="9">
        <f t="shared" si="20"/>
        <v>187</v>
      </c>
      <c r="S80" s="9">
        <v>0</v>
      </c>
      <c r="T80" s="9">
        <v>0</v>
      </c>
      <c r="U80" s="11">
        <f t="shared" si="16"/>
        <v>0</v>
      </c>
    </row>
    <row r="81" spans="1:21" hidden="1" outlineLevel="1">
      <c r="A81" s="851"/>
      <c r="B81" s="852"/>
      <c r="C81" s="50" t="s">
        <v>115</v>
      </c>
      <c r="D81" s="9">
        <v>59</v>
      </c>
      <c r="E81" s="9">
        <v>1</v>
      </c>
      <c r="F81" s="9">
        <v>9</v>
      </c>
      <c r="G81" s="9">
        <v>5</v>
      </c>
      <c r="H81" s="9">
        <v>2</v>
      </c>
      <c r="I81" s="9">
        <v>51</v>
      </c>
      <c r="J81" s="9">
        <v>8</v>
      </c>
      <c r="K81" s="9">
        <v>0</v>
      </c>
      <c r="L81" s="9">
        <v>2</v>
      </c>
      <c r="M81" s="9">
        <v>0</v>
      </c>
      <c r="N81" s="9">
        <v>0</v>
      </c>
      <c r="O81" s="9">
        <v>3</v>
      </c>
      <c r="P81" s="9">
        <f t="shared" si="18"/>
        <v>127</v>
      </c>
      <c r="Q81" s="10">
        <f t="shared" si="19"/>
        <v>13</v>
      </c>
      <c r="R81" s="9">
        <f t="shared" si="20"/>
        <v>140</v>
      </c>
      <c r="S81" s="9">
        <v>0</v>
      </c>
      <c r="T81" s="9">
        <v>0</v>
      </c>
      <c r="U81" s="11">
        <f t="shared" si="16"/>
        <v>0</v>
      </c>
    </row>
    <row r="82" spans="1:21" ht="22.5" hidden="1" outlineLevel="1">
      <c r="A82" s="851"/>
      <c r="B82" s="852"/>
      <c r="C82" s="50" t="s">
        <v>116</v>
      </c>
      <c r="D82" s="9">
        <v>176</v>
      </c>
      <c r="E82" s="9">
        <v>11</v>
      </c>
      <c r="F82" s="9">
        <v>23</v>
      </c>
      <c r="G82" s="9">
        <v>22</v>
      </c>
      <c r="H82" s="9">
        <v>3</v>
      </c>
      <c r="I82" s="9">
        <v>162</v>
      </c>
      <c r="J82" s="9">
        <v>308</v>
      </c>
      <c r="K82" s="9">
        <v>23</v>
      </c>
      <c r="L82" s="9">
        <v>30</v>
      </c>
      <c r="M82" s="9">
        <v>45</v>
      </c>
      <c r="N82" s="9">
        <v>8</v>
      </c>
      <c r="O82" s="9">
        <v>225</v>
      </c>
      <c r="P82" s="9">
        <f t="shared" si="18"/>
        <v>397</v>
      </c>
      <c r="Q82" s="10">
        <f t="shared" si="19"/>
        <v>639</v>
      </c>
      <c r="R82" s="9">
        <f t="shared" si="20"/>
        <v>1036</v>
      </c>
      <c r="S82" s="9">
        <v>0</v>
      </c>
      <c r="T82" s="9">
        <v>0</v>
      </c>
      <c r="U82" s="11">
        <f t="shared" si="16"/>
        <v>0</v>
      </c>
    </row>
    <row r="83" spans="1:21" hidden="1" outlineLevel="1">
      <c r="A83" s="851"/>
      <c r="B83" s="852" t="s">
        <v>117</v>
      </c>
      <c r="C83" s="50" t="s">
        <v>118</v>
      </c>
      <c r="D83" s="9">
        <v>113</v>
      </c>
      <c r="E83" s="9">
        <v>1</v>
      </c>
      <c r="F83" s="9">
        <v>14</v>
      </c>
      <c r="G83" s="9">
        <v>12</v>
      </c>
      <c r="H83" s="9">
        <v>2</v>
      </c>
      <c r="I83" s="9">
        <v>116</v>
      </c>
      <c r="J83" s="9">
        <v>5</v>
      </c>
      <c r="K83" s="9">
        <v>0</v>
      </c>
      <c r="L83" s="9">
        <v>2</v>
      </c>
      <c r="M83" s="9">
        <v>2</v>
      </c>
      <c r="N83" s="9">
        <v>1</v>
      </c>
      <c r="O83" s="9">
        <v>8</v>
      </c>
      <c r="P83" s="9">
        <f t="shared" si="18"/>
        <v>258</v>
      </c>
      <c r="Q83" s="10">
        <f t="shared" si="19"/>
        <v>18</v>
      </c>
      <c r="R83" s="9">
        <f t="shared" si="20"/>
        <v>276</v>
      </c>
      <c r="S83" s="9">
        <v>0</v>
      </c>
      <c r="T83" s="9">
        <v>0</v>
      </c>
      <c r="U83" s="11">
        <f t="shared" si="16"/>
        <v>0</v>
      </c>
    </row>
    <row r="84" spans="1:21" ht="22.5" hidden="1" outlineLevel="1">
      <c r="A84" s="851"/>
      <c r="B84" s="852"/>
      <c r="C84" s="50" t="s">
        <v>119</v>
      </c>
      <c r="D84" s="9">
        <v>0</v>
      </c>
      <c r="E84" s="9">
        <v>0</v>
      </c>
      <c r="F84" s="9">
        <v>0</v>
      </c>
      <c r="G84" s="9">
        <v>1</v>
      </c>
      <c r="H84" s="9">
        <v>1</v>
      </c>
      <c r="I84" s="9">
        <v>3</v>
      </c>
      <c r="J84" s="9">
        <v>0</v>
      </c>
      <c r="K84" s="9">
        <v>0</v>
      </c>
      <c r="L84" s="9">
        <v>0</v>
      </c>
      <c r="M84" s="9">
        <v>0</v>
      </c>
      <c r="N84" s="9">
        <v>0</v>
      </c>
      <c r="O84" s="9">
        <v>1</v>
      </c>
      <c r="P84" s="9">
        <f t="shared" si="18"/>
        <v>5</v>
      </c>
      <c r="Q84" s="10">
        <f t="shared" si="19"/>
        <v>1</v>
      </c>
      <c r="R84" s="9">
        <f t="shared" si="20"/>
        <v>6</v>
      </c>
      <c r="S84" s="9">
        <v>0</v>
      </c>
      <c r="T84" s="9">
        <v>0</v>
      </c>
      <c r="U84" s="11">
        <f t="shared" si="16"/>
        <v>0</v>
      </c>
    </row>
    <row r="85" spans="1:21" hidden="1" outlineLevel="1">
      <c r="A85" s="851"/>
      <c r="B85" s="852" t="s">
        <v>120</v>
      </c>
      <c r="C85" s="50" t="s">
        <v>121</v>
      </c>
      <c r="D85" s="9">
        <v>615</v>
      </c>
      <c r="E85" s="9">
        <v>22</v>
      </c>
      <c r="F85" s="9">
        <v>46</v>
      </c>
      <c r="G85" s="9">
        <v>65</v>
      </c>
      <c r="H85" s="9">
        <v>16</v>
      </c>
      <c r="I85" s="9">
        <v>293</v>
      </c>
      <c r="J85" s="9">
        <v>140</v>
      </c>
      <c r="K85" s="9">
        <v>6</v>
      </c>
      <c r="L85" s="9">
        <v>10</v>
      </c>
      <c r="M85" s="9">
        <v>22</v>
      </c>
      <c r="N85" s="9">
        <v>5</v>
      </c>
      <c r="O85" s="9">
        <v>77</v>
      </c>
      <c r="P85" s="9">
        <f t="shared" si="18"/>
        <v>1057</v>
      </c>
      <c r="Q85" s="10">
        <f t="shared" si="19"/>
        <v>260</v>
      </c>
      <c r="R85" s="9">
        <f t="shared" si="20"/>
        <v>1317</v>
      </c>
      <c r="S85" s="9">
        <v>0</v>
      </c>
      <c r="T85" s="9">
        <v>0</v>
      </c>
      <c r="U85" s="11">
        <f t="shared" si="16"/>
        <v>0</v>
      </c>
    </row>
    <row r="86" spans="1:21" hidden="1" outlineLevel="1">
      <c r="A86" s="851"/>
      <c r="B86" s="852"/>
      <c r="C86" s="50" t="s">
        <v>122</v>
      </c>
      <c r="D86" s="9">
        <v>47</v>
      </c>
      <c r="E86" s="9">
        <v>3</v>
      </c>
      <c r="F86" s="9">
        <v>1</v>
      </c>
      <c r="G86" s="9">
        <v>6</v>
      </c>
      <c r="H86" s="9">
        <v>0</v>
      </c>
      <c r="I86" s="9">
        <v>37</v>
      </c>
      <c r="J86" s="9">
        <v>21</v>
      </c>
      <c r="K86" s="9">
        <v>0</v>
      </c>
      <c r="L86" s="9">
        <v>1</v>
      </c>
      <c r="M86" s="9">
        <v>1</v>
      </c>
      <c r="N86" s="9">
        <v>0</v>
      </c>
      <c r="O86" s="9">
        <v>15</v>
      </c>
      <c r="P86" s="9">
        <f t="shared" si="18"/>
        <v>94</v>
      </c>
      <c r="Q86" s="10">
        <f t="shared" si="19"/>
        <v>38</v>
      </c>
      <c r="R86" s="9">
        <f t="shared" si="20"/>
        <v>132</v>
      </c>
      <c r="S86" s="9">
        <v>0</v>
      </c>
      <c r="T86" s="9">
        <v>0</v>
      </c>
      <c r="U86" s="11">
        <f t="shared" si="16"/>
        <v>0</v>
      </c>
    </row>
    <row r="87" spans="1:21" ht="22.5" hidden="1" outlineLevel="1">
      <c r="A87" s="851"/>
      <c r="B87" s="852" t="s">
        <v>123</v>
      </c>
      <c r="C87" s="50" t="s">
        <v>124</v>
      </c>
      <c r="D87" s="9">
        <v>157</v>
      </c>
      <c r="E87" s="9">
        <v>4</v>
      </c>
      <c r="F87" s="9">
        <v>15</v>
      </c>
      <c r="G87" s="9">
        <v>24</v>
      </c>
      <c r="H87" s="9">
        <v>1</v>
      </c>
      <c r="I87" s="9">
        <v>158</v>
      </c>
      <c r="J87" s="9">
        <v>12</v>
      </c>
      <c r="K87" s="9">
        <v>0</v>
      </c>
      <c r="L87" s="9">
        <v>1</v>
      </c>
      <c r="M87" s="9">
        <v>1</v>
      </c>
      <c r="N87" s="9">
        <v>0</v>
      </c>
      <c r="O87" s="9">
        <v>14</v>
      </c>
      <c r="P87" s="9">
        <f t="shared" si="18"/>
        <v>359</v>
      </c>
      <c r="Q87" s="10">
        <f t="shared" si="19"/>
        <v>28</v>
      </c>
      <c r="R87" s="9">
        <f t="shared" si="20"/>
        <v>387</v>
      </c>
      <c r="S87" s="9">
        <v>0</v>
      </c>
      <c r="T87" s="9">
        <v>0</v>
      </c>
      <c r="U87" s="11">
        <f t="shared" si="16"/>
        <v>0</v>
      </c>
    </row>
    <row r="88" spans="1:21" hidden="1" outlineLevel="1">
      <c r="A88" s="851"/>
      <c r="B88" s="852"/>
      <c r="C88" s="50" t="s">
        <v>125</v>
      </c>
      <c r="D88" s="9">
        <v>13</v>
      </c>
      <c r="E88" s="9">
        <v>0</v>
      </c>
      <c r="F88" s="9">
        <v>1</v>
      </c>
      <c r="G88" s="9">
        <v>3</v>
      </c>
      <c r="H88" s="9">
        <v>2</v>
      </c>
      <c r="I88" s="9">
        <v>17</v>
      </c>
      <c r="J88" s="9">
        <v>1</v>
      </c>
      <c r="K88" s="9">
        <v>1</v>
      </c>
      <c r="L88" s="9">
        <v>0</v>
      </c>
      <c r="M88" s="9">
        <v>1</v>
      </c>
      <c r="N88" s="9">
        <v>1</v>
      </c>
      <c r="O88" s="9">
        <v>0</v>
      </c>
      <c r="P88" s="9">
        <f t="shared" si="18"/>
        <v>36</v>
      </c>
      <c r="Q88" s="10">
        <f t="shared" si="19"/>
        <v>4</v>
      </c>
      <c r="R88" s="9">
        <f t="shared" si="20"/>
        <v>40</v>
      </c>
      <c r="S88" s="9">
        <v>0</v>
      </c>
      <c r="T88" s="9">
        <v>0</v>
      </c>
      <c r="U88" s="11">
        <f t="shared" si="16"/>
        <v>0</v>
      </c>
    </row>
    <row r="89" spans="1:21" ht="33.75" hidden="1" outlineLevel="1">
      <c r="A89" s="851"/>
      <c r="B89" s="852"/>
      <c r="C89" s="50" t="s">
        <v>126</v>
      </c>
      <c r="D89" s="9">
        <v>0</v>
      </c>
      <c r="E89" s="9">
        <v>0</v>
      </c>
      <c r="F89" s="9">
        <v>0</v>
      </c>
      <c r="G89" s="9">
        <v>0</v>
      </c>
      <c r="H89" s="9">
        <v>0</v>
      </c>
      <c r="I89" s="9">
        <v>0</v>
      </c>
      <c r="J89" s="9">
        <v>0</v>
      </c>
      <c r="K89" s="9">
        <v>0</v>
      </c>
      <c r="L89" s="9">
        <v>0</v>
      </c>
      <c r="M89" s="9">
        <v>0</v>
      </c>
      <c r="N89" s="9">
        <v>0</v>
      </c>
      <c r="O89" s="9">
        <v>0</v>
      </c>
      <c r="P89" s="9">
        <f t="shared" si="18"/>
        <v>0</v>
      </c>
      <c r="Q89" s="10">
        <f t="shared" si="19"/>
        <v>0</v>
      </c>
      <c r="R89" s="9">
        <f t="shared" si="20"/>
        <v>0</v>
      </c>
      <c r="S89" s="9">
        <v>0</v>
      </c>
      <c r="T89" s="9">
        <v>0</v>
      </c>
      <c r="U89" s="11">
        <f t="shared" si="16"/>
        <v>0</v>
      </c>
    </row>
    <row r="90" spans="1:21" ht="22.5" hidden="1" outlineLevel="1">
      <c r="A90" s="851"/>
      <c r="B90" s="852" t="s">
        <v>127</v>
      </c>
      <c r="C90" s="50" t="s">
        <v>128</v>
      </c>
      <c r="D90" s="9">
        <v>535</v>
      </c>
      <c r="E90" s="9">
        <v>17</v>
      </c>
      <c r="F90" s="9">
        <v>26</v>
      </c>
      <c r="G90" s="9">
        <v>49</v>
      </c>
      <c r="H90" s="9">
        <v>10</v>
      </c>
      <c r="I90" s="9">
        <v>415</v>
      </c>
      <c r="J90" s="9">
        <v>228</v>
      </c>
      <c r="K90" s="9">
        <v>8</v>
      </c>
      <c r="L90" s="9">
        <v>12</v>
      </c>
      <c r="M90" s="9">
        <v>24</v>
      </c>
      <c r="N90" s="9">
        <v>1</v>
      </c>
      <c r="O90" s="9">
        <v>110</v>
      </c>
      <c r="P90" s="9">
        <f t="shared" si="18"/>
        <v>1052</v>
      </c>
      <c r="Q90" s="10">
        <f t="shared" si="19"/>
        <v>383</v>
      </c>
      <c r="R90" s="9">
        <f t="shared" si="20"/>
        <v>1435</v>
      </c>
      <c r="S90" s="9">
        <v>0</v>
      </c>
      <c r="T90" s="9">
        <v>0</v>
      </c>
      <c r="U90" s="11">
        <f t="shared" si="16"/>
        <v>0</v>
      </c>
    </row>
    <row r="91" spans="1:21" ht="22.5" hidden="1" outlineLevel="1">
      <c r="A91" s="851"/>
      <c r="B91" s="852"/>
      <c r="C91" s="50" t="s">
        <v>129</v>
      </c>
      <c r="D91" s="9">
        <v>635</v>
      </c>
      <c r="E91" s="9">
        <v>33</v>
      </c>
      <c r="F91" s="9">
        <v>52</v>
      </c>
      <c r="G91" s="9">
        <v>85</v>
      </c>
      <c r="H91" s="9">
        <v>15</v>
      </c>
      <c r="I91" s="9">
        <v>432</v>
      </c>
      <c r="J91" s="9">
        <v>681</v>
      </c>
      <c r="K91" s="9">
        <v>23</v>
      </c>
      <c r="L91" s="9">
        <v>30</v>
      </c>
      <c r="M91" s="9">
        <v>42</v>
      </c>
      <c r="N91" s="9">
        <v>7</v>
      </c>
      <c r="O91" s="9">
        <v>261</v>
      </c>
      <c r="P91" s="9">
        <f t="shared" si="18"/>
        <v>1252</v>
      </c>
      <c r="Q91" s="10">
        <f t="shared" si="19"/>
        <v>1044</v>
      </c>
      <c r="R91" s="9">
        <f t="shared" si="20"/>
        <v>2296</v>
      </c>
      <c r="S91" s="9">
        <v>0</v>
      </c>
      <c r="T91" s="9">
        <v>0</v>
      </c>
      <c r="U91" s="11">
        <f t="shared" si="16"/>
        <v>0</v>
      </c>
    </row>
    <row r="92" spans="1:21" ht="22.5" hidden="1" outlineLevel="1">
      <c r="A92" s="851"/>
      <c r="B92" s="852"/>
      <c r="C92" s="50" t="s">
        <v>130</v>
      </c>
      <c r="D92" s="9">
        <v>41</v>
      </c>
      <c r="E92" s="9">
        <v>7</v>
      </c>
      <c r="F92" s="9">
        <v>4</v>
      </c>
      <c r="G92" s="9">
        <v>6</v>
      </c>
      <c r="H92" s="9">
        <v>1</v>
      </c>
      <c r="I92" s="9">
        <v>45</v>
      </c>
      <c r="J92" s="9">
        <v>10</v>
      </c>
      <c r="K92" s="9">
        <v>0</v>
      </c>
      <c r="L92" s="9">
        <v>0</v>
      </c>
      <c r="M92" s="9">
        <v>1</v>
      </c>
      <c r="N92" s="9">
        <v>0</v>
      </c>
      <c r="O92" s="9">
        <v>5</v>
      </c>
      <c r="P92" s="9">
        <f t="shared" si="18"/>
        <v>104</v>
      </c>
      <c r="Q92" s="10">
        <f t="shared" si="19"/>
        <v>16</v>
      </c>
      <c r="R92" s="9">
        <f t="shared" si="20"/>
        <v>120</v>
      </c>
      <c r="S92" s="9">
        <v>0</v>
      </c>
      <c r="T92" s="9">
        <v>0</v>
      </c>
      <c r="U92" s="11">
        <f t="shared" si="16"/>
        <v>0</v>
      </c>
    </row>
    <row r="93" spans="1:21" hidden="1" outlineLevel="1">
      <c r="A93" s="851"/>
      <c r="B93" s="852" t="s">
        <v>131</v>
      </c>
      <c r="C93" s="50" t="s">
        <v>132</v>
      </c>
      <c r="D93" s="9">
        <v>169</v>
      </c>
      <c r="E93" s="9">
        <v>11</v>
      </c>
      <c r="F93" s="9">
        <v>13</v>
      </c>
      <c r="G93" s="9">
        <v>26</v>
      </c>
      <c r="H93" s="9">
        <v>13</v>
      </c>
      <c r="I93" s="9">
        <v>157</v>
      </c>
      <c r="J93" s="9">
        <v>8</v>
      </c>
      <c r="K93" s="9">
        <v>1</v>
      </c>
      <c r="L93" s="9">
        <v>3</v>
      </c>
      <c r="M93" s="9">
        <v>1</v>
      </c>
      <c r="N93" s="9">
        <v>1</v>
      </c>
      <c r="O93" s="9">
        <v>8</v>
      </c>
      <c r="P93" s="9">
        <f t="shared" si="18"/>
        <v>389</v>
      </c>
      <c r="Q93" s="10">
        <f t="shared" si="19"/>
        <v>22</v>
      </c>
      <c r="R93" s="9">
        <f t="shared" si="20"/>
        <v>411</v>
      </c>
      <c r="S93" s="9">
        <v>0</v>
      </c>
      <c r="T93" s="9">
        <v>0</v>
      </c>
      <c r="U93" s="11">
        <f t="shared" si="16"/>
        <v>0</v>
      </c>
    </row>
    <row r="94" spans="1:21" hidden="1" outlineLevel="1">
      <c r="A94" s="851"/>
      <c r="B94" s="852"/>
      <c r="C94" s="50" t="s">
        <v>133</v>
      </c>
      <c r="D94" s="9">
        <v>530</v>
      </c>
      <c r="E94" s="9">
        <v>27</v>
      </c>
      <c r="F94" s="9">
        <v>78</v>
      </c>
      <c r="G94" s="9">
        <v>76</v>
      </c>
      <c r="H94" s="9">
        <v>12</v>
      </c>
      <c r="I94" s="9">
        <v>344</v>
      </c>
      <c r="J94" s="9">
        <v>319</v>
      </c>
      <c r="K94" s="9">
        <v>24</v>
      </c>
      <c r="L94" s="9">
        <v>53</v>
      </c>
      <c r="M94" s="9">
        <v>56</v>
      </c>
      <c r="N94" s="9">
        <v>14</v>
      </c>
      <c r="O94" s="9">
        <v>221</v>
      </c>
      <c r="P94" s="9">
        <f t="shared" si="18"/>
        <v>1067</v>
      </c>
      <c r="Q94" s="10">
        <f t="shared" si="19"/>
        <v>687</v>
      </c>
      <c r="R94" s="9">
        <f t="shared" si="20"/>
        <v>1754</v>
      </c>
      <c r="S94" s="9">
        <v>0</v>
      </c>
      <c r="T94" s="9">
        <v>1</v>
      </c>
      <c r="U94" s="11">
        <f t="shared" si="16"/>
        <v>1</v>
      </c>
    </row>
    <row r="95" spans="1:21" hidden="1" outlineLevel="1">
      <c r="A95" s="851"/>
      <c r="B95" s="852"/>
      <c r="C95" s="50" t="s">
        <v>134</v>
      </c>
      <c r="D95" s="9">
        <v>84</v>
      </c>
      <c r="E95" s="9">
        <v>1</v>
      </c>
      <c r="F95" s="9">
        <v>0</v>
      </c>
      <c r="G95" s="9">
        <v>16</v>
      </c>
      <c r="H95" s="9">
        <v>3</v>
      </c>
      <c r="I95" s="9">
        <v>60</v>
      </c>
      <c r="J95" s="9">
        <v>11</v>
      </c>
      <c r="K95" s="9">
        <v>1</v>
      </c>
      <c r="L95" s="9">
        <v>1</v>
      </c>
      <c r="M95" s="9">
        <v>3</v>
      </c>
      <c r="N95" s="9">
        <v>0</v>
      </c>
      <c r="O95" s="9">
        <v>7</v>
      </c>
      <c r="P95" s="9">
        <f t="shared" si="18"/>
        <v>164</v>
      </c>
      <c r="Q95" s="10">
        <f t="shared" si="19"/>
        <v>23</v>
      </c>
      <c r="R95" s="9">
        <f t="shared" si="20"/>
        <v>187</v>
      </c>
      <c r="S95" s="9">
        <v>0</v>
      </c>
      <c r="T95" s="9">
        <v>0</v>
      </c>
      <c r="U95" s="11">
        <f t="shared" si="16"/>
        <v>0</v>
      </c>
    </row>
    <row r="96" spans="1:21" ht="22.5" hidden="1" outlineLevel="1">
      <c r="A96" s="851"/>
      <c r="B96" s="852"/>
      <c r="C96" s="50" t="s">
        <v>135</v>
      </c>
      <c r="D96" s="9">
        <v>52</v>
      </c>
      <c r="E96" s="9">
        <v>3</v>
      </c>
      <c r="F96" s="9">
        <v>3</v>
      </c>
      <c r="G96" s="9">
        <v>4</v>
      </c>
      <c r="H96" s="9">
        <v>3</v>
      </c>
      <c r="I96" s="9">
        <v>46</v>
      </c>
      <c r="J96" s="9">
        <v>23</v>
      </c>
      <c r="K96" s="9">
        <v>2</v>
      </c>
      <c r="L96" s="9">
        <v>1</v>
      </c>
      <c r="M96" s="9">
        <v>2</v>
      </c>
      <c r="N96" s="9">
        <v>0</v>
      </c>
      <c r="O96" s="9">
        <v>12</v>
      </c>
      <c r="P96" s="9">
        <f t="shared" si="18"/>
        <v>111</v>
      </c>
      <c r="Q96" s="10">
        <f t="shared" si="19"/>
        <v>40</v>
      </c>
      <c r="R96" s="9">
        <f t="shared" si="20"/>
        <v>151</v>
      </c>
      <c r="S96" s="9">
        <v>0</v>
      </c>
      <c r="T96" s="9">
        <v>0</v>
      </c>
      <c r="U96" s="11">
        <f t="shared" si="16"/>
        <v>0</v>
      </c>
    </row>
    <row r="97" spans="1:21" ht="22.5" hidden="1" outlineLevel="1">
      <c r="A97" s="851"/>
      <c r="B97" s="852"/>
      <c r="C97" s="50" t="s">
        <v>136</v>
      </c>
      <c r="D97" s="9">
        <v>86</v>
      </c>
      <c r="E97" s="9">
        <v>0</v>
      </c>
      <c r="F97" s="9">
        <v>8</v>
      </c>
      <c r="G97" s="9">
        <v>9</v>
      </c>
      <c r="H97" s="9">
        <v>0</v>
      </c>
      <c r="I97" s="9">
        <v>41</v>
      </c>
      <c r="J97" s="9">
        <v>95</v>
      </c>
      <c r="K97" s="9">
        <v>3</v>
      </c>
      <c r="L97" s="9">
        <v>3</v>
      </c>
      <c r="M97" s="9">
        <v>7</v>
      </c>
      <c r="N97" s="9">
        <v>2</v>
      </c>
      <c r="O97" s="9">
        <v>30</v>
      </c>
      <c r="P97" s="9">
        <f t="shared" si="18"/>
        <v>144</v>
      </c>
      <c r="Q97" s="10">
        <f t="shared" si="19"/>
        <v>140</v>
      </c>
      <c r="R97" s="9">
        <f t="shared" si="20"/>
        <v>284</v>
      </c>
      <c r="S97" s="9">
        <v>0</v>
      </c>
      <c r="T97" s="9">
        <v>0</v>
      </c>
      <c r="U97" s="11">
        <f t="shared" si="16"/>
        <v>0</v>
      </c>
    </row>
    <row r="98" spans="1:21" ht="22.5" hidden="1" outlineLevel="1">
      <c r="A98" s="851"/>
      <c r="B98" s="852"/>
      <c r="C98" s="50" t="s">
        <v>137</v>
      </c>
      <c r="D98" s="9">
        <v>0</v>
      </c>
      <c r="E98" s="9">
        <v>0</v>
      </c>
      <c r="F98" s="9">
        <v>1</v>
      </c>
      <c r="G98" s="9">
        <v>0</v>
      </c>
      <c r="H98" s="9">
        <v>0</v>
      </c>
      <c r="I98" s="9">
        <v>1</v>
      </c>
      <c r="J98" s="9">
        <v>1</v>
      </c>
      <c r="K98" s="9">
        <v>0</v>
      </c>
      <c r="L98" s="9">
        <v>0</v>
      </c>
      <c r="M98" s="9">
        <v>0</v>
      </c>
      <c r="N98" s="9">
        <v>0</v>
      </c>
      <c r="O98" s="9">
        <v>0</v>
      </c>
      <c r="P98" s="9">
        <f t="shared" si="18"/>
        <v>2</v>
      </c>
      <c r="Q98" s="10">
        <f t="shared" si="19"/>
        <v>1</v>
      </c>
      <c r="R98" s="9">
        <f t="shared" si="20"/>
        <v>3</v>
      </c>
      <c r="S98" s="9">
        <v>0</v>
      </c>
      <c r="T98" s="9">
        <v>0</v>
      </c>
      <c r="U98" s="11">
        <f t="shared" si="16"/>
        <v>0</v>
      </c>
    </row>
    <row r="99" spans="1:21" ht="22.5" hidden="1" outlineLevel="1">
      <c r="A99" s="851"/>
      <c r="B99" s="852"/>
      <c r="C99" s="50" t="s">
        <v>138</v>
      </c>
      <c r="D99" s="9">
        <v>95</v>
      </c>
      <c r="E99" s="9">
        <v>4</v>
      </c>
      <c r="F99" s="9">
        <v>12</v>
      </c>
      <c r="G99" s="9">
        <v>9</v>
      </c>
      <c r="H99" s="9">
        <v>5</v>
      </c>
      <c r="I99" s="9">
        <v>75</v>
      </c>
      <c r="J99" s="9">
        <v>65</v>
      </c>
      <c r="K99" s="9">
        <v>8</v>
      </c>
      <c r="L99" s="9">
        <v>11</v>
      </c>
      <c r="M99" s="9">
        <v>6</v>
      </c>
      <c r="N99" s="9">
        <v>5</v>
      </c>
      <c r="O99" s="9">
        <v>63</v>
      </c>
      <c r="P99" s="9">
        <f t="shared" si="18"/>
        <v>200</v>
      </c>
      <c r="Q99" s="10">
        <f t="shared" si="19"/>
        <v>158</v>
      </c>
      <c r="R99" s="9">
        <f t="shared" si="20"/>
        <v>358</v>
      </c>
      <c r="S99" s="9">
        <v>0</v>
      </c>
      <c r="T99" s="9">
        <v>0</v>
      </c>
      <c r="U99" s="11">
        <f t="shared" si="16"/>
        <v>0</v>
      </c>
    </row>
    <row r="100" spans="1:21" ht="22.5" hidden="1" outlineLevel="1">
      <c r="A100" s="851"/>
      <c r="B100" s="852" t="s">
        <v>139</v>
      </c>
      <c r="C100" s="50" t="s">
        <v>140</v>
      </c>
      <c r="D100" s="9">
        <v>135</v>
      </c>
      <c r="E100" s="9">
        <v>26</v>
      </c>
      <c r="F100" s="9">
        <v>17</v>
      </c>
      <c r="G100" s="9">
        <v>27</v>
      </c>
      <c r="H100" s="9">
        <v>3</v>
      </c>
      <c r="I100" s="9">
        <v>124</v>
      </c>
      <c r="J100" s="9">
        <v>5</v>
      </c>
      <c r="K100" s="9">
        <v>0</v>
      </c>
      <c r="L100" s="9">
        <v>0</v>
      </c>
      <c r="M100" s="9">
        <v>0</v>
      </c>
      <c r="N100" s="9">
        <v>0</v>
      </c>
      <c r="O100" s="9">
        <v>6</v>
      </c>
      <c r="P100" s="9">
        <f t="shared" si="18"/>
        <v>332</v>
      </c>
      <c r="Q100" s="10">
        <f t="shared" si="19"/>
        <v>11</v>
      </c>
      <c r="R100" s="9">
        <f t="shared" si="20"/>
        <v>343</v>
      </c>
      <c r="S100" s="9">
        <v>1</v>
      </c>
      <c r="T100" s="9">
        <v>0</v>
      </c>
      <c r="U100" s="11">
        <f t="shared" si="16"/>
        <v>1</v>
      </c>
    </row>
    <row r="101" spans="1:21" hidden="1" outlineLevel="1">
      <c r="A101" s="851"/>
      <c r="B101" s="852"/>
      <c r="C101" s="50" t="s">
        <v>141</v>
      </c>
      <c r="D101" s="9">
        <v>1</v>
      </c>
      <c r="E101" s="9">
        <v>0</v>
      </c>
      <c r="F101" s="9">
        <v>0</v>
      </c>
      <c r="G101" s="9">
        <v>2</v>
      </c>
      <c r="H101" s="9">
        <v>0</v>
      </c>
      <c r="I101" s="9">
        <v>4</v>
      </c>
      <c r="J101" s="9">
        <v>0</v>
      </c>
      <c r="K101" s="9">
        <v>0</v>
      </c>
      <c r="L101" s="9">
        <v>0</v>
      </c>
      <c r="M101" s="9">
        <v>1</v>
      </c>
      <c r="N101" s="9">
        <v>0</v>
      </c>
      <c r="O101" s="9">
        <v>1</v>
      </c>
      <c r="P101" s="9">
        <f t="shared" si="18"/>
        <v>7</v>
      </c>
      <c r="Q101" s="10">
        <f t="shared" si="19"/>
        <v>2</v>
      </c>
      <c r="R101" s="9">
        <f t="shared" si="20"/>
        <v>9</v>
      </c>
      <c r="S101" s="9">
        <v>0</v>
      </c>
      <c r="T101" s="9">
        <v>0</v>
      </c>
      <c r="U101" s="11">
        <f t="shared" si="16"/>
        <v>0</v>
      </c>
    </row>
    <row r="102" spans="1:21" ht="14.1" customHeight="1" collapsed="1">
      <c r="A102" s="847" t="s">
        <v>142</v>
      </c>
      <c r="B102" s="847"/>
      <c r="C102" s="847"/>
      <c r="D102" s="7">
        <f t="shared" ref="D102:T102" si="23">SUM(D103:D109)</f>
        <v>175</v>
      </c>
      <c r="E102" s="7">
        <f t="shared" si="23"/>
        <v>10</v>
      </c>
      <c r="F102" s="7">
        <f t="shared" si="23"/>
        <v>13</v>
      </c>
      <c r="G102" s="7">
        <f t="shared" si="23"/>
        <v>22</v>
      </c>
      <c r="H102" s="7">
        <f t="shared" si="23"/>
        <v>4</v>
      </c>
      <c r="I102" s="7">
        <f t="shared" si="23"/>
        <v>137</v>
      </c>
      <c r="J102" s="7">
        <f t="shared" si="23"/>
        <v>21</v>
      </c>
      <c r="K102" s="7">
        <f t="shared" si="23"/>
        <v>0</v>
      </c>
      <c r="L102" s="7">
        <f t="shared" si="23"/>
        <v>2</v>
      </c>
      <c r="M102" s="7">
        <f t="shared" si="23"/>
        <v>5</v>
      </c>
      <c r="N102" s="7">
        <f t="shared" si="23"/>
        <v>0</v>
      </c>
      <c r="O102" s="7">
        <f t="shared" si="23"/>
        <v>12</v>
      </c>
      <c r="P102" s="8">
        <f t="shared" si="18"/>
        <v>361</v>
      </c>
      <c r="Q102" s="8">
        <f t="shared" si="19"/>
        <v>40</v>
      </c>
      <c r="R102" s="8">
        <f t="shared" si="20"/>
        <v>401</v>
      </c>
      <c r="S102" s="8">
        <f t="shared" si="23"/>
        <v>0</v>
      </c>
      <c r="T102" s="8">
        <f t="shared" si="23"/>
        <v>0</v>
      </c>
      <c r="U102" s="8">
        <f t="shared" si="16"/>
        <v>0</v>
      </c>
    </row>
    <row r="103" spans="1:21" ht="22.5" hidden="1" outlineLevel="1">
      <c r="A103" s="851" t="s">
        <v>142</v>
      </c>
      <c r="B103" s="852" t="s">
        <v>143</v>
      </c>
      <c r="C103" s="50" t="s">
        <v>144</v>
      </c>
      <c r="D103" s="9">
        <v>2</v>
      </c>
      <c r="E103" s="9">
        <v>0</v>
      </c>
      <c r="F103" s="9">
        <v>0</v>
      </c>
      <c r="G103" s="9">
        <v>0</v>
      </c>
      <c r="H103" s="9">
        <v>0</v>
      </c>
      <c r="I103" s="9">
        <v>2</v>
      </c>
      <c r="J103" s="9">
        <v>0</v>
      </c>
      <c r="K103" s="9">
        <v>0</v>
      </c>
      <c r="L103" s="9">
        <v>0</v>
      </c>
      <c r="M103" s="9">
        <v>0</v>
      </c>
      <c r="N103" s="9">
        <v>0</v>
      </c>
      <c r="O103" s="9">
        <v>0</v>
      </c>
      <c r="P103" s="9">
        <f>SUM(D103:I103)</f>
        <v>4</v>
      </c>
      <c r="Q103" s="10">
        <f t="shared" si="19"/>
        <v>0</v>
      </c>
      <c r="R103" s="9">
        <f t="shared" si="20"/>
        <v>4</v>
      </c>
      <c r="S103" s="9">
        <v>0</v>
      </c>
      <c r="T103" s="9">
        <v>0</v>
      </c>
      <c r="U103" s="11">
        <f t="shared" si="16"/>
        <v>0</v>
      </c>
    </row>
    <row r="104" spans="1:21" hidden="1" outlineLevel="1">
      <c r="A104" s="851"/>
      <c r="B104" s="852"/>
      <c r="C104" s="50" t="s">
        <v>145</v>
      </c>
      <c r="D104" s="9">
        <v>10</v>
      </c>
      <c r="E104" s="9">
        <v>1</v>
      </c>
      <c r="F104" s="9">
        <v>0</v>
      </c>
      <c r="G104" s="9">
        <v>0</v>
      </c>
      <c r="H104" s="9">
        <v>0</v>
      </c>
      <c r="I104" s="9">
        <v>5</v>
      </c>
      <c r="J104" s="9">
        <v>1</v>
      </c>
      <c r="K104" s="9">
        <v>0</v>
      </c>
      <c r="L104" s="9">
        <v>0</v>
      </c>
      <c r="M104" s="9">
        <v>1</v>
      </c>
      <c r="N104" s="9">
        <v>0</v>
      </c>
      <c r="O104" s="9">
        <v>1</v>
      </c>
      <c r="P104" s="9">
        <f t="shared" ref="P104:P109" si="24">SUM(D104:I104)</f>
        <v>16</v>
      </c>
      <c r="Q104" s="10">
        <f t="shared" si="19"/>
        <v>3</v>
      </c>
      <c r="R104" s="9">
        <f t="shared" si="20"/>
        <v>19</v>
      </c>
      <c r="S104" s="9">
        <v>0</v>
      </c>
      <c r="T104" s="9">
        <v>0</v>
      </c>
      <c r="U104" s="11">
        <f t="shared" si="16"/>
        <v>0</v>
      </c>
    </row>
    <row r="105" spans="1:21" ht="22.5" hidden="1" outlineLevel="1">
      <c r="A105" s="851"/>
      <c r="B105" s="852"/>
      <c r="C105" s="50" t="s">
        <v>146</v>
      </c>
      <c r="D105" s="9">
        <v>0</v>
      </c>
      <c r="E105" s="9">
        <v>0</v>
      </c>
      <c r="F105" s="9">
        <v>0</v>
      </c>
      <c r="G105" s="9">
        <v>0</v>
      </c>
      <c r="H105" s="9">
        <v>0</v>
      </c>
      <c r="I105" s="9">
        <v>0</v>
      </c>
      <c r="J105" s="9">
        <v>0</v>
      </c>
      <c r="K105" s="9">
        <v>0</v>
      </c>
      <c r="L105" s="9">
        <v>0</v>
      </c>
      <c r="M105" s="9">
        <v>0</v>
      </c>
      <c r="N105" s="9">
        <v>0</v>
      </c>
      <c r="O105" s="9">
        <v>0</v>
      </c>
      <c r="P105" s="9">
        <f t="shared" si="24"/>
        <v>0</v>
      </c>
      <c r="Q105" s="10">
        <f t="shared" si="19"/>
        <v>0</v>
      </c>
      <c r="R105" s="9">
        <f t="shared" si="20"/>
        <v>0</v>
      </c>
      <c r="S105" s="9">
        <v>0</v>
      </c>
      <c r="T105" s="9">
        <v>0</v>
      </c>
      <c r="U105" s="11">
        <f t="shared" si="16"/>
        <v>0</v>
      </c>
    </row>
    <row r="106" spans="1:21" ht="22.5" hidden="1" outlineLevel="1">
      <c r="A106" s="851"/>
      <c r="B106" s="852"/>
      <c r="C106" s="50" t="s">
        <v>147</v>
      </c>
      <c r="D106" s="9">
        <v>0</v>
      </c>
      <c r="E106" s="9">
        <v>0</v>
      </c>
      <c r="F106" s="9">
        <v>0</v>
      </c>
      <c r="G106" s="9">
        <v>0</v>
      </c>
      <c r="H106" s="9">
        <v>0</v>
      </c>
      <c r="I106" s="9">
        <v>0</v>
      </c>
      <c r="J106" s="9">
        <v>0</v>
      </c>
      <c r="K106" s="9">
        <v>0</v>
      </c>
      <c r="L106" s="9">
        <v>0</v>
      </c>
      <c r="M106" s="9">
        <v>0</v>
      </c>
      <c r="N106" s="9">
        <v>0</v>
      </c>
      <c r="O106" s="9">
        <v>0</v>
      </c>
      <c r="P106" s="9">
        <f t="shared" si="24"/>
        <v>0</v>
      </c>
      <c r="Q106" s="10">
        <f t="shared" si="19"/>
        <v>0</v>
      </c>
      <c r="R106" s="9">
        <f t="shared" si="20"/>
        <v>0</v>
      </c>
      <c r="S106" s="9">
        <v>0</v>
      </c>
      <c r="T106" s="9">
        <v>0</v>
      </c>
      <c r="U106" s="11">
        <f t="shared" si="16"/>
        <v>0</v>
      </c>
    </row>
    <row r="107" spans="1:21" hidden="1" outlineLevel="1">
      <c r="A107" s="851"/>
      <c r="B107" s="852"/>
      <c r="C107" s="50" t="s">
        <v>148</v>
      </c>
      <c r="D107" s="9">
        <v>40</v>
      </c>
      <c r="E107" s="9">
        <v>0</v>
      </c>
      <c r="F107" s="9">
        <v>4</v>
      </c>
      <c r="G107" s="9">
        <v>2</v>
      </c>
      <c r="H107" s="9">
        <v>3</v>
      </c>
      <c r="I107" s="9">
        <v>29</v>
      </c>
      <c r="J107" s="9">
        <v>0</v>
      </c>
      <c r="K107" s="9">
        <v>0</v>
      </c>
      <c r="L107" s="9">
        <v>0</v>
      </c>
      <c r="M107" s="9">
        <v>0</v>
      </c>
      <c r="N107" s="9">
        <v>0</v>
      </c>
      <c r="O107" s="9">
        <v>0</v>
      </c>
      <c r="P107" s="9">
        <f t="shared" si="24"/>
        <v>78</v>
      </c>
      <c r="Q107" s="10">
        <f t="shared" si="19"/>
        <v>0</v>
      </c>
      <c r="R107" s="9">
        <f t="shared" si="20"/>
        <v>78</v>
      </c>
      <c r="S107" s="9">
        <v>0</v>
      </c>
      <c r="T107" s="9">
        <v>0</v>
      </c>
      <c r="U107" s="11">
        <f t="shared" si="16"/>
        <v>0</v>
      </c>
    </row>
    <row r="108" spans="1:21" hidden="1" outlineLevel="1">
      <c r="A108" s="851"/>
      <c r="B108" s="852"/>
      <c r="C108" s="50" t="s">
        <v>149</v>
      </c>
      <c r="D108" s="9">
        <v>0</v>
      </c>
      <c r="E108" s="9">
        <v>0</v>
      </c>
      <c r="F108" s="9">
        <v>0</v>
      </c>
      <c r="G108" s="9">
        <v>0</v>
      </c>
      <c r="H108" s="9">
        <v>0</v>
      </c>
      <c r="I108" s="9">
        <v>0</v>
      </c>
      <c r="J108" s="9">
        <v>0</v>
      </c>
      <c r="K108" s="9">
        <v>0</v>
      </c>
      <c r="L108" s="9">
        <v>0</v>
      </c>
      <c r="M108" s="9">
        <v>0</v>
      </c>
      <c r="N108" s="9">
        <v>0</v>
      </c>
      <c r="O108" s="9">
        <v>0</v>
      </c>
      <c r="P108" s="9">
        <f t="shared" si="24"/>
        <v>0</v>
      </c>
      <c r="Q108" s="10">
        <f t="shared" si="19"/>
        <v>0</v>
      </c>
      <c r="R108" s="9">
        <f t="shared" si="20"/>
        <v>0</v>
      </c>
      <c r="S108" s="9">
        <v>0</v>
      </c>
      <c r="T108" s="9">
        <v>0</v>
      </c>
      <c r="U108" s="11">
        <f t="shared" si="16"/>
        <v>0</v>
      </c>
    </row>
    <row r="109" spans="1:21" ht="33.75" hidden="1" outlineLevel="1">
      <c r="A109" s="851"/>
      <c r="B109" s="852"/>
      <c r="C109" s="50" t="s">
        <v>150</v>
      </c>
      <c r="D109" s="9">
        <v>123</v>
      </c>
      <c r="E109" s="9">
        <v>9</v>
      </c>
      <c r="F109" s="9">
        <v>9</v>
      </c>
      <c r="G109" s="9">
        <v>20</v>
      </c>
      <c r="H109" s="9">
        <v>1</v>
      </c>
      <c r="I109" s="9">
        <v>101</v>
      </c>
      <c r="J109" s="9">
        <v>20</v>
      </c>
      <c r="K109" s="9">
        <v>0</v>
      </c>
      <c r="L109" s="9">
        <v>2</v>
      </c>
      <c r="M109" s="9">
        <v>4</v>
      </c>
      <c r="N109" s="9">
        <v>0</v>
      </c>
      <c r="O109" s="9">
        <v>11</v>
      </c>
      <c r="P109" s="9">
        <f t="shared" si="24"/>
        <v>263</v>
      </c>
      <c r="Q109" s="10">
        <f t="shared" si="19"/>
        <v>37</v>
      </c>
      <c r="R109" s="9">
        <f t="shared" si="20"/>
        <v>300</v>
      </c>
      <c r="S109" s="9">
        <v>0</v>
      </c>
      <c r="T109" s="9">
        <v>0</v>
      </c>
      <c r="U109" s="11">
        <f t="shared" si="16"/>
        <v>0</v>
      </c>
    </row>
    <row r="110" spans="1:21" ht="14.1" customHeight="1" collapsed="1">
      <c r="A110" s="847" t="s">
        <v>151</v>
      </c>
      <c r="B110" s="847"/>
      <c r="C110" s="847"/>
      <c r="D110" s="7">
        <v>53</v>
      </c>
      <c r="E110" s="7">
        <v>0</v>
      </c>
      <c r="F110" s="7">
        <v>0</v>
      </c>
      <c r="G110" s="7">
        <v>5</v>
      </c>
      <c r="H110" s="7">
        <v>3</v>
      </c>
      <c r="I110" s="7">
        <v>10</v>
      </c>
      <c r="J110" s="7">
        <v>9</v>
      </c>
      <c r="K110" s="7">
        <v>0</v>
      </c>
      <c r="L110" s="7">
        <v>0</v>
      </c>
      <c r="M110" s="7">
        <v>2</v>
      </c>
      <c r="N110" s="7">
        <v>0</v>
      </c>
      <c r="O110" s="7">
        <v>4</v>
      </c>
      <c r="P110" s="8">
        <f t="shared" si="18"/>
        <v>71</v>
      </c>
      <c r="Q110" s="8">
        <f t="shared" si="19"/>
        <v>15</v>
      </c>
      <c r="R110" s="8">
        <f t="shared" si="20"/>
        <v>86</v>
      </c>
      <c r="S110" s="8">
        <v>0</v>
      </c>
      <c r="T110" s="8">
        <v>0</v>
      </c>
      <c r="U110" s="8">
        <f t="shared" si="16"/>
        <v>0</v>
      </c>
    </row>
    <row r="111" spans="1:21" ht="14.1" customHeight="1" collapsed="1">
      <c r="A111" s="847" t="s">
        <v>152</v>
      </c>
      <c r="B111" s="847"/>
      <c r="C111" s="847"/>
      <c r="D111" s="7">
        <f>SUM(D112:D132)</f>
        <v>4412</v>
      </c>
      <c r="E111" s="7">
        <f t="shared" ref="E111:O111" si="25">SUM(E112:E132)</f>
        <v>279</v>
      </c>
      <c r="F111" s="7">
        <f t="shared" si="25"/>
        <v>461</v>
      </c>
      <c r="G111" s="7">
        <f t="shared" si="25"/>
        <v>728</v>
      </c>
      <c r="H111" s="7">
        <f t="shared" si="25"/>
        <v>191</v>
      </c>
      <c r="I111" s="7">
        <f t="shared" si="25"/>
        <v>4110</v>
      </c>
      <c r="J111" s="7">
        <f t="shared" si="25"/>
        <v>1659</v>
      </c>
      <c r="K111" s="7">
        <f t="shared" si="25"/>
        <v>122</v>
      </c>
      <c r="L111" s="7">
        <f t="shared" si="25"/>
        <v>201</v>
      </c>
      <c r="M111" s="7">
        <f t="shared" si="25"/>
        <v>241</v>
      </c>
      <c r="N111" s="7">
        <f t="shared" si="25"/>
        <v>54</v>
      </c>
      <c r="O111" s="7">
        <f t="shared" si="25"/>
        <v>988</v>
      </c>
      <c r="P111" s="8">
        <f t="shared" si="18"/>
        <v>10181</v>
      </c>
      <c r="Q111" s="8">
        <f t="shared" si="19"/>
        <v>3265</v>
      </c>
      <c r="R111" s="8">
        <f t="shared" si="20"/>
        <v>13446</v>
      </c>
      <c r="S111" s="8">
        <f t="shared" ref="S111:T111" si="26">SUM(S112:S132)</f>
        <v>5</v>
      </c>
      <c r="T111" s="8">
        <f t="shared" si="26"/>
        <v>1</v>
      </c>
      <c r="U111" s="8">
        <f t="shared" si="16"/>
        <v>6</v>
      </c>
    </row>
    <row r="112" spans="1:21" ht="22.5" hidden="1" outlineLevel="1">
      <c r="A112" s="851" t="s">
        <v>152</v>
      </c>
      <c r="B112" s="852" t="s">
        <v>153</v>
      </c>
      <c r="C112" s="50" t="s">
        <v>154</v>
      </c>
      <c r="D112" s="9">
        <v>1082</v>
      </c>
      <c r="E112" s="9">
        <v>47</v>
      </c>
      <c r="F112" s="9">
        <v>101</v>
      </c>
      <c r="G112" s="9">
        <v>132</v>
      </c>
      <c r="H112" s="9">
        <v>43</v>
      </c>
      <c r="I112" s="9">
        <v>864</v>
      </c>
      <c r="J112" s="9">
        <v>541</v>
      </c>
      <c r="K112" s="9">
        <v>34</v>
      </c>
      <c r="L112" s="9">
        <v>64</v>
      </c>
      <c r="M112" s="9">
        <v>78</v>
      </c>
      <c r="N112" s="9">
        <v>18</v>
      </c>
      <c r="O112" s="9">
        <v>330</v>
      </c>
      <c r="P112" s="9">
        <f t="shared" si="18"/>
        <v>2269</v>
      </c>
      <c r="Q112" s="10">
        <f t="shared" si="19"/>
        <v>1065</v>
      </c>
      <c r="R112" s="9">
        <f t="shared" si="20"/>
        <v>3334</v>
      </c>
      <c r="S112" s="9">
        <v>1</v>
      </c>
      <c r="T112" s="9">
        <v>0</v>
      </c>
      <c r="U112" s="11">
        <f t="shared" si="16"/>
        <v>1</v>
      </c>
    </row>
    <row r="113" spans="1:21" ht="22.5" hidden="1" outlineLevel="1">
      <c r="A113" s="851"/>
      <c r="B113" s="852"/>
      <c r="C113" s="50" t="s">
        <v>155</v>
      </c>
      <c r="D113" s="9">
        <v>0</v>
      </c>
      <c r="E113" s="9">
        <v>0</v>
      </c>
      <c r="F113" s="9">
        <v>0</v>
      </c>
      <c r="G113" s="9">
        <v>0</v>
      </c>
      <c r="H113" s="9">
        <v>0</v>
      </c>
      <c r="I113" s="9">
        <v>0</v>
      </c>
      <c r="J113" s="9">
        <v>0</v>
      </c>
      <c r="K113" s="9">
        <v>0</v>
      </c>
      <c r="L113" s="9">
        <v>0</v>
      </c>
      <c r="M113" s="9">
        <v>0</v>
      </c>
      <c r="N113" s="9">
        <v>0</v>
      </c>
      <c r="O113" s="9">
        <v>0</v>
      </c>
      <c r="P113" s="9">
        <f t="shared" si="18"/>
        <v>0</v>
      </c>
      <c r="Q113" s="10">
        <f t="shared" si="19"/>
        <v>0</v>
      </c>
      <c r="R113" s="9">
        <f t="shared" si="20"/>
        <v>0</v>
      </c>
      <c r="S113" s="9">
        <v>0</v>
      </c>
      <c r="T113" s="9">
        <v>0</v>
      </c>
      <c r="U113" s="11">
        <f t="shared" si="16"/>
        <v>0</v>
      </c>
    </row>
    <row r="114" spans="1:21" ht="22.5" hidden="1" outlineLevel="1">
      <c r="A114" s="851"/>
      <c r="B114" s="852"/>
      <c r="C114" s="50" t="s">
        <v>156</v>
      </c>
      <c r="D114" s="9">
        <v>0</v>
      </c>
      <c r="E114" s="9">
        <v>0</v>
      </c>
      <c r="F114" s="9">
        <v>0</v>
      </c>
      <c r="G114" s="9">
        <v>0</v>
      </c>
      <c r="H114" s="9">
        <v>0</v>
      </c>
      <c r="I114" s="9">
        <v>0</v>
      </c>
      <c r="J114" s="9">
        <v>0</v>
      </c>
      <c r="K114" s="9">
        <v>0</v>
      </c>
      <c r="L114" s="9">
        <v>0</v>
      </c>
      <c r="M114" s="9">
        <v>0</v>
      </c>
      <c r="N114" s="9">
        <v>0</v>
      </c>
      <c r="O114" s="9">
        <v>0</v>
      </c>
      <c r="P114" s="9">
        <f t="shared" si="18"/>
        <v>0</v>
      </c>
      <c r="Q114" s="10">
        <f t="shared" si="19"/>
        <v>0</v>
      </c>
      <c r="R114" s="9">
        <f t="shared" si="20"/>
        <v>0</v>
      </c>
      <c r="S114" s="9">
        <v>0</v>
      </c>
      <c r="T114" s="9">
        <v>0</v>
      </c>
      <c r="U114" s="11">
        <f t="shared" si="16"/>
        <v>0</v>
      </c>
    </row>
    <row r="115" spans="1:21" ht="22.5" hidden="1" outlineLevel="1">
      <c r="A115" s="851"/>
      <c r="B115" s="852"/>
      <c r="C115" s="50" t="s">
        <v>157</v>
      </c>
      <c r="D115" s="9">
        <v>0</v>
      </c>
      <c r="E115" s="9">
        <v>0</v>
      </c>
      <c r="F115" s="9">
        <v>0</v>
      </c>
      <c r="G115" s="9">
        <v>0</v>
      </c>
      <c r="H115" s="9">
        <v>0</v>
      </c>
      <c r="I115" s="9">
        <v>0</v>
      </c>
      <c r="J115" s="9">
        <v>0</v>
      </c>
      <c r="K115" s="9">
        <v>0</v>
      </c>
      <c r="L115" s="9">
        <v>0</v>
      </c>
      <c r="M115" s="9">
        <v>0</v>
      </c>
      <c r="N115" s="9">
        <v>0</v>
      </c>
      <c r="O115" s="9">
        <v>0</v>
      </c>
      <c r="P115" s="9">
        <f t="shared" si="18"/>
        <v>0</v>
      </c>
      <c r="Q115" s="10">
        <f t="shared" si="19"/>
        <v>0</v>
      </c>
      <c r="R115" s="9">
        <f t="shared" si="20"/>
        <v>0</v>
      </c>
      <c r="S115" s="9">
        <v>0</v>
      </c>
      <c r="T115" s="9">
        <v>0</v>
      </c>
      <c r="U115" s="11">
        <f t="shared" si="16"/>
        <v>0</v>
      </c>
    </row>
    <row r="116" spans="1:21" ht="33.75" hidden="1" outlineLevel="1">
      <c r="A116" s="851"/>
      <c r="B116" s="852"/>
      <c r="C116" s="50" t="s">
        <v>158</v>
      </c>
      <c r="D116" s="9">
        <v>0</v>
      </c>
      <c r="E116" s="9">
        <v>0</v>
      </c>
      <c r="F116" s="9">
        <v>0</v>
      </c>
      <c r="G116" s="9">
        <v>0</v>
      </c>
      <c r="H116" s="9">
        <v>0</v>
      </c>
      <c r="I116" s="9">
        <v>0</v>
      </c>
      <c r="J116" s="9">
        <v>0</v>
      </c>
      <c r="K116" s="9">
        <v>0</v>
      </c>
      <c r="L116" s="9">
        <v>0</v>
      </c>
      <c r="M116" s="9">
        <v>0</v>
      </c>
      <c r="N116" s="9">
        <v>0</v>
      </c>
      <c r="O116" s="9">
        <v>0</v>
      </c>
      <c r="P116" s="9">
        <f t="shared" si="18"/>
        <v>0</v>
      </c>
      <c r="Q116" s="10">
        <f t="shared" si="19"/>
        <v>0</v>
      </c>
      <c r="R116" s="9">
        <f t="shared" si="20"/>
        <v>0</v>
      </c>
      <c r="S116" s="9">
        <v>0</v>
      </c>
      <c r="T116" s="9">
        <v>0</v>
      </c>
      <c r="U116" s="11">
        <f t="shared" si="16"/>
        <v>0</v>
      </c>
    </row>
    <row r="117" spans="1:21" hidden="1" outlineLevel="1">
      <c r="A117" s="851"/>
      <c r="B117" s="852"/>
      <c r="C117" s="50" t="s">
        <v>159</v>
      </c>
      <c r="D117" s="9">
        <v>0</v>
      </c>
      <c r="E117" s="9">
        <v>0</v>
      </c>
      <c r="F117" s="9">
        <v>0</v>
      </c>
      <c r="G117" s="9">
        <v>0</v>
      </c>
      <c r="H117" s="9">
        <v>0</v>
      </c>
      <c r="I117" s="9">
        <v>0</v>
      </c>
      <c r="J117" s="9">
        <v>0</v>
      </c>
      <c r="K117" s="9">
        <v>0</v>
      </c>
      <c r="L117" s="9">
        <v>0</v>
      </c>
      <c r="M117" s="9">
        <v>0</v>
      </c>
      <c r="N117" s="9">
        <v>0</v>
      </c>
      <c r="O117" s="9">
        <v>0</v>
      </c>
      <c r="P117" s="9">
        <f t="shared" si="18"/>
        <v>0</v>
      </c>
      <c r="Q117" s="10">
        <f t="shared" si="19"/>
        <v>0</v>
      </c>
      <c r="R117" s="9">
        <f t="shared" si="20"/>
        <v>0</v>
      </c>
      <c r="S117" s="9">
        <v>0</v>
      </c>
      <c r="T117" s="9">
        <v>0</v>
      </c>
      <c r="U117" s="11">
        <f t="shared" si="16"/>
        <v>0</v>
      </c>
    </row>
    <row r="118" spans="1:21" ht="22.5" hidden="1" outlineLevel="1">
      <c r="A118" s="851"/>
      <c r="B118" s="852"/>
      <c r="C118" s="50" t="s">
        <v>160</v>
      </c>
      <c r="D118" s="9">
        <v>0</v>
      </c>
      <c r="E118" s="9">
        <v>0</v>
      </c>
      <c r="F118" s="9">
        <v>0</v>
      </c>
      <c r="G118" s="9">
        <v>0</v>
      </c>
      <c r="H118" s="9">
        <v>0</v>
      </c>
      <c r="I118" s="9">
        <v>0</v>
      </c>
      <c r="J118" s="9">
        <v>0</v>
      </c>
      <c r="K118" s="9">
        <v>0</v>
      </c>
      <c r="L118" s="9">
        <v>0</v>
      </c>
      <c r="M118" s="9">
        <v>0</v>
      </c>
      <c r="N118" s="9">
        <v>0</v>
      </c>
      <c r="O118" s="9">
        <v>0</v>
      </c>
      <c r="P118" s="9">
        <f t="shared" si="18"/>
        <v>0</v>
      </c>
      <c r="Q118" s="10">
        <f t="shared" si="19"/>
        <v>0</v>
      </c>
      <c r="R118" s="9">
        <f t="shared" si="20"/>
        <v>0</v>
      </c>
      <c r="S118" s="9">
        <v>0</v>
      </c>
      <c r="T118" s="9">
        <v>0</v>
      </c>
      <c r="U118" s="11">
        <f t="shared" si="16"/>
        <v>0</v>
      </c>
    </row>
    <row r="119" spans="1:21" hidden="1" outlineLevel="1">
      <c r="A119" s="851"/>
      <c r="B119" s="852" t="s">
        <v>161</v>
      </c>
      <c r="C119" s="50" t="s">
        <v>162</v>
      </c>
      <c r="D119" s="9">
        <v>1223</v>
      </c>
      <c r="E119" s="9">
        <v>80</v>
      </c>
      <c r="F119" s="9">
        <v>126</v>
      </c>
      <c r="G119" s="9">
        <v>229</v>
      </c>
      <c r="H119" s="9">
        <v>49</v>
      </c>
      <c r="I119" s="9">
        <v>1091</v>
      </c>
      <c r="J119" s="9">
        <v>347</v>
      </c>
      <c r="K119" s="9">
        <v>23</v>
      </c>
      <c r="L119" s="9">
        <v>54</v>
      </c>
      <c r="M119" s="9">
        <v>53</v>
      </c>
      <c r="N119" s="9">
        <v>9</v>
      </c>
      <c r="O119" s="9">
        <v>208</v>
      </c>
      <c r="P119" s="9">
        <f t="shared" si="18"/>
        <v>2798</v>
      </c>
      <c r="Q119" s="10">
        <f t="shared" si="19"/>
        <v>694</v>
      </c>
      <c r="R119" s="9">
        <f t="shared" si="20"/>
        <v>3492</v>
      </c>
      <c r="S119" s="9">
        <v>0</v>
      </c>
      <c r="T119" s="9">
        <v>0</v>
      </c>
      <c r="U119" s="11">
        <f t="shared" si="16"/>
        <v>0</v>
      </c>
    </row>
    <row r="120" spans="1:21" hidden="1" outlineLevel="1">
      <c r="A120" s="851"/>
      <c r="B120" s="852"/>
      <c r="C120" s="50" t="s">
        <v>163</v>
      </c>
      <c r="D120" s="9">
        <v>0</v>
      </c>
      <c r="E120" s="9">
        <v>0</v>
      </c>
      <c r="F120" s="9">
        <v>0</v>
      </c>
      <c r="G120" s="9">
        <v>0</v>
      </c>
      <c r="H120" s="9">
        <v>0</v>
      </c>
      <c r="I120" s="9">
        <v>0</v>
      </c>
      <c r="J120" s="9">
        <v>0</v>
      </c>
      <c r="K120" s="9">
        <v>0</v>
      </c>
      <c r="L120" s="9">
        <v>0</v>
      </c>
      <c r="M120" s="9">
        <v>0</v>
      </c>
      <c r="N120" s="9">
        <v>0</v>
      </c>
      <c r="O120" s="9">
        <v>0</v>
      </c>
      <c r="P120" s="9">
        <f t="shared" si="18"/>
        <v>0</v>
      </c>
      <c r="Q120" s="10">
        <f t="shared" si="19"/>
        <v>0</v>
      </c>
      <c r="R120" s="9">
        <f t="shared" si="20"/>
        <v>0</v>
      </c>
      <c r="S120" s="9">
        <v>0</v>
      </c>
      <c r="T120" s="9">
        <v>0</v>
      </c>
      <c r="U120" s="11">
        <f t="shared" si="16"/>
        <v>0</v>
      </c>
    </row>
    <row r="121" spans="1:21" hidden="1" outlineLevel="1">
      <c r="A121" s="851"/>
      <c r="B121" s="852"/>
      <c r="C121" s="50" t="s">
        <v>164</v>
      </c>
      <c r="D121" s="9">
        <v>0</v>
      </c>
      <c r="E121" s="9">
        <v>0</v>
      </c>
      <c r="F121" s="9">
        <v>0</v>
      </c>
      <c r="G121" s="9">
        <v>0</v>
      </c>
      <c r="H121" s="9">
        <v>0</v>
      </c>
      <c r="I121" s="9">
        <v>0</v>
      </c>
      <c r="J121" s="9">
        <v>0</v>
      </c>
      <c r="K121" s="9">
        <v>0</v>
      </c>
      <c r="L121" s="9">
        <v>0</v>
      </c>
      <c r="M121" s="9">
        <v>0</v>
      </c>
      <c r="N121" s="9">
        <v>0</v>
      </c>
      <c r="O121" s="9">
        <v>0</v>
      </c>
      <c r="P121" s="9">
        <f t="shared" si="18"/>
        <v>0</v>
      </c>
      <c r="Q121" s="10">
        <f t="shared" si="19"/>
        <v>0</v>
      </c>
      <c r="R121" s="9">
        <f t="shared" si="20"/>
        <v>0</v>
      </c>
      <c r="S121" s="9">
        <v>0</v>
      </c>
      <c r="T121" s="9">
        <v>0</v>
      </c>
      <c r="U121" s="11">
        <f t="shared" si="16"/>
        <v>0</v>
      </c>
    </row>
    <row r="122" spans="1:21" hidden="1" outlineLevel="1">
      <c r="A122" s="851"/>
      <c r="B122" s="852"/>
      <c r="C122" s="50" t="s">
        <v>165</v>
      </c>
      <c r="D122" s="9">
        <v>0</v>
      </c>
      <c r="E122" s="9">
        <v>0</v>
      </c>
      <c r="F122" s="9">
        <v>0</v>
      </c>
      <c r="G122" s="9">
        <v>0</v>
      </c>
      <c r="H122" s="9">
        <v>0</v>
      </c>
      <c r="I122" s="9">
        <v>0</v>
      </c>
      <c r="J122" s="9">
        <v>0</v>
      </c>
      <c r="K122" s="9">
        <v>0</v>
      </c>
      <c r="L122" s="9">
        <v>0</v>
      </c>
      <c r="M122" s="9">
        <v>0</v>
      </c>
      <c r="N122" s="9">
        <v>0</v>
      </c>
      <c r="O122" s="9">
        <v>0</v>
      </c>
      <c r="P122" s="9">
        <f t="shared" si="18"/>
        <v>0</v>
      </c>
      <c r="Q122" s="10">
        <f t="shared" si="19"/>
        <v>0</v>
      </c>
      <c r="R122" s="9">
        <f t="shared" si="20"/>
        <v>0</v>
      </c>
      <c r="S122" s="9">
        <v>0</v>
      </c>
      <c r="T122" s="9">
        <v>0</v>
      </c>
      <c r="U122" s="11">
        <f t="shared" si="16"/>
        <v>0</v>
      </c>
    </row>
    <row r="123" spans="1:21" ht="45" hidden="1" outlineLevel="1">
      <c r="A123" s="851"/>
      <c r="B123" s="852"/>
      <c r="C123" s="50" t="s">
        <v>166</v>
      </c>
      <c r="D123" s="9">
        <v>0</v>
      </c>
      <c r="E123" s="9">
        <v>0</v>
      </c>
      <c r="F123" s="9">
        <v>0</v>
      </c>
      <c r="G123" s="9">
        <v>0</v>
      </c>
      <c r="H123" s="9">
        <v>0</v>
      </c>
      <c r="I123" s="9">
        <v>0</v>
      </c>
      <c r="J123" s="9">
        <v>0</v>
      </c>
      <c r="K123" s="9">
        <v>0</v>
      </c>
      <c r="L123" s="9">
        <v>0</v>
      </c>
      <c r="M123" s="9">
        <v>0</v>
      </c>
      <c r="N123" s="9">
        <v>0</v>
      </c>
      <c r="O123" s="9">
        <v>0</v>
      </c>
      <c r="P123" s="9">
        <f t="shared" si="18"/>
        <v>0</v>
      </c>
      <c r="Q123" s="10">
        <f t="shared" si="19"/>
        <v>0</v>
      </c>
      <c r="R123" s="9">
        <f t="shared" si="20"/>
        <v>0</v>
      </c>
      <c r="S123" s="9">
        <v>0</v>
      </c>
      <c r="T123" s="9">
        <v>0</v>
      </c>
      <c r="U123" s="11">
        <f t="shared" si="16"/>
        <v>0</v>
      </c>
    </row>
    <row r="124" spans="1:21" hidden="1" outlineLevel="1">
      <c r="A124" s="851"/>
      <c r="B124" s="852"/>
      <c r="C124" s="50" t="s">
        <v>167</v>
      </c>
      <c r="D124" s="9">
        <v>0</v>
      </c>
      <c r="E124" s="9">
        <v>0</v>
      </c>
      <c r="F124" s="9">
        <v>0</v>
      </c>
      <c r="G124" s="9">
        <v>0</v>
      </c>
      <c r="H124" s="9">
        <v>0</v>
      </c>
      <c r="I124" s="9">
        <v>0</v>
      </c>
      <c r="J124" s="9">
        <v>0</v>
      </c>
      <c r="K124" s="9">
        <v>0</v>
      </c>
      <c r="L124" s="9">
        <v>0</v>
      </c>
      <c r="M124" s="9">
        <v>0</v>
      </c>
      <c r="N124" s="9">
        <v>0</v>
      </c>
      <c r="O124" s="9">
        <v>0</v>
      </c>
      <c r="P124" s="9">
        <f t="shared" si="18"/>
        <v>0</v>
      </c>
      <c r="Q124" s="10">
        <f t="shared" si="19"/>
        <v>0</v>
      </c>
      <c r="R124" s="9">
        <f t="shared" si="20"/>
        <v>0</v>
      </c>
      <c r="S124" s="9">
        <v>0</v>
      </c>
      <c r="T124" s="9">
        <v>0</v>
      </c>
      <c r="U124" s="11">
        <f t="shared" si="16"/>
        <v>0</v>
      </c>
    </row>
    <row r="125" spans="1:21" ht="22.5" hidden="1" outlineLevel="1">
      <c r="A125" s="851"/>
      <c r="B125" s="50" t="s">
        <v>168</v>
      </c>
      <c r="C125" s="50" t="s">
        <v>169</v>
      </c>
      <c r="D125" s="9">
        <v>1250</v>
      </c>
      <c r="E125" s="9">
        <v>100</v>
      </c>
      <c r="F125" s="9">
        <v>131</v>
      </c>
      <c r="G125" s="9">
        <v>227</v>
      </c>
      <c r="H125" s="9">
        <v>57</v>
      </c>
      <c r="I125" s="9">
        <v>1252</v>
      </c>
      <c r="J125" s="9">
        <v>200</v>
      </c>
      <c r="K125" s="9">
        <v>18</v>
      </c>
      <c r="L125" s="9">
        <v>22</v>
      </c>
      <c r="M125" s="9">
        <v>31</v>
      </c>
      <c r="N125" s="9">
        <v>9</v>
      </c>
      <c r="O125" s="9">
        <v>162</v>
      </c>
      <c r="P125" s="9">
        <f t="shared" si="18"/>
        <v>3017</v>
      </c>
      <c r="Q125" s="10">
        <f t="shared" si="19"/>
        <v>442</v>
      </c>
      <c r="R125" s="9">
        <f t="shared" si="20"/>
        <v>3459</v>
      </c>
      <c r="S125" s="9">
        <v>3</v>
      </c>
      <c r="T125" s="9">
        <v>1</v>
      </c>
      <c r="U125" s="11">
        <f t="shared" si="16"/>
        <v>4</v>
      </c>
    </row>
    <row r="126" spans="1:21" hidden="1" outlineLevel="1">
      <c r="A126" s="851"/>
      <c r="B126" s="852" t="s">
        <v>170</v>
      </c>
      <c r="C126" s="50" t="s">
        <v>171</v>
      </c>
      <c r="D126" s="9">
        <v>36</v>
      </c>
      <c r="E126" s="9">
        <v>2</v>
      </c>
      <c r="F126" s="9">
        <v>5</v>
      </c>
      <c r="G126" s="9">
        <v>7</v>
      </c>
      <c r="H126" s="9">
        <v>4</v>
      </c>
      <c r="I126" s="9">
        <v>37</v>
      </c>
      <c r="J126" s="9">
        <v>19</v>
      </c>
      <c r="K126" s="9">
        <v>1</v>
      </c>
      <c r="L126" s="9">
        <v>0</v>
      </c>
      <c r="M126" s="9">
        <v>3</v>
      </c>
      <c r="N126" s="9">
        <v>0</v>
      </c>
      <c r="O126" s="9">
        <v>19</v>
      </c>
      <c r="P126" s="9">
        <f t="shared" si="18"/>
        <v>91</v>
      </c>
      <c r="Q126" s="10">
        <f t="shared" si="19"/>
        <v>42</v>
      </c>
      <c r="R126" s="9">
        <f t="shared" si="20"/>
        <v>133</v>
      </c>
      <c r="S126" s="9">
        <v>0</v>
      </c>
      <c r="T126" s="9">
        <v>0</v>
      </c>
      <c r="U126" s="11">
        <f t="shared" si="16"/>
        <v>0</v>
      </c>
    </row>
    <row r="127" spans="1:21" ht="22.5" hidden="1" outlineLevel="1">
      <c r="A127" s="851"/>
      <c r="B127" s="852"/>
      <c r="C127" s="50" t="s">
        <v>172</v>
      </c>
      <c r="D127" s="9">
        <v>318</v>
      </c>
      <c r="E127" s="9">
        <v>15</v>
      </c>
      <c r="F127" s="9">
        <v>33</v>
      </c>
      <c r="G127" s="9">
        <v>45</v>
      </c>
      <c r="H127" s="9">
        <v>6</v>
      </c>
      <c r="I127" s="9">
        <v>228</v>
      </c>
      <c r="J127" s="9">
        <v>420</v>
      </c>
      <c r="K127" s="9">
        <v>37</v>
      </c>
      <c r="L127" s="9">
        <v>43</v>
      </c>
      <c r="M127" s="9">
        <v>53</v>
      </c>
      <c r="N127" s="9">
        <v>17</v>
      </c>
      <c r="O127" s="9">
        <v>163</v>
      </c>
      <c r="P127" s="9">
        <f t="shared" si="18"/>
        <v>645</v>
      </c>
      <c r="Q127" s="10">
        <f t="shared" si="19"/>
        <v>733</v>
      </c>
      <c r="R127" s="9">
        <f t="shared" si="20"/>
        <v>1378</v>
      </c>
      <c r="S127" s="9">
        <v>0</v>
      </c>
      <c r="T127" s="9">
        <v>0</v>
      </c>
      <c r="U127" s="11">
        <f t="shared" si="16"/>
        <v>0</v>
      </c>
    </row>
    <row r="128" spans="1:21" hidden="1" outlineLevel="1">
      <c r="A128" s="851"/>
      <c r="B128" s="852"/>
      <c r="C128" s="50" t="s">
        <v>173</v>
      </c>
      <c r="D128" s="9">
        <v>224</v>
      </c>
      <c r="E128" s="9">
        <v>18</v>
      </c>
      <c r="F128" s="9">
        <v>30</v>
      </c>
      <c r="G128" s="9">
        <v>53</v>
      </c>
      <c r="H128" s="9">
        <v>17</v>
      </c>
      <c r="I128" s="9">
        <v>281</v>
      </c>
      <c r="J128" s="9">
        <v>21</v>
      </c>
      <c r="K128" s="9">
        <v>2</v>
      </c>
      <c r="L128" s="9">
        <v>2</v>
      </c>
      <c r="M128" s="9">
        <v>7</v>
      </c>
      <c r="N128" s="9">
        <v>1</v>
      </c>
      <c r="O128" s="9">
        <v>27</v>
      </c>
      <c r="P128" s="9">
        <f t="shared" si="18"/>
        <v>623</v>
      </c>
      <c r="Q128" s="10">
        <f t="shared" si="19"/>
        <v>60</v>
      </c>
      <c r="R128" s="9">
        <f t="shared" si="20"/>
        <v>683</v>
      </c>
      <c r="S128" s="9">
        <v>0</v>
      </c>
      <c r="T128" s="9">
        <v>0</v>
      </c>
      <c r="U128" s="11">
        <f t="shared" si="16"/>
        <v>0</v>
      </c>
    </row>
    <row r="129" spans="1:21" hidden="1" outlineLevel="1">
      <c r="A129" s="851"/>
      <c r="B129" s="852"/>
      <c r="C129" s="50" t="s">
        <v>174</v>
      </c>
      <c r="D129" s="9">
        <v>32</v>
      </c>
      <c r="E129" s="9">
        <v>5</v>
      </c>
      <c r="F129" s="9">
        <v>3</v>
      </c>
      <c r="G129" s="9">
        <v>5</v>
      </c>
      <c r="H129" s="9">
        <v>3</v>
      </c>
      <c r="I129" s="9">
        <v>44</v>
      </c>
      <c r="J129" s="9">
        <v>21</v>
      </c>
      <c r="K129" s="9">
        <v>0</v>
      </c>
      <c r="L129" s="9">
        <v>3</v>
      </c>
      <c r="M129" s="9">
        <v>3</v>
      </c>
      <c r="N129" s="9">
        <v>0</v>
      </c>
      <c r="O129" s="9">
        <v>15</v>
      </c>
      <c r="P129" s="9">
        <f t="shared" si="18"/>
        <v>92</v>
      </c>
      <c r="Q129" s="10">
        <f t="shared" si="19"/>
        <v>42</v>
      </c>
      <c r="R129" s="9">
        <f t="shared" si="20"/>
        <v>134</v>
      </c>
      <c r="S129" s="9">
        <v>1</v>
      </c>
      <c r="T129" s="9">
        <v>0</v>
      </c>
      <c r="U129" s="11">
        <f t="shared" si="16"/>
        <v>1</v>
      </c>
    </row>
    <row r="130" spans="1:21" ht="33.75" hidden="1" outlineLevel="1">
      <c r="A130" s="851"/>
      <c r="B130" s="852"/>
      <c r="C130" s="50" t="s">
        <v>175</v>
      </c>
      <c r="D130" s="9">
        <v>48</v>
      </c>
      <c r="E130" s="9">
        <v>2</v>
      </c>
      <c r="F130" s="9">
        <v>7</v>
      </c>
      <c r="G130" s="9">
        <v>9</v>
      </c>
      <c r="H130" s="9">
        <v>0</v>
      </c>
      <c r="I130" s="9">
        <v>99</v>
      </c>
      <c r="J130" s="9">
        <v>4</v>
      </c>
      <c r="K130" s="9">
        <v>0</v>
      </c>
      <c r="L130" s="9">
        <v>2</v>
      </c>
      <c r="M130" s="9">
        <v>0</v>
      </c>
      <c r="N130" s="9">
        <v>0</v>
      </c>
      <c r="O130" s="9">
        <v>5</v>
      </c>
      <c r="P130" s="9">
        <f t="shared" si="18"/>
        <v>165</v>
      </c>
      <c r="Q130" s="10">
        <f t="shared" si="19"/>
        <v>11</v>
      </c>
      <c r="R130" s="9">
        <f t="shared" si="20"/>
        <v>176</v>
      </c>
      <c r="S130" s="9">
        <v>0</v>
      </c>
      <c r="T130" s="9">
        <v>0</v>
      </c>
      <c r="U130" s="11">
        <f t="shared" si="16"/>
        <v>0</v>
      </c>
    </row>
    <row r="131" spans="1:21" ht="22.5" hidden="1" outlineLevel="1">
      <c r="A131" s="851"/>
      <c r="B131" s="852"/>
      <c r="C131" s="50" t="s">
        <v>176</v>
      </c>
      <c r="D131" s="9">
        <v>141</v>
      </c>
      <c r="E131" s="9">
        <v>6</v>
      </c>
      <c r="F131" s="9">
        <v>19</v>
      </c>
      <c r="G131" s="9">
        <v>17</v>
      </c>
      <c r="H131" s="9">
        <v>6</v>
      </c>
      <c r="I131" s="9">
        <v>144</v>
      </c>
      <c r="J131" s="9">
        <v>47</v>
      </c>
      <c r="K131" s="9">
        <v>1</v>
      </c>
      <c r="L131" s="9">
        <v>5</v>
      </c>
      <c r="M131" s="9">
        <v>10</v>
      </c>
      <c r="N131" s="9">
        <v>0</v>
      </c>
      <c r="O131" s="9">
        <v>36</v>
      </c>
      <c r="P131" s="9">
        <f t="shared" si="18"/>
        <v>333</v>
      </c>
      <c r="Q131" s="10">
        <f t="shared" si="19"/>
        <v>99</v>
      </c>
      <c r="R131" s="9">
        <f t="shared" si="20"/>
        <v>432</v>
      </c>
      <c r="S131" s="9">
        <v>0</v>
      </c>
      <c r="T131" s="9">
        <v>0</v>
      </c>
      <c r="U131" s="11">
        <f t="shared" si="16"/>
        <v>0</v>
      </c>
    </row>
    <row r="132" spans="1:21" ht="22.5" hidden="1" outlineLevel="1">
      <c r="A132" s="851"/>
      <c r="B132" s="852"/>
      <c r="C132" s="50" t="s">
        <v>177</v>
      </c>
      <c r="D132" s="9">
        <v>58</v>
      </c>
      <c r="E132" s="9">
        <v>4</v>
      </c>
      <c r="F132" s="9">
        <v>6</v>
      </c>
      <c r="G132" s="9">
        <v>4</v>
      </c>
      <c r="H132" s="9">
        <v>6</v>
      </c>
      <c r="I132" s="9">
        <v>70</v>
      </c>
      <c r="J132" s="9">
        <v>39</v>
      </c>
      <c r="K132" s="9">
        <v>6</v>
      </c>
      <c r="L132" s="9">
        <v>6</v>
      </c>
      <c r="M132" s="9">
        <v>3</v>
      </c>
      <c r="N132" s="9">
        <v>0</v>
      </c>
      <c r="O132" s="9">
        <v>23</v>
      </c>
      <c r="P132" s="9">
        <f t="shared" si="18"/>
        <v>148</v>
      </c>
      <c r="Q132" s="10">
        <f t="shared" si="19"/>
        <v>77</v>
      </c>
      <c r="R132" s="9">
        <f t="shared" si="20"/>
        <v>225</v>
      </c>
      <c r="S132" s="9">
        <v>0</v>
      </c>
      <c r="T132" s="9">
        <v>0</v>
      </c>
      <c r="U132" s="11">
        <f t="shared" si="16"/>
        <v>0</v>
      </c>
    </row>
    <row r="133" spans="1:21" ht="14.1" customHeight="1" collapsed="1">
      <c r="A133" s="847" t="s">
        <v>178</v>
      </c>
      <c r="B133" s="847"/>
      <c r="C133" s="847"/>
      <c r="D133" s="7">
        <f t="shared" ref="D133:T133" si="27">SUM(D134:D143)</f>
        <v>910</v>
      </c>
      <c r="E133" s="7">
        <f t="shared" si="27"/>
        <v>46</v>
      </c>
      <c r="F133" s="7">
        <f t="shared" si="27"/>
        <v>46</v>
      </c>
      <c r="G133" s="7">
        <f t="shared" si="27"/>
        <v>95</v>
      </c>
      <c r="H133" s="7">
        <f t="shared" si="27"/>
        <v>20</v>
      </c>
      <c r="I133" s="7">
        <f t="shared" si="27"/>
        <v>523</v>
      </c>
      <c r="J133" s="7">
        <f t="shared" si="27"/>
        <v>1730</v>
      </c>
      <c r="K133" s="7">
        <f t="shared" si="27"/>
        <v>66</v>
      </c>
      <c r="L133" s="7">
        <f t="shared" si="27"/>
        <v>64</v>
      </c>
      <c r="M133" s="7">
        <f t="shared" si="27"/>
        <v>102</v>
      </c>
      <c r="N133" s="7">
        <f t="shared" si="27"/>
        <v>43</v>
      </c>
      <c r="O133" s="7">
        <f t="shared" si="27"/>
        <v>459</v>
      </c>
      <c r="P133" s="8">
        <f t="shared" si="18"/>
        <v>1640</v>
      </c>
      <c r="Q133" s="8">
        <f t="shared" si="19"/>
        <v>2464</v>
      </c>
      <c r="R133" s="8">
        <f t="shared" si="20"/>
        <v>4104</v>
      </c>
      <c r="S133" s="8">
        <f t="shared" si="27"/>
        <v>0</v>
      </c>
      <c r="T133" s="8">
        <f t="shared" si="27"/>
        <v>2</v>
      </c>
      <c r="U133" s="8">
        <f t="shared" si="16"/>
        <v>2</v>
      </c>
    </row>
    <row r="134" spans="1:21" hidden="1" outlineLevel="1">
      <c r="A134" s="851" t="s">
        <v>178</v>
      </c>
      <c r="B134" s="852" t="s">
        <v>179</v>
      </c>
      <c r="C134" s="50" t="s">
        <v>180</v>
      </c>
      <c r="D134" s="9">
        <v>11</v>
      </c>
      <c r="E134" s="9">
        <v>0</v>
      </c>
      <c r="F134" s="9">
        <v>2</v>
      </c>
      <c r="G134" s="9">
        <v>4</v>
      </c>
      <c r="H134" s="9">
        <v>0</v>
      </c>
      <c r="I134" s="9">
        <v>8</v>
      </c>
      <c r="J134" s="9">
        <v>17</v>
      </c>
      <c r="K134" s="9">
        <v>0</v>
      </c>
      <c r="L134" s="9">
        <v>0</v>
      </c>
      <c r="M134" s="9">
        <v>1</v>
      </c>
      <c r="N134" s="9">
        <v>0</v>
      </c>
      <c r="O134" s="9">
        <v>14</v>
      </c>
      <c r="P134" s="9">
        <f t="shared" si="18"/>
        <v>25</v>
      </c>
      <c r="Q134" s="10">
        <f t="shared" si="19"/>
        <v>32</v>
      </c>
      <c r="R134" s="9">
        <f t="shared" si="20"/>
        <v>57</v>
      </c>
      <c r="S134" s="9">
        <v>0</v>
      </c>
      <c r="T134" s="9">
        <v>0</v>
      </c>
      <c r="U134" s="11">
        <f t="shared" si="16"/>
        <v>0</v>
      </c>
    </row>
    <row r="135" spans="1:21" hidden="1" outlineLevel="1">
      <c r="A135" s="851"/>
      <c r="B135" s="852"/>
      <c r="C135" s="50" t="s">
        <v>181</v>
      </c>
      <c r="D135" s="9">
        <v>33</v>
      </c>
      <c r="E135" s="9">
        <v>1</v>
      </c>
      <c r="F135" s="9">
        <v>1</v>
      </c>
      <c r="G135" s="9">
        <v>3</v>
      </c>
      <c r="H135" s="9">
        <v>4</v>
      </c>
      <c r="I135" s="9">
        <v>23</v>
      </c>
      <c r="J135" s="9">
        <v>24</v>
      </c>
      <c r="K135" s="9">
        <v>1</v>
      </c>
      <c r="L135" s="9">
        <v>2</v>
      </c>
      <c r="M135" s="9">
        <v>1</v>
      </c>
      <c r="N135" s="9">
        <v>0</v>
      </c>
      <c r="O135" s="9">
        <v>7</v>
      </c>
      <c r="P135" s="9">
        <f t="shared" ref="P135:P143" si="28">SUM(D135:I135)</f>
        <v>65</v>
      </c>
      <c r="Q135" s="10">
        <f t="shared" si="19"/>
        <v>35</v>
      </c>
      <c r="R135" s="9">
        <f t="shared" si="20"/>
        <v>100</v>
      </c>
      <c r="S135" s="9">
        <v>0</v>
      </c>
      <c r="T135" s="9">
        <v>1</v>
      </c>
      <c r="U135" s="11">
        <f t="shared" ref="U135:U198" si="29">+T135+S135</f>
        <v>1</v>
      </c>
    </row>
    <row r="136" spans="1:21" hidden="1" outlineLevel="1">
      <c r="A136" s="851"/>
      <c r="B136" s="852"/>
      <c r="C136" s="50" t="s">
        <v>182</v>
      </c>
      <c r="D136" s="9">
        <v>470</v>
      </c>
      <c r="E136" s="9">
        <v>29</v>
      </c>
      <c r="F136" s="9">
        <v>23</v>
      </c>
      <c r="G136" s="9">
        <v>60</v>
      </c>
      <c r="H136" s="9">
        <v>12</v>
      </c>
      <c r="I136" s="9">
        <v>336</v>
      </c>
      <c r="J136" s="9">
        <v>610</v>
      </c>
      <c r="K136" s="9">
        <v>48</v>
      </c>
      <c r="L136" s="9">
        <v>47</v>
      </c>
      <c r="M136" s="9">
        <v>61</v>
      </c>
      <c r="N136" s="9">
        <v>17</v>
      </c>
      <c r="O136" s="9">
        <v>292</v>
      </c>
      <c r="P136" s="9">
        <f t="shared" si="28"/>
        <v>930</v>
      </c>
      <c r="Q136" s="10">
        <f t="shared" ref="Q136:Q199" si="30">SUM(J136:O136)</f>
        <v>1075</v>
      </c>
      <c r="R136" s="9">
        <f t="shared" ref="R136:R199" si="31">+Q136+P136</f>
        <v>2005</v>
      </c>
      <c r="S136" s="9">
        <v>0</v>
      </c>
      <c r="T136" s="9">
        <v>0</v>
      </c>
      <c r="U136" s="11">
        <f t="shared" si="29"/>
        <v>0</v>
      </c>
    </row>
    <row r="137" spans="1:21" hidden="1" outlineLevel="1">
      <c r="A137" s="851"/>
      <c r="B137" s="852"/>
      <c r="C137" s="50" t="s">
        <v>183</v>
      </c>
      <c r="D137" s="9">
        <v>119</v>
      </c>
      <c r="E137" s="9">
        <v>5</v>
      </c>
      <c r="F137" s="9">
        <v>5</v>
      </c>
      <c r="G137" s="9">
        <v>10</v>
      </c>
      <c r="H137" s="9">
        <v>1</v>
      </c>
      <c r="I137" s="9">
        <v>50</v>
      </c>
      <c r="J137" s="9">
        <v>574</v>
      </c>
      <c r="K137" s="9">
        <v>7</v>
      </c>
      <c r="L137" s="9">
        <v>5</v>
      </c>
      <c r="M137" s="9">
        <v>22</v>
      </c>
      <c r="N137" s="9">
        <v>5</v>
      </c>
      <c r="O137" s="9">
        <v>82</v>
      </c>
      <c r="P137" s="9">
        <f t="shared" si="28"/>
        <v>190</v>
      </c>
      <c r="Q137" s="10">
        <f t="shared" si="30"/>
        <v>695</v>
      </c>
      <c r="R137" s="9">
        <f t="shared" si="31"/>
        <v>885</v>
      </c>
      <c r="S137" s="9">
        <v>0</v>
      </c>
      <c r="T137" s="9">
        <v>1</v>
      </c>
      <c r="U137" s="11">
        <f t="shared" si="29"/>
        <v>1</v>
      </c>
    </row>
    <row r="138" spans="1:21" hidden="1" outlineLevel="1">
      <c r="A138" s="851"/>
      <c r="B138" s="852"/>
      <c r="C138" s="50" t="s">
        <v>184</v>
      </c>
      <c r="D138" s="9">
        <v>0</v>
      </c>
      <c r="E138" s="9">
        <v>0</v>
      </c>
      <c r="F138" s="9">
        <v>0</v>
      </c>
      <c r="G138" s="9">
        <v>0</v>
      </c>
      <c r="H138" s="9">
        <v>0</v>
      </c>
      <c r="I138" s="9">
        <v>0</v>
      </c>
      <c r="J138" s="9">
        <v>0</v>
      </c>
      <c r="K138" s="9">
        <v>0</v>
      </c>
      <c r="L138" s="9">
        <v>0</v>
      </c>
      <c r="M138" s="9">
        <v>0</v>
      </c>
      <c r="N138" s="9">
        <v>0</v>
      </c>
      <c r="O138" s="9">
        <v>0</v>
      </c>
      <c r="P138" s="9">
        <f t="shared" si="28"/>
        <v>0</v>
      </c>
      <c r="Q138" s="10">
        <f t="shared" si="30"/>
        <v>0</v>
      </c>
      <c r="R138" s="9">
        <f t="shared" si="31"/>
        <v>0</v>
      </c>
      <c r="S138" s="9">
        <v>0</v>
      </c>
      <c r="T138" s="9">
        <v>0</v>
      </c>
      <c r="U138" s="11">
        <f t="shared" si="29"/>
        <v>0</v>
      </c>
    </row>
    <row r="139" spans="1:21" hidden="1" outlineLevel="1">
      <c r="A139" s="851"/>
      <c r="B139" s="852"/>
      <c r="C139" s="50" t="s">
        <v>185</v>
      </c>
      <c r="D139" s="9">
        <v>0</v>
      </c>
      <c r="E139" s="9">
        <v>0</v>
      </c>
      <c r="F139" s="9">
        <v>0</v>
      </c>
      <c r="G139" s="9">
        <v>0</v>
      </c>
      <c r="H139" s="9">
        <v>0</v>
      </c>
      <c r="I139" s="9">
        <v>0</v>
      </c>
      <c r="J139" s="9">
        <v>0</v>
      </c>
      <c r="K139" s="9">
        <v>0</v>
      </c>
      <c r="L139" s="9">
        <v>0</v>
      </c>
      <c r="M139" s="9">
        <v>0</v>
      </c>
      <c r="N139" s="9">
        <v>0</v>
      </c>
      <c r="O139" s="9">
        <v>0</v>
      </c>
      <c r="P139" s="9">
        <f t="shared" si="28"/>
        <v>0</v>
      </c>
      <c r="Q139" s="10">
        <f t="shared" si="30"/>
        <v>0</v>
      </c>
      <c r="R139" s="9">
        <f t="shared" si="31"/>
        <v>0</v>
      </c>
      <c r="S139" s="9">
        <v>0</v>
      </c>
      <c r="T139" s="9">
        <v>0</v>
      </c>
      <c r="U139" s="11">
        <f t="shared" si="29"/>
        <v>0</v>
      </c>
    </row>
    <row r="140" spans="1:21" ht="22.5" hidden="1" outlineLevel="1">
      <c r="A140" s="851"/>
      <c r="B140" s="852"/>
      <c r="C140" s="50" t="s">
        <v>186</v>
      </c>
      <c r="D140" s="9">
        <v>34</v>
      </c>
      <c r="E140" s="9">
        <v>0</v>
      </c>
      <c r="F140" s="9">
        <v>1</v>
      </c>
      <c r="G140" s="9">
        <v>3</v>
      </c>
      <c r="H140" s="9">
        <v>1</v>
      </c>
      <c r="I140" s="9">
        <v>20</v>
      </c>
      <c r="J140" s="9">
        <v>32</v>
      </c>
      <c r="K140" s="9">
        <v>0</v>
      </c>
      <c r="L140" s="9">
        <v>2</v>
      </c>
      <c r="M140" s="9">
        <v>3</v>
      </c>
      <c r="N140" s="9">
        <v>1</v>
      </c>
      <c r="O140" s="9">
        <v>17</v>
      </c>
      <c r="P140" s="9">
        <f t="shared" si="28"/>
        <v>59</v>
      </c>
      <c r="Q140" s="10">
        <f t="shared" si="30"/>
        <v>55</v>
      </c>
      <c r="R140" s="9">
        <f t="shared" si="31"/>
        <v>114</v>
      </c>
      <c r="S140" s="9">
        <v>0</v>
      </c>
      <c r="T140" s="9">
        <v>0</v>
      </c>
      <c r="U140" s="11">
        <f t="shared" si="29"/>
        <v>0</v>
      </c>
    </row>
    <row r="141" spans="1:21" ht="22.5" hidden="1" outlineLevel="1">
      <c r="A141" s="851"/>
      <c r="B141" s="50" t="s">
        <v>187</v>
      </c>
      <c r="C141" s="50" t="s">
        <v>188</v>
      </c>
      <c r="D141" s="9">
        <v>1</v>
      </c>
      <c r="E141" s="9">
        <v>0</v>
      </c>
      <c r="F141" s="9">
        <v>0</v>
      </c>
      <c r="G141" s="9">
        <v>0</v>
      </c>
      <c r="H141" s="9">
        <v>0</v>
      </c>
      <c r="I141" s="9">
        <v>2</v>
      </c>
      <c r="J141" s="9">
        <v>0</v>
      </c>
      <c r="K141" s="9">
        <v>0</v>
      </c>
      <c r="L141" s="9">
        <v>0</v>
      </c>
      <c r="M141" s="9">
        <v>0</v>
      </c>
      <c r="N141" s="9">
        <v>0</v>
      </c>
      <c r="O141" s="9">
        <v>0</v>
      </c>
      <c r="P141" s="9">
        <f t="shared" si="28"/>
        <v>3</v>
      </c>
      <c r="Q141" s="10">
        <f t="shared" si="30"/>
        <v>0</v>
      </c>
      <c r="R141" s="9">
        <f t="shared" si="31"/>
        <v>3</v>
      </c>
      <c r="S141" s="9">
        <v>0</v>
      </c>
      <c r="T141" s="9">
        <v>0</v>
      </c>
      <c r="U141" s="11">
        <f t="shared" si="29"/>
        <v>0</v>
      </c>
    </row>
    <row r="142" spans="1:21" ht="22.5" hidden="1" outlineLevel="1">
      <c r="A142" s="851"/>
      <c r="B142" s="852" t="s">
        <v>189</v>
      </c>
      <c r="C142" s="50" t="s">
        <v>190</v>
      </c>
      <c r="D142" s="9">
        <v>196</v>
      </c>
      <c r="E142" s="9">
        <v>8</v>
      </c>
      <c r="F142" s="9">
        <v>13</v>
      </c>
      <c r="G142" s="9">
        <v>11</v>
      </c>
      <c r="H142" s="9">
        <v>1</v>
      </c>
      <c r="I142" s="9">
        <v>59</v>
      </c>
      <c r="J142" s="9">
        <v>447</v>
      </c>
      <c r="K142" s="9">
        <v>10</v>
      </c>
      <c r="L142" s="9">
        <v>8</v>
      </c>
      <c r="M142" s="9">
        <v>10</v>
      </c>
      <c r="N142" s="9">
        <v>19</v>
      </c>
      <c r="O142" s="9">
        <v>43</v>
      </c>
      <c r="P142" s="9">
        <f t="shared" si="28"/>
        <v>288</v>
      </c>
      <c r="Q142" s="10">
        <f t="shared" si="30"/>
        <v>537</v>
      </c>
      <c r="R142" s="9">
        <f t="shared" si="31"/>
        <v>825</v>
      </c>
      <c r="S142" s="9">
        <v>0</v>
      </c>
      <c r="T142" s="9">
        <v>0</v>
      </c>
      <c r="U142" s="11">
        <f t="shared" si="29"/>
        <v>0</v>
      </c>
    </row>
    <row r="143" spans="1:21" ht="22.5" hidden="1" outlineLevel="1">
      <c r="A143" s="851"/>
      <c r="B143" s="852"/>
      <c r="C143" s="50" t="s">
        <v>191</v>
      </c>
      <c r="D143" s="9">
        <v>46</v>
      </c>
      <c r="E143" s="9">
        <v>3</v>
      </c>
      <c r="F143" s="9">
        <v>1</v>
      </c>
      <c r="G143" s="9">
        <v>4</v>
      </c>
      <c r="H143" s="9">
        <v>1</v>
      </c>
      <c r="I143" s="9">
        <v>25</v>
      </c>
      <c r="J143" s="9">
        <v>26</v>
      </c>
      <c r="K143" s="9">
        <v>0</v>
      </c>
      <c r="L143" s="9">
        <v>0</v>
      </c>
      <c r="M143" s="9">
        <v>4</v>
      </c>
      <c r="N143" s="9">
        <v>1</v>
      </c>
      <c r="O143" s="9">
        <v>4</v>
      </c>
      <c r="P143" s="9">
        <f t="shared" si="28"/>
        <v>80</v>
      </c>
      <c r="Q143" s="10">
        <f t="shared" si="30"/>
        <v>35</v>
      </c>
      <c r="R143" s="9">
        <f t="shared" si="31"/>
        <v>115</v>
      </c>
      <c r="S143" s="9">
        <v>0</v>
      </c>
      <c r="T143" s="9">
        <v>0</v>
      </c>
      <c r="U143" s="11">
        <f t="shared" si="29"/>
        <v>0</v>
      </c>
    </row>
    <row r="144" spans="1:21" ht="14.1" customHeight="1" collapsed="1">
      <c r="A144" s="847" t="s">
        <v>192</v>
      </c>
      <c r="B144" s="847"/>
      <c r="C144" s="847"/>
      <c r="D144" s="7">
        <f t="shared" ref="D144:O144" si="32">+SUM(D145:D149)</f>
        <v>233</v>
      </c>
      <c r="E144" s="7">
        <f t="shared" si="32"/>
        <v>12</v>
      </c>
      <c r="F144" s="7">
        <f t="shared" si="32"/>
        <v>17</v>
      </c>
      <c r="G144" s="7">
        <f t="shared" si="32"/>
        <v>19</v>
      </c>
      <c r="H144" s="7">
        <f t="shared" si="32"/>
        <v>6</v>
      </c>
      <c r="I144" s="7">
        <f t="shared" si="32"/>
        <v>202</v>
      </c>
      <c r="J144" s="7">
        <f t="shared" si="32"/>
        <v>31</v>
      </c>
      <c r="K144" s="7">
        <f t="shared" si="32"/>
        <v>2</v>
      </c>
      <c r="L144" s="7">
        <f t="shared" si="32"/>
        <v>3</v>
      </c>
      <c r="M144" s="7">
        <f t="shared" si="32"/>
        <v>3</v>
      </c>
      <c r="N144" s="7">
        <f t="shared" si="32"/>
        <v>1</v>
      </c>
      <c r="O144" s="7">
        <f t="shared" si="32"/>
        <v>27</v>
      </c>
      <c r="P144" s="8">
        <f t="shared" ref="P144:P198" si="33">SUM(D144:I144)</f>
        <v>489</v>
      </c>
      <c r="Q144" s="8">
        <f t="shared" si="30"/>
        <v>67</v>
      </c>
      <c r="R144" s="8">
        <f t="shared" si="31"/>
        <v>556</v>
      </c>
      <c r="S144" s="8">
        <f t="shared" ref="S144:T144" si="34">+SUM(S145:S149)</f>
        <v>3</v>
      </c>
      <c r="T144" s="8">
        <f t="shared" si="34"/>
        <v>0</v>
      </c>
      <c r="U144" s="8">
        <f t="shared" si="29"/>
        <v>3</v>
      </c>
    </row>
    <row r="145" spans="1:21" hidden="1" outlineLevel="1">
      <c r="A145" s="851" t="s">
        <v>192</v>
      </c>
      <c r="B145" s="852" t="s">
        <v>193</v>
      </c>
      <c r="C145" s="50" t="s">
        <v>194</v>
      </c>
      <c r="D145" s="9">
        <v>39</v>
      </c>
      <c r="E145" s="9">
        <v>2</v>
      </c>
      <c r="F145" s="9">
        <v>6</v>
      </c>
      <c r="G145" s="9">
        <v>6</v>
      </c>
      <c r="H145" s="9">
        <v>0</v>
      </c>
      <c r="I145" s="9">
        <v>71</v>
      </c>
      <c r="J145" s="9">
        <v>8</v>
      </c>
      <c r="K145" s="9">
        <v>0</v>
      </c>
      <c r="L145" s="9">
        <v>0</v>
      </c>
      <c r="M145" s="9">
        <v>0</v>
      </c>
      <c r="N145" s="9">
        <v>1</v>
      </c>
      <c r="O145" s="9">
        <v>8</v>
      </c>
      <c r="P145" s="9">
        <f t="shared" si="33"/>
        <v>124</v>
      </c>
      <c r="Q145" s="10">
        <f t="shared" si="30"/>
        <v>17</v>
      </c>
      <c r="R145" s="9">
        <f t="shared" si="31"/>
        <v>141</v>
      </c>
      <c r="S145" s="9">
        <v>2</v>
      </c>
      <c r="T145" s="9">
        <v>0</v>
      </c>
      <c r="U145" s="11">
        <f t="shared" si="29"/>
        <v>2</v>
      </c>
    </row>
    <row r="146" spans="1:21" ht="33.75" hidden="1" outlineLevel="1">
      <c r="A146" s="851"/>
      <c r="B146" s="852"/>
      <c r="C146" s="50" t="s">
        <v>195</v>
      </c>
      <c r="D146" s="9">
        <v>14</v>
      </c>
      <c r="E146" s="9">
        <v>0</v>
      </c>
      <c r="F146" s="9">
        <v>3</v>
      </c>
      <c r="G146" s="9">
        <v>4</v>
      </c>
      <c r="H146" s="9">
        <v>1</v>
      </c>
      <c r="I146" s="9">
        <v>19</v>
      </c>
      <c r="J146" s="9">
        <v>6</v>
      </c>
      <c r="K146" s="9">
        <v>0</v>
      </c>
      <c r="L146" s="9">
        <v>1</v>
      </c>
      <c r="M146" s="9">
        <v>1</v>
      </c>
      <c r="N146" s="9">
        <v>0</v>
      </c>
      <c r="O146" s="9">
        <v>3</v>
      </c>
      <c r="P146" s="9">
        <f t="shared" si="33"/>
        <v>41</v>
      </c>
      <c r="Q146" s="10">
        <f t="shared" si="30"/>
        <v>11</v>
      </c>
      <c r="R146" s="9">
        <f t="shared" si="31"/>
        <v>52</v>
      </c>
      <c r="S146" s="9">
        <v>0</v>
      </c>
      <c r="T146" s="9">
        <v>0</v>
      </c>
      <c r="U146" s="11">
        <f t="shared" si="29"/>
        <v>0</v>
      </c>
    </row>
    <row r="147" spans="1:21" hidden="1" outlineLevel="1">
      <c r="A147" s="851"/>
      <c r="B147" s="852"/>
      <c r="C147" s="50" t="s">
        <v>196</v>
      </c>
      <c r="D147" s="9">
        <v>0</v>
      </c>
      <c r="E147" s="9">
        <v>0</v>
      </c>
      <c r="F147" s="9">
        <v>0</v>
      </c>
      <c r="G147" s="9">
        <v>0</v>
      </c>
      <c r="H147" s="9">
        <v>0</v>
      </c>
      <c r="I147" s="9">
        <v>0</v>
      </c>
      <c r="J147" s="9">
        <v>0</v>
      </c>
      <c r="K147" s="9">
        <v>0</v>
      </c>
      <c r="L147" s="9">
        <v>0</v>
      </c>
      <c r="M147" s="9">
        <v>0</v>
      </c>
      <c r="N147" s="9">
        <v>0</v>
      </c>
      <c r="O147" s="9">
        <v>0</v>
      </c>
      <c r="P147" s="9">
        <f t="shared" si="33"/>
        <v>0</v>
      </c>
      <c r="Q147" s="10">
        <f t="shared" si="30"/>
        <v>0</v>
      </c>
      <c r="R147" s="9">
        <f t="shared" si="31"/>
        <v>0</v>
      </c>
      <c r="S147" s="9">
        <v>0</v>
      </c>
      <c r="T147" s="9">
        <v>0</v>
      </c>
      <c r="U147" s="11">
        <f t="shared" si="29"/>
        <v>0</v>
      </c>
    </row>
    <row r="148" spans="1:21" ht="22.5" hidden="1" outlineLevel="1">
      <c r="A148" s="851"/>
      <c r="B148" s="852"/>
      <c r="C148" s="50" t="s">
        <v>197</v>
      </c>
      <c r="D148" s="9">
        <v>0</v>
      </c>
      <c r="E148" s="9">
        <v>0</v>
      </c>
      <c r="F148" s="9">
        <v>0</v>
      </c>
      <c r="G148" s="9">
        <v>0</v>
      </c>
      <c r="H148" s="9">
        <v>0</v>
      </c>
      <c r="I148" s="9">
        <v>0</v>
      </c>
      <c r="J148" s="9">
        <v>0</v>
      </c>
      <c r="K148" s="9">
        <v>0</v>
      </c>
      <c r="L148" s="9">
        <v>0</v>
      </c>
      <c r="M148" s="9">
        <v>0</v>
      </c>
      <c r="N148" s="9">
        <v>0</v>
      </c>
      <c r="O148" s="9">
        <v>0</v>
      </c>
      <c r="P148" s="9">
        <f t="shared" si="33"/>
        <v>0</v>
      </c>
      <c r="Q148" s="10">
        <f t="shared" si="30"/>
        <v>0</v>
      </c>
      <c r="R148" s="9">
        <f t="shared" si="31"/>
        <v>0</v>
      </c>
      <c r="S148" s="9">
        <v>0</v>
      </c>
      <c r="T148" s="9">
        <v>0</v>
      </c>
      <c r="U148" s="11">
        <f t="shared" si="29"/>
        <v>0</v>
      </c>
    </row>
    <row r="149" spans="1:21" ht="22.5" hidden="1" outlineLevel="1">
      <c r="A149" s="851"/>
      <c r="B149" s="50" t="s">
        <v>198</v>
      </c>
      <c r="C149" s="50" t="s">
        <v>199</v>
      </c>
      <c r="D149" s="9">
        <v>180</v>
      </c>
      <c r="E149" s="9">
        <v>10</v>
      </c>
      <c r="F149" s="9">
        <v>8</v>
      </c>
      <c r="G149" s="9">
        <v>9</v>
      </c>
      <c r="H149" s="9">
        <v>5</v>
      </c>
      <c r="I149" s="9">
        <v>112</v>
      </c>
      <c r="J149" s="9">
        <v>17</v>
      </c>
      <c r="K149" s="9">
        <v>2</v>
      </c>
      <c r="L149" s="9">
        <v>2</v>
      </c>
      <c r="M149" s="9">
        <v>2</v>
      </c>
      <c r="N149" s="9">
        <v>0</v>
      </c>
      <c r="O149" s="9">
        <v>16</v>
      </c>
      <c r="P149" s="9">
        <f t="shared" si="33"/>
        <v>324</v>
      </c>
      <c r="Q149" s="10">
        <f t="shared" si="30"/>
        <v>39</v>
      </c>
      <c r="R149" s="9">
        <f t="shared" si="31"/>
        <v>363</v>
      </c>
      <c r="S149" s="9">
        <v>1</v>
      </c>
      <c r="T149" s="9">
        <v>0</v>
      </c>
      <c r="U149" s="11">
        <f t="shared" si="29"/>
        <v>1</v>
      </c>
    </row>
    <row r="150" spans="1:21" ht="21.75" customHeight="1" collapsed="1">
      <c r="A150" s="847" t="s">
        <v>200</v>
      </c>
      <c r="B150" s="847"/>
      <c r="C150" s="847"/>
      <c r="D150" s="7">
        <f>+SUM(D151:D157)</f>
        <v>1012</v>
      </c>
      <c r="E150" s="7">
        <f t="shared" ref="E150:O150" si="35">+SUM(E151:E157)</f>
        <v>74</v>
      </c>
      <c r="F150" s="7">
        <f t="shared" si="35"/>
        <v>108</v>
      </c>
      <c r="G150" s="7">
        <f t="shared" si="35"/>
        <v>139</v>
      </c>
      <c r="H150" s="7">
        <f t="shared" si="35"/>
        <v>35</v>
      </c>
      <c r="I150" s="7">
        <f t="shared" si="35"/>
        <v>1243</v>
      </c>
      <c r="J150" s="7">
        <f t="shared" si="35"/>
        <v>98</v>
      </c>
      <c r="K150" s="7">
        <f t="shared" si="35"/>
        <v>4</v>
      </c>
      <c r="L150" s="7">
        <f t="shared" si="35"/>
        <v>11</v>
      </c>
      <c r="M150" s="7">
        <f t="shared" si="35"/>
        <v>10</v>
      </c>
      <c r="N150" s="7">
        <f t="shared" si="35"/>
        <v>3</v>
      </c>
      <c r="O150" s="7">
        <f t="shared" si="35"/>
        <v>77</v>
      </c>
      <c r="P150" s="8">
        <f t="shared" si="33"/>
        <v>2611</v>
      </c>
      <c r="Q150" s="8">
        <f t="shared" si="30"/>
        <v>203</v>
      </c>
      <c r="R150" s="8">
        <f t="shared" si="31"/>
        <v>2814</v>
      </c>
      <c r="S150" s="8">
        <f t="shared" ref="S150:T150" si="36">SUM(S151:S157)</f>
        <v>4</v>
      </c>
      <c r="T150" s="8">
        <f t="shared" si="36"/>
        <v>0</v>
      </c>
      <c r="U150" s="8">
        <f t="shared" si="29"/>
        <v>4</v>
      </c>
    </row>
    <row r="151" spans="1:21" ht="33.75" hidden="1" outlineLevel="1">
      <c r="A151" s="851" t="s">
        <v>200</v>
      </c>
      <c r="B151" s="50" t="s">
        <v>201</v>
      </c>
      <c r="C151" s="50" t="s">
        <v>202</v>
      </c>
      <c r="D151" s="9">
        <v>223</v>
      </c>
      <c r="E151" s="9">
        <v>10</v>
      </c>
      <c r="F151" s="9">
        <v>11</v>
      </c>
      <c r="G151" s="9">
        <v>37</v>
      </c>
      <c r="H151" s="9">
        <v>12</v>
      </c>
      <c r="I151" s="9">
        <v>364</v>
      </c>
      <c r="J151" s="9">
        <v>20</v>
      </c>
      <c r="K151" s="9">
        <v>2</v>
      </c>
      <c r="L151" s="9">
        <v>4</v>
      </c>
      <c r="M151" s="9">
        <v>4</v>
      </c>
      <c r="N151" s="9">
        <v>0</v>
      </c>
      <c r="O151" s="9">
        <v>21</v>
      </c>
      <c r="P151" s="9">
        <f t="shared" si="33"/>
        <v>657</v>
      </c>
      <c r="Q151" s="10">
        <f t="shared" si="30"/>
        <v>51</v>
      </c>
      <c r="R151" s="9">
        <f t="shared" si="31"/>
        <v>708</v>
      </c>
      <c r="S151" s="9">
        <v>1</v>
      </c>
      <c r="T151" s="9">
        <v>0</v>
      </c>
      <c r="U151" s="11">
        <f t="shared" si="29"/>
        <v>1</v>
      </c>
    </row>
    <row r="152" spans="1:21" hidden="1" outlineLevel="1">
      <c r="A152" s="851"/>
      <c r="B152" s="852" t="s">
        <v>203</v>
      </c>
      <c r="C152" s="50" t="s">
        <v>204</v>
      </c>
      <c r="D152" s="9">
        <v>420</v>
      </c>
      <c r="E152" s="9">
        <v>38</v>
      </c>
      <c r="F152" s="9">
        <v>48</v>
      </c>
      <c r="G152" s="9">
        <v>42</v>
      </c>
      <c r="H152" s="9">
        <v>13</v>
      </c>
      <c r="I152" s="9">
        <v>391</v>
      </c>
      <c r="J152" s="9">
        <v>60</v>
      </c>
      <c r="K152" s="9">
        <v>1</v>
      </c>
      <c r="L152" s="9">
        <v>3</v>
      </c>
      <c r="M152" s="9">
        <v>3</v>
      </c>
      <c r="N152" s="9">
        <v>2</v>
      </c>
      <c r="O152" s="9">
        <v>27</v>
      </c>
      <c r="P152" s="9">
        <f t="shared" si="33"/>
        <v>952</v>
      </c>
      <c r="Q152" s="10">
        <f t="shared" si="30"/>
        <v>96</v>
      </c>
      <c r="R152" s="9">
        <f t="shared" si="31"/>
        <v>1048</v>
      </c>
      <c r="S152" s="9">
        <v>2</v>
      </c>
      <c r="T152" s="9">
        <v>0</v>
      </c>
      <c r="U152" s="11">
        <f t="shared" si="29"/>
        <v>2</v>
      </c>
    </row>
    <row r="153" spans="1:21" ht="22.5" hidden="1" outlineLevel="1">
      <c r="A153" s="851"/>
      <c r="B153" s="852"/>
      <c r="C153" s="50" t="s">
        <v>205</v>
      </c>
      <c r="D153" s="9">
        <v>86</v>
      </c>
      <c r="E153" s="9">
        <v>8</v>
      </c>
      <c r="F153" s="9">
        <v>11</v>
      </c>
      <c r="G153" s="9">
        <v>18</v>
      </c>
      <c r="H153" s="9">
        <v>2</v>
      </c>
      <c r="I153" s="9">
        <v>69</v>
      </c>
      <c r="J153" s="9">
        <v>1</v>
      </c>
      <c r="K153" s="9">
        <v>1</v>
      </c>
      <c r="L153" s="9">
        <v>1</v>
      </c>
      <c r="M153" s="9">
        <v>0</v>
      </c>
      <c r="N153" s="9">
        <v>0</v>
      </c>
      <c r="O153" s="9">
        <v>3</v>
      </c>
      <c r="P153" s="9">
        <f t="shared" si="33"/>
        <v>194</v>
      </c>
      <c r="Q153" s="10">
        <f t="shared" si="30"/>
        <v>6</v>
      </c>
      <c r="R153" s="9">
        <f t="shared" si="31"/>
        <v>200</v>
      </c>
      <c r="S153" s="9">
        <v>0</v>
      </c>
      <c r="T153" s="9">
        <v>0</v>
      </c>
      <c r="U153" s="11">
        <f t="shared" si="29"/>
        <v>0</v>
      </c>
    </row>
    <row r="154" spans="1:21" ht="22.5" hidden="1" outlineLevel="1">
      <c r="A154" s="851"/>
      <c r="B154" s="852"/>
      <c r="C154" s="50" t="s">
        <v>206</v>
      </c>
      <c r="D154" s="9">
        <v>145</v>
      </c>
      <c r="E154" s="9">
        <v>10</v>
      </c>
      <c r="F154" s="9">
        <v>11</v>
      </c>
      <c r="G154" s="9">
        <v>19</v>
      </c>
      <c r="H154" s="9">
        <v>2</v>
      </c>
      <c r="I154" s="9">
        <v>195</v>
      </c>
      <c r="J154" s="9">
        <v>8</v>
      </c>
      <c r="K154" s="9">
        <v>0</v>
      </c>
      <c r="L154" s="9">
        <v>2</v>
      </c>
      <c r="M154" s="9">
        <v>2</v>
      </c>
      <c r="N154" s="9">
        <v>1</v>
      </c>
      <c r="O154" s="9">
        <v>9</v>
      </c>
      <c r="P154" s="9">
        <f t="shared" si="33"/>
        <v>382</v>
      </c>
      <c r="Q154" s="10">
        <f t="shared" si="30"/>
        <v>22</v>
      </c>
      <c r="R154" s="9">
        <f t="shared" si="31"/>
        <v>404</v>
      </c>
      <c r="S154" s="9">
        <v>1</v>
      </c>
      <c r="T154" s="9">
        <v>0</v>
      </c>
      <c r="U154" s="11">
        <f t="shared" si="29"/>
        <v>1</v>
      </c>
    </row>
    <row r="155" spans="1:21" hidden="1" outlineLevel="1">
      <c r="A155" s="851"/>
      <c r="B155" s="852"/>
      <c r="C155" s="50" t="s">
        <v>207</v>
      </c>
      <c r="D155" s="9">
        <v>112</v>
      </c>
      <c r="E155" s="9">
        <v>7</v>
      </c>
      <c r="F155" s="9">
        <v>24</v>
      </c>
      <c r="G155" s="9">
        <v>18</v>
      </c>
      <c r="H155" s="9">
        <v>5</v>
      </c>
      <c r="I155" s="9">
        <v>187</v>
      </c>
      <c r="J155" s="9">
        <v>2</v>
      </c>
      <c r="K155" s="9">
        <v>0</v>
      </c>
      <c r="L155" s="9">
        <v>0</v>
      </c>
      <c r="M155" s="9">
        <v>1</v>
      </c>
      <c r="N155" s="9">
        <v>0</v>
      </c>
      <c r="O155" s="9">
        <v>9</v>
      </c>
      <c r="P155" s="9">
        <f t="shared" si="33"/>
        <v>353</v>
      </c>
      <c r="Q155" s="10">
        <f t="shared" si="30"/>
        <v>12</v>
      </c>
      <c r="R155" s="9">
        <f t="shared" si="31"/>
        <v>365</v>
      </c>
      <c r="S155" s="9">
        <v>0</v>
      </c>
      <c r="T155" s="9">
        <v>0</v>
      </c>
      <c r="U155" s="11">
        <f t="shared" si="29"/>
        <v>0</v>
      </c>
    </row>
    <row r="156" spans="1:21" ht="33.75" hidden="1" outlineLevel="1">
      <c r="A156" s="851"/>
      <c r="B156" s="852"/>
      <c r="C156" s="50" t="s">
        <v>208</v>
      </c>
      <c r="D156" s="9">
        <v>0</v>
      </c>
      <c r="E156" s="9">
        <v>0</v>
      </c>
      <c r="F156" s="9">
        <v>0</v>
      </c>
      <c r="G156" s="9">
        <v>0</v>
      </c>
      <c r="H156" s="9">
        <v>0</v>
      </c>
      <c r="I156" s="9">
        <v>0</v>
      </c>
      <c r="J156" s="9">
        <v>0</v>
      </c>
      <c r="K156" s="9">
        <v>0</v>
      </c>
      <c r="L156" s="9">
        <v>0</v>
      </c>
      <c r="M156" s="9">
        <v>0</v>
      </c>
      <c r="N156" s="9">
        <v>0</v>
      </c>
      <c r="O156" s="9">
        <v>0</v>
      </c>
      <c r="P156" s="9">
        <f t="shared" si="33"/>
        <v>0</v>
      </c>
      <c r="Q156" s="10">
        <f t="shared" si="30"/>
        <v>0</v>
      </c>
      <c r="R156" s="9">
        <f t="shared" si="31"/>
        <v>0</v>
      </c>
      <c r="S156" s="9">
        <v>0</v>
      </c>
      <c r="T156" s="9">
        <v>0</v>
      </c>
      <c r="U156" s="11">
        <f t="shared" si="29"/>
        <v>0</v>
      </c>
    </row>
    <row r="157" spans="1:21" hidden="1" outlineLevel="1">
      <c r="A157" s="851"/>
      <c r="B157" s="852"/>
      <c r="C157" s="50" t="s">
        <v>209</v>
      </c>
      <c r="D157" s="9">
        <v>26</v>
      </c>
      <c r="E157" s="9">
        <v>1</v>
      </c>
      <c r="F157" s="9">
        <v>3</v>
      </c>
      <c r="G157" s="9">
        <v>5</v>
      </c>
      <c r="H157" s="9">
        <v>1</v>
      </c>
      <c r="I157" s="9">
        <v>37</v>
      </c>
      <c r="J157" s="9">
        <v>7</v>
      </c>
      <c r="K157" s="9">
        <v>0</v>
      </c>
      <c r="L157" s="9">
        <v>1</v>
      </c>
      <c r="M157" s="9">
        <v>0</v>
      </c>
      <c r="N157" s="9">
        <v>0</v>
      </c>
      <c r="O157" s="9">
        <v>8</v>
      </c>
      <c r="P157" s="9">
        <f t="shared" si="33"/>
        <v>73</v>
      </c>
      <c r="Q157" s="10">
        <f t="shared" si="30"/>
        <v>16</v>
      </c>
      <c r="R157" s="9">
        <f t="shared" si="31"/>
        <v>89</v>
      </c>
      <c r="S157" s="9">
        <v>0</v>
      </c>
      <c r="T157" s="9">
        <v>0</v>
      </c>
      <c r="U157" s="11">
        <f t="shared" si="29"/>
        <v>0</v>
      </c>
    </row>
    <row r="158" spans="1:21" ht="14.1" customHeight="1" collapsed="1">
      <c r="A158" s="847" t="s">
        <v>210</v>
      </c>
      <c r="B158" s="847"/>
      <c r="C158" s="847"/>
      <c r="D158" s="7">
        <f t="shared" ref="D158:T158" si="37">SUM(D159:D165)</f>
        <v>920</v>
      </c>
      <c r="E158" s="7">
        <f t="shared" si="37"/>
        <v>48</v>
      </c>
      <c r="F158" s="7">
        <f t="shared" si="37"/>
        <v>101</v>
      </c>
      <c r="G158" s="7">
        <f t="shared" si="37"/>
        <v>166</v>
      </c>
      <c r="H158" s="7">
        <f t="shared" si="37"/>
        <v>33</v>
      </c>
      <c r="I158" s="7">
        <f t="shared" si="37"/>
        <v>1093</v>
      </c>
      <c r="J158" s="7">
        <f t="shared" si="37"/>
        <v>65</v>
      </c>
      <c r="K158" s="7">
        <f t="shared" si="37"/>
        <v>4</v>
      </c>
      <c r="L158" s="7">
        <f t="shared" si="37"/>
        <v>8</v>
      </c>
      <c r="M158" s="7">
        <f t="shared" si="37"/>
        <v>13</v>
      </c>
      <c r="N158" s="7">
        <f t="shared" si="37"/>
        <v>3</v>
      </c>
      <c r="O158" s="7">
        <f t="shared" si="37"/>
        <v>89</v>
      </c>
      <c r="P158" s="8">
        <f t="shared" si="33"/>
        <v>2361</v>
      </c>
      <c r="Q158" s="8">
        <f t="shared" si="30"/>
        <v>182</v>
      </c>
      <c r="R158" s="8">
        <f t="shared" si="31"/>
        <v>2543</v>
      </c>
      <c r="S158" s="8">
        <f t="shared" si="37"/>
        <v>0</v>
      </c>
      <c r="T158" s="8">
        <f t="shared" si="37"/>
        <v>0</v>
      </c>
      <c r="U158" s="8">
        <f t="shared" si="29"/>
        <v>0</v>
      </c>
    </row>
    <row r="159" spans="1:21" hidden="1" outlineLevel="1">
      <c r="A159" s="851" t="s">
        <v>210</v>
      </c>
      <c r="B159" s="852" t="s">
        <v>211</v>
      </c>
      <c r="C159" s="50" t="s">
        <v>212</v>
      </c>
      <c r="D159" s="9">
        <v>118</v>
      </c>
      <c r="E159" s="9">
        <v>3</v>
      </c>
      <c r="F159" s="9">
        <v>7</v>
      </c>
      <c r="G159" s="9">
        <v>12</v>
      </c>
      <c r="H159" s="9">
        <v>2</v>
      </c>
      <c r="I159" s="9">
        <v>80</v>
      </c>
      <c r="J159" s="9">
        <v>1</v>
      </c>
      <c r="K159" s="9">
        <v>0</v>
      </c>
      <c r="L159" s="9">
        <v>0</v>
      </c>
      <c r="M159" s="9">
        <v>0</v>
      </c>
      <c r="N159" s="9">
        <v>0</v>
      </c>
      <c r="O159" s="9">
        <v>2</v>
      </c>
      <c r="P159" s="9">
        <f t="shared" si="33"/>
        <v>222</v>
      </c>
      <c r="Q159" s="10">
        <f t="shared" si="30"/>
        <v>3</v>
      </c>
      <c r="R159" s="9">
        <f t="shared" si="31"/>
        <v>225</v>
      </c>
      <c r="S159" s="9">
        <v>0</v>
      </c>
      <c r="T159" s="9">
        <v>0</v>
      </c>
      <c r="U159" s="11">
        <f t="shared" si="29"/>
        <v>0</v>
      </c>
    </row>
    <row r="160" spans="1:21" hidden="1" outlineLevel="1">
      <c r="A160" s="851"/>
      <c r="B160" s="852"/>
      <c r="C160" s="50" t="s">
        <v>213</v>
      </c>
      <c r="D160" s="9">
        <v>113</v>
      </c>
      <c r="E160" s="9">
        <v>13</v>
      </c>
      <c r="F160" s="9">
        <v>19</v>
      </c>
      <c r="G160" s="9">
        <v>35</v>
      </c>
      <c r="H160" s="9">
        <v>9</v>
      </c>
      <c r="I160" s="9">
        <v>222</v>
      </c>
      <c r="J160" s="9">
        <v>8</v>
      </c>
      <c r="K160" s="9">
        <v>1</v>
      </c>
      <c r="L160" s="9">
        <v>1</v>
      </c>
      <c r="M160" s="9">
        <v>0</v>
      </c>
      <c r="N160" s="9">
        <v>0</v>
      </c>
      <c r="O160" s="9">
        <v>9</v>
      </c>
      <c r="P160" s="9">
        <f t="shared" si="33"/>
        <v>411</v>
      </c>
      <c r="Q160" s="10">
        <f t="shared" si="30"/>
        <v>19</v>
      </c>
      <c r="R160" s="9">
        <f t="shared" si="31"/>
        <v>430</v>
      </c>
      <c r="S160" s="9">
        <v>0</v>
      </c>
      <c r="T160" s="9">
        <v>0</v>
      </c>
      <c r="U160" s="11">
        <f t="shared" si="29"/>
        <v>0</v>
      </c>
    </row>
    <row r="161" spans="1:21" ht="33.75" hidden="1" outlineLevel="1">
      <c r="A161" s="851"/>
      <c r="B161" s="852" t="s">
        <v>214</v>
      </c>
      <c r="C161" s="50" t="s">
        <v>215</v>
      </c>
      <c r="D161" s="9">
        <v>361</v>
      </c>
      <c r="E161" s="9">
        <v>17</v>
      </c>
      <c r="F161" s="9">
        <v>44</v>
      </c>
      <c r="G161" s="9">
        <v>77</v>
      </c>
      <c r="H161" s="9">
        <v>13</v>
      </c>
      <c r="I161" s="9">
        <v>469</v>
      </c>
      <c r="J161" s="9">
        <v>20</v>
      </c>
      <c r="K161" s="9">
        <v>1</v>
      </c>
      <c r="L161" s="9">
        <v>3</v>
      </c>
      <c r="M161" s="9">
        <v>7</v>
      </c>
      <c r="N161" s="9">
        <v>2</v>
      </c>
      <c r="O161" s="9">
        <v>34</v>
      </c>
      <c r="P161" s="9">
        <f t="shared" si="33"/>
        <v>981</v>
      </c>
      <c r="Q161" s="10">
        <f t="shared" si="30"/>
        <v>67</v>
      </c>
      <c r="R161" s="9">
        <f t="shared" si="31"/>
        <v>1048</v>
      </c>
      <c r="S161" s="9">
        <v>0</v>
      </c>
      <c r="T161" s="9">
        <v>0</v>
      </c>
      <c r="U161" s="11">
        <f t="shared" si="29"/>
        <v>0</v>
      </c>
    </row>
    <row r="162" spans="1:21" ht="22.5" hidden="1" outlineLevel="1">
      <c r="A162" s="851"/>
      <c r="B162" s="852"/>
      <c r="C162" s="50" t="s">
        <v>216</v>
      </c>
      <c r="D162" s="9">
        <v>281</v>
      </c>
      <c r="E162" s="9">
        <v>13</v>
      </c>
      <c r="F162" s="9">
        <v>26</v>
      </c>
      <c r="G162" s="9">
        <v>32</v>
      </c>
      <c r="H162" s="9">
        <v>4</v>
      </c>
      <c r="I162" s="9">
        <v>224</v>
      </c>
      <c r="J162" s="9">
        <v>32</v>
      </c>
      <c r="K162" s="9">
        <v>2</v>
      </c>
      <c r="L162" s="9">
        <v>3</v>
      </c>
      <c r="M162" s="9">
        <v>6</v>
      </c>
      <c r="N162" s="9">
        <v>1</v>
      </c>
      <c r="O162" s="9">
        <v>38</v>
      </c>
      <c r="P162" s="9">
        <f t="shared" si="33"/>
        <v>580</v>
      </c>
      <c r="Q162" s="10">
        <f t="shared" si="30"/>
        <v>82</v>
      </c>
      <c r="R162" s="9">
        <f t="shared" si="31"/>
        <v>662</v>
      </c>
      <c r="S162" s="9">
        <v>0</v>
      </c>
      <c r="T162" s="9">
        <v>0</v>
      </c>
      <c r="U162" s="11">
        <f t="shared" si="29"/>
        <v>0</v>
      </c>
    </row>
    <row r="163" spans="1:21" hidden="1" outlineLevel="1">
      <c r="A163" s="851"/>
      <c r="B163" s="852"/>
      <c r="C163" s="50" t="s">
        <v>217</v>
      </c>
      <c r="D163" s="9">
        <v>10</v>
      </c>
      <c r="E163" s="9">
        <v>2</v>
      </c>
      <c r="F163" s="9">
        <v>1</v>
      </c>
      <c r="G163" s="9">
        <v>3</v>
      </c>
      <c r="H163" s="9">
        <v>2</v>
      </c>
      <c r="I163" s="9">
        <v>29</v>
      </c>
      <c r="J163" s="9">
        <v>1</v>
      </c>
      <c r="K163" s="9">
        <v>0</v>
      </c>
      <c r="L163" s="9">
        <v>0</v>
      </c>
      <c r="M163" s="9">
        <v>0</v>
      </c>
      <c r="N163" s="9">
        <v>0</v>
      </c>
      <c r="O163" s="9">
        <v>5</v>
      </c>
      <c r="P163" s="9">
        <f t="shared" si="33"/>
        <v>47</v>
      </c>
      <c r="Q163" s="10">
        <f t="shared" si="30"/>
        <v>6</v>
      </c>
      <c r="R163" s="9">
        <f t="shared" si="31"/>
        <v>53</v>
      </c>
      <c r="S163" s="9">
        <v>0</v>
      </c>
      <c r="T163" s="9">
        <v>0</v>
      </c>
      <c r="U163" s="11">
        <f t="shared" si="29"/>
        <v>0</v>
      </c>
    </row>
    <row r="164" spans="1:21" hidden="1" outlineLevel="1">
      <c r="A164" s="851"/>
      <c r="B164" s="852"/>
      <c r="C164" s="50" t="s">
        <v>218</v>
      </c>
      <c r="D164" s="9">
        <v>2</v>
      </c>
      <c r="E164" s="9">
        <v>0</v>
      </c>
      <c r="F164" s="9">
        <v>0</v>
      </c>
      <c r="G164" s="9">
        <v>1</v>
      </c>
      <c r="H164" s="9">
        <v>0</v>
      </c>
      <c r="I164" s="9">
        <v>0</v>
      </c>
      <c r="J164" s="9">
        <v>0</v>
      </c>
      <c r="K164" s="9">
        <v>0</v>
      </c>
      <c r="L164" s="9">
        <v>0</v>
      </c>
      <c r="M164" s="9">
        <v>0</v>
      </c>
      <c r="N164" s="9">
        <v>0</v>
      </c>
      <c r="O164" s="9">
        <v>0</v>
      </c>
      <c r="P164" s="9">
        <f t="shared" si="33"/>
        <v>3</v>
      </c>
      <c r="Q164" s="10">
        <f t="shared" si="30"/>
        <v>0</v>
      </c>
      <c r="R164" s="9">
        <f t="shared" si="31"/>
        <v>3</v>
      </c>
      <c r="S164" s="9">
        <v>0</v>
      </c>
      <c r="T164" s="9">
        <v>0</v>
      </c>
      <c r="U164" s="11">
        <f t="shared" si="29"/>
        <v>0</v>
      </c>
    </row>
    <row r="165" spans="1:21" ht="22.5" hidden="1" outlineLevel="1">
      <c r="A165" s="851"/>
      <c r="B165" s="852"/>
      <c r="C165" s="50" t="s">
        <v>219</v>
      </c>
      <c r="D165" s="9">
        <v>35</v>
      </c>
      <c r="E165" s="9">
        <v>0</v>
      </c>
      <c r="F165" s="9">
        <v>4</v>
      </c>
      <c r="G165" s="9">
        <v>6</v>
      </c>
      <c r="H165" s="9">
        <v>3</v>
      </c>
      <c r="I165" s="9">
        <v>69</v>
      </c>
      <c r="J165" s="9">
        <v>3</v>
      </c>
      <c r="K165" s="9">
        <v>0</v>
      </c>
      <c r="L165" s="9">
        <v>1</v>
      </c>
      <c r="M165" s="9">
        <v>0</v>
      </c>
      <c r="N165" s="9">
        <v>0</v>
      </c>
      <c r="O165" s="9">
        <v>1</v>
      </c>
      <c r="P165" s="9">
        <f t="shared" si="33"/>
        <v>117</v>
      </c>
      <c r="Q165" s="10">
        <f t="shared" si="30"/>
        <v>5</v>
      </c>
      <c r="R165" s="9">
        <f t="shared" si="31"/>
        <v>122</v>
      </c>
      <c r="S165" s="9">
        <v>0</v>
      </c>
      <c r="T165" s="9">
        <v>0</v>
      </c>
      <c r="U165" s="11">
        <f t="shared" si="29"/>
        <v>0</v>
      </c>
    </row>
    <row r="166" spans="1:21" ht="14.1" customHeight="1" collapsed="1">
      <c r="A166" s="847" t="s">
        <v>220</v>
      </c>
      <c r="B166" s="847"/>
      <c r="C166" s="847"/>
      <c r="D166" s="7">
        <f t="shared" ref="D166:T166" si="38">SUM(D167:D172)</f>
        <v>324</v>
      </c>
      <c r="E166" s="7">
        <f t="shared" si="38"/>
        <v>19</v>
      </c>
      <c r="F166" s="7">
        <f t="shared" si="38"/>
        <v>41</v>
      </c>
      <c r="G166" s="7">
        <f t="shared" si="38"/>
        <v>45</v>
      </c>
      <c r="H166" s="7">
        <f t="shared" si="38"/>
        <v>19</v>
      </c>
      <c r="I166" s="7">
        <f t="shared" si="38"/>
        <v>385</v>
      </c>
      <c r="J166" s="7">
        <f t="shared" si="38"/>
        <v>30</v>
      </c>
      <c r="K166" s="7">
        <f t="shared" si="38"/>
        <v>2</v>
      </c>
      <c r="L166" s="7">
        <f t="shared" si="38"/>
        <v>2</v>
      </c>
      <c r="M166" s="7">
        <f t="shared" si="38"/>
        <v>3</v>
      </c>
      <c r="N166" s="7">
        <f t="shared" si="38"/>
        <v>2</v>
      </c>
      <c r="O166" s="7">
        <f t="shared" si="38"/>
        <v>23</v>
      </c>
      <c r="P166" s="8">
        <f t="shared" si="33"/>
        <v>833</v>
      </c>
      <c r="Q166" s="8">
        <f t="shared" si="30"/>
        <v>62</v>
      </c>
      <c r="R166" s="8">
        <f t="shared" si="31"/>
        <v>895</v>
      </c>
      <c r="S166" s="8">
        <f t="shared" si="38"/>
        <v>3</v>
      </c>
      <c r="T166" s="8">
        <f t="shared" si="38"/>
        <v>0</v>
      </c>
      <c r="U166" s="8">
        <f t="shared" si="29"/>
        <v>3</v>
      </c>
    </row>
    <row r="167" spans="1:21" hidden="1" outlineLevel="1">
      <c r="A167" s="851" t="s">
        <v>220</v>
      </c>
      <c r="B167" s="852" t="s">
        <v>221</v>
      </c>
      <c r="C167" s="50" t="s">
        <v>222</v>
      </c>
      <c r="D167" s="9">
        <v>77</v>
      </c>
      <c r="E167" s="9">
        <v>4</v>
      </c>
      <c r="F167" s="9">
        <v>5</v>
      </c>
      <c r="G167" s="9">
        <v>3</v>
      </c>
      <c r="H167" s="9">
        <v>4</v>
      </c>
      <c r="I167" s="9">
        <v>71</v>
      </c>
      <c r="J167" s="9">
        <v>3</v>
      </c>
      <c r="K167" s="9">
        <v>0</v>
      </c>
      <c r="L167" s="9">
        <v>0</v>
      </c>
      <c r="M167" s="9">
        <v>0</v>
      </c>
      <c r="N167" s="9">
        <v>1</v>
      </c>
      <c r="O167" s="9">
        <v>1</v>
      </c>
      <c r="P167" s="9">
        <f t="shared" si="33"/>
        <v>164</v>
      </c>
      <c r="Q167" s="10">
        <f t="shared" si="30"/>
        <v>5</v>
      </c>
      <c r="R167" s="9">
        <f t="shared" si="31"/>
        <v>169</v>
      </c>
      <c r="S167" s="9">
        <v>1</v>
      </c>
      <c r="T167" s="9">
        <v>0</v>
      </c>
      <c r="U167" s="11">
        <f t="shared" si="29"/>
        <v>1</v>
      </c>
    </row>
    <row r="168" spans="1:21" hidden="1" outlineLevel="1">
      <c r="A168" s="851"/>
      <c r="B168" s="852"/>
      <c r="C168" s="50" t="s">
        <v>223</v>
      </c>
      <c r="D168" s="9">
        <v>197</v>
      </c>
      <c r="E168" s="9">
        <v>15</v>
      </c>
      <c r="F168" s="9">
        <v>31</v>
      </c>
      <c r="G168" s="9">
        <v>40</v>
      </c>
      <c r="H168" s="9">
        <v>15</v>
      </c>
      <c r="I168" s="9">
        <v>270</v>
      </c>
      <c r="J168" s="9">
        <v>22</v>
      </c>
      <c r="K168" s="9">
        <v>2</v>
      </c>
      <c r="L168" s="9">
        <v>2</v>
      </c>
      <c r="M168" s="9">
        <v>3</v>
      </c>
      <c r="N168" s="9">
        <v>1</v>
      </c>
      <c r="O168" s="9">
        <v>15</v>
      </c>
      <c r="P168" s="9">
        <f t="shared" si="33"/>
        <v>568</v>
      </c>
      <c r="Q168" s="10">
        <f t="shared" si="30"/>
        <v>45</v>
      </c>
      <c r="R168" s="9">
        <f t="shared" si="31"/>
        <v>613</v>
      </c>
      <c r="S168" s="9">
        <v>2</v>
      </c>
      <c r="T168" s="9">
        <v>0</v>
      </c>
      <c r="U168" s="11">
        <f t="shared" si="29"/>
        <v>2</v>
      </c>
    </row>
    <row r="169" spans="1:21" hidden="1" outlineLevel="1">
      <c r="A169" s="851"/>
      <c r="B169" s="852"/>
      <c r="C169" s="50" t="s">
        <v>224</v>
      </c>
      <c r="D169" s="9">
        <v>40</v>
      </c>
      <c r="E169" s="9">
        <v>0</v>
      </c>
      <c r="F169" s="9">
        <v>4</v>
      </c>
      <c r="G169" s="9">
        <v>1</v>
      </c>
      <c r="H169" s="9">
        <v>0</v>
      </c>
      <c r="I169" s="9">
        <v>26</v>
      </c>
      <c r="J169" s="9">
        <v>1</v>
      </c>
      <c r="K169" s="9">
        <v>0</v>
      </c>
      <c r="L169" s="9">
        <v>0</v>
      </c>
      <c r="M169" s="9">
        <v>0</v>
      </c>
      <c r="N169" s="9">
        <v>0</v>
      </c>
      <c r="O169" s="9">
        <v>2</v>
      </c>
      <c r="P169" s="9">
        <f t="shared" si="33"/>
        <v>71</v>
      </c>
      <c r="Q169" s="10">
        <f t="shared" si="30"/>
        <v>3</v>
      </c>
      <c r="R169" s="9">
        <f t="shared" si="31"/>
        <v>74</v>
      </c>
      <c r="S169" s="9">
        <v>0</v>
      </c>
      <c r="T169" s="9">
        <v>0</v>
      </c>
      <c r="U169" s="11">
        <f t="shared" si="29"/>
        <v>0</v>
      </c>
    </row>
    <row r="170" spans="1:21" hidden="1" outlineLevel="1">
      <c r="A170" s="851"/>
      <c r="B170" s="852"/>
      <c r="C170" s="50" t="s">
        <v>225</v>
      </c>
      <c r="D170" s="9">
        <v>10</v>
      </c>
      <c r="E170" s="9">
        <v>0</v>
      </c>
      <c r="F170" s="9">
        <v>1</v>
      </c>
      <c r="G170" s="9">
        <v>1</v>
      </c>
      <c r="H170" s="9">
        <v>0</v>
      </c>
      <c r="I170" s="9">
        <v>17</v>
      </c>
      <c r="J170" s="9">
        <v>4</v>
      </c>
      <c r="K170" s="9">
        <v>0</v>
      </c>
      <c r="L170" s="9">
        <v>0</v>
      </c>
      <c r="M170" s="9">
        <v>0</v>
      </c>
      <c r="N170" s="9">
        <v>0</v>
      </c>
      <c r="O170" s="9">
        <v>5</v>
      </c>
      <c r="P170" s="9">
        <f t="shared" si="33"/>
        <v>29</v>
      </c>
      <c r="Q170" s="10">
        <f t="shared" si="30"/>
        <v>9</v>
      </c>
      <c r="R170" s="9">
        <f t="shared" si="31"/>
        <v>38</v>
      </c>
      <c r="S170" s="9">
        <v>0</v>
      </c>
      <c r="T170" s="9">
        <v>0</v>
      </c>
      <c r="U170" s="11">
        <f t="shared" si="29"/>
        <v>0</v>
      </c>
    </row>
    <row r="171" spans="1:21" ht="33.75" hidden="1" outlineLevel="1">
      <c r="A171" s="851"/>
      <c r="B171" s="852"/>
      <c r="C171" s="50" t="s">
        <v>226</v>
      </c>
      <c r="D171" s="9">
        <v>0</v>
      </c>
      <c r="E171" s="9">
        <v>0</v>
      </c>
      <c r="F171" s="9">
        <v>0</v>
      </c>
      <c r="G171" s="9">
        <v>0</v>
      </c>
      <c r="H171" s="9">
        <v>0</v>
      </c>
      <c r="I171" s="9">
        <v>0</v>
      </c>
      <c r="J171" s="9">
        <v>0</v>
      </c>
      <c r="K171" s="9">
        <v>0</v>
      </c>
      <c r="L171" s="9">
        <v>0</v>
      </c>
      <c r="M171" s="9">
        <v>0</v>
      </c>
      <c r="N171" s="9">
        <v>0</v>
      </c>
      <c r="O171" s="9">
        <v>0</v>
      </c>
      <c r="P171" s="9">
        <f t="shared" si="33"/>
        <v>0</v>
      </c>
      <c r="Q171" s="10">
        <f t="shared" si="30"/>
        <v>0</v>
      </c>
      <c r="R171" s="9">
        <f t="shared" si="31"/>
        <v>0</v>
      </c>
      <c r="S171" s="9">
        <v>0</v>
      </c>
      <c r="T171" s="9">
        <v>0</v>
      </c>
      <c r="U171" s="11">
        <f t="shared" si="29"/>
        <v>0</v>
      </c>
    </row>
    <row r="172" spans="1:21" ht="22.5" hidden="1" outlineLevel="1">
      <c r="A172" s="851"/>
      <c r="B172" s="50" t="s">
        <v>227</v>
      </c>
      <c r="C172" s="50" t="s">
        <v>228</v>
      </c>
      <c r="D172" s="9">
        <v>0</v>
      </c>
      <c r="E172" s="9">
        <v>0</v>
      </c>
      <c r="F172" s="9">
        <v>0</v>
      </c>
      <c r="G172" s="9">
        <v>0</v>
      </c>
      <c r="H172" s="9">
        <v>0</v>
      </c>
      <c r="I172" s="9">
        <v>1</v>
      </c>
      <c r="J172" s="9">
        <v>0</v>
      </c>
      <c r="K172" s="9">
        <v>0</v>
      </c>
      <c r="L172" s="9">
        <v>0</v>
      </c>
      <c r="M172" s="9">
        <v>0</v>
      </c>
      <c r="N172" s="9">
        <v>0</v>
      </c>
      <c r="O172" s="9">
        <v>0</v>
      </c>
      <c r="P172" s="9">
        <f t="shared" si="33"/>
        <v>1</v>
      </c>
      <c r="Q172" s="10">
        <f t="shared" si="30"/>
        <v>0</v>
      </c>
      <c r="R172" s="9">
        <f t="shared" si="31"/>
        <v>1</v>
      </c>
      <c r="S172" s="9">
        <v>0</v>
      </c>
      <c r="T172" s="9">
        <v>0</v>
      </c>
      <c r="U172" s="11">
        <f t="shared" si="29"/>
        <v>0</v>
      </c>
    </row>
    <row r="173" spans="1:21" ht="14.1" customHeight="1" collapsed="1">
      <c r="A173" s="847" t="s">
        <v>229</v>
      </c>
      <c r="B173" s="847"/>
      <c r="C173" s="847"/>
      <c r="D173" s="7">
        <f t="shared" ref="D173:T173" si="39">SUM(D174:D175)</f>
        <v>55</v>
      </c>
      <c r="E173" s="7">
        <f t="shared" si="39"/>
        <v>10</v>
      </c>
      <c r="F173" s="7">
        <f t="shared" si="39"/>
        <v>14</v>
      </c>
      <c r="G173" s="7">
        <f t="shared" si="39"/>
        <v>6</v>
      </c>
      <c r="H173" s="7">
        <f t="shared" si="39"/>
        <v>1</v>
      </c>
      <c r="I173" s="7">
        <f t="shared" si="39"/>
        <v>43</v>
      </c>
      <c r="J173" s="7">
        <f t="shared" si="39"/>
        <v>0</v>
      </c>
      <c r="K173" s="7">
        <f t="shared" si="39"/>
        <v>0</v>
      </c>
      <c r="L173" s="7">
        <f t="shared" si="39"/>
        <v>0</v>
      </c>
      <c r="M173" s="7">
        <f t="shared" si="39"/>
        <v>0</v>
      </c>
      <c r="N173" s="7">
        <f t="shared" si="39"/>
        <v>0</v>
      </c>
      <c r="O173" s="7">
        <f t="shared" si="39"/>
        <v>0</v>
      </c>
      <c r="P173" s="8">
        <f t="shared" si="33"/>
        <v>129</v>
      </c>
      <c r="Q173" s="8">
        <f t="shared" si="30"/>
        <v>0</v>
      </c>
      <c r="R173" s="8">
        <f t="shared" si="31"/>
        <v>129</v>
      </c>
      <c r="S173" s="8">
        <f t="shared" si="39"/>
        <v>0</v>
      </c>
      <c r="T173" s="8">
        <f t="shared" si="39"/>
        <v>0</v>
      </c>
      <c r="U173" s="8">
        <f t="shared" si="29"/>
        <v>0</v>
      </c>
    </row>
    <row r="174" spans="1:21" ht="22.5" hidden="1" outlineLevel="1">
      <c r="A174" s="852" t="s">
        <v>229</v>
      </c>
      <c r="B174" s="50" t="s">
        <v>230</v>
      </c>
      <c r="C174" s="50" t="s">
        <v>231</v>
      </c>
      <c r="D174" s="9">
        <v>3</v>
      </c>
      <c r="E174" s="9">
        <v>0</v>
      </c>
      <c r="F174" s="9">
        <v>0</v>
      </c>
      <c r="G174" s="9">
        <v>0</v>
      </c>
      <c r="H174" s="9">
        <v>0</v>
      </c>
      <c r="I174" s="9">
        <v>0</v>
      </c>
      <c r="J174" s="9">
        <v>0</v>
      </c>
      <c r="K174" s="9">
        <v>0</v>
      </c>
      <c r="L174" s="9">
        <v>0</v>
      </c>
      <c r="M174" s="9">
        <v>0</v>
      </c>
      <c r="N174" s="9">
        <v>0</v>
      </c>
      <c r="O174" s="9">
        <v>0</v>
      </c>
      <c r="P174" s="9">
        <f>SUM(D174:I174)</f>
        <v>3</v>
      </c>
      <c r="Q174" s="10">
        <f t="shared" si="30"/>
        <v>0</v>
      </c>
      <c r="R174" s="9">
        <f t="shared" si="31"/>
        <v>3</v>
      </c>
      <c r="S174" s="9">
        <v>0</v>
      </c>
      <c r="T174" s="9">
        <v>0</v>
      </c>
      <c r="U174" s="11">
        <f t="shared" si="29"/>
        <v>0</v>
      </c>
    </row>
    <row r="175" spans="1:21" ht="33.75" hidden="1" outlineLevel="1">
      <c r="A175" s="852"/>
      <c r="B175" s="50" t="s">
        <v>232</v>
      </c>
      <c r="C175" s="50" t="s">
        <v>233</v>
      </c>
      <c r="D175" s="9">
        <v>52</v>
      </c>
      <c r="E175" s="9">
        <v>10</v>
      </c>
      <c r="F175" s="9">
        <v>14</v>
      </c>
      <c r="G175" s="9">
        <v>6</v>
      </c>
      <c r="H175" s="9">
        <v>1</v>
      </c>
      <c r="I175" s="9">
        <v>43</v>
      </c>
      <c r="J175" s="9">
        <v>0</v>
      </c>
      <c r="K175" s="9">
        <v>0</v>
      </c>
      <c r="L175" s="9">
        <v>0</v>
      </c>
      <c r="M175" s="9">
        <v>0</v>
      </c>
      <c r="N175" s="9">
        <v>0</v>
      </c>
      <c r="O175" s="9">
        <v>0</v>
      </c>
      <c r="P175" s="9">
        <f>SUM(D175:I175)</f>
        <v>126</v>
      </c>
      <c r="Q175" s="10">
        <f t="shared" si="30"/>
        <v>0</v>
      </c>
      <c r="R175" s="9">
        <f t="shared" si="31"/>
        <v>126</v>
      </c>
      <c r="S175" s="9">
        <v>0</v>
      </c>
      <c r="T175" s="9">
        <v>0</v>
      </c>
      <c r="U175" s="11">
        <f t="shared" si="29"/>
        <v>0</v>
      </c>
    </row>
    <row r="176" spans="1:21" ht="14.1" customHeight="1" collapsed="1">
      <c r="A176" s="847" t="s">
        <v>234</v>
      </c>
      <c r="B176" s="847"/>
      <c r="C176" s="847"/>
      <c r="D176" s="7">
        <f t="shared" ref="D176:T176" si="40">SUM(D177:D194)</f>
        <v>832</v>
      </c>
      <c r="E176" s="7">
        <f t="shared" si="40"/>
        <v>45</v>
      </c>
      <c r="F176" s="7">
        <f t="shared" si="40"/>
        <v>105</v>
      </c>
      <c r="G176" s="7">
        <f t="shared" si="40"/>
        <v>138</v>
      </c>
      <c r="H176" s="7">
        <f t="shared" si="40"/>
        <v>35</v>
      </c>
      <c r="I176" s="7">
        <f t="shared" si="40"/>
        <v>759</v>
      </c>
      <c r="J176" s="7">
        <f t="shared" si="40"/>
        <v>135</v>
      </c>
      <c r="K176" s="7">
        <f t="shared" si="40"/>
        <v>17</v>
      </c>
      <c r="L176" s="7">
        <f t="shared" si="40"/>
        <v>15</v>
      </c>
      <c r="M176" s="7">
        <f t="shared" si="40"/>
        <v>17</v>
      </c>
      <c r="N176" s="7">
        <f t="shared" si="40"/>
        <v>3</v>
      </c>
      <c r="O176" s="7">
        <f t="shared" si="40"/>
        <v>89</v>
      </c>
      <c r="P176" s="8">
        <f t="shared" si="33"/>
        <v>1914</v>
      </c>
      <c r="Q176" s="8">
        <f t="shared" si="30"/>
        <v>276</v>
      </c>
      <c r="R176" s="8">
        <f t="shared" si="31"/>
        <v>2190</v>
      </c>
      <c r="S176" s="8">
        <f t="shared" si="40"/>
        <v>10</v>
      </c>
      <c r="T176" s="8">
        <f t="shared" si="40"/>
        <v>0</v>
      </c>
      <c r="U176" s="8">
        <f t="shared" si="29"/>
        <v>10</v>
      </c>
    </row>
    <row r="177" spans="1:21" hidden="1" outlineLevel="1">
      <c r="A177" s="851" t="s">
        <v>234</v>
      </c>
      <c r="B177" s="852" t="s">
        <v>235</v>
      </c>
      <c r="C177" s="50" t="s">
        <v>236</v>
      </c>
      <c r="D177" s="9">
        <v>7</v>
      </c>
      <c r="E177" s="9">
        <v>1</v>
      </c>
      <c r="F177" s="9">
        <v>5</v>
      </c>
      <c r="G177" s="9">
        <v>0</v>
      </c>
      <c r="H177" s="9">
        <v>0</v>
      </c>
      <c r="I177" s="9">
        <v>11</v>
      </c>
      <c r="J177" s="9">
        <v>0</v>
      </c>
      <c r="K177" s="9">
        <v>0</v>
      </c>
      <c r="L177" s="9">
        <v>0</v>
      </c>
      <c r="M177" s="9">
        <v>0</v>
      </c>
      <c r="N177" s="9">
        <v>0</v>
      </c>
      <c r="O177" s="9">
        <v>0</v>
      </c>
      <c r="P177" s="9">
        <f t="shared" si="33"/>
        <v>24</v>
      </c>
      <c r="Q177" s="10">
        <f t="shared" si="30"/>
        <v>0</v>
      </c>
      <c r="R177" s="9">
        <f t="shared" si="31"/>
        <v>24</v>
      </c>
      <c r="S177" s="9">
        <v>0</v>
      </c>
      <c r="T177" s="9">
        <v>0</v>
      </c>
      <c r="U177" s="11">
        <f t="shared" si="29"/>
        <v>0</v>
      </c>
    </row>
    <row r="178" spans="1:21" hidden="1" outlineLevel="1">
      <c r="A178" s="851"/>
      <c r="B178" s="852"/>
      <c r="C178" s="50" t="s">
        <v>237</v>
      </c>
      <c r="D178" s="9">
        <v>6</v>
      </c>
      <c r="E178" s="9">
        <v>2</v>
      </c>
      <c r="F178" s="9">
        <v>4</v>
      </c>
      <c r="G178" s="9">
        <v>2</v>
      </c>
      <c r="H178" s="9">
        <v>0</v>
      </c>
      <c r="I178" s="9">
        <v>15</v>
      </c>
      <c r="J178" s="9">
        <v>2</v>
      </c>
      <c r="K178" s="9">
        <v>0</v>
      </c>
      <c r="L178" s="9">
        <v>0</v>
      </c>
      <c r="M178" s="9">
        <v>0</v>
      </c>
      <c r="N178" s="9">
        <v>0</v>
      </c>
      <c r="O178" s="9">
        <v>0</v>
      </c>
      <c r="P178" s="9">
        <f t="shared" si="33"/>
        <v>29</v>
      </c>
      <c r="Q178" s="10">
        <f t="shared" si="30"/>
        <v>2</v>
      </c>
      <c r="R178" s="9">
        <f t="shared" si="31"/>
        <v>31</v>
      </c>
      <c r="S178" s="9">
        <v>0</v>
      </c>
      <c r="T178" s="9">
        <v>0</v>
      </c>
      <c r="U178" s="11">
        <f t="shared" si="29"/>
        <v>0</v>
      </c>
    </row>
    <row r="179" spans="1:21" ht="22.5" hidden="1" outlineLevel="1">
      <c r="A179" s="851"/>
      <c r="B179" s="852"/>
      <c r="C179" s="50" t="s">
        <v>238</v>
      </c>
      <c r="D179" s="9">
        <v>90</v>
      </c>
      <c r="E179" s="9">
        <v>2</v>
      </c>
      <c r="F179" s="9">
        <v>7</v>
      </c>
      <c r="G179" s="9">
        <v>14</v>
      </c>
      <c r="H179" s="9">
        <v>4</v>
      </c>
      <c r="I179" s="9">
        <v>87</v>
      </c>
      <c r="J179" s="9">
        <v>3</v>
      </c>
      <c r="K179" s="9">
        <v>0</v>
      </c>
      <c r="L179" s="9">
        <v>0</v>
      </c>
      <c r="M179" s="9">
        <v>0</v>
      </c>
      <c r="N179" s="9">
        <v>0</v>
      </c>
      <c r="O179" s="9">
        <v>3</v>
      </c>
      <c r="P179" s="9">
        <f t="shared" si="33"/>
        <v>204</v>
      </c>
      <c r="Q179" s="10">
        <f t="shared" si="30"/>
        <v>6</v>
      </c>
      <c r="R179" s="9">
        <f t="shared" si="31"/>
        <v>210</v>
      </c>
      <c r="S179" s="9">
        <v>0</v>
      </c>
      <c r="T179" s="9">
        <v>0</v>
      </c>
      <c r="U179" s="11">
        <f t="shared" si="29"/>
        <v>0</v>
      </c>
    </row>
    <row r="180" spans="1:21" ht="22.5" hidden="1" outlineLevel="1">
      <c r="A180" s="851"/>
      <c r="B180" s="852"/>
      <c r="C180" s="50" t="s">
        <v>239</v>
      </c>
      <c r="D180" s="9">
        <v>82</v>
      </c>
      <c r="E180" s="9">
        <v>5</v>
      </c>
      <c r="F180" s="9">
        <v>11</v>
      </c>
      <c r="G180" s="9">
        <v>14</v>
      </c>
      <c r="H180" s="9">
        <v>3</v>
      </c>
      <c r="I180" s="9">
        <v>95</v>
      </c>
      <c r="J180" s="9">
        <v>1</v>
      </c>
      <c r="K180" s="9">
        <v>1</v>
      </c>
      <c r="L180" s="9">
        <v>1</v>
      </c>
      <c r="M180" s="9">
        <v>1</v>
      </c>
      <c r="N180" s="9">
        <v>0</v>
      </c>
      <c r="O180" s="9">
        <v>2</v>
      </c>
      <c r="P180" s="9">
        <f t="shared" si="33"/>
        <v>210</v>
      </c>
      <c r="Q180" s="10">
        <f t="shared" si="30"/>
        <v>6</v>
      </c>
      <c r="R180" s="9">
        <f t="shared" si="31"/>
        <v>216</v>
      </c>
      <c r="S180" s="9">
        <v>0</v>
      </c>
      <c r="T180" s="9">
        <v>0</v>
      </c>
      <c r="U180" s="11">
        <f t="shared" si="29"/>
        <v>0</v>
      </c>
    </row>
    <row r="181" spans="1:21" ht="22.5" hidden="1" outlineLevel="1">
      <c r="A181" s="851"/>
      <c r="B181" s="852"/>
      <c r="C181" s="50" t="s">
        <v>240</v>
      </c>
      <c r="D181" s="9">
        <v>47</v>
      </c>
      <c r="E181" s="9">
        <v>2</v>
      </c>
      <c r="F181" s="9">
        <v>8</v>
      </c>
      <c r="G181" s="9">
        <v>11</v>
      </c>
      <c r="H181" s="9">
        <v>0</v>
      </c>
      <c r="I181" s="9">
        <v>49</v>
      </c>
      <c r="J181" s="9">
        <v>1</v>
      </c>
      <c r="K181" s="9">
        <v>0</v>
      </c>
      <c r="L181" s="9">
        <v>1</v>
      </c>
      <c r="M181" s="9">
        <v>0</v>
      </c>
      <c r="N181" s="9">
        <v>0</v>
      </c>
      <c r="O181" s="9">
        <v>2</v>
      </c>
      <c r="P181" s="9">
        <f t="shared" si="33"/>
        <v>117</v>
      </c>
      <c r="Q181" s="10">
        <f t="shared" si="30"/>
        <v>4</v>
      </c>
      <c r="R181" s="9">
        <f t="shared" si="31"/>
        <v>121</v>
      </c>
      <c r="S181" s="9">
        <v>0</v>
      </c>
      <c r="T181" s="9">
        <v>0</v>
      </c>
      <c r="U181" s="11">
        <f t="shared" si="29"/>
        <v>0</v>
      </c>
    </row>
    <row r="182" spans="1:21" ht="22.5" hidden="1" outlineLevel="1">
      <c r="A182" s="851"/>
      <c r="B182" s="852"/>
      <c r="C182" s="50" t="s">
        <v>241</v>
      </c>
      <c r="D182" s="9">
        <v>108</v>
      </c>
      <c r="E182" s="9">
        <v>5</v>
      </c>
      <c r="F182" s="9">
        <v>15</v>
      </c>
      <c r="G182" s="9">
        <v>17</v>
      </c>
      <c r="H182" s="9">
        <v>7</v>
      </c>
      <c r="I182" s="9">
        <v>110</v>
      </c>
      <c r="J182" s="9">
        <v>4</v>
      </c>
      <c r="K182" s="9">
        <v>2</v>
      </c>
      <c r="L182" s="9">
        <v>1</v>
      </c>
      <c r="M182" s="9">
        <v>2</v>
      </c>
      <c r="N182" s="9">
        <v>0</v>
      </c>
      <c r="O182" s="9">
        <v>9</v>
      </c>
      <c r="P182" s="9">
        <f t="shared" si="33"/>
        <v>262</v>
      </c>
      <c r="Q182" s="10">
        <f t="shared" si="30"/>
        <v>18</v>
      </c>
      <c r="R182" s="9">
        <f t="shared" si="31"/>
        <v>280</v>
      </c>
      <c r="S182" s="9">
        <v>0</v>
      </c>
      <c r="T182" s="9">
        <v>0</v>
      </c>
      <c r="U182" s="11">
        <f t="shared" si="29"/>
        <v>0</v>
      </c>
    </row>
    <row r="183" spans="1:21" hidden="1" outlineLevel="1">
      <c r="A183" s="851"/>
      <c r="B183" s="852"/>
      <c r="C183" s="50" t="s">
        <v>242</v>
      </c>
      <c r="D183" s="9">
        <v>0</v>
      </c>
      <c r="E183" s="9">
        <v>0</v>
      </c>
      <c r="F183" s="9">
        <v>0</v>
      </c>
      <c r="G183" s="9">
        <v>0</v>
      </c>
      <c r="H183" s="9">
        <v>0</v>
      </c>
      <c r="I183" s="9">
        <v>5</v>
      </c>
      <c r="J183" s="9">
        <v>0</v>
      </c>
      <c r="K183" s="9">
        <v>0</v>
      </c>
      <c r="L183" s="9">
        <v>0</v>
      </c>
      <c r="M183" s="9">
        <v>0</v>
      </c>
      <c r="N183" s="9">
        <v>0</v>
      </c>
      <c r="O183" s="9">
        <v>0</v>
      </c>
      <c r="P183" s="9">
        <f t="shared" si="33"/>
        <v>5</v>
      </c>
      <c r="Q183" s="10">
        <f t="shared" si="30"/>
        <v>0</v>
      </c>
      <c r="R183" s="9">
        <f t="shared" si="31"/>
        <v>5</v>
      </c>
      <c r="S183" s="9">
        <v>0</v>
      </c>
      <c r="T183" s="9">
        <v>0</v>
      </c>
      <c r="U183" s="11">
        <f t="shared" si="29"/>
        <v>0</v>
      </c>
    </row>
    <row r="184" spans="1:21" ht="33.75" hidden="1" outlineLevel="1">
      <c r="A184" s="851"/>
      <c r="B184" s="50" t="s">
        <v>243</v>
      </c>
      <c r="C184" s="50" t="s">
        <v>244</v>
      </c>
      <c r="D184" s="9">
        <v>16</v>
      </c>
      <c r="E184" s="9">
        <v>0</v>
      </c>
      <c r="F184" s="9">
        <v>0</v>
      </c>
      <c r="G184" s="9">
        <v>4</v>
      </c>
      <c r="H184" s="9">
        <v>1</v>
      </c>
      <c r="I184" s="9">
        <v>6</v>
      </c>
      <c r="J184" s="9">
        <v>2</v>
      </c>
      <c r="K184" s="9">
        <v>0</v>
      </c>
      <c r="L184" s="9">
        <v>0</v>
      </c>
      <c r="M184" s="9">
        <v>1</v>
      </c>
      <c r="N184" s="9">
        <v>1</v>
      </c>
      <c r="O184" s="9">
        <v>0</v>
      </c>
      <c r="P184" s="9">
        <f t="shared" si="33"/>
        <v>27</v>
      </c>
      <c r="Q184" s="10">
        <f t="shared" si="30"/>
        <v>4</v>
      </c>
      <c r="R184" s="9">
        <f t="shared" si="31"/>
        <v>31</v>
      </c>
      <c r="S184" s="9">
        <v>0</v>
      </c>
      <c r="T184" s="9">
        <v>0</v>
      </c>
      <c r="U184" s="11">
        <f t="shared" si="29"/>
        <v>0</v>
      </c>
    </row>
    <row r="185" spans="1:21" ht="56.25" hidden="1" outlineLevel="1">
      <c r="A185" s="851"/>
      <c r="B185" s="50" t="s">
        <v>245</v>
      </c>
      <c r="C185" s="50" t="s">
        <v>246</v>
      </c>
      <c r="D185" s="9">
        <v>109</v>
      </c>
      <c r="E185" s="9">
        <v>12</v>
      </c>
      <c r="F185" s="9">
        <v>27</v>
      </c>
      <c r="G185" s="9">
        <v>17</v>
      </c>
      <c r="H185" s="9">
        <v>4</v>
      </c>
      <c r="I185" s="9">
        <v>113</v>
      </c>
      <c r="J185" s="9">
        <v>6</v>
      </c>
      <c r="K185" s="9">
        <v>0</v>
      </c>
      <c r="L185" s="9">
        <v>1</v>
      </c>
      <c r="M185" s="9">
        <v>2</v>
      </c>
      <c r="N185" s="9">
        <v>0</v>
      </c>
      <c r="O185" s="9">
        <v>2</v>
      </c>
      <c r="P185" s="9">
        <f t="shared" si="33"/>
        <v>282</v>
      </c>
      <c r="Q185" s="10">
        <f t="shared" si="30"/>
        <v>11</v>
      </c>
      <c r="R185" s="9">
        <f t="shared" si="31"/>
        <v>293</v>
      </c>
      <c r="S185" s="9">
        <v>1</v>
      </c>
      <c r="T185" s="9">
        <v>0</v>
      </c>
      <c r="U185" s="11">
        <f t="shared" si="29"/>
        <v>1</v>
      </c>
    </row>
    <row r="186" spans="1:21" ht="22.5" hidden="1" outlineLevel="1">
      <c r="A186" s="851"/>
      <c r="B186" s="852" t="s">
        <v>247</v>
      </c>
      <c r="C186" s="50" t="s">
        <v>248</v>
      </c>
      <c r="D186" s="9">
        <v>154</v>
      </c>
      <c r="E186" s="9">
        <v>1</v>
      </c>
      <c r="F186" s="9">
        <v>12</v>
      </c>
      <c r="G186" s="9">
        <v>13</v>
      </c>
      <c r="H186" s="9">
        <v>8</v>
      </c>
      <c r="I186" s="9">
        <v>88</v>
      </c>
      <c r="J186" s="9">
        <v>47</v>
      </c>
      <c r="K186" s="9">
        <v>4</v>
      </c>
      <c r="L186" s="9">
        <v>3</v>
      </c>
      <c r="M186" s="9">
        <v>2</v>
      </c>
      <c r="N186" s="9">
        <v>1</v>
      </c>
      <c r="O186" s="9">
        <v>16</v>
      </c>
      <c r="P186" s="9">
        <f t="shared" si="33"/>
        <v>276</v>
      </c>
      <c r="Q186" s="10">
        <f t="shared" si="30"/>
        <v>73</v>
      </c>
      <c r="R186" s="9">
        <f t="shared" si="31"/>
        <v>349</v>
      </c>
      <c r="S186" s="9">
        <v>0</v>
      </c>
      <c r="T186" s="9">
        <v>0</v>
      </c>
      <c r="U186" s="11">
        <f t="shared" si="29"/>
        <v>0</v>
      </c>
    </row>
    <row r="187" spans="1:21" ht="22.5" hidden="1" outlineLevel="1">
      <c r="A187" s="851"/>
      <c r="B187" s="852"/>
      <c r="C187" s="50" t="s">
        <v>249</v>
      </c>
      <c r="D187" s="9">
        <v>40</v>
      </c>
      <c r="E187" s="9">
        <v>5</v>
      </c>
      <c r="F187" s="9">
        <v>3</v>
      </c>
      <c r="G187" s="9">
        <v>3</v>
      </c>
      <c r="H187" s="9">
        <v>0</v>
      </c>
      <c r="I187" s="9">
        <v>31</v>
      </c>
      <c r="J187" s="9">
        <v>53</v>
      </c>
      <c r="K187" s="9">
        <v>7</v>
      </c>
      <c r="L187" s="9">
        <v>6</v>
      </c>
      <c r="M187" s="9">
        <v>5</v>
      </c>
      <c r="N187" s="9">
        <v>1</v>
      </c>
      <c r="O187" s="9">
        <v>47</v>
      </c>
      <c r="P187" s="9">
        <f t="shared" si="33"/>
        <v>82</v>
      </c>
      <c r="Q187" s="10">
        <f t="shared" si="30"/>
        <v>119</v>
      </c>
      <c r="R187" s="9">
        <f t="shared" si="31"/>
        <v>201</v>
      </c>
      <c r="S187" s="9">
        <v>0</v>
      </c>
      <c r="T187" s="9">
        <v>0</v>
      </c>
      <c r="U187" s="11">
        <f t="shared" si="29"/>
        <v>0</v>
      </c>
    </row>
    <row r="188" spans="1:21" hidden="1" outlineLevel="1">
      <c r="A188" s="851"/>
      <c r="B188" s="852" t="s">
        <v>250</v>
      </c>
      <c r="C188" s="50" t="s">
        <v>251</v>
      </c>
      <c r="D188" s="9">
        <v>5</v>
      </c>
      <c r="E188" s="9">
        <v>1</v>
      </c>
      <c r="F188" s="9">
        <v>1</v>
      </c>
      <c r="G188" s="9">
        <v>1</v>
      </c>
      <c r="H188" s="9">
        <v>0</v>
      </c>
      <c r="I188" s="9">
        <v>7</v>
      </c>
      <c r="J188" s="9">
        <v>2</v>
      </c>
      <c r="K188" s="9">
        <v>0</v>
      </c>
      <c r="L188" s="9">
        <v>1</v>
      </c>
      <c r="M188" s="9">
        <v>0</v>
      </c>
      <c r="N188" s="9">
        <v>0</v>
      </c>
      <c r="O188" s="9">
        <v>2</v>
      </c>
      <c r="P188" s="9">
        <f t="shared" si="33"/>
        <v>15</v>
      </c>
      <c r="Q188" s="10">
        <f t="shared" si="30"/>
        <v>5</v>
      </c>
      <c r="R188" s="9">
        <f t="shared" si="31"/>
        <v>20</v>
      </c>
      <c r="S188" s="9">
        <v>0</v>
      </c>
      <c r="T188" s="9">
        <v>0</v>
      </c>
      <c r="U188" s="11">
        <f t="shared" si="29"/>
        <v>0</v>
      </c>
    </row>
    <row r="189" spans="1:21" hidden="1" outlineLevel="1">
      <c r="A189" s="851"/>
      <c r="B189" s="852"/>
      <c r="C189" s="50" t="s">
        <v>252</v>
      </c>
      <c r="D189" s="9">
        <v>22</v>
      </c>
      <c r="E189" s="9">
        <v>1</v>
      </c>
      <c r="F189" s="9">
        <v>1</v>
      </c>
      <c r="G189" s="9">
        <v>5</v>
      </c>
      <c r="H189" s="9">
        <v>2</v>
      </c>
      <c r="I189" s="9">
        <v>21</v>
      </c>
      <c r="J189" s="9">
        <v>2</v>
      </c>
      <c r="K189" s="9">
        <v>1</v>
      </c>
      <c r="L189" s="9">
        <v>1</v>
      </c>
      <c r="M189" s="9">
        <v>1</v>
      </c>
      <c r="N189" s="9">
        <v>0</v>
      </c>
      <c r="O189" s="9">
        <v>0</v>
      </c>
      <c r="P189" s="9">
        <f t="shared" si="33"/>
        <v>52</v>
      </c>
      <c r="Q189" s="10">
        <f t="shared" si="30"/>
        <v>5</v>
      </c>
      <c r="R189" s="9">
        <f t="shared" si="31"/>
        <v>57</v>
      </c>
      <c r="S189" s="9">
        <v>0</v>
      </c>
      <c r="T189" s="9">
        <v>0</v>
      </c>
      <c r="U189" s="11">
        <f t="shared" si="29"/>
        <v>0</v>
      </c>
    </row>
    <row r="190" spans="1:21" hidden="1" outlineLevel="1">
      <c r="A190" s="851"/>
      <c r="B190" s="852"/>
      <c r="C190" s="50" t="s">
        <v>253</v>
      </c>
      <c r="D190" s="9">
        <v>0</v>
      </c>
      <c r="E190" s="9">
        <v>0</v>
      </c>
      <c r="F190" s="9">
        <v>0</v>
      </c>
      <c r="G190" s="9">
        <v>1</v>
      </c>
      <c r="H190" s="9">
        <v>0</v>
      </c>
      <c r="I190" s="9">
        <v>1</v>
      </c>
      <c r="J190" s="9">
        <v>0</v>
      </c>
      <c r="K190" s="9">
        <v>0</v>
      </c>
      <c r="L190" s="9">
        <v>0</v>
      </c>
      <c r="M190" s="9">
        <v>0</v>
      </c>
      <c r="N190" s="9">
        <v>0</v>
      </c>
      <c r="O190" s="9">
        <v>0</v>
      </c>
      <c r="P190" s="9">
        <f t="shared" si="33"/>
        <v>2</v>
      </c>
      <c r="Q190" s="10">
        <f t="shared" si="30"/>
        <v>0</v>
      </c>
      <c r="R190" s="9">
        <f t="shared" si="31"/>
        <v>2</v>
      </c>
      <c r="S190" s="9">
        <v>0</v>
      </c>
      <c r="T190" s="9">
        <v>0</v>
      </c>
      <c r="U190" s="11">
        <f t="shared" si="29"/>
        <v>0</v>
      </c>
    </row>
    <row r="191" spans="1:21" hidden="1" outlineLevel="1">
      <c r="A191" s="851"/>
      <c r="B191" s="852"/>
      <c r="C191" s="50" t="s">
        <v>254</v>
      </c>
      <c r="D191" s="9">
        <v>0</v>
      </c>
      <c r="E191" s="9">
        <v>0</v>
      </c>
      <c r="F191" s="9">
        <v>0</v>
      </c>
      <c r="G191" s="9">
        <v>0</v>
      </c>
      <c r="H191" s="9">
        <v>0</v>
      </c>
      <c r="I191" s="9">
        <v>0</v>
      </c>
      <c r="J191" s="9">
        <v>0</v>
      </c>
      <c r="K191" s="9">
        <v>0</v>
      </c>
      <c r="L191" s="9">
        <v>0</v>
      </c>
      <c r="M191" s="9">
        <v>0</v>
      </c>
      <c r="N191" s="9">
        <v>0</v>
      </c>
      <c r="O191" s="9">
        <v>0</v>
      </c>
      <c r="P191" s="9">
        <f t="shared" si="33"/>
        <v>0</v>
      </c>
      <c r="Q191" s="10">
        <f t="shared" si="30"/>
        <v>0</v>
      </c>
      <c r="R191" s="9">
        <f t="shared" si="31"/>
        <v>0</v>
      </c>
      <c r="S191" s="9">
        <v>0</v>
      </c>
      <c r="T191" s="9">
        <v>0</v>
      </c>
      <c r="U191" s="11">
        <f t="shared" si="29"/>
        <v>0</v>
      </c>
    </row>
    <row r="192" spans="1:21" hidden="1" outlineLevel="1">
      <c r="A192" s="851"/>
      <c r="B192" s="852"/>
      <c r="C192" s="50" t="s">
        <v>255</v>
      </c>
      <c r="D192" s="9">
        <v>0</v>
      </c>
      <c r="E192" s="9">
        <v>0</v>
      </c>
      <c r="F192" s="9">
        <v>0</v>
      </c>
      <c r="G192" s="9">
        <v>0</v>
      </c>
      <c r="H192" s="9">
        <v>0</v>
      </c>
      <c r="I192" s="9">
        <v>0</v>
      </c>
      <c r="J192" s="9">
        <v>0</v>
      </c>
      <c r="K192" s="9">
        <v>0</v>
      </c>
      <c r="L192" s="9">
        <v>0</v>
      </c>
      <c r="M192" s="9">
        <v>0</v>
      </c>
      <c r="N192" s="9">
        <v>0</v>
      </c>
      <c r="O192" s="9">
        <v>0</v>
      </c>
      <c r="P192" s="9">
        <f t="shared" si="33"/>
        <v>0</v>
      </c>
      <c r="Q192" s="10">
        <f t="shared" si="30"/>
        <v>0</v>
      </c>
      <c r="R192" s="9">
        <f t="shared" si="31"/>
        <v>0</v>
      </c>
      <c r="S192" s="9">
        <v>0</v>
      </c>
      <c r="T192" s="9">
        <v>0</v>
      </c>
      <c r="U192" s="11">
        <f t="shared" si="29"/>
        <v>0</v>
      </c>
    </row>
    <row r="193" spans="1:21" ht="22.5" hidden="1" outlineLevel="1">
      <c r="A193" s="851"/>
      <c r="B193" s="852"/>
      <c r="C193" s="50" t="s">
        <v>256</v>
      </c>
      <c r="D193" s="9">
        <v>40</v>
      </c>
      <c r="E193" s="9">
        <v>1</v>
      </c>
      <c r="F193" s="9">
        <v>4</v>
      </c>
      <c r="G193" s="9">
        <v>22</v>
      </c>
      <c r="H193" s="9">
        <v>4</v>
      </c>
      <c r="I193" s="9">
        <v>52</v>
      </c>
      <c r="J193" s="9">
        <v>3</v>
      </c>
      <c r="K193" s="9">
        <v>0</v>
      </c>
      <c r="L193" s="9">
        <v>0</v>
      </c>
      <c r="M193" s="9">
        <v>1</v>
      </c>
      <c r="N193" s="9">
        <v>0</v>
      </c>
      <c r="O193" s="9">
        <v>0</v>
      </c>
      <c r="P193" s="9">
        <f t="shared" si="33"/>
        <v>123</v>
      </c>
      <c r="Q193" s="10">
        <f t="shared" si="30"/>
        <v>4</v>
      </c>
      <c r="R193" s="9">
        <f t="shared" si="31"/>
        <v>127</v>
      </c>
      <c r="S193" s="9">
        <v>9</v>
      </c>
      <c r="T193" s="9">
        <v>0</v>
      </c>
      <c r="U193" s="11">
        <f t="shared" si="29"/>
        <v>9</v>
      </c>
    </row>
    <row r="194" spans="1:21" ht="22.5" hidden="1" outlineLevel="1">
      <c r="A194" s="851"/>
      <c r="B194" s="50" t="s">
        <v>257</v>
      </c>
      <c r="C194" s="50" t="s">
        <v>258</v>
      </c>
      <c r="D194" s="9">
        <v>106</v>
      </c>
      <c r="E194" s="9">
        <v>7</v>
      </c>
      <c r="F194" s="9">
        <v>7</v>
      </c>
      <c r="G194" s="9">
        <v>14</v>
      </c>
      <c r="H194" s="9">
        <v>2</v>
      </c>
      <c r="I194" s="9">
        <v>68</v>
      </c>
      <c r="J194" s="9">
        <v>9</v>
      </c>
      <c r="K194" s="9">
        <v>2</v>
      </c>
      <c r="L194" s="9">
        <v>0</v>
      </c>
      <c r="M194" s="9">
        <v>2</v>
      </c>
      <c r="N194" s="9">
        <v>0</v>
      </c>
      <c r="O194" s="9">
        <v>6</v>
      </c>
      <c r="P194" s="9">
        <f t="shared" si="33"/>
        <v>204</v>
      </c>
      <c r="Q194" s="10">
        <f t="shared" si="30"/>
        <v>19</v>
      </c>
      <c r="R194" s="9">
        <f t="shared" si="31"/>
        <v>223</v>
      </c>
      <c r="S194" s="9">
        <v>0</v>
      </c>
      <c r="T194" s="9">
        <v>0</v>
      </c>
      <c r="U194" s="11">
        <f t="shared" si="29"/>
        <v>0</v>
      </c>
    </row>
    <row r="195" spans="1:21" ht="14.1" customHeight="1" collapsed="1">
      <c r="A195" s="847" t="s">
        <v>259</v>
      </c>
      <c r="B195" s="847"/>
      <c r="C195" s="847"/>
      <c r="D195" s="7">
        <f t="shared" ref="D195:T195" si="41">+D196+D197</f>
        <v>165</v>
      </c>
      <c r="E195" s="7">
        <f t="shared" si="41"/>
        <v>15</v>
      </c>
      <c r="F195" s="7">
        <f t="shared" si="41"/>
        <v>15</v>
      </c>
      <c r="G195" s="7">
        <f t="shared" si="41"/>
        <v>19</v>
      </c>
      <c r="H195" s="7">
        <f t="shared" si="41"/>
        <v>1</v>
      </c>
      <c r="I195" s="7">
        <f t="shared" si="41"/>
        <v>104</v>
      </c>
      <c r="J195" s="7">
        <f t="shared" si="41"/>
        <v>83</v>
      </c>
      <c r="K195" s="7">
        <f t="shared" si="41"/>
        <v>2</v>
      </c>
      <c r="L195" s="7">
        <f t="shared" si="41"/>
        <v>8</v>
      </c>
      <c r="M195" s="7">
        <f t="shared" si="41"/>
        <v>3</v>
      </c>
      <c r="N195" s="7">
        <f t="shared" si="41"/>
        <v>2</v>
      </c>
      <c r="O195" s="7">
        <f t="shared" si="41"/>
        <v>31</v>
      </c>
      <c r="P195" s="8">
        <f t="shared" si="33"/>
        <v>319</v>
      </c>
      <c r="Q195" s="8">
        <f t="shared" si="30"/>
        <v>129</v>
      </c>
      <c r="R195" s="8">
        <f t="shared" si="31"/>
        <v>448</v>
      </c>
      <c r="S195" s="8">
        <f t="shared" si="41"/>
        <v>0</v>
      </c>
      <c r="T195" s="8">
        <f t="shared" si="41"/>
        <v>0</v>
      </c>
      <c r="U195" s="8">
        <f t="shared" si="29"/>
        <v>0</v>
      </c>
    </row>
    <row r="196" spans="1:21" ht="22.5" hidden="1" outlineLevel="1">
      <c r="A196" s="851" t="s">
        <v>259</v>
      </c>
      <c r="B196" s="50" t="s">
        <v>260</v>
      </c>
      <c r="C196" s="50" t="s">
        <v>261</v>
      </c>
      <c r="D196" s="9">
        <v>0</v>
      </c>
      <c r="E196" s="9">
        <v>1</v>
      </c>
      <c r="F196" s="9">
        <v>0</v>
      </c>
      <c r="G196" s="9">
        <v>0</v>
      </c>
      <c r="H196" s="9">
        <v>0</v>
      </c>
      <c r="I196" s="9">
        <v>2</v>
      </c>
      <c r="J196" s="9">
        <v>1</v>
      </c>
      <c r="K196" s="9">
        <v>0</v>
      </c>
      <c r="L196" s="9">
        <v>0</v>
      </c>
      <c r="M196" s="9">
        <v>0</v>
      </c>
      <c r="N196" s="9">
        <v>0</v>
      </c>
      <c r="O196" s="9">
        <v>1</v>
      </c>
      <c r="P196" s="9">
        <f t="shared" si="33"/>
        <v>3</v>
      </c>
      <c r="Q196" s="10">
        <f t="shared" si="30"/>
        <v>2</v>
      </c>
      <c r="R196" s="9">
        <f t="shared" si="31"/>
        <v>5</v>
      </c>
      <c r="S196" s="9">
        <v>0</v>
      </c>
      <c r="T196" s="9">
        <v>0</v>
      </c>
      <c r="U196" s="11">
        <f t="shared" si="29"/>
        <v>0</v>
      </c>
    </row>
    <row r="197" spans="1:21" ht="22.5" hidden="1" outlineLevel="1">
      <c r="A197" s="851"/>
      <c r="B197" s="50" t="s">
        <v>262</v>
      </c>
      <c r="C197" s="50" t="s">
        <v>263</v>
      </c>
      <c r="D197" s="9">
        <v>165</v>
      </c>
      <c r="E197" s="9">
        <v>14</v>
      </c>
      <c r="F197" s="9">
        <v>15</v>
      </c>
      <c r="G197" s="9">
        <v>19</v>
      </c>
      <c r="H197" s="9">
        <v>1</v>
      </c>
      <c r="I197" s="9">
        <v>102</v>
      </c>
      <c r="J197" s="9">
        <v>82</v>
      </c>
      <c r="K197" s="9">
        <v>2</v>
      </c>
      <c r="L197" s="9">
        <v>8</v>
      </c>
      <c r="M197" s="9">
        <v>3</v>
      </c>
      <c r="N197" s="9">
        <v>2</v>
      </c>
      <c r="O197" s="9">
        <v>30</v>
      </c>
      <c r="P197" s="9">
        <f t="shared" si="33"/>
        <v>316</v>
      </c>
      <c r="Q197" s="10">
        <f t="shared" si="30"/>
        <v>127</v>
      </c>
      <c r="R197" s="9">
        <f t="shared" si="31"/>
        <v>443</v>
      </c>
      <c r="S197" s="9">
        <v>0</v>
      </c>
      <c r="T197" s="9">
        <v>0</v>
      </c>
      <c r="U197" s="11">
        <f t="shared" si="29"/>
        <v>0</v>
      </c>
    </row>
    <row r="198" spans="1:21" ht="14.1" customHeight="1" collapsed="1">
      <c r="A198" s="847" t="s">
        <v>264</v>
      </c>
      <c r="B198" s="847"/>
      <c r="C198" s="847"/>
      <c r="D198" s="7">
        <f t="shared" ref="D198:T198" si="42">SUM(D199:D204)</f>
        <v>3048</v>
      </c>
      <c r="E198" s="7">
        <f t="shared" si="42"/>
        <v>216</v>
      </c>
      <c r="F198" s="7">
        <f t="shared" si="42"/>
        <v>380</v>
      </c>
      <c r="G198" s="7">
        <f t="shared" si="42"/>
        <v>555</v>
      </c>
      <c r="H198" s="7">
        <f t="shared" si="42"/>
        <v>188</v>
      </c>
      <c r="I198" s="7">
        <f t="shared" si="42"/>
        <v>3761</v>
      </c>
      <c r="J198" s="7">
        <f t="shared" si="42"/>
        <v>468</v>
      </c>
      <c r="K198" s="7">
        <f t="shared" si="42"/>
        <v>38</v>
      </c>
      <c r="L198" s="7">
        <f t="shared" si="42"/>
        <v>51</v>
      </c>
      <c r="M198" s="7">
        <f t="shared" si="42"/>
        <v>83</v>
      </c>
      <c r="N198" s="7">
        <f t="shared" si="42"/>
        <v>24</v>
      </c>
      <c r="O198" s="7">
        <f t="shared" si="42"/>
        <v>446</v>
      </c>
      <c r="P198" s="8">
        <f t="shared" si="33"/>
        <v>8148</v>
      </c>
      <c r="Q198" s="8">
        <f t="shared" si="30"/>
        <v>1110</v>
      </c>
      <c r="R198" s="8">
        <f t="shared" si="31"/>
        <v>9258</v>
      </c>
      <c r="S198" s="8">
        <f t="shared" si="42"/>
        <v>7</v>
      </c>
      <c r="T198" s="8">
        <f t="shared" si="42"/>
        <v>1</v>
      </c>
      <c r="U198" s="8">
        <f t="shared" si="29"/>
        <v>8</v>
      </c>
    </row>
    <row r="199" spans="1:21" ht="22.5" hidden="1" outlineLevel="1">
      <c r="A199" s="851" t="s">
        <v>264</v>
      </c>
      <c r="B199" s="852" t="s">
        <v>265</v>
      </c>
      <c r="C199" s="50" t="s">
        <v>266</v>
      </c>
      <c r="D199" s="9">
        <v>497</v>
      </c>
      <c r="E199" s="9">
        <v>33</v>
      </c>
      <c r="F199" s="9">
        <v>57</v>
      </c>
      <c r="G199" s="9">
        <v>65</v>
      </c>
      <c r="H199" s="9">
        <v>37</v>
      </c>
      <c r="I199" s="9">
        <v>490</v>
      </c>
      <c r="J199" s="9">
        <v>3</v>
      </c>
      <c r="K199" s="9">
        <v>0</v>
      </c>
      <c r="L199" s="9">
        <v>1</v>
      </c>
      <c r="M199" s="9">
        <v>0</v>
      </c>
      <c r="N199" s="9">
        <v>0</v>
      </c>
      <c r="O199" s="9">
        <v>4</v>
      </c>
      <c r="P199" s="9">
        <f t="shared" ref="P199:P262" si="43">SUM(D199:I199)</f>
        <v>1179</v>
      </c>
      <c r="Q199" s="10">
        <f t="shared" si="30"/>
        <v>8</v>
      </c>
      <c r="R199" s="9">
        <f t="shared" si="31"/>
        <v>1187</v>
      </c>
      <c r="S199" s="9">
        <v>2</v>
      </c>
      <c r="T199" s="9">
        <v>0</v>
      </c>
      <c r="U199" s="11">
        <f t="shared" ref="U199:U262" si="44">+T199+S199</f>
        <v>2</v>
      </c>
    </row>
    <row r="200" spans="1:21" hidden="1" outlineLevel="1">
      <c r="A200" s="851"/>
      <c r="B200" s="852"/>
      <c r="C200" s="50" t="s">
        <v>267</v>
      </c>
      <c r="D200" s="9">
        <v>448</v>
      </c>
      <c r="E200" s="9">
        <v>24</v>
      </c>
      <c r="F200" s="9">
        <v>38</v>
      </c>
      <c r="G200" s="9">
        <v>59</v>
      </c>
      <c r="H200" s="9">
        <v>8</v>
      </c>
      <c r="I200" s="9">
        <v>377</v>
      </c>
      <c r="J200" s="9">
        <v>50</v>
      </c>
      <c r="K200" s="9">
        <v>5</v>
      </c>
      <c r="L200" s="9">
        <v>6</v>
      </c>
      <c r="M200" s="9">
        <v>5</v>
      </c>
      <c r="N200" s="9">
        <v>3</v>
      </c>
      <c r="O200" s="9">
        <v>43</v>
      </c>
      <c r="P200" s="9">
        <f t="shared" si="43"/>
        <v>954</v>
      </c>
      <c r="Q200" s="10">
        <f t="shared" ref="Q200:Q263" si="45">SUM(J200:O200)</f>
        <v>112</v>
      </c>
      <c r="R200" s="9">
        <f t="shared" ref="R200:R263" si="46">+Q200+P200</f>
        <v>1066</v>
      </c>
      <c r="S200" s="9">
        <v>0</v>
      </c>
      <c r="T200" s="9">
        <v>0</v>
      </c>
      <c r="U200" s="11">
        <f t="shared" si="44"/>
        <v>0</v>
      </c>
    </row>
    <row r="201" spans="1:21" ht="22.5" hidden="1" outlineLevel="1">
      <c r="A201" s="851"/>
      <c r="B201" s="852" t="s">
        <v>268</v>
      </c>
      <c r="C201" s="50" t="s">
        <v>269</v>
      </c>
      <c r="D201" s="9">
        <v>616</v>
      </c>
      <c r="E201" s="9">
        <v>72</v>
      </c>
      <c r="F201" s="9">
        <v>89</v>
      </c>
      <c r="G201" s="9">
        <v>160</v>
      </c>
      <c r="H201" s="9">
        <v>40</v>
      </c>
      <c r="I201" s="9">
        <v>937</v>
      </c>
      <c r="J201" s="9">
        <v>83</v>
      </c>
      <c r="K201" s="9">
        <v>9</v>
      </c>
      <c r="L201" s="9">
        <v>11</v>
      </c>
      <c r="M201" s="9">
        <v>19</v>
      </c>
      <c r="N201" s="9">
        <v>4</v>
      </c>
      <c r="O201" s="9">
        <v>81</v>
      </c>
      <c r="P201" s="9">
        <f t="shared" si="43"/>
        <v>1914</v>
      </c>
      <c r="Q201" s="10">
        <f t="shared" si="45"/>
        <v>207</v>
      </c>
      <c r="R201" s="9">
        <f t="shared" si="46"/>
        <v>2121</v>
      </c>
      <c r="S201" s="9">
        <v>1</v>
      </c>
      <c r="T201" s="9">
        <v>0</v>
      </c>
      <c r="U201" s="11">
        <f t="shared" si="44"/>
        <v>1</v>
      </c>
    </row>
    <row r="202" spans="1:21" ht="33.75" hidden="1" outlineLevel="1">
      <c r="A202" s="851"/>
      <c r="B202" s="852"/>
      <c r="C202" s="50" t="s">
        <v>270</v>
      </c>
      <c r="D202" s="9">
        <v>622</v>
      </c>
      <c r="E202" s="9">
        <v>35</v>
      </c>
      <c r="F202" s="9">
        <v>80</v>
      </c>
      <c r="G202" s="9">
        <v>137</v>
      </c>
      <c r="H202" s="9">
        <v>45</v>
      </c>
      <c r="I202" s="9">
        <v>826</v>
      </c>
      <c r="J202" s="9">
        <v>85</v>
      </c>
      <c r="K202" s="9">
        <v>7</v>
      </c>
      <c r="L202" s="9">
        <v>10</v>
      </c>
      <c r="M202" s="9">
        <v>25</v>
      </c>
      <c r="N202" s="9">
        <v>5</v>
      </c>
      <c r="O202" s="9">
        <v>129</v>
      </c>
      <c r="P202" s="9">
        <f t="shared" si="43"/>
        <v>1745</v>
      </c>
      <c r="Q202" s="10">
        <f t="shared" si="45"/>
        <v>261</v>
      </c>
      <c r="R202" s="9">
        <f t="shared" si="46"/>
        <v>2006</v>
      </c>
      <c r="S202" s="9">
        <v>3</v>
      </c>
      <c r="T202" s="9">
        <v>0</v>
      </c>
      <c r="U202" s="11">
        <f t="shared" si="44"/>
        <v>3</v>
      </c>
    </row>
    <row r="203" spans="1:21" hidden="1" outlineLevel="1">
      <c r="A203" s="851"/>
      <c r="B203" s="852"/>
      <c r="C203" s="50" t="s">
        <v>271</v>
      </c>
      <c r="D203" s="9">
        <v>294</v>
      </c>
      <c r="E203" s="9">
        <v>11</v>
      </c>
      <c r="F203" s="9">
        <v>32</v>
      </c>
      <c r="G203" s="9">
        <v>35</v>
      </c>
      <c r="H203" s="9">
        <v>14</v>
      </c>
      <c r="I203" s="9">
        <v>415</v>
      </c>
      <c r="J203" s="9">
        <v>22</v>
      </c>
      <c r="K203" s="9">
        <v>4</v>
      </c>
      <c r="L203" s="9">
        <v>6</v>
      </c>
      <c r="M203" s="9">
        <v>4</v>
      </c>
      <c r="N203" s="9">
        <v>1</v>
      </c>
      <c r="O203" s="9">
        <v>31</v>
      </c>
      <c r="P203" s="9">
        <f t="shared" si="43"/>
        <v>801</v>
      </c>
      <c r="Q203" s="10">
        <f t="shared" si="45"/>
        <v>68</v>
      </c>
      <c r="R203" s="9">
        <f t="shared" si="46"/>
        <v>869</v>
      </c>
      <c r="S203" s="9">
        <v>0</v>
      </c>
      <c r="T203" s="9">
        <v>0</v>
      </c>
      <c r="U203" s="11">
        <f t="shared" si="44"/>
        <v>0</v>
      </c>
    </row>
    <row r="204" spans="1:21" hidden="1" outlineLevel="1">
      <c r="A204" s="851"/>
      <c r="B204" s="852"/>
      <c r="C204" s="50" t="s">
        <v>272</v>
      </c>
      <c r="D204" s="9">
        <v>571</v>
      </c>
      <c r="E204" s="9">
        <v>41</v>
      </c>
      <c r="F204" s="9">
        <v>84</v>
      </c>
      <c r="G204" s="9">
        <v>99</v>
      </c>
      <c r="H204" s="9">
        <v>44</v>
      </c>
      <c r="I204" s="9">
        <v>716</v>
      </c>
      <c r="J204" s="9">
        <v>225</v>
      </c>
      <c r="K204" s="9">
        <v>13</v>
      </c>
      <c r="L204" s="9">
        <v>17</v>
      </c>
      <c r="M204" s="9">
        <v>30</v>
      </c>
      <c r="N204" s="9">
        <v>11</v>
      </c>
      <c r="O204" s="9">
        <v>158</v>
      </c>
      <c r="P204" s="9">
        <f t="shared" si="43"/>
        <v>1555</v>
      </c>
      <c r="Q204" s="10">
        <f t="shared" si="45"/>
        <v>454</v>
      </c>
      <c r="R204" s="9">
        <f t="shared" si="46"/>
        <v>2009</v>
      </c>
      <c r="S204" s="9">
        <v>1</v>
      </c>
      <c r="T204" s="9">
        <v>1</v>
      </c>
      <c r="U204" s="11">
        <f t="shared" si="44"/>
        <v>2</v>
      </c>
    </row>
    <row r="205" spans="1:21" ht="14.1" customHeight="1" collapsed="1">
      <c r="A205" s="847" t="s">
        <v>273</v>
      </c>
      <c r="B205" s="847"/>
      <c r="C205" s="847"/>
      <c r="D205" s="7">
        <f t="shared" ref="D205:T205" si="47">SUM(D206:D230)</f>
        <v>4462</v>
      </c>
      <c r="E205" s="7">
        <f t="shared" si="47"/>
        <v>247</v>
      </c>
      <c r="F205" s="7">
        <f t="shared" si="47"/>
        <v>532</v>
      </c>
      <c r="G205" s="7">
        <f t="shared" si="47"/>
        <v>798</v>
      </c>
      <c r="H205" s="7">
        <f t="shared" si="47"/>
        <v>199</v>
      </c>
      <c r="I205" s="7">
        <f t="shared" si="47"/>
        <v>4429</v>
      </c>
      <c r="J205" s="7">
        <f t="shared" si="47"/>
        <v>430</v>
      </c>
      <c r="K205" s="7">
        <f t="shared" si="47"/>
        <v>36</v>
      </c>
      <c r="L205" s="7">
        <f t="shared" si="47"/>
        <v>69</v>
      </c>
      <c r="M205" s="7">
        <f t="shared" si="47"/>
        <v>89</v>
      </c>
      <c r="N205" s="7">
        <f t="shared" si="47"/>
        <v>25</v>
      </c>
      <c r="O205" s="7">
        <f t="shared" si="47"/>
        <v>405</v>
      </c>
      <c r="P205" s="8">
        <f t="shared" si="43"/>
        <v>10667</v>
      </c>
      <c r="Q205" s="8">
        <f t="shared" si="45"/>
        <v>1054</v>
      </c>
      <c r="R205" s="8">
        <f t="shared" si="46"/>
        <v>11721</v>
      </c>
      <c r="S205" s="8">
        <f t="shared" si="47"/>
        <v>84</v>
      </c>
      <c r="T205" s="8">
        <f t="shared" si="47"/>
        <v>0</v>
      </c>
      <c r="U205" s="8">
        <f t="shared" si="44"/>
        <v>84</v>
      </c>
    </row>
    <row r="206" spans="1:21" ht="11.25" hidden="1" customHeight="1" outlineLevel="1">
      <c r="A206" s="853" t="s">
        <v>273</v>
      </c>
      <c r="B206" s="852" t="s">
        <v>274</v>
      </c>
      <c r="C206" s="50" t="s">
        <v>275</v>
      </c>
      <c r="D206" s="9">
        <v>146</v>
      </c>
      <c r="E206" s="9">
        <v>13</v>
      </c>
      <c r="F206" s="9">
        <v>20</v>
      </c>
      <c r="G206" s="9">
        <v>44</v>
      </c>
      <c r="H206" s="9">
        <v>15</v>
      </c>
      <c r="I206" s="9">
        <v>225</v>
      </c>
      <c r="J206" s="9">
        <v>10</v>
      </c>
      <c r="K206" s="9">
        <v>1</v>
      </c>
      <c r="L206" s="9">
        <v>3</v>
      </c>
      <c r="M206" s="9">
        <v>4</v>
      </c>
      <c r="N206" s="9">
        <v>1</v>
      </c>
      <c r="O206" s="9">
        <v>19</v>
      </c>
      <c r="P206" s="9">
        <f t="shared" si="43"/>
        <v>463</v>
      </c>
      <c r="Q206" s="10">
        <f t="shared" si="45"/>
        <v>38</v>
      </c>
      <c r="R206" s="9">
        <f t="shared" si="46"/>
        <v>501</v>
      </c>
      <c r="S206" s="9">
        <v>1</v>
      </c>
      <c r="T206" s="9">
        <v>0</v>
      </c>
      <c r="U206" s="11">
        <f t="shared" si="44"/>
        <v>1</v>
      </c>
    </row>
    <row r="207" spans="1:21" ht="15" hidden="1" customHeight="1" outlineLevel="1">
      <c r="A207" s="854"/>
      <c r="B207" s="852"/>
      <c r="C207" s="50" t="s">
        <v>276</v>
      </c>
      <c r="D207" s="9">
        <v>522</v>
      </c>
      <c r="E207" s="9">
        <v>14</v>
      </c>
      <c r="F207" s="9">
        <v>35</v>
      </c>
      <c r="G207" s="9">
        <v>77</v>
      </c>
      <c r="H207" s="9">
        <v>13</v>
      </c>
      <c r="I207" s="9">
        <v>359</v>
      </c>
      <c r="J207" s="9">
        <v>32</v>
      </c>
      <c r="K207" s="9">
        <v>1</v>
      </c>
      <c r="L207" s="9">
        <v>3</v>
      </c>
      <c r="M207" s="9">
        <v>6</v>
      </c>
      <c r="N207" s="9">
        <v>1</v>
      </c>
      <c r="O207" s="9">
        <v>19</v>
      </c>
      <c r="P207" s="9">
        <f t="shared" si="43"/>
        <v>1020</v>
      </c>
      <c r="Q207" s="10">
        <f t="shared" si="45"/>
        <v>62</v>
      </c>
      <c r="R207" s="9">
        <f t="shared" si="46"/>
        <v>1082</v>
      </c>
      <c r="S207" s="9">
        <v>4</v>
      </c>
      <c r="T207" s="9">
        <v>0</v>
      </c>
      <c r="U207" s="11">
        <f t="shared" si="44"/>
        <v>4</v>
      </c>
    </row>
    <row r="208" spans="1:21" ht="15" hidden="1" customHeight="1" outlineLevel="1">
      <c r="A208" s="854"/>
      <c r="B208" s="852"/>
      <c r="C208" s="50" t="s">
        <v>277</v>
      </c>
      <c r="D208" s="9">
        <v>463</v>
      </c>
      <c r="E208" s="9">
        <v>34</v>
      </c>
      <c r="F208" s="9">
        <v>38</v>
      </c>
      <c r="G208" s="9">
        <v>64</v>
      </c>
      <c r="H208" s="9">
        <v>16</v>
      </c>
      <c r="I208" s="9">
        <v>270</v>
      </c>
      <c r="J208" s="9">
        <v>4</v>
      </c>
      <c r="K208" s="9">
        <v>1</v>
      </c>
      <c r="L208" s="9">
        <v>0</v>
      </c>
      <c r="M208" s="9">
        <v>2</v>
      </c>
      <c r="N208" s="9">
        <v>1</v>
      </c>
      <c r="O208" s="9">
        <v>1</v>
      </c>
      <c r="P208" s="9">
        <f t="shared" si="43"/>
        <v>885</v>
      </c>
      <c r="Q208" s="10">
        <f t="shared" si="45"/>
        <v>9</v>
      </c>
      <c r="R208" s="9">
        <f t="shared" si="46"/>
        <v>894</v>
      </c>
      <c r="S208" s="9">
        <v>2</v>
      </c>
      <c r="T208" s="9">
        <v>0</v>
      </c>
      <c r="U208" s="11">
        <f t="shared" si="44"/>
        <v>2</v>
      </c>
    </row>
    <row r="209" spans="1:21" ht="15" hidden="1" customHeight="1" outlineLevel="1">
      <c r="A209" s="854"/>
      <c r="B209" s="852"/>
      <c r="C209" s="50" t="s">
        <v>278</v>
      </c>
      <c r="D209" s="9">
        <v>10</v>
      </c>
      <c r="E209" s="9">
        <v>0</v>
      </c>
      <c r="F209" s="9">
        <v>3</v>
      </c>
      <c r="G209" s="9">
        <v>2</v>
      </c>
      <c r="H209" s="9">
        <v>0</v>
      </c>
      <c r="I209" s="9">
        <v>25</v>
      </c>
      <c r="J209" s="9">
        <v>0</v>
      </c>
      <c r="K209" s="9">
        <v>0</v>
      </c>
      <c r="L209" s="9">
        <v>0</v>
      </c>
      <c r="M209" s="9">
        <v>0</v>
      </c>
      <c r="N209" s="9">
        <v>0</v>
      </c>
      <c r="O209" s="9">
        <v>1</v>
      </c>
      <c r="P209" s="9">
        <f t="shared" si="43"/>
        <v>40</v>
      </c>
      <c r="Q209" s="10">
        <f t="shared" si="45"/>
        <v>1</v>
      </c>
      <c r="R209" s="9">
        <f t="shared" si="46"/>
        <v>41</v>
      </c>
      <c r="S209" s="9">
        <v>0</v>
      </c>
      <c r="T209" s="9">
        <v>0</v>
      </c>
      <c r="U209" s="11">
        <f t="shared" si="44"/>
        <v>0</v>
      </c>
    </row>
    <row r="210" spans="1:21" ht="22.5" hidden="1" outlineLevel="1">
      <c r="A210" s="854"/>
      <c r="B210" s="852"/>
      <c r="C210" s="50" t="s">
        <v>279</v>
      </c>
      <c r="D210" s="9">
        <v>114</v>
      </c>
      <c r="E210" s="9">
        <v>4</v>
      </c>
      <c r="F210" s="9">
        <v>16</v>
      </c>
      <c r="G210" s="9">
        <v>22</v>
      </c>
      <c r="H210" s="9">
        <v>8</v>
      </c>
      <c r="I210" s="9">
        <v>113</v>
      </c>
      <c r="J210" s="9">
        <v>25</v>
      </c>
      <c r="K210" s="9">
        <v>4</v>
      </c>
      <c r="L210" s="9">
        <v>1</v>
      </c>
      <c r="M210" s="9">
        <v>3</v>
      </c>
      <c r="N210" s="9">
        <v>0</v>
      </c>
      <c r="O210" s="9">
        <v>14</v>
      </c>
      <c r="P210" s="9">
        <f t="shared" si="43"/>
        <v>277</v>
      </c>
      <c r="Q210" s="10">
        <f t="shared" si="45"/>
        <v>47</v>
      </c>
      <c r="R210" s="9">
        <f t="shared" si="46"/>
        <v>324</v>
      </c>
      <c r="S210" s="9">
        <v>1</v>
      </c>
      <c r="T210" s="9">
        <v>0</v>
      </c>
      <c r="U210" s="11">
        <f t="shared" si="44"/>
        <v>1</v>
      </c>
    </row>
    <row r="211" spans="1:21" ht="22.5" hidden="1" outlineLevel="1">
      <c r="A211" s="854"/>
      <c r="B211" s="50" t="s">
        <v>280</v>
      </c>
      <c r="C211" s="50" t="s">
        <v>281</v>
      </c>
      <c r="D211" s="9">
        <v>255</v>
      </c>
      <c r="E211" s="9">
        <v>30</v>
      </c>
      <c r="F211" s="9">
        <v>60</v>
      </c>
      <c r="G211" s="9">
        <v>81</v>
      </c>
      <c r="H211" s="9">
        <v>18</v>
      </c>
      <c r="I211" s="9">
        <v>328</v>
      </c>
      <c r="J211" s="9">
        <v>53</v>
      </c>
      <c r="K211" s="9">
        <v>9</v>
      </c>
      <c r="L211" s="9">
        <v>22</v>
      </c>
      <c r="M211" s="9">
        <v>12</v>
      </c>
      <c r="N211" s="9">
        <v>7</v>
      </c>
      <c r="O211" s="9">
        <v>69</v>
      </c>
      <c r="P211" s="9">
        <f t="shared" si="43"/>
        <v>772</v>
      </c>
      <c r="Q211" s="10">
        <f t="shared" si="45"/>
        <v>172</v>
      </c>
      <c r="R211" s="9">
        <f t="shared" si="46"/>
        <v>944</v>
      </c>
      <c r="S211" s="9">
        <v>8</v>
      </c>
      <c r="T211" s="9">
        <v>0</v>
      </c>
      <c r="U211" s="11">
        <f t="shared" si="44"/>
        <v>8</v>
      </c>
    </row>
    <row r="212" spans="1:21" ht="15" hidden="1" customHeight="1" outlineLevel="1">
      <c r="A212" s="854"/>
      <c r="B212" s="852" t="s">
        <v>282</v>
      </c>
      <c r="C212" s="50" t="s">
        <v>283</v>
      </c>
      <c r="D212" s="9">
        <v>205</v>
      </c>
      <c r="E212" s="9">
        <v>23</v>
      </c>
      <c r="F212" s="9">
        <v>29</v>
      </c>
      <c r="G212" s="9">
        <v>35</v>
      </c>
      <c r="H212" s="9">
        <v>11</v>
      </c>
      <c r="I212" s="9">
        <v>183</v>
      </c>
      <c r="J212" s="9">
        <v>21</v>
      </c>
      <c r="K212" s="9">
        <v>6</v>
      </c>
      <c r="L212" s="9">
        <v>2</v>
      </c>
      <c r="M212" s="9">
        <v>5</v>
      </c>
      <c r="N212" s="9">
        <v>2</v>
      </c>
      <c r="O212" s="9">
        <v>28</v>
      </c>
      <c r="P212" s="9">
        <f t="shared" si="43"/>
        <v>486</v>
      </c>
      <c r="Q212" s="10">
        <f t="shared" si="45"/>
        <v>64</v>
      </c>
      <c r="R212" s="9">
        <f t="shared" si="46"/>
        <v>550</v>
      </c>
      <c r="S212" s="9">
        <v>5</v>
      </c>
      <c r="T212" s="9">
        <v>0</v>
      </c>
      <c r="U212" s="11">
        <f t="shared" si="44"/>
        <v>5</v>
      </c>
    </row>
    <row r="213" spans="1:21" ht="22.5" hidden="1" outlineLevel="1">
      <c r="A213" s="854"/>
      <c r="B213" s="852"/>
      <c r="C213" s="50" t="s">
        <v>284</v>
      </c>
      <c r="D213" s="9">
        <v>207</v>
      </c>
      <c r="E213" s="9">
        <v>20</v>
      </c>
      <c r="F213" s="9">
        <v>28</v>
      </c>
      <c r="G213" s="9">
        <v>48</v>
      </c>
      <c r="H213" s="9">
        <v>11</v>
      </c>
      <c r="I213" s="9">
        <v>252</v>
      </c>
      <c r="J213" s="9">
        <v>15</v>
      </c>
      <c r="K213" s="9">
        <v>3</v>
      </c>
      <c r="L213" s="9">
        <v>6</v>
      </c>
      <c r="M213" s="9">
        <v>0</v>
      </c>
      <c r="N213" s="9">
        <v>1</v>
      </c>
      <c r="O213" s="9">
        <v>38</v>
      </c>
      <c r="P213" s="9">
        <f t="shared" si="43"/>
        <v>566</v>
      </c>
      <c r="Q213" s="10">
        <f t="shared" si="45"/>
        <v>63</v>
      </c>
      <c r="R213" s="9">
        <f t="shared" si="46"/>
        <v>629</v>
      </c>
      <c r="S213" s="9">
        <v>1</v>
      </c>
      <c r="T213" s="9">
        <v>0</v>
      </c>
      <c r="U213" s="11">
        <f t="shared" si="44"/>
        <v>1</v>
      </c>
    </row>
    <row r="214" spans="1:21" ht="15" hidden="1" customHeight="1" outlineLevel="1">
      <c r="A214" s="854"/>
      <c r="B214" s="852" t="s">
        <v>285</v>
      </c>
      <c r="C214" s="50" t="s">
        <v>286</v>
      </c>
      <c r="D214" s="9">
        <v>130</v>
      </c>
      <c r="E214" s="9">
        <v>13</v>
      </c>
      <c r="F214" s="9">
        <v>16</v>
      </c>
      <c r="G214" s="9">
        <v>16</v>
      </c>
      <c r="H214" s="9">
        <v>10</v>
      </c>
      <c r="I214" s="9">
        <v>78</v>
      </c>
      <c r="J214" s="9">
        <v>22</v>
      </c>
      <c r="K214" s="9">
        <v>3</v>
      </c>
      <c r="L214" s="9">
        <v>3</v>
      </c>
      <c r="M214" s="9">
        <v>5</v>
      </c>
      <c r="N214" s="9">
        <v>0</v>
      </c>
      <c r="O214" s="9">
        <v>26</v>
      </c>
      <c r="P214" s="9">
        <f t="shared" si="43"/>
        <v>263</v>
      </c>
      <c r="Q214" s="10">
        <f t="shared" si="45"/>
        <v>59</v>
      </c>
      <c r="R214" s="9">
        <f t="shared" si="46"/>
        <v>322</v>
      </c>
      <c r="S214" s="9">
        <v>5</v>
      </c>
      <c r="T214" s="9">
        <v>0</v>
      </c>
      <c r="U214" s="11">
        <f t="shared" si="44"/>
        <v>5</v>
      </c>
    </row>
    <row r="215" spans="1:21" ht="15" hidden="1" customHeight="1" outlineLevel="1">
      <c r="A215" s="854"/>
      <c r="B215" s="852"/>
      <c r="C215" s="50" t="s">
        <v>287</v>
      </c>
      <c r="D215" s="9">
        <v>178</v>
      </c>
      <c r="E215" s="9">
        <v>21</v>
      </c>
      <c r="F215" s="9">
        <v>46</v>
      </c>
      <c r="G215" s="9">
        <v>41</v>
      </c>
      <c r="H215" s="9">
        <v>9</v>
      </c>
      <c r="I215" s="9">
        <v>201</v>
      </c>
      <c r="J215" s="9">
        <v>15</v>
      </c>
      <c r="K215" s="9">
        <v>1</v>
      </c>
      <c r="L215" s="9">
        <v>2</v>
      </c>
      <c r="M215" s="9">
        <v>4</v>
      </c>
      <c r="N215" s="9">
        <v>0</v>
      </c>
      <c r="O215" s="9">
        <v>7</v>
      </c>
      <c r="P215" s="9">
        <f t="shared" si="43"/>
        <v>496</v>
      </c>
      <c r="Q215" s="10">
        <f t="shared" si="45"/>
        <v>29</v>
      </c>
      <c r="R215" s="9">
        <f t="shared" si="46"/>
        <v>525</v>
      </c>
      <c r="S215" s="9">
        <v>48</v>
      </c>
      <c r="T215" s="9">
        <v>0</v>
      </c>
      <c r="U215" s="11">
        <f t="shared" si="44"/>
        <v>48</v>
      </c>
    </row>
    <row r="216" spans="1:21" ht="22.5" hidden="1" outlineLevel="1">
      <c r="A216" s="854"/>
      <c r="B216" s="852"/>
      <c r="C216" s="50" t="s">
        <v>288</v>
      </c>
      <c r="D216" s="9">
        <v>3</v>
      </c>
      <c r="E216" s="9">
        <v>0</v>
      </c>
      <c r="F216" s="9">
        <v>4</v>
      </c>
      <c r="G216" s="9">
        <v>2</v>
      </c>
      <c r="H216" s="9">
        <v>0</v>
      </c>
      <c r="I216" s="9">
        <v>3</v>
      </c>
      <c r="J216" s="9">
        <v>0</v>
      </c>
      <c r="K216" s="9">
        <v>0</v>
      </c>
      <c r="L216" s="9">
        <v>0</v>
      </c>
      <c r="M216" s="9">
        <v>0</v>
      </c>
      <c r="N216" s="9">
        <v>0</v>
      </c>
      <c r="O216" s="9">
        <v>0</v>
      </c>
      <c r="P216" s="9">
        <f t="shared" si="43"/>
        <v>12</v>
      </c>
      <c r="Q216" s="10">
        <f t="shared" si="45"/>
        <v>0</v>
      </c>
      <c r="R216" s="9">
        <f t="shared" si="46"/>
        <v>12</v>
      </c>
      <c r="S216" s="9">
        <v>0</v>
      </c>
      <c r="T216" s="9">
        <v>0</v>
      </c>
      <c r="U216" s="11">
        <f t="shared" si="44"/>
        <v>0</v>
      </c>
    </row>
    <row r="217" spans="1:21" ht="15" hidden="1" customHeight="1" outlineLevel="1">
      <c r="A217" s="854"/>
      <c r="B217" s="852"/>
      <c r="C217" s="50" t="s">
        <v>289</v>
      </c>
      <c r="D217" s="9">
        <v>2</v>
      </c>
      <c r="E217" s="9">
        <v>0</v>
      </c>
      <c r="F217" s="9">
        <v>0</v>
      </c>
      <c r="G217" s="9">
        <v>0</v>
      </c>
      <c r="H217" s="9">
        <v>0</v>
      </c>
      <c r="I217" s="9">
        <v>2</v>
      </c>
      <c r="J217" s="9">
        <v>1</v>
      </c>
      <c r="K217" s="9">
        <v>0</v>
      </c>
      <c r="L217" s="9">
        <v>0</v>
      </c>
      <c r="M217" s="9">
        <v>0</v>
      </c>
      <c r="N217" s="9">
        <v>0</v>
      </c>
      <c r="O217" s="9">
        <v>0</v>
      </c>
      <c r="P217" s="9">
        <f t="shared" si="43"/>
        <v>4</v>
      </c>
      <c r="Q217" s="10">
        <f t="shared" si="45"/>
        <v>1</v>
      </c>
      <c r="R217" s="9">
        <f t="shared" si="46"/>
        <v>5</v>
      </c>
      <c r="S217" s="9">
        <v>0</v>
      </c>
      <c r="T217" s="9">
        <v>0</v>
      </c>
      <c r="U217" s="11">
        <f t="shared" si="44"/>
        <v>0</v>
      </c>
    </row>
    <row r="218" spans="1:21" ht="22.5" hidden="1" outlineLevel="1">
      <c r="A218" s="854"/>
      <c r="B218" s="852"/>
      <c r="C218" s="50" t="s">
        <v>290</v>
      </c>
      <c r="D218" s="9">
        <v>0</v>
      </c>
      <c r="E218" s="9">
        <v>0</v>
      </c>
      <c r="F218" s="9">
        <v>0</v>
      </c>
      <c r="G218" s="9">
        <v>0</v>
      </c>
      <c r="H218" s="9">
        <v>0</v>
      </c>
      <c r="I218" s="9">
        <v>1</v>
      </c>
      <c r="J218" s="9">
        <v>0</v>
      </c>
      <c r="K218" s="9">
        <v>0</v>
      </c>
      <c r="L218" s="9">
        <v>0</v>
      </c>
      <c r="M218" s="9">
        <v>0</v>
      </c>
      <c r="N218" s="9">
        <v>0</v>
      </c>
      <c r="O218" s="9">
        <v>0</v>
      </c>
      <c r="P218" s="9">
        <f t="shared" si="43"/>
        <v>1</v>
      </c>
      <c r="Q218" s="10">
        <f t="shared" si="45"/>
        <v>0</v>
      </c>
      <c r="R218" s="9">
        <f t="shared" si="46"/>
        <v>1</v>
      </c>
      <c r="S218" s="9">
        <v>0</v>
      </c>
      <c r="T218" s="9">
        <v>0</v>
      </c>
      <c r="U218" s="11">
        <f t="shared" si="44"/>
        <v>0</v>
      </c>
    </row>
    <row r="219" spans="1:21" ht="15" hidden="1" customHeight="1" outlineLevel="1">
      <c r="A219" s="854"/>
      <c r="B219" s="852" t="s">
        <v>291</v>
      </c>
      <c r="C219" s="50" t="s">
        <v>292</v>
      </c>
      <c r="D219" s="9">
        <v>228</v>
      </c>
      <c r="E219" s="9">
        <v>6</v>
      </c>
      <c r="F219" s="9">
        <v>26</v>
      </c>
      <c r="G219" s="9">
        <v>28</v>
      </c>
      <c r="H219" s="9">
        <v>7</v>
      </c>
      <c r="I219" s="9">
        <v>216</v>
      </c>
      <c r="J219" s="9">
        <v>3</v>
      </c>
      <c r="K219" s="9">
        <v>0</v>
      </c>
      <c r="L219" s="9">
        <v>0</v>
      </c>
      <c r="M219" s="9">
        <v>1</v>
      </c>
      <c r="N219" s="9">
        <v>0</v>
      </c>
      <c r="O219" s="9">
        <v>0</v>
      </c>
      <c r="P219" s="9">
        <f t="shared" si="43"/>
        <v>511</v>
      </c>
      <c r="Q219" s="10">
        <f t="shared" si="45"/>
        <v>4</v>
      </c>
      <c r="R219" s="9">
        <f t="shared" si="46"/>
        <v>515</v>
      </c>
      <c r="S219" s="9">
        <v>1</v>
      </c>
      <c r="T219" s="9">
        <v>0</v>
      </c>
      <c r="U219" s="11">
        <f t="shared" si="44"/>
        <v>1</v>
      </c>
    </row>
    <row r="220" spans="1:21" ht="15" hidden="1" customHeight="1" outlineLevel="1">
      <c r="A220" s="854"/>
      <c r="B220" s="852"/>
      <c r="C220" s="50" t="s">
        <v>293</v>
      </c>
      <c r="D220" s="9">
        <v>36</v>
      </c>
      <c r="E220" s="9">
        <v>0</v>
      </c>
      <c r="F220" s="9">
        <v>0</v>
      </c>
      <c r="G220" s="9">
        <v>5</v>
      </c>
      <c r="H220" s="9">
        <v>2</v>
      </c>
      <c r="I220" s="9">
        <v>23</v>
      </c>
      <c r="J220" s="9">
        <v>0</v>
      </c>
      <c r="K220" s="9">
        <v>0</v>
      </c>
      <c r="L220" s="9">
        <v>0</v>
      </c>
      <c r="M220" s="9">
        <v>0</v>
      </c>
      <c r="N220" s="9">
        <v>0</v>
      </c>
      <c r="O220" s="9">
        <v>0</v>
      </c>
      <c r="P220" s="9">
        <f t="shared" si="43"/>
        <v>66</v>
      </c>
      <c r="Q220" s="10">
        <f t="shared" si="45"/>
        <v>0</v>
      </c>
      <c r="R220" s="9">
        <f t="shared" si="46"/>
        <v>66</v>
      </c>
      <c r="S220" s="9">
        <v>0</v>
      </c>
      <c r="T220" s="9">
        <v>0</v>
      </c>
      <c r="U220" s="11">
        <f t="shared" si="44"/>
        <v>0</v>
      </c>
    </row>
    <row r="221" spans="1:21" ht="22.5" hidden="1" outlineLevel="1">
      <c r="A221" s="854"/>
      <c r="B221" s="852"/>
      <c r="C221" s="50" t="s">
        <v>294</v>
      </c>
      <c r="D221" s="9">
        <v>0</v>
      </c>
      <c r="E221" s="9">
        <v>0</v>
      </c>
      <c r="F221" s="9">
        <v>0</v>
      </c>
      <c r="G221" s="9">
        <v>0</v>
      </c>
      <c r="H221" s="9">
        <v>0</v>
      </c>
      <c r="I221" s="9">
        <v>0</v>
      </c>
      <c r="J221" s="9">
        <v>0</v>
      </c>
      <c r="K221" s="9">
        <v>0</v>
      </c>
      <c r="L221" s="9">
        <v>0</v>
      </c>
      <c r="M221" s="9">
        <v>0</v>
      </c>
      <c r="N221" s="9">
        <v>0</v>
      </c>
      <c r="O221" s="9">
        <v>0</v>
      </c>
      <c r="P221" s="9">
        <f t="shared" si="43"/>
        <v>0</v>
      </c>
      <c r="Q221" s="10">
        <f t="shared" si="45"/>
        <v>0</v>
      </c>
      <c r="R221" s="9">
        <f t="shared" si="46"/>
        <v>0</v>
      </c>
      <c r="S221" s="9">
        <v>0</v>
      </c>
      <c r="T221" s="9">
        <v>0</v>
      </c>
      <c r="U221" s="11">
        <f t="shared" si="44"/>
        <v>0</v>
      </c>
    </row>
    <row r="222" spans="1:21" ht="15" hidden="1" customHeight="1" outlineLevel="1">
      <c r="A222" s="854"/>
      <c r="B222" s="852" t="s">
        <v>295</v>
      </c>
      <c r="C222" s="50" t="s">
        <v>296</v>
      </c>
      <c r="D222" s="9">
        <v>543</v>
      </c>
      <c r="E222" s="9">
        <v>19</v>
      </c>
      <c r="F222" s="9">
        <v>62</v>
      </c>
      <c r="G222" s="9">
        <v>85</v>
      </c>
      <c r="H222" s="9">
        <v>20</v>
      </c>
      <c r="I222" s="9">
        <v>590</v>
      </c>
      <c r="J222" s="9">
        <v>6</v>
      </c>
      <c r="K222" s="9">
        <v>0</v>
      </c>
      <c r="L222" s="9">
        <v>2</v>
      </c>
      <c r="M222" s="9">
        <v>2</v>
      </c>
      <c r="N222" s="9">
        <v>0</v>
      </c>
      <c r="O222" s="9">
        <v>6</v>
      </c>
      <c r="P222" s="9">
        <f t="shared" si="43"/>
        <v>1319</v>
      </c>
      <c r="Q222" s="10">
        <f t="shared" si="45"/>
        <v>16</v>
      </c>
      <c r="R222" s="9">
        <f t="shared" si="46"/>
        <v>1335</v>
      </c>
      <c r="S222" s="9">
        <v>1</v>
      </c>
      <c r="T222" s="9">
        <v>0</v>
      </c>
      <c r="U222" s="11">
        <f t="shared" si="44"/>
        <v>1</v>
      </c>
    </row>
    <row r="223" spans="1:21" ht="15" hidden="1" customHeight="1" outlineLevel="1">
      <c r="A223" s="854"/>
      <c r="B223" s="852"/>
      <c r="C223" s="50" t="s">
        <v>297</v>
      </c>
      <c r="D223" s="9">
        <v>17</v>
      </c>
      <c r="E223" s="9">
        <v>2</v>
      </c>
      <c r="F223" s="9">
        <v>1</v>
      </c>
      <c r="G223" s="9">
        <v>1</v>
      </c>
      <c r="H223" s="9">
        <v>0</v>
      </c>
      <c r="I223" s="9">
        <v>32</v>
      </c>
      <c r="J223" s="9">
        <v>1</v>
      </c>
      <c r="K223" s="9">
        <v>0</v>
      </c>
      <c r="L223" s="9">
        <v>1</v>
      </c>
      <c r="M223" s="9">
        <v>0</v>
      </c>
      <c r="N223" s="9">
        <v>0</v>
      </c>
      <c r="O223" s="9">
        <v>1</v>
      </c>
      <c r="P223" s="9">
        <f t="shared" si="43"/>
        <v>53</v>
      </c>
      <c r="Q223" s="10">
        <f t="shared" si="45"/>
        <v>3</v>
      </c>
      <c r="R223" s="9">
        <f t="shared" si="46"/>
        <v>56</v>
      </c>
      <c r="S223" s="9">
        <v>0</v>
      </c>
      <c r="T223" s="9">
        <v>0</v>
      </c>
      <c r="U223" s="11">
        <f t="shared" si="44"/>
        <v>0</v>
      </c>
    </row>
    <row r="224" spans="1:21" ht="15" hidden="1" customHeight="1" outlineLevel="1">
      <c r="A224" s="854"/>
      <c r="B224" s="852"/>
      <c r="C224" s="50" t="s">
        <v>298</v>
      </c>
      <c r="D224" s="9">
        <v>438</v>
      </c>
      <c r="E224" s="9">
        <v>7</v>
      </c>
      <c r="F224" s="9">
        <v>39</v>
      </c>
      <c r="G224" s="9">
        <v>45</v>
      </c>
      <c r="H224" s="9">
        <v>18</v>
      </c>
      <c r="I224" s="9">
        <v>323</v>
      </c>
      <c r="J224" s="9">
        <v>3</v>
      </c>
      <c r="K224" s="9">
        <v>0</v>
      </c>
      <c r="L224" s="9">
        <v>0</v>
      </c>
      <c r="M224" s="9">
        <v>0</v>
      </c>
      <c r="N224" s="9">
        <v>0</v>
      </c>
      <c r="O224" s="9">
        <v>0</v>
      </c>
      <c r="P224" s="9">
        <f t="shared" si="43"/>
        <v>870</v>
      </c>
      <c r="Q224" s="10">
        <f t="shared" si="45"/>
        <v>3</v>
      </c>
      <c r="R224" s="9">
        <f t="shared" si="46"/>
        <v>873</v>
      </c>
      <c r="S224" s="9">
        <v>0</v>
      </c>
      <c r="T224" s="9">
        <v>0</v>
      </c>
      <c r="U224" s="11">
        <f t="shared" si="44"/>
        <v>0</v>
      </c>
    </row>
    <row r="225" spans="1:21" ht="15" hidden="1" customHeight="1" outlineLevel="1">
      <c r="A225" s="854"/>
      <c r="B225" s="852"/>
      <c r="C225" s="50" t="s">
        <v>299</v>
      </c>
      <c r="D225" s="9">
        <v>24</v>
      </c>
      <c r="E225" s="9">
        <v>2</v>
      </c>
      <c r="F225" s="9">
        <v>2</v>
      </c>
      <c r="G225" s="9">
        <v>0</v>
      </c>
      <c r="H225" s="9">
        <v>1</v>
      </c>
      <c r="I225" s="9">
        <v>19</v>
      </c>
      <c r="J225" s="9">
        <v>3</v>
      </c>
      <c r="K225" s="9">
        <v>0</v>
      </c>
      <c r="L225" s="9">
        <v>0</v>
      </c>
      <c r="M225" s="9">
        <v>0</v>
      </c>
      <c r="N225" s="9">
        <v>0</v>
      </c>
      <c r="O225" s="9">
        <v>0</v>
      </c>
      <c r="P225" s="9">
        <f t="shared" si="43"/>
        <v>48</v>
      </c>
      <c r="Q225" s="10">
        <f t="shared" si="45"/>
        <v>3</v>
      </c>
      <c r="R225" s="9">
        <f t="shared" si="46"/>
        <v>51</v>
      </c>
      <c r="S225" s="9">
        <v>0</v>
      </c>
      <c r="T225" s="9">
        <v>0</v>
      </c>
      <c r="U225" s="11">
        <f t="shared" si="44"/>
        <v>0</v>
      </c>
    </row>
    <row r="226" spans="1:21" ht="15" hidden="1" customHeight="1" outlineLevel="1">
      <c r="A226" s="854"/>
      <c r="B226" s="852"/>
      <c r="C226" s="50" t="s">
        <v>300</v>
      </c>
      <c r="D226" s="9">
        <v>49</v>
      </c>
      <c r="E226" s="9">
        <v>4</v>
      </c>
      <c r="F226" s="9">
        <v>3</v>
      </c>
      <c r="G226" s="9">
        <v>7</v>
      </c>
      <c r="H226" s="9">
        <v>1</v>
      </c>
      <c r="I226" s="9">
        <v>30</v>
      </c>
      <c r="J226" s="9">
        <v>6</v>
      </c>
      <c r="K226" s="9">
        <v>1</v>
      </c>
      <c r="L226" s="9">
        <v>0</v>
      </c>
      <c r="M226" s="9">
        <v>0</v>
      </c>
      <c r="N226" s="9">
        <v>0</v>
      </c>
      <c r="O226" s="9">
        <v>2</v>
      </c>
      <c r="P226" s="9">
        <f t="shared" si="43"/>
        <v>94</v>
      </c>
      <c r="Q226" s="10">
        <f t="shared" si="45"/>
        <v>9</v>
      </c>
      <c r="R226" s="9">
        <f t="shared" si="46"/>
        <v>103</v>
      </c>
      <c r="S226" s="9">
        <v>0</v>
      </c>
      <c r="T226" s="9">
        <v>0</v>
      </c>
      <c r="U226" s="11">
        <f t="shared" si="44"/>
        <v>0</v>
      </c>
    </row>
    <row r="227" spans="1:21" ht="22.5" hidden="1" outlineLevel="1">
      <c r="A227" s="854"/>
      <c r="B227" s="852"/>
      <c r="C227" s="50" t="s">
        <v>301</v>
      </c>
      <c r="D227" s="9">
        <v>36</v>
      </c>
      <c r="E227" s="9">
        <v>1</v>
      </c>
      <c r="F227" s="9">
        <v>4</v>
      </c>
      <c r="G227" s="9">
        <v>7</v>
      </c>
      <c r="H227" s="9">
        <v>0</v>
      </c>
      <c r="I227" s="9">
        <v>46</v>
      </c>
      <c r="J227" s="9">
        <v>1</v>
      </c>
      <c r="K227" s="9">
        <v>0</v>
      </c>
      <c r="L227" s="9">
        <v>0</v>
      </c>
      <c r="M227" s="9">
        <v>0</v>
      </c>
      <c r="N227" s="9">
        <v>0</v>
      </c>
      <c r="O227" s="9">
        <v>0</v>
      </c>
      <c r="P227" s="9">
        <f t="shared" si="43"/>
        <v>94</v>
      </c>
      <c r="Q227" s="10">
        <f t="shared" si="45"/>
        <v>1</v>
      </c>
      <c r="R227" s="9">
        <f t="shared" si="46"/>
        <v>95</v>
      </c>
      <c r="S227" s="9">
        <v>5</v>
      </c>
      <c r="T227" s="9">
        <v>0</v>
      </c>
      <c r="U227" s="11">
        <f t="shared" si="44"/>
        <v>5</v>
      </c>
    </row>
    <row r="228" spans="1:21" ht="56.25" hidden="1" outlineLevel="1">
      <c r="A228" s="854"/>
      <c r="B228" s="50" t="s">
        <v>302</v>
      </c>
      <c r="C228" s="50" t="s">
        <v>303</v>
      </c>
      <c r="D228" s="9">
        <v>768</v>
      </c>
      <c r="E228" s="9">
        <v>26</v>
      </c>
      <c r="F228" s="9">
        <v>82</v>
      </c>
      <c r="G228" s="9">
        <v>172</v>
      </c>
      <c r="H228" s="9">
        <v>32</v>
      </c>
      <c r="I228" s="9">
        <v>990</v>
      </c>
      <c r="J228" s="9">
        <v>206</v>
      </c>
      <c r="K228" s="9">
        <v>6</v>
      </c>
      <c r="L228" s="9">
        <v>24</v>
      </c>
      <c r="M228" s="9">
        <v>45</v>
      </c>
      <c r="N228" s="9">
        <v>12</v>
      </c>
      <c r="O228" s="9">
        <v>169</v>
      </c>
      <c r="P228" s="9">
        <f t="shared" si="43"/>
        <v>2070</v>
      </c>
      <c r="Q228" s="10">
        <f t="shared" si="45"/>
        <v>462</v>
      </c>
      <c r="R228" s="9">
        <f t="shared" si="46"/>
        <v>2532</v>
      </c>
      <c r="S228" s="9">
        <v>2</v>
      </c>
      <c r="T228" s="9">
        <v>0</v>
      </c>
      <c r="U228" s="11">
        <f t="shared" si="44"/>
        <v>2</v>
      </c>
    </row>
    <row r="229" spans="1:21" ht="15" hidden="1" customHeight="1" outlineLevel="1">
      <c r="A229" s="854"/>
      <c r="B229" s="852" t="s">
        <v>304</v>
      </c>
      <c r="C229" s="50" t="s">
        <v>305</v>
      </c>
      <c r="D229" s="9">
        <v>32</v>
      </c>
      <c r="E229" s="9">
        <v>4</v>
      </c>
      <c r="F229" s="9">
        <v>7</v>
      </c>
      <c r="G229" s="9">
        <v>9</v>
      </c>
      <c r="H229" s="9">
        <v>1</v>
      </c>
      <c r="I229" s="9">
        <v>32</v>
      </c>
      <c r="J229" s="9">
        <v>3</v>
      </c>
      <c r="K229" s="9">
        <v>0</v>
      </c>
      <c r="L229" s="9">
        <v>0</v>
      </c>
      <c r="M229" s="9">
        <v>0</v>
      </c>
      <c r="N229" s="9">
        <v>0</v>
      </c>
      <c r="O229" s="9">
        <v>4</v>
      </c>
      <c r="P229" s="9">
        <f t="shared" si="43"/>
        <v>85</v>
      </c>
      <c r="Q229" s="10">
        <f t="shared" si="45"/>
        <v>7</v>
      </c>
      <c r="R229" s="9">
        <f t="shared" si="46"/>
        <v>92</v>
      </c>
      <c r="S229" s="9">
        <v>0</v>
      </c>
      <c r="T229" s="9">
        <v>0</v>
      </c>
      <c r="U229" s="11">
        <f t="shared" si="44"/>
        <v>0</v>
      </c>
    </row>
    <row r="230" spans="1:21" ht="22.5" hidden="1" outlineLevel="1">
      <c r="A230" s="855"/>
      <c r="B230" s="852"/>
      <c r="C230" s="50" t="s">
        <v>306</v>
      </c>
      <c r="D230" s="9">
        <v>56</v>
      </c>
      <c r="E230" s="9">
        <v>4</v>
      </c>
      <c r="F230" s="9">
        <v>11</v>
      </c>
      <c r="G230" s="9">
        <v>7</v>
      </c>
      <c r="H230" s="9">
        <v>6</v>
      </c>
      <c r="I230" s="9">
        <v>88</v>
      </c>
      <c r="J230" s="9">
        <v>0</v>
      </c>
      <c r="K230" s="9">
        <v>0</v>
      </c>
      <c r="L230" s="9">
        <v>0</v>
      </c>
      <c r="M230" s="9">
        <v>0</v>
      </c>
      <c r="N230" s="9">
        <v>0</v>
      </c>
      <c r="O230" s="9">
        <v>1</v>
      </c>
      <c r="P230" s="9">
        <f t="shared" si="43"/>
        <v>172</v>
      </c>
      <c r="Q230" s="10">
        <f t="shared" si="45"/>
        <v>1</v>
      </c>
      <c r="R230" s="9">
        <f t="shared" si="46"/>
        <v>173</v>
      </c>
      <c r="S230" s="9">
        <v>0</v>
      </c>
      <c r="T230" s="9">
        <v>0</v>
      </c>
      <c r="U230" s="11">
        <f t="shared" si="44"/>
        <v>0</v>
      </c>
    </row>
    <row r="231" spans="1:21" ht="14.1" customHeight="1" collapsed="1">
      <c r="A231" s="847" t="s">
        <v>307</v>
      </c>
      <c r="B231" s="847"/>
      <c r="C231" s="847"/>
      <c r="D231" s="7">
        <f t="shared" ref="D231:T231" si="48">SUM(D232:D247)</f>
        <v>4069</v>
      </c>
      <c r="E231" s="7">
        <f t="shared" si="48"/>
        <v>432</v>
      </c>
      <c r="F231" s="7">
        <f t="shared" si="48"/>
        <v>713</v>
      </c>
      <c r="G231" s="7">
        <f t="shared" si="48"/>
        <v>1006</v>
      </c>
      <c r="H231" s="7">
        <f t="shared" si="48"/>
        <v>342</v>
      </c>
      <c r="I231" s="7">
        <f t="shared" si="48"/>
        <v>6309</v>
      </c>
      <c r="J231" s="7">
        <f t="shared" si="48"/>
        <v>107</v>
      </c>
      <c r="K231" s="7">
        <f t="shared" si="48"/>
        <v>7</v>
      </c>
      <c r="L231" s="7">
        <f t="shared" si="48"/>
        <v>4</v>
      </c>
      <c r="M231" s="7">
        <f t="shared" si="48"/>
        <v>13</v>
      </c>
      <c r="N231" s="7">
        <f t="shared" si="48"/>
        <v>1</v>
      </c>
      <c r="O231" s="7">
        <f t="shared" si="48"/>
        <v>78</v>
      </c>
      <c r="P231" s="8">
        <f t="shared" si="43"/>
        <v>12871</v>
      </c>
      <c r="Q231" s="8">
        <f t="shared" si="45"/>
        <v>210</v>
      </c>
      <c r="R231" s="8">
        <f t="shared" si="46"/>
        <v>13081</v>
      </c>
      <c r="S231" s="8">
        <f t="shared" si="48"/>
        <v>16</v>
      </c>
      <c r="T231" s="8">
        <f t="shared" si="48"/>
        <v>0</v>
      </c>
      <c r="U231" s="8">
        <f t="shared" si="44"/>
        <v>16</v>
      </c>
    </row>
    <row r="232" spans="1:21" ht="45" hidden="1" outlineLevel="1">
      <c r="A232" s="851" t="s">
        <v>307</v>
      </c>
      <c r="B232" s="50" t="s">
        <v>308</v>
      </c>
      <c r="C232" s="50" t="s">
        <v>309</v>
      </c>
      <c r="D232" s="9">
        <v>1169</v>
      </c>
      <c r="E232" s="9">
        <v>117</v>
      </c>
      <c r="F232" s="9">
        <v>207</v>
      </c>
      <c r="G232" s="9">
        <v>318</v>
      </c>
      <c r="H232" s="9">
        <v>118</v>
      </c>
      <c r="I232" s="9">
        <v>2116</v>
      </c>
      <c r="J232" s="9">
        <v>4</v>
      </c>
      <c r="K232" s="9">
        <v>0</v>
      </c>
      <c r="L232" s="9">
        <v>0</v>
      </c>
      <c r="M232" s="9">
        <v>0</v>
      </c>
      <c r="N232" s="9">
        <v>0</v>
      </c>
      <c r="O232" s="9">
        <v>4</v>
      </c>
      <c r="P232" s="9">
        <f t="shared" si="43"/>
        <v>4045</v>
      </c>
      <c r="Q232" s="10">
        <f t="shared" si="45"/>
        <v>8</v>
      </c>
      <c r="R232" s="9">
        <f t="shared" si="46"/>
        <v>4053</v>
      </c>
      <c r="S232" s="9">
        <v>5</v>
      </c>
      <c r="T232" s="9">
        <v>0</v>
      </c>
      <c r="U232" s="11">
        <f t="shared" si="44"/>
        <v>5</v>
      </c>
    </row>
    <row r="233" spans="1:21" ht="56.25" hidden="1" outlineLevel="1">
      <c r="A233" s="851"/>
      <c r="B233" s="50" t="s">
        <v>310</v>
      </c>
      <c r="C233" s="50" t="s">
        <v>311</v>
      </c>
      <c r="D233" s="9">
        <v>689</v>
      </c>
      <c r="E233" s="9">
        <v>67</v>
      </c>
      <c r="F233" s="9">
        <v>122</v>
      </c>
      <c r="G233" s="9">
        <v>178</v>
      </c>
      <c r="H233" s="9">
        <v>54</v>
      </c>
      <c r="I233" s="9">
        <v>1170</v>
      </c>
      <c r="J233" s="9">
        <v>13</v>
      </c>
      <c r="K233" s="9">
        <v>0</v>
      </c>
      <c r="L233" s="9">
        <v>1</v>
      </c>
      <c r="M233" s="9">
        <v>2</v>
      </c>
      <c r="N233" s="9">
        <v>0</v>
      </c>
      <c r="O233" s="9">
        <v>5</v>
      </c>
      <c r="P233" s="9">
        <f t="shared" si="43"/>
        <v>2280</v>
      </c>
      <c r="Q233" s="10">
        <f t="shared" si="45"/>
        <v>21</v>
      </c>
      <c r="R233" s="9">
        <f t="shared" si="46"/>
        <v>2301</v>
      </c>
      <c r="S233" s="9">
        <v>1</v>
      </c>
      <c r="T233" s="9">
        <v>0</v>
      </c>
      <c r="U233" s="11">
        <f t="shared" si="44"/>
        <v>1</v>
      </c>
    </row>
    <row r="234" spans="1:21" hidden="1" outlineLevel="1">
      <c r="A234" s="851"/>
      <c r="B234" s="852" t="s">
        <v>312</v>
      </c>
      <c r="C234" s="50" t="s">
        <v>313</v>
      </c>
      <c r="D234" s="9">
        <v>13</v>
      </c>
      <c r="E234" s="9">
        <v>0</v>
      </c>
      <c r="F234" s="9">
        <v>3</v>
      </c>
      <c r="G234" s="9">
        <v>3</v>
      </c>
      <c r="H234" s="9">
        <v>1</v>
      </c>
      <c r="I234" s="9">
        <v>13</v>
      </c>
      <c r="J234" s="9">
        <v>0</v>
      </c>
      <c r="K234" s="9">
        <v>0</v>
      </c>
      <c r="L234" s="9">
        <v>0</v>
      </c>
      <c r="M234" s="9">
        <v>0</v>
      </c>
      <c r="N234" s="9">
        <v>0</v>
      </c>
      <c r="O234" s="9">
        <v>0</v>
      </c>
      <c r="P234" s="9">
        <f t="shared" si="43"/>
        <v>33</v>
      </c>
      <c r="Q234" s="10">
        <f t="shared" si="45"/>
        <v>0</v>
      </c>
      <c r="R234" s="9">
        <f t="shared" si="46"/>
        <v>33</v>
      </c>
      <c r="S234" s="9">
        <v>0</v>
      </c>
      <c r="T234" s="9">
        <v>0</v>
      </c>
      <c r="U234" s="11">
        <f t="shared" si="44"/>
        <v>0</v>
      </c>
    </row>
    <row r="235" spans="1:21" hidden="1" outlineLevel="1">
      <c r="A235" s="851"/>
      <c r="B235" s="852"/>
      <c r="C235" s="50" t="s">
        <v>314</v>
      </c>
      <c r="D235" s="9">
        <v>6</v>
      </c>
      <c r="E235" s="9">
        <v>0</v>
      </c>
      <c r="F235" s="9">
        <v>0</v>
      </c>
      <c r="G235" s="9">
        <v>1</v>
      </c>
      <c r="H235" s="9">
        <v>0</v>
      </c>
      <c r="I235" s="9">
        <v>5</v>
      </c>
      <c r="J235" s="9">
        <v>0</v>
      </c>
      <c r="K235" s="9">
        <v>0</v>
      </c>
      <c r="L235" s="9">
        <v>0</v>
      </c>
      <c r="M235" s="9">
        <v>0</v>
      </c>
      <c r="N235" s="9">
        <v>0</v>
      </c>
      <c r="O235" s="9">
        <v>0</v>
      </c>
      <c r="P235" s="9">
        <f t="shared" si="43"/>
        <v>12</v>
      </c>
      <c r="Q235" s="10">
        <f t="shared" si="45"/>
        <v>0</v>
      </c>
      <c r="R235" s="9">
        <f t="shared" si="46"/>
        <v>12</v>
      </c>
      <c r="S235" s="9">
        <v>0</v>
      </c>
      <c r="T235" s="9">
        <v>0</v>
      </c>
      <c r="U235" s="11">
        <f t="shared" si="44"/>
        <v>0</v>
      </c>
    </row>
    <row r="236" spans="1:21" hidden="1" outlineLevel="1">
      <c r="A236" s="851"/>
      <c r="B236" s="852"/>
      <c r="C236" s="50" t="s">
        <v>315</v>
      </c>
      <c r="D236" s="9">
        <v>98</v>
      </c>
      <c r="E236" s="9">
        <v>11</v>
      </c>
      <c r="F236" s="9">
        <v>27</v>
      </c>
      <c r="G236" s="9">
        <v>31</v>
      </c>
      <c r="H236" s="9">
        <v>10</v>
      </c>
      <c r="I236" s="9">
        <v>194</v>
      </c>
      <c r="J236" s="9">
        <v>13</v>
      </c>
      <c r="K236" s="9">
        <v>2</v>
      </c>
      <c r="L236" s="9">
        <v>0</v>
      </c>
      <c r="M236" s="9">
        <v>2</v>
      </c>
      <c r="N236" s="9">
        <v>0</v>
      </c>
      <c r="O236" s="9">
        <v>13</v>
      </c>
      <c r="P236" s="9">
        <f t="shared" si="43"/>
        <v>371</v>
      </c>
      <c r="Q236" s="10">
        <f t="shared" si="45"/>
        <v>30</v>
      </c>
      <c r="R236" s="9">
        <f t="shared" si="46"/>
        <v>401</v>
      </c>
      <c r="S236" s="9">
        <v>0</v>
      </c>
      <c r="T236" s="9">
        <v>0</v>
      </c>
      <c r="U236" s="11">
        <f t="shared" si="44"/>
        <v>0</v>
      </c>
    </row>
    <row r="237" spans="1:21" hidden="1" outlineLevel="1">
      <c r="A237" s="851"/>
      <c r="B237" s="852"/>
      <c r="C237" s="50" t="s">
        <v>316</v>
      </c>
      <c r="D237" s="9">
        <v>99</v>
      </c>
      <c r="E237" s="9">
        <v>4</v>
      </c>
      <c r="F237" s="9">
        <v>13</v>
      </c>
      <c r="G237" s="9">
        <v>21</v>
      </c>
      <c r="H237" s="9">
        <v>5</v>
      </c>
      <c r="I237" s="9">
        <v>140</v>
      </c>
      <c r="J237" s="9">
        <v>2</v>
      </c>
      <c r="K237" s="9">
        <v>1</v>
      </c>
      <c r="L237" s="9">
        <v>0</v>
      </c>
      <c r="M237" s="9">
        <v>3</v>
      </c>
      <c r="N237" s="9">
        <v>0</v>
      </c>
      <c r="O237" s="9">
        <v>3</v>
      </c>
      <c r="P237" s="9">
        <f t="shared" si="43"/>
        <v>282</v>
      </c>
      <c r="Q237" s="10">
        <f t="shared" si="45"/>
        <v>9</v>
      </c>
      <c r="R237" s="9">
        <f t="shared" si="46"/>
        <v>291</v>
      </c>
      <c r="S237" s="9">
        <v>0</v>
      </c>
      <c r="T237" s="9">
        <v>0</v>
      </c>
      <c r="U237" s="11">
        <f t="shared" si="44"/>
        <v>0</v>
      </c>
    </row>
    <row r="238" spans="1:21" hidden="1" outlineLevel="1">
      <c r="A238" s="851"/>
      <c r="B238" s="852" t="s">
        <v>317</v>
      </c>
      <c r="C238" s="50" t="s">
        <v>318</v>
      </c>
      <c r="D238" s="9">
        <v>44</v>
      </c>
      <c r="E238" s="9">
        <v>1</v>
      </c>
      <c r="F238" s="9">
        <v>5</v>
      </c>
      <c r="G238" s="9">
        <v>6</v>
      </c>
      <c r="H238" s="9">
        <v>1</v>
      </c>
      <c r="I238" s="9">
        <v>63</v>
      </c>
      <c r="J238" s="9">
        <v>1</v>
      </c>
      <c r="K238" s="9">
        <v>0</v>
      </c>
      <c r="L238" s="9">
        <v>0</v>
      </c>
      <c r="M238" s="9">
        <v>0</v>
      </c>
      <c r="N238" s="9">
        <v>0</v>
      </c>
      <c r="O238" s="9">
        <v>1</v>
      </c>
      <c r="P238" s="9">
        <f t="shared" si="43"/>
        <v>120</v>
      </c>
      <c r="Q238" s="10">
        <f t="shared" si="45"/>
        <v>2</v>
      </c>
      <c r="R238" s="9">
        <f t="shared" si="46"/>
        <v>122</v>
      </c>
      <c r="S238" s="9">
        <v>0</v>
      </c>
      <c r="T238" s="9">
        <v>0</v>
      </c>
      <c r="U238" s="11">
        <f t="shared" si="44"/>
        <v>0</v>
      </c>
    </row>
    <row r="239" spans="1:21" hidden="1" outlineLevel="1">
      <c r="A239" s="851"/>
      <c r="B239" s="852"/>
      <c r="C239" s="50" t="s">
        <v>319</v>
      </c>
      <c r="D239" s="9">
        <v>588</v>
      </c>
      <c r="E239" s="9">
        <v>66</v>
      </c>
      <c r="F239" s="9">
        <v>68</v>
      </c>
      <c r="G239" s="9">
        <v>91</v>
      </c>
      <c r="H239" s="9">
        <v>27</v>
      </c>
      <c r="I239" s="9">
        <v>526</v>
      </c>
      <c r="J239" s="9">
        <v>22</v>
      </c>
      <c r="K239" s="9">
        <v>0</v>
      </c>
      <c r="L239" s="9">
        <v>0</v>
      </c>
      <c r="M239" s="9">
        <v>4</v>
      </c>
      <c r="N239" s="9">
        <v>0</v>
      </c>
      <c r="O239" s="9">
        <v>19</v>
      </c>
      <c r="P239" s="9">
        <f t="shared" si="43"/>
        <v>1366</v>
      </c>
      <c r="Q239" s="10">
        <f t="shared" si="45"/>
        <v>45</v>
      </c>
      <c r="R239" s="9">
        <f t="shared" si="46"/>
        <v>1411</v>
      </c>
      <c r="S239" s="9">
        <v>0</v>
      </c>
      <c r="T239" s="9">
        <v>0</v>
      </c>
      <c r="U239" s="11">
        <f t="shared" si="44"/>
        <v>0</v>
      </c>
    </row>
    <row r="240" spans="1:21" hidden="1" outlineLevel="1">
      <c r="A240" s="851"/>
      <c r="B240" s="852"/>
      <c r="C240" s="50" t="s">
        <v>320</v>
      </c>
      <c r="D240" s="9">
        <v>4</v>
      </c>
      <c r="E240" s="9">
        <v>0</v>
      </c>
      <c r="F240" s="9">
        <v>0</v>
      </c>
      <c r="G240" s="9">
        <v>4</v>
      </c>
      <c r="H240" s="9">
        <v>0</v>
      </c>
      <c r="I240" s="9">
        <v>14</v>
      </c>
      <c r="J240" s="9">
        <v>0</v>
      </c>
      <c r="K240" s="9">
        <v>0</v>
      </c>
      <c r="L240" s="9">
        <v>0</v>
      </c>
      <c r="M240" s="9">
        <v>0</v>
      </c>
      <c r="N240" s="9">
        <v>0</v>
      </c>
      <c r="O240" s="9">
        <v>0</v>
      </c>
      <c r="P240" s="9">
        <f t="shared" si="43"/>
        <v>22</v>
      </c>
      <c r="Q240" s="10">
        <f t="shared" si="45"/>
        <v>0</v>
      </c>
      <c r="R240" s="9">
        <f t="shared" si="46"/>
        <v>22</v>
      </c>
      <c r="S240" s="9">
        <v>0</v>
      </c>
      <c r="T240" s="9">
        <v>0</v>
      </c>
      <c r="U240" s="11">
        <f t="shared" si="44"/>
        <v>0</v>
      </c>
    </row>
    <row r="241" spans="1:21" hidden="1" outlineLevel="1">
      <c r="A241" s="851"/>
      <c r="B241" s="852"/>
      <c r="C241" s="50" t="s">
        <v>321</v>
      </c>
      <c r="D241" s="9">
        <v>85</v>
      </c>
      <c r="E241" s="9">
        <v>5</v>
      </c>
      <c r="F241" s="9">
        <v>10</v>
      </c>
      <c r="G241" s="9">
        <v>24</v>
      </c>
      <c r="H241" s="9">
        <v>4</v>
      </c>
      <c r="I241" s="9">
        <v>138</v>
      </c>
      <c r="J241" s="9">
        <v>0</v>
      </c>
      <c r="K241" s="9">
        <v>0</v>
      </c>
      <c r="L241" s="9">
        <v>0</v>
      </c>
      <c r="M241" s="9">
        <v>0</v>
      </c>
      <c r="N241" s="9">
        <v>0</v>
      </c>
      <c r="O241" s="9">
        <v>4</v>
      </c>
      <c r="P241" s="9">
        <f t="shared" si="43"/>
        <v>266</v>
      </c>
      <c r="Q241" s="10">
        <f t="shared" si="45"/>
        <v>4</v>
      </c>
      <c r="R241" s="9">
        <f t="shared" si="46"/>
        <v>270</v>
      </c>
      <c r="S241" s="9">
        <v>0</v>
      </c>
      <c r="T241" s="9">
        <v>0</v>
      </c>
      <c r="U241" s="11">
        <f t="shared" si="44"/>
        <v>0</v>
      </c>
    </row>
    <row r="242" spans="1:21" hidden="1" outlineLevel="1">
      <c r="A242" s="851"/>
      <c r="B242" s="852"/>
      <c r="C242" s="50" t="s">
        <v>322</v>
      </c>
      <c r="D242" s="9">
        <v>49</v>
      </c>
      <c r="E242" s="9">
        <v>15</v>
      </c>
      <c r="F242" s="9">
        <v>21</v>
      </c>
      <c r="G242" s="9">
        <v>33</v>
      </c>
      <c r="H242" s="9">
        <v>9</v>
      </c>
      <c r="I242" s="9">
        <v>132</v>
      </c>
      <c r="J242" s="9">
        <v>0</v>
      </c>
      <c r="K242" s="9">
        <v>0</v>
      </c>
      <c r="L242" s="9">
        <v>0</v>
      </c>
      <c r="M242" s="9">
        <v>0</v>
      </c>
      <c r="N242" s="9">
        <v>0</v>
      </c>
      <c r="O242" s="9">
        <v>3</v>
      </c>
      <c r="P242" s="9">
        <f t="shared" si="43"/>
        <v>259</v>
      </c>
      <c r="Q242" s="10">
        <f t="shared" si="45"/>
        <v>3</v>
      </c>
      <c r="R242" s="9">
        <f t="shared" si="46"/>
        <v>262</v>
      </c>
      <c r="S242" s="9">
        <v>0</v>
      </c>
      <c r="T242" s="9">
        <v>0</v>
      </c>
      <c r="U242" s="11">
        <f t="shared" si="44"/>
        <v>0</v>
      </c>
    </row>
    <row r="243" spans="1:21" hidden="1" outlineLevel="1">
      <c r="A243" s="851"/>
      <c r="B243" s="852"/>
      <c r="C243" s="50" t="s">
        <v>323</v>
      </c>
      <c r="D243" s="9">
        <v>1</v>
      </c>
      <c r="E243" s="9">
        <v>0</v>
      </c>
      <c r="F243" s="9">
        <v>0</v>
      </c>
      <c r="G243" s="9">
        <v>0</v>
      </c>
      <c r="H243" s="9">
        <v>0</v>
      </c>
      <c r="I243" s="9">
        <v>2</v>
      </c>
      <c r="J243" s="9">
        <v>0</v>
      </c>
      <c r="K243" s="9">
        <v>0</v>
      </c>
      <c r="L243" s="9">
        <v>0</v>
      </c>
      <c r="M243" s="9">
        <v>0</v>
      </c>
      <c r="N243" s="9">
        <v>0</v>
      </c>
      <c r="O243" s="9">
        <v>0</v>
      </c>
      <c r="P243" s="9">
        <f t="shared" si="43"/>
        <v>3</v>
      </c>
      <c r="Q243" s="10">
        <f t="shared" si="45"/>
        <v>0</v>
      </c>
      <c r="R243" s="9">
        <f t="shared" si="46"/>
        <v>3</v>
      </c>
      <c r="S243" s="9">
        <v>0</v>
      </c>
      <c r="T243" s="9">
        <v>0</v>
      </c>
      <c r="U243" s="11">
        <f t="shared" si="44"/>
        <v>0</v>
      </c>
    </row>
    <row r="244" spans="1:21" hidden="1" outlineLevel="1">
      <c r="A244" s="851"/>
      <c r="B244" s="852" t="s">
        <v>324</v>
      </c>
      <c r="C244" s="50" t="s">
        <v>325</v>
      </c>
      <c r="D244" s="9">
        <v>764</v>
      </c>
      <c r="E244" s="9">
        <v>106</v>
      </c>
      <c r="F244" s="9">
        <v>169</v>
      </c>
      <c r="G244" s="9">
        <v>192</v>
      </c>
      <c r="H244" s="9">
        <v>72</v>
      </c>
      <c r="I244" s="9">
        <v>1109</v>
      </c>
      <c r="J244" s="9">
        <v>34</v>
      </c>
      <c r="K244" s="9">
        <v>1</v>
      </c>
      <c r="L244" s="9">
        <v>2</v>
      </c>
      <c r="M244" s="9">
        <v>0</v>
      </c>
      <c r="N244" s="9">
        <v>0</v>
      </c>
      <c r="O244" s="9">
        <v>11</v>
      </c>
      <c r="P244" s="9">
        <f t="shared" si="43"/>
        <v>2412</v>
      </c>
      <c r="Q244" s="10">
        <f t="shared" si="45"/>
        <v>48</v>
      </c>
      <c r="R244" s="9">
        <f t="shared" si="46"/>
        <v>2460</v>
      </c>
      <c r="S244" s="9">
        <v>7</v>
      </c>
      <c r="T244" s="9">
        <v>0</v>
      </c>
      <c r="U244" s="11">
        <f t="shared" si="44"/>
        <v>7</v>
      </c>
    </row>
    <row r="245" spans="1:21" hidden="1" outlineLevel="1">
      <c r="A245" s="851"/>
      <c r="B245" s="852"/>
      <c r="C245" s="50" t="s">
        <v>326</v>
      </c>
      <c r="D245" s="9">
        <v>145</v>
      </c>
      <c r="E245" s="9">
        <v>14</v>
      </c>
      <c r="F245" s="9">
        <v>23</v>
      </c>
      <c r="G245" s="9">
        <v>32</v>
      </c>
      <c r="H245" s="9">
        <v>6</v>
      </c>
      <c r="I245" s="9">
        <v>246</v>
      </c>
      <c r="J245" s="9">
        <v>2</v>
      </c>
      <c r="K245" s="9">
        <v>1</v>
      </c>
      <c r="L245" s="9">
        <v>1</v>
      </c>
      <c r="M245" s="9">
        <v>1</v>
      </c>
      <c r="N245" s="9">
        <v>0</v>
      </c>
      <c r="O245" s="9">
        <v>3</v>
      </c>
      <c r="P245" s="9">
        <f t="shared" si="43"/>
        <v>466</v>
      </c>
      <c r="Q245" s="10">
        <f t="shared" si="45"/>
        <v>8</v>
      </c>
      <c r="R245" s="9">
        <f t="shared" si="46"/>
        <v>474</v>
      </c>
      <c r="S245" s="9">
        <v>1</v>
      </c>
      <c r="T245" s="9">
        <v>0</v>
      </c>
      <c r="U245" s="11">
        <f t="shared" si="44"/>
        <v>1</v>
      </c>
    </row>
    <row r="246" spans="1:21" hidden="1" outlineLevel="1">
      <c r="A246" s="851"/>
      <c r="B246" s="852"/>
      <c r="C246" s="50" t="s">
        <v>327</v>
      </c>
      <c r="D246" s="9">
        <v>236</v>
      </c>
      <c r="E246" s="9">
        <v>16</v>
      </c>
      <c r="F246" s="9">
        <v>27</v>
      </c>
      <c r="G246" s="9">
        <v>52</v>
      </c>
      <c r="H246" s="9">
        <v>26</v>
      </c>
      <c r="I246" s="9">
        <v>286</v>
      </c>
      <c r="J246" s="9">
        <v>15</v>
      </c>
      <c r="K246" s="9">
        <v>2</v>
      </c>
      <c r="L246" s="9">
        <v>0</v>
      </c>
      <c r="M246" s="9">
        <v>1</v>
      </c>
      <c r="N246" s="9">
        <v>1</v>
      </c>
      <c r="O246" s="9">
        <v>11</v>
      </c>
      <c r="P246" s="9">
        <f t="shared" si="43"/>
        <v>643</v>
      </c>
      <c r="Q246" s="10">
        <f t="shared" si="45"/>
        <v>30</v>
      </c>
      <c r="R246" s="9">
        <f t="shared" si="46"/>
        <v>673</v>
      </c>
      <c r="S246" s="9">
        <v>1</v>
      </c>
      <c r="T246" s="9">
        <v>0</v>
      </c>
      <c r="U246" s="11">
        <f t="shared" si="44"/>
        <v>1</v>
      </c>
    </row>
    <row r="247" spans="1:21" hidden="1" outlineLevel="1">
      <c r="A247" s="851"/>
      <c r="B247" s="852"/>
      <c r="C247" s="50" t="s">
        <v>328</v>
      </c>
      <c r="D247" s="9">
        <v>79</v>
      </c>
      <c r="E247" s="9">
        <v>10</v>
      </c>
      <c r="F247" s="9">
        <v>18</v>
      </c>
      <c r="G247" s="9">
        <v>20</v>
      </c>
      <c r="H247" s="9">
        <v>9</v>
      </c>
      <c r="I247" s="9">
        <v>155</v>
      </c>
      <c r="J247" s="9">
        <v>1</v>
      </c>
      <c r="K247" s="9">
        <v>0</v>
      </c>
      <c r="L247" s="9">
        <v>0</v>
      </c>
      <c r="M247" s="9">
        <v>0</v>
      </c>
      <c r="N247" s="9">
        <v>0</v>
      </c>
      <c r="O247" s="9">
        <v>1</v>
      </c>
      <c r="P247" s="9">
        <f t="shared" si="43"/>
        <v>291</v>
      </c>
      <c r="Q247" s="10">
        <f t="shared" si="45"/>
        <v>2</v>
      </c>
      <c r="R247" s="9">
        <f t="shared" si="46"/>
        <v>293</v>
      </c>
      <c r="S247" s="9">
        <v>1</v>
      </c>
      <c r="T247" s="9">
        <v>0</v>
      </c>
      <c r="U247" s="11">
        <f t="shared" si="44"/>
        <v>1</v>
      </c>
    </row>
    <row r="248" spans="1:21" ht="14.1" customHeight="1" collapsed="1">
      <c r="A248" s="847" t="s">
        <v>329</v>
      </c>
      <c r="B248" s="847"/>
      <c r="C248" s="847"/>
      <c r="D248" s="7">
        <f t="shared" ref="D248:T248" si="49">SUM(D249:D265)</f>
        <v>7008</v>
      </c>
      <c r="E248" s="7">
        <f t="shared" si="49"/>
        <v>631</v>
      </c>
      <c r="F248" s="7">
        <f t="shared" si="49"/>
        <v>1131</v>
      </c>
      <c r="G248" s="7">
        <f t="shared" si="49"/>
        <v>1436</v>
      </c>
      <c r="H248" s="7">
        <f t="shared" si="49"/>
        <v>405</v>
      </c>
      <c r="I248" s="7">
        <f t="shared" si="49"/>
        <v>8681</v>
      </c>
      <c r="J248" s="7">
        <f t="shared" si="49"/>
        <v>473</v>
      </c>
      <c r="K248" s="7">
        <f t="shared" si="49"/>
        <v>57</v>
      </c>
      <c r="L248" s="7">
        <f t="shared" si="49"/>
        <v>88</v>
      </c>
      <c r="M248" s="7">
        <f t="shared" si="49"/>
        <v>103</v>
      </c>
      <c r="N248" s="7">
        <f t="shared" si="49"/>
        <v>25</v>
      </c>
      <c r="O248" s="7">
        <f t="shared" si="49"/>
        <v>578</v>
      </c>
      <c r="P248" s="8">
        <f t="shared" si="43"/>
        <v>19292</v>
      </c>
      <c r="Q248" s="8">
        <f t="shared" si="45"/>
        <v>1324</v>
      </c>
      <c r="R248" s="8">
        <f t="shared" si="46"/>
        <v>20616</v>
      </c>
      <c r="S248" s="8">
        <f t="shared" si="49"/>
        <v>14</v>
      </c>
      <c r="T248" s="8">
        <f t="shared" si="49"/>
        <v>3</v>
      </c>
      <c r="U248" s="8">
        <f t="shared" si="44"/>
        <v>17</v>
      </c>
    </row>
    <row r="249" spans="1:21" hidden="1" outlineLevel="1">
      <c r="A249" s="851" t="s">
        <v>329</v>
      </c>
      <c r="B249" s="852" t="s">
        <v>330</v>
      </c>
      <c r="C249" s="50" t="s">
        <v>331</v>
      </c>
      <c r="D249" s="9">
        <v>478</v>
      </c>
      <c r="E249" s="9">
        <v>40</v>
      </c>
      <c r="F249" s="9">
        <v>85</v>
      </c>
      <c r="G249" s="9">
        <v>113</v>
      </c>
      <c r="H249" s="9">
        <v>33</v>
      </c>
      <c r="I249" s="9">
        <v>698</v>
      </c>
      <c r="J249" s="9">
        <v>16</v>
      </c>
      <c r="K249" s="9">
        <v>3</v>
      </c>
      <c r="L249" s="9">
        <v>5</v>
      </c>
      <c r="M249" s="9">
        <v>6</v>
      </c>
      <c r="N249" s="9">
        <v>2</v>
      </c>
      <c r="O249" s="9">
        <v>27</v>
      </c>
      <c r="P249" s="9">
        <f t="shared" si="43"/>
        <v>1447</v>
      </c>
      <c r="Q249" s="10">
        <f t="shared" si="45"/>
        <v>59</v>
      </c>
      <c r="R249" s="9">
        <f t="shared" si="46"/>
        <v>1506</v>
      </c>
      <c r="S249" s="9">
        <v>1</v>
      </c>
      <c r="T249" s="9">
        <v>0</v>
      </c>
      <c r="U249" s="11">
        <f t="shared" si="44"/>
        <v>1</v>
      </c>
    </row>
    <row r="250" spans="1:21" hidden="1" outlineLevel="1">
      <c r="A250" s="851"/>
      <c r="B250" s="852"/>
      <c r="C250" s="50" t="s">
        <v>332</v>
      </c>
      <c r="D250" s="9">
        <v>696</v>
      </c>
      <c r="E250" s="9">
        <v>53</v>
      </c>
      <c r="F250" s="9">
        <v>74</v>
      </c>
      <c r="G250" s="9">
        <v>95</v>
      </c>
      <c r="H250" s="9">
        <v>29</v>
      </c>
      <c r="I250" s="9">
        <v>747</v>
      </c>
      <c r="J250" s="9">
        <v>30</v>
      </c>
      <c r="K250" s="9">
        <v>1</v>
      </c>
      <c r="L250" s="9">
        <v>5</v>
      </c>
      <c r="M250" s="9">
        <v>2</v>
      </c>
      <c r="N250" s="9">
        <v>0</v>
      </c>
      <c r="O250" s="9">
        <v>29</v>
      </c>
      <c r="P250" s="9">
        <f t="shared" si="43"/>
        <v>1694</v>
      </c>
      <c r="Q250" s="10">
        <f t="shared" si="45"/>
        <v>67</v>
      </c>
      <c r="R250" s="9">
        <f t="shared" si="46"/>
        <v>1761</v>
      </c>
      <c r="S250" s="9">
        <v>1</v>
      </c>
      <c r="T250" s="9">
        <v>0</v>
      </c>
      <c r="U250" s="11">
        <f t="shared" si="44"/>
        <v>1</v>
      </c>
    </row>
    <row r="251" spans="1:21" ht="33.75" hidden="1" outlineLevel="1">
      <c r="A251" s="851"/>
      <c r="B251" s="852" t="s">
        <v>333</v>
      </c>
      <c r="C251" s="50" t="s">
        <v>334</v>
      </c>
      <c r="D251" s="9">
        <v>200</v>
      </c>
      <c r="E251" s="9">
        <v>25</v>
      </c>
      <c r="F251" s="9">
        <v>38</v>
      </c>
      <c r="G251" s="9">
        <v>38</v>
      </c>
      <c r="H251" s="9">
        <v>17</v>
      </c>
      <c r="I251" s="9">
        <v>312</v>
      </c>
      <c r="J251" s="9">
        <v>13</v>
      </c>
      <c r="K251" s="9">
        <v>1</v>
      </c>
      <c r="L251" s="9">
        <v>3</v>
      </c>
      <c r="M251" s="9">
        <v>2</v>
      </c>
      <c r="N251" s="9">
        <v>1</v>
      </c>
      <c r="O251" s="9">
        <v>15</v>
      </c>
      <c r="P251" s="9">
        <f t="shared" si="43"/>
        <v>630</v>
      </c>
      <c r="Q251" s="10">
        <f t="shared" si="45"/>
        <v>35</v>
      </c>
      <c r="R251" s="9">
        <f t="shared" si="46"/>
        <v>665</v>
      </c>
      <c r="S251" s="9">
        <v>1</v>
      </c>
      <c r="T251" s="9">
        <v>0</v>
      </c>
      <c r="U251" s="11">
        <f t="shared" si="44"/>
        <v>1</v>
      </c>
    </row>
    <row r="252" spans="1:21" ht="33.75" hidden="1" outlineLevel="1">
      <c r="A252" s="851"/>
      <c r="B252" s="852"/>
      <c r="C252" s="50" t="s">
        <v>335</v>
      </c>
      <c r="D252" s="9">
        <v>119</v>
      </c>
      <c r="E252" s="9">
        <v>14</v>
      </c>
      <c r="F252" s="9">
        <v>24</v>
      </c>
      <c r="G252" s="9">
        <v>29</v>
      </c>
      <c r="H252" s="9">
        <v>12</v>
      </c>
      <c r="I252" s="9">
        <v>189</v>
      </c>
      <c r="J252" s="9">
        <v>1</v>
      </c>
      <c r="K252" s="9">
        <v>0</v>
      </c>
      <c r="L252" s="9">
        <v>0</v>
      </c>
      <c r="M252" s="9">
        <v>0</v>
      </c>
      <c r="N252" s="9">
        <v>0</v>
      </c>
      <c r="O252" s="9">
        <v>5</v>
      </c>
      <c r="P252" s="9">
        <f t="shared" si="43"/>
        <v>387</v>
      </c>
      <c r="Q252" s="10">
        <f t="shared" si="45"/>
        <v>6</v>
      </c>
      <c r="R252" s="9">
        <f t="shared" si="46"/>
        <v>393</v>
      </c>
      <c r="S252" s="9">
        <v>0</v>
      </c>
      <c r="T252" s="9">
        <v>0</v>
      </c>
      <c r="U252" s="11">
        <f t="shared" si="44"/>
        <v>0</v>
      </c>
    </row>
    <row r="253" spans="1:21" ht="45" hidden="1" outlineLevel="1">
      <c r="A253" s="851"/>
      <c r="B253" s="50" t="s">
        <v>336</v>
      </c>
      <c r="C253" s="50" t="s">
        <v>337</v>
      </c>
      <c r="D253" s="9">
        <v>14</v>
      </c>
      <c r="E253" s="9">
        <v>1</v>
      </c>
      <c r="F253" s="9">
        <v>0</v>
      </c>
      <c r="G253" s="9">
        <v>3</v>
      </c>
      <c r="H253" s="9">
        <v>0</v>
      </c>
      <c r="I253" s="9">
        <v>40</v>
      </c>
      <c r="J253" s="9">
        <v>0</v>
      </c>
      <c r="K253" s="9">
        <v>0</v>
      </c>
      <c r="L253" s="9">
        <v>0</v>
      </c>
      <c r="M253" s="9">
        <v>1</v>
      </c>
      <c r="N253" s="9">
        <v>0</v>
      </c>
      <c r="O253" s="9">
        <v>0</v>
      </c>
      <c r="P253" s="9">
        <f t="shared" si="43"/>
        <v>58</v>
      </c>
      <c r="Q253" s="10">
        <f t="shared" si="45"/>
        <v>1</v>
      </c>
      <c r="R253" s="9">
        <f t="shared" si="46"/>
        <v>59</v>
      </c>
      <c r="S253" s="9">
        <v>0</v>
      </c>
      <c r="T253" s="9">
        <v>0</v>
      </c>
      <c r="U253" s="11">
        <f t="shared" si="44"/>
        <v>0</v>
      </c>
    </row>
    <row r="254" spans="1:21" ht="33.75" hidden="1" outlineLevel="1">
      <c r="A254" s="851"/>
      <c r="B254" s="50" t="s">
        <v>338</v>
      </c>
      <c r="C254" s="50" t="s">
        <v>339</v>
      </c>
      <c r="D254" s="9">
        <v>63</v>
      </c>
      <c r="E254" s="9">
        <v>0</v>
      </c>
      <c r="F254" s="9">
        <v>9</v>
      </c>
      <c r="G254" s="9">
        <v>11</v>
      </c>
      <c r="H254" s="9">
        <v>5</v>
      </c>
      <c r="I254" s="9">
        <v>55</v>
      </c>
      <c r="J254" s="9">
        <v>2</v>
      </c>
      <c r="K254" s="9">
        <v>0</v>
      </c>
      <c r="L254" s="9">
        <v>1</v>
      </c>
      <c r="M254" s="9">
        <v>1</v>
      </c>
      <c r="N254" s="9">
        <v>0</v>
      </c>
      <c r="O254" s="9">
        <v>1</v>
      </c>
      <c r="P254" s="9">
        <f t="shared" si="43"/>
        <v>143</v>
      </c>
      <c r="Q254" s="10">
        <f t="shared" si="45"/>
        <v>5</v>
      </c>
      <c r="R254" s="9">
        <f t="shared" si="46"/>
        <v>148</v>
      </c>
      <c r="S254" s="9">
        <v>0</v>
      </c>
      <c r="T254" s="9">
        <v>0</v>
      </c>
      <c r="U254" s="11">
        <f t="shared" si="44"/>
        <v>0</v>
      </c>
    </row>
    <row r="255" spans="1:21" ht="67.5" hidden="1" outlineLevel="1">
      <c r="A255" s="851"/>
      <c r="B255" s="50" t="s">
        <v>340</v>
      </c>
      <c r="C255" s="50" t="s">
        <v>341</v>
      </c>
      <c r="D255" s="9">
        <v>337</v>
      </c>
      <c r="E255" s="9">
        <v>38</v>
      </c>
      <c r="F255" s="9">
        <v>66</v>
      </c>
      <c r="G255" s="9">
        <v>83</v>
      </c>
      <c r="H255" s="9">
        <v>27</v>
      </c>
      <c r="I255" s="9">
        <v>613</v>
      </c>
      <c r="J255" s="9">
        <v>46</v>
      </c>
      <c r="K255" s="9">
        <v>4</v>
      </c>
      <c r="L255" s="9">
        <v>11</v>
      </c>
      <c r="M255" s="9">
        <v>6</v>
      </c>
      <c r="N255" s="9">
        <v>2</v>
      </c>
      <c r="O255" s="9">
        <v>64</v>
      </c>
      <c r="P255" s="9">
        <f t="shared" si="43"/>
        <v>1164</v>
      </c>
      <c r="Q255" s="10">
        <f t="shared" si="45"/>
        <v>133</v>
      </c>
      <c r="R255" s="9">
        <f t="shared" si="46"/>
        <v>1297</v>
      </c>
      <c r="S255" s="9">
        <v>2</v>
      </c>
      <c r="T255" s="9">
        <v>0</v>
      </c>
      <c r="U255" s="11">
        <f t="shared" si="44"/>
        <v>2</v>
      </c>
    </row>
    <row r="256" spans="1:21" hidden="1" outlineLevel="1">
      <c r="A256" s="851"/>
      <c r="B256" s="852" t="s">
        <v>342</v>
      </c>
      <c r="C256" s="50" t="s">
        <v>343</v>
      </c>
      <c r="D256" s="9">
        <v>308</v>
      </c>
      <c r="E256" s="9">
        <v>25</v>
      </c>
      <c r="F256" s="9">
        <v>50</v>
      </c>
      <c r="G256" s="9">
        <v>86</v>
      </c>
      <c r="H256" s="9">
        <v>18</v>
      </c>
      <c r="I256" s="9">
        <v>320</v>
      </c>
      <c r="J256" s="9">
        <v>27</v>
      </c>
      <c r="K256" s="9">
        <v>4</v>
      </c>
      <c r="L256" s="9">
        <v>3</v>
      </c>
      <c r="M256" s="9">
        <v>5</v>
      </c>
      <c r="N256" s="9">
        <v>2</v>
      </c>
      <c r="O256" s="9">
        <v>38</v>
      </c>
      <c r="P256" s="9">
        <f t="shared" si="43"/>
        <v>807</v>
      </c>
      <c r="Q256" s="10">
        <f t="shared" si="45"/>
        <v>79</v>
      </c>
      <c r="R256" s="9">
        <f t="shared" si="46"/>
        <v>886</v>
      </c>
      <c r="S256" s="9">
        <v>1</v>
      </c>
      <c r="T256" s="9">
        <v>1</v>
      </c>
      <c r="U256" s="11">
        <f t="shared" si="44"/>
        <v>2</v>
      </c>
    </row>
    <row r="257" spans="1:21" ht="22.5" hidden="1" outlineLevel="1">
      <c r="A257" s="851"/>
      <c r="B257" s="852"/>
      <c r="C257" s="50" t="s">
        <v>344</v>
      </c>
      <c r="D257" s="9">
        <v>2643</v>
      </c>
      <c r="E257" s="9">
        <v>241</v>
      </c>
      <c r="F257" s="9">
        <v>452</v>
      </c>
      <c r="G257" s="9">
        <v>577</v>
      </c>
      <c r="H257" s="9">
        <v>148</v>
      </c>
      <c r="I257" s="9">
        <v>3079</v>
      </c>
      <c r="J257" s="9">
        <v>137</v>
      </c>
      <c r="K257" s="9">
        <v>24</v>
      </c>
      <c r="L257" s="9">
        <v>28</v>
      </c>
      <c r="M257" s="9">
        <v>41</v>
      </c>
      <c r="N257" s="9">
        <v>8</v>
      </c>
      <c r="O257" s="9">
        <v>180</v>
      </c>
      <c r="P257" s="9">
        <f t="shared" si="43"/>
        <v>7140</v>
      </c>
      <c r="Q257" s="10">
        <f t="shared" si="45"/>
        <v>418</v>
      </c>
      <c r="R257" s="9">
        <f t="shared" si="46"/>
        <v>7558</v>
      </c>
      <c r="S257" s="9">
        <v>4</v>
      </c>
      <c r="T257" s="9">
        <v>2</v>
      </c>
      <c r="U257" s="11">
        <f t="shared" si="44"/>
        <v>6</v>
      </c>
    </row>
    <row r="258" spans="1:21" ht="22.5" hidden="1" outlineLevel="1">
      <c r="A258" s="851"/>
      <c r="B258" s="852" t="s">
        <v>345</v>
      </c>
      <c r="C258" s="50" t="s">
        <v>346</v>
      </c>
      <c r="D258" s="9">
        <v>92</v>
      </c>
      <c r="E258" s="9">
        <v>11</v>
      </c>
      <c r="F258" s="9">
        <v>25</v>
      </c>
      <c r="G258" s="9">
        <v>17</v>
      </c>
      <c r="H258" s="9">
        <v>4</v>
      </c>
      <c r="I258" s="9">
        <v>76</v>
      </c>
      <c r="J258" s="9">
        <v>34</v>
      </c>
      <c r="K258" s="9">
        <v>4</v>
      </c>
      <c r="L258" s="9">
        <v>15</v>
      </c>
      <c r="M258" s="9">
        <v>14</v>
      </c>
      <c r="N258" s="9">
        <v>2</v>
      </c>
      <c r="O258" s="9">
        <v>17</v>
      </c>
      <c r="P258" s="9">
        <f t="shared" si="43"/>
        <v>225</v>
      </c>
      <c r="Q258" s="10">
        <f t="shared" si="45"/>
        <v>86</v>
      </c>
      <c r="R258" s="9">
        <f t="shared" si="46"/>
        <v>311</v>
      </c>
      <c r="S258" s="9">
        <v>1</v>
      </c>
      <c r="T258" s="9">
        <v>0</v>
      </c>
      <c r="U258" s="11">
        <f t="shared" si="44"/>
        <v>1</v>
      </c>
    </row>
    <row r="259" spans="1:21" hidden="1" outlineLevel="1">
      <c r="A259" s="851"/>
      <c r="B259" s="852"/>
      <c r="C259" s="50" t="s">
        <v>347</v>
      </c>
      <c r="D259" s="9">
        <v>129</v>
      </c>
      <c r="E259" s="9">
        <v>21</v>
      </c>
      <c r="F259" s="9">
        <v>25</v>
      </c>
      <c r="G259" s="9">
        <v>15</v>
      </c>
      <c r="H259" s="9">
        <v>2</v>
      </c>
      <c r="I259" s="9">
        <v>98</v>
      </c>
      <c r="J259" s="9">
        <v>18</v>
      </c>
      <c r="K259" s="9">
        <v>5</v>
      </c>
      <c r="L259" s="9">
        <v>1</v>
      </c>
      <c r="M259" s="9">
        <v>2</v>
      </c>
      <c r="N259" s="9">
        <v>0</v>
      </c>
      <c r="O259" s="9">
        <v>20</v>
      </c>
      <c r="P259" s="9">
        <f t="shared" si="43"/>
        <v>290</v>
      </c>
      <c r="Q259" s="10">
        <f t="shared" si="45"/>
        <v>46</v>
      </c>
      <c r="R259" s="9">
        <f t="shared" si="46"/>
        <v>336</v>
      </c>
      <c r="S259" s="9">
        <v>1</v>
      </c>
      <c r="T259" s="9">
        <v>0</v>
      </c>
      <c r="U259" s="11">
        <f t="shared" si="44"/>
        <v>1</v>
      </c>
    </row>
    <row r="260" spans="1:21" ht="22.5" hidden="1" outlineLevel="1">
      <c r="A260" s="851"/>
      <c r="B260" s="852"/>
      <c r="C260" s="50" t="s">
        <v>348</v>
      </c>
      <c r="D260" s="9">
        <v>242</v>
      </c>
      <c r="E260" s="9">
        <v>25</v>
      </c>
      <c r="F260" s="9">
        <v>35</v>
      </c>
      <c r="G260" s="9">
        <v>53</v>
      </c>
      <c r="H260" s="9">
        <v>13</v>
      </c>
      <c r="I260" s="9">
        <v>364</v>
      </c>
      <c r="J260" s="9">
        <v>16</v>
      </c>
      <c r="K260" s="9">
        <v>0</v>
      </c>
      <c r="L260" s="9">
        <v>2</v>
      </c>
      <c r="M260" s="9">
        <v>5</v>
      </c>
      <c r="N260" s="9">
        <v>0</v>
      </c>
      <c r="O260" s="9">
        <v>33</v>
      </c>
      <c r="P260" s="9">
        <f t="shared" si="43"/>
        <v>732</v>
      </c>
      <c r="Q260" s="10">
        <f t="shared" si="45"/>
        <v>56</v>
      </c>
      <c r="R260" s="9">
        <f t="shared" si="46"/>
        <v>788</v>
      </c>
      <c r="S260" s="9">
        <v>0</v>
      </c>
      <c r="T260" s="9">
        <v>0</v>
      </c>
      <c r="U260" s="11">
        <f t="shared" si="44"/>
        <v>0</v>
      </c>
    </row>
    <row r="261" spans="1:21" ht="22.5" hidden="1" outlineLevel="1">
      <c r="A261" s="851"/>
      <c r="B261" s="852" t="s">
        <v>349</v>
      </c>
      <c r="C261" s="50" t="s">
        <v>350</v>
      </c>
      <c r="D261" s="9">
        <v>52</v>
      </c>
      <c r="E261" s="9">
        <v>3</v>
      </c>
      <c r="F261" s="9">
        <v>7</v>
      </c>
      <c r="G261" s="9">
        <v>20</v>
      </c>
      <c r="H261" s="9">
        <v>2</v>
      </c>
      <c r="I261" s="9">
        <v>72</v>
      </c>
      <c r="J261" s="9">
        <v>7</v>
      </c>
      <c r="K261" s="9">
        <v>1</v>
      </c>
      <c r="L261" s="9">
        <v>2</v>
      </c>
      <c r="M261" s="9">
        <v>3</v>
      </c>
      <c r="N261" s="9">
        <v>0</v>
      </c>
      <c r="O261" s="9">
        <v>9</v>
      </c>
      <c r="P261" s="9">
        <f t="shared" si="43"/>
        <v>156</v>
      </c>
      <c r="Q261" s="10">
        <f t="shared" si="45"/>
        <v>22</v>
      </c>
      <c r="R261" s="9">
        <f t="shared" si="46"/>
        <v>178</v>
      </c>
      <c r="S261" s="9">
        <v>0</v>
      </c>
      <c r="T261" s="9">
        <v>0</v>
      </c>
      <c r="U261" s="11">
        <f t="shared" si="44"/>
        <v>0</v>
      </c>
    </row>
    <row r="262" spans="1:21" ht="22.5" hidden="1" outlineLevel="1">
      <c r="A262" s="851"/>
      <c r="B262" s="852"/>
      <c r="C262" s="50" t="s">
        <v>351</v>
      </c>
      <c r="D262" s="9">
        <v>485</v>
      </c>
      <c r="E262" s="9">
        <v>41</v>
      </c>
      <c r="F262" s="9">
        <v>58</v>
      </c>
      <c r="G262" s="9">
        <v>84</v>
      </c>
      <c r="H262" s="9">
        <v>29</v>
      </c>
      <c r="I262" s="9">
        <v>598</v>
      </c>
      <c r="J262" s="9">
        <v>42</v>
      </c>
      <c r="K262" s="9">
        <v>4</v>
      </c>
      <c r="L262" s="9">
        <v>5</v>
      </c>
      <c r="M262" s="9">
        <v>1</v>
      </c>
      <c r="N262" s="9">
        <v>2</v>
      </c>
      <c r="O262" s="9">
        <v>42</v>
      </c>
      <c r="P262" s="9">
        <f t="shared" si="43"/>
        <v>1295</v>
      </c>
      <c r="Q262" s="10">
        <f t="shared" si="45"/>
        <v>96</v>
      </c>
      <c r="R262" s="9">
        <f t="shared" si="46"/>
        <v>1391</v>
      </c>
      <c r="S262" s="9">
        <v>0</v>
      </c>
      <c r="T262" s="9">
        <v>0</v>
      </c>
      <c r="U262" s="11">
        <f t="shared" si="44"/>
        <v>0</v>
      </c>
    </row>
    <row r="263" spans="1:21" ht="22.5" hidden="1" outlineLevel="1">
      <c r="A263" s="851"/>
      <c r="B263" s="852"/>
      <c r="C263" s="50" t="s">
        <v>352</v>
      </c>
      <c r="D263" s="9">
        <v>203</v>
      </c>
      <c r="E263" s="9">
        <v>23</v>
      </c>
      <c r="F263" s="9">
        <v>30</v>
      </c>
      <c r="G263" s="9">
        <v>40</v>
      </c>
      <c r="H263" s="9">
        <v>20</v>
      </c>
      <c r="I263" s="9">
        <v>333</v>
      </c>
      <c r="J263" s="9">
        <v>8</v>
      </c>
      <c r="K263" s="9">
        <v>2</v>
      </c>
      <c r="L263" s="9">
        <v>0</v>
      </c>
      <c r="M263" s="9">
        <v>3</v>
      </c>
      <c r="N263" s="9">
        <v>2</v>
      </c>
      <c r="O263" s="9">
        <v>22</v>
      </c>
      <c r="P263" s="9">
        <f t="shared" ref="P263:P265" si="50">SUM(D263:I263)</f>
        <v>649</v>
      </c>
      <c r="Q263" s="10">
        <f t="shared" si="45"/>
        <v>37</v>
      </c>
      <c r="R263" s="9">
        <f t="shared" si="46"/>
        <v>686</v>
      </c>
      <c r="S263" s="9">
        <v>0</v>
      </c>
      <c r="T263" s="9">
        <v>0</v>
      </c>
      <c r="U263" s="11">
        <f t="shared" ref="U263:U326" si="51">+T263+S263</f>
        <v>0</v>
      </c>
    </row>
    <row r="264" spans="1:21" ht="22.5" hidden="1" outlineLevel="1">
      <c r="A264" s="851"/>
      <c r="B264" s="852"/>
      <c r="C264" s="50" t="s">
        <v>353</v>
      </c>
      <c r="D264" s="9">
        <v>142</v>
      </c>
      <c r="E264" s="9">
        <v>11</v>
      </c>
      <c r="F264" s="9">
        <v>14</v>
      </c>
      <c r="G264" s="9">
        <v>12</v>
      </c>
      <c r="H264" s="9">
        <v>6</v>
      </c>
      <c r="I264" s="9">
        <v>162</v>
      </c>
      <c r="J264" s="9">
        <v>2</v>
      </c>
      <c r="K264" s="9">
        <v>0</v>
      </c>
      <c r="L264" s="9">
        <v>0</v>
      </c>
      <c r="M264" s="9">
        <v>1</v>
      </c>
      <c r="N264" s="9">
        <v>1</v>
      </c>
      <c r="O264" s="9">
        <v>7</v>
      </c>
      <c r="P264" s="9">
        <f t="shared" si="50"/>
        <v>347</v>
      </c>
      <c r="Q264" s="10">
        <f t="shared" ref="Q264:Q327" si="52">SUM(J264:O264)</f>
        <v>11</v>
      </c>
      <c r="R264" s="9">
        <f t="shared" ref="R264:R327" si="53">+Q264+P264</f>
        <v>358</v>
      </c>
      <c r="S264" s="9">
        <v>0</v>
      </c>
      <c r="T264" s="9">
        <v>0</v>
      </c>
      <c r="U264" s="11">
        <f t="shared" si="51"/>
        <v>0</v>
      </c>
    </row>
    <row r="265" spans="1:21" ht="22.5" hidden="1" outlineLevel="1">
      <c r="A265" s="851"/>
      <c r="B265" s="852"/>
      <c r="C265" s="50" t="s">
        <v>354</v>
      </c>
      <c r="D265" s="9">
        <v>805</v>
      </c>
      <c r="E265" s="9">
        <v>59</v>
      </c>
      <c r="F265" s="9">
        <v>139</v>
      </c>
      <c r="G265" s="9">
        <v>160</v>
      </c>
      <c r="H265" s="9">
        <v>40</v>
      </c>
      <c r="I265" s="9">
        <v>925</v>
      </c>
      <c r="J265" s="9">
        <v>74</v>
      </c>
      <c r="K265" s="9">
        <v>4</v>
      </c>
      <c r="L265" s="9">
        <v>7</v>
      </c>
      <c r="M265" s="9">
        <v>10</v>
      </c>
      <c r="N265" s="9">
        <v>3</v>
      </c>
      <c r="O265" s="9">
        <v>69</v>
      </c>
      <c r="P265" s="9">
        <f t="shared" si="50"/>
        <v>2128</v>
      </c>
      <c r="Q265" s="10">
        <f t="shared" si="52"/>
        <v>167</v>
      </c>
      <c r="R265" s="9">
        <f t="shared" si="53"/>
        <v>2295</v>
      </c>
      <c r="S265" s="9">
        <v>2</v>
      </c>
      <c r="T265" s="9">
        <v>0</v>
      </c>
      <c r="U265" s="11">
        <f t="shared" si="51"/>
        <v>2</v>
      </c>
    </row>
    <row r="266" spans="1:21" ht="14.1" customHeight="1" collapsed="1">
      <c r="A266" s="847" t="s">
        <v>355</v>
      </c>
      <c r="B266" s="847"/>
      <c r="C266" s="847"/>
      <c r="D266" s="7">
        <f t="shared" ref="D266:T266" si="54">SUM(D267:D276)</f>
        <v>226</v>
      </c>
      <c r="E266" s="7">
        <f t="shared" si="54"/>
        <v>34</v>
      </c>
      <c r="F266" s="7">
        <f t="shared" si="54"/>
        <v>35</v>
      </c>
      <c r="G266" s="7">
        <f t="shared" si="54"/>
        <v>61</v>
      </c>
      <c r="H266" s="7">
        <f t="shared" si="54"/>
        <v>24</v>
      </c>
      <c r="I266" s="7">
        <f t="shared" si="54"/>
        <v>220</v>
      </c>
      <c r="J266" s="7">
        <f t="shared" si="54"/>
        <v>124</v>
      </c>
      <c r="K266" s="7">
        <f t="shared" si="54"/>
        <v>21</v>
      </c>
      <c r="L266" s="7">
        <f t="shared" si="54"/>
        <v>25</v>
      </c>
      <c r="M266" s="7">
        <f t="shared" si="54"/>
        <v>29</v>
      </c>
      <c r="N266" s="7">
        <f t="shared" si="54"/>
        <v>17</v>
      </c>
      <c r="O266" s="7">
        <f t="shared" si="54"/>
        <v>80</v>
      </c>
      <c r="P266" s="8">
        <f t="shared" ref="P266:P329" si="55">SUM(D266:I266)</f>
        <v>600</v>
      </c>
      <c r="Q266" s="8">
        <f t="shared" si="52"/>
        <v>296</v>
      </c>
      <c r="R266" s="8">
        <f t="shared" si="53"/>
        <v>896</v>
      </c>
      <c r="S266" s="8">
        <f t="shared" si="54"/>
        <v>1</v>
      </c>
      <c r="T266" s="8">
        <f t="shared" si="54"/>
        <v>1</v>
      </c>
      <c r="U266" s="8">
        <f t="shared" si="51"/>
        <v>2</v>
      </c>
    </row>
    <row r="267" spans="1:21" hidden="1" outlineLevel="1">
      <c r="A267" s="851" t="s">
        <v>355</v>
      </c>
      <c r="B267" s="852" t="s">
        <v>356</v>
      </c>
      <c r="C267" s="50" t="s">
        <v>357</v>
      </c>
      <c r="D267" s="9">
        <v>106</v>
      </c>
      <c r="E267" s="9">
        <v>8</v>
      </c>
      <c r="F267" s="9">
        <v>10</v>
      </c>
      <c r="G267" s="9">
        <v>18</v>
      </c>
      <c r="H267" s="9">
        <v>6</v>
      </c>
      <c r="I267" s="9">
        <v>83</v>
      </c>
      <c r="J267" s="9">
        <v>82</v>
      </c>
      <c r="K267" s="9">
        <v>5</v>
      </c>
      <c r="L267" s="9">
        <v>5</v>
      </c>
      <c r="M267" s="9">
        <v>12</v>
      </c>
      <c r="N267" s="9">
        <v>2</v>
      </c>
      <c r="O267" s="9">
        <v>34</v>
      </c>
      <c r="P267" s="9">
        <f t="shared" si="55"/>
        <v>231</v>
      </c>
      <c r="Q267" s="10">
        <f t="shared" si="52"/>
        <v>140</v>
      </c>
      <c r="R267" s="9">
        <f t="shared" si="53"/>
        <v>371</v>
      </c>
      <c r="S267" s="9">
        <v>1</v>
      </c>
      <c r="T267" s="9">
        <v>1</v>
      </c>
      <c r="U267" s="11">
        <f t="shared" si="51"/>
        <v>2</v>
      </c>
    </row>
    <row r="268" spans="1:21" hidden="1" outlineLevel="1">
      <c r="A268" s="851"/>
      <c r="B268" s="852"/>
      <c r="C268" s="50" t="s">
        <v>358</v>
      </c>
      <c r="D268" s="9">
        <v>0</v>
      </c>
      <c r="E268" s="9">
        <v>0</v>
      </c>
      <c r="F268" s="9">
        <v>0</v>
      </c>
      <c r="G268" s="9">
        <v>0</v>
      </c>
      <c r="H268" s="9">
        <v>0</v>
      </c>
      <c r="I268" s="9">
        <v>1</v>
      </c>
      <c r="J268" s="9">
        <v>0</v>
      </c>
      <c r="K268" s="9">
        <v>0</v>
      </c>
      <c r="L268" s="9">
        <v>0</v>
      </c>
      <c r="M268" s="9">
        <v>0</v>
      </c>
      <c r="N268" s="9">
        <v>0</v>
      </c>
      <c r="O268" s="9">
        <v>1</v>
      </c>
      <c r="P268" s="9">
        <f t="shared" si="55"/>
        <v>1</v>
      </c>
      <c r="Q268" s="10">
        <f t="shared" si="52"/>
        <v>1</v>
      </c>
      <c r="R268" s="9">
        <f t="shared" si="53"/>
        <v>2</v>
      </c>
      <c r="S268" s="9">
        <v>0</v>
      </c>
      <c r="T268" s="9">
        <v>0</v>
      </c>
      <c r="U268" s="11">
        <f t="shared" si="51"/>
        <v>0</v>
      </c>
    </row>
    <row r="269" spans="1:21" ht="33.75" hidden="1" outlineLevel="1">
      <c r="A269" s="851"/>
      <c r="B269" s="50" t="s">
        <v>359</v>
      </c>
      <c r="C269" s="50" t="s">
        <v>360</v>
      </c>
      <c r="D269" s="9">
        <v>1</v>
      </c>
      <c r="E269" s="9">
        <v>0</v>
      </c>
      <c r="F269" s="9">
        <v>0</v>
      </c>
      <c r="G269" s="9">
        <v>0</v>
      </c>
      <c r="H269" s="9">
        <v>0</v>
      </c>
      <c r="I269" s="9">
        <v>1</v>
      </c>
      <c r="J269" s="9">
        <v>2</v>
      </c>
      <c r="K269" s="9">
        <v>0</v>
      </c>
      <c r="L269" s="9">
        <v>0</v>
      </c>
      <c r="M269" s="9">
        <v>0</v>
      </c>
      <c r="N269" s="9">
        <v>0</v>
      </c>
      <c r="O269" s="9">
        <v>0</v>
      </c>
      <c r="P269" s="9">
        <f t="shared" si="55"/>
        <v>2</v>
      </c>
      <c r="Q269" s="10">
        <f t="shared" si="52"/>
        <v>2</v>
      </c>
      <c r="R269" s="9">
        <f t="shared" si="53"/>
        <v>4</v>
      </c>
      <c r="S269" s="9">
        <v>0</v>
      </c>
      <c r="T269" s="9">
        <v>0</v>
      </c>
      <c r="U269" s="11">
        <f t="shared" si="51"/>
        <v>0</v>
      </c>
    </row>
    <row r="270" spans="1:21" ht="33.75" hidden="1" outlineLevel="1">
      <c r="A270" s="851"/>
      <c r="B270" s="50" t="s">
        <v>361</v>
      </c>
      <c r="C270" s="50" t="s">
        <v>362</v>
      </c>
      <c r="D270" s="9">
        <v>7</v>
      </c>
      <c r="E270" s="9">
        <v>1</v>
      </c>
      <c r="F270" s="9">
        <v>0</v>
      </c>
      <c r="G270" s="9">
        <v>0</v>
      </c>
      <c r="H270" s="9">
        <v>0</v>
      </c>
      <c r="I270" s="9">
        <v>3</v>
      </c>
      <c r="J270" s="9">
        <v>2</v>
      </c>
      <c r="K270" s="9">
        <v>0</v>
      </c>
      <c r="L270" s="9">
        <v>0</v>
      </c>
      <c r="M270" s="9">
        <v>0</v>
      </c>
      <c r="N270" s="9">
        <v>0</v>
      </c>
      <c r="O270" s="9">
        <v>0</v>
      </c>
      <c r="P270" s="9">
        <f t="shared" si="55"/>
        <v>11</v>
      </c>
      <c r="Q270" s="10">
        <f t="shared" si="52"/>
        <v>2</v>
      </c>
      <c r="R270" s="9">
        <f t="shared" si="53"/>
        <v>13</v>
      </c>
      <c r="S270" s="9">
        <v>0</v>
      </c>
      <c r="T270" s="9">
        <v>0</v>
      </c>
      <c r="U270" s="11">
        <f t="shared" si="51"/>
        <v>0</v>
      </c>
    </row>
    <row r="271" spans="1:21" ht="33.75" hidden="1" outlineLevel="1">
      <c r="A271" s="851"/>
      <c r="B271" s="50" t="s">
        <v>363</v>
      </c>
      <c r="C271" s="50" t="s">
        <v>364</v>
      </c>
      <c r="D271" s="9">
        <v>60</v>
      </c>
      <c r="E271" s="9">
        <v>19</v>
      </c>
      <c r="F271" s="9">
        <v>20</v>
      </c>
      <c r="G271" s="9">
        <v>37</v>
      </c>
      <c r="H271" s="9">
        <v>18</v>
      </c>
      <c r="I271" s="9">
        <v>103</v>
      </c>
      <c r="J271" s="9">
        <v>37</v>
      </c>
      <c r="K271" s="9">
        <v>16</v>
      </c>
      <c r="L271" s="9">
        <v>18</v>
      </c>
      <c r="M271" s="9">
        <v>17</v>
      </c>
      <c r="N271" s="9">
        <v>15</v>
      </c>
      <c r="O271" s="9">
        <v>38</v>
      </c>
      <c r="P271" s="9">
        <f t="shared" si="55"/>
        <v>257</v>
      </c>
      <c r="Q271" s="10">
        <f t="shared" si="52"/>
        <v>141</v>
      </c>
      <c r="R271" s="9">
        <f t="shared" si="53"/>
        <v>398</v>
      </c>
      <c r="S271" s="9">
        <v>0</v>
      </c>
      <c r="T271" s="9">
        <v>0</v>
      </c>
      <c r="U271" s="11">
        <f t="shared" si="51"/>
        <v>0</v>
      </c>
    </row>
    <row r="272" spans="1:21" ht="22.5" hidden="1" outlineLevel="1">
      <c r="A272" s="851"/>
      <c r="B272" s="852" t="s">
        <v>365</v>
      </c>
      <c r="C272" s="50" t="s">
        <v>366</v>
      </c>
      <c r="D272" s="9">
        <v>19</v>
      </c>
      <c r="E272" s="9">
        <v>3</v>
      </c>
      <c r="F272" s="9">
        <v>2</v>
      </c>
      <c r="G272" s="9">
        <v>1</v>
      </c>
      <c r="H272" s="9">
        <v>0</v>
      </c>
      <c r="I272" s="9">
        <v>13</v>
      </c>
      <c r="J272" s="9">
        <v>1</v>
      </c>
      <c r="K272" s="9">
        <v>0</v>
      </c>
      <c r="L272" s="9">
        <v>2</v>
      </c>
      <c r="M272" s="9">
        <v>0</v>
      </c>
      <c r="N272" s="9">
        <v>0</v>
      </c>
      <c r="O272" s="9">
        <v>6</v>
      </c>
      <c r="P272" s="9">
        <f t="shared" si="55"/>
        <v>38</v>
      </c>
      <c r="Q272" s="10">
        <f t="shared" si="52"/>
        <v>9</v>
      </c>
      <c r="R272" s="9">
        <f t="shared" si="53"/>
        <v>47</v>
      </c>
      <c r="S272" s="9">
        <v>0</v>
      </c>
      <c r="T272" s="9">
        <v>0</v>
      </c>
      <c r="U272" s="11">
        <f t="shared" si="51"/>
        <v>0</v>
      </c>
    </row>
    <row r="273" spans="1:21" ht="22.5" hidden="1" outlineLevel="1">
      <c r="A273" s="851"/>
      <c r="B273" s="852"/>
      <c r="C273" s="50" t="s">
        <v>367</v>
      </c>
      <c r="D273" s="9">
        <v>0</v>
      </c>
      <c r="E273" s="9">
        <v>0</v>
      </c>
      <c r="F273" s="9">
        <v>0</v>
      </c>
      <c r="G273" s="9">
        <v>0</v>
      </c>
      <c r="H273" s="9">
        <v>0</v>
      </c>
      <c r="I273" s="9">
        <v>0</v>
      </c>
      <c r="J273" s="9">
        <v>0</v>
      </c>
      <c r="K273" s="9">
        <v>0</v>
      </c>
      <c r="L273" s="9">
        <v>0</v>
      </c>
      <c r="M273" s="9">
        <v>0</v>
      </c>
      <c r="N273" s="9">
        <v>0</v>
      </c>
      <c r="O273" s="9">
        <v>0</v>
      </c>
      <c r="P273" s="9">
        <f t="shared" si="55"/>
        <v>0</v>
      </c>
      <c r="Q273" s="10">
        <f t="shared" si="52"/>
        <v>0</v>
      </c>
      <c r="R273" s="9">
        <f t="shared" si="53"/>
        <v>0</v>
      </c>
      <c r="S273" s="9">
        <v>0</v>
      </c>
      <c r="T273" s="9">
        <v>0</v>
      </c>
      <c r="U273" s="11">
        <f t="shared" si="51"/>
        <v>0</v>
      </c>
    </row>
    <row r="274" spans="1:21" ht="45" hidden="1" outlineLevel="1">
      <c r="A274" s="851"/>
      <c r="B274" s="50" t="s">
        <v>368</v>
      </c>
      <c r="C274" s="50" t="s">
        <v>369</v>
      </c>
      <c r="D274" s="9">
        <v>3</v>
      </c>
      <c r="E274" s="9">
        <v>1</v>
      </c>
      <c r="F274" s="9">
        <v>1</v>
      </c>
      <c r="G274" s="9">
        <v>0</v>
      </c>
      <c r="H274" s="9">
        <v>0</v>
      </c>
      <c r="I274" s="9">
        <v>0</v>
      </c>
      <c r="J274" s="9">
        <v>0</v>
      </c>
      <c r="K274" s="9">
        <v>0</v>
      </c>
      <c r="L274" s="9">
        <v>0</v>
      </c>
      <c r="M274" s="9">
        <v>0</v>
      </c>
      <c r="N274" s="9">
        <v>0</v>
      </c>
      <c r="O274" s="9">
        <v>0</v>
      </c>
      <c r="P274" s="9">
        <f t="shared" si="55"/>
        <v>5</v>
      </c>
      <c r="Q274" s="10">
        <f t="shared" si="52"/>
        <v>0</v>
      </c>
      <c r="R274" s="9">
        <f t="shared" si="53"/>
        <v>5</v>
      </c>
      <c r="S274" s="9">
        <v>0</v>
      </c>
      <c r="T274" s="9">
        <v>0</v>
      </c>
      <c r="U274" s="11">
        <f t="shared" si="51"/>
        <v>0</v>
      </c>
    </row>
    <row r="275" spans="1:21" ht="33.75" hidden="1" outlineLevel="1">
      <c r="A275" s="851"/>
      <c r="B275" s="50" t="s">
        <v>370</v>
      </c>
      <c r="C275" s="50" t="s">
        <v>371</v>
      </c>
      <c r="D275" s="9">
        <v>30</v>
      </c>
      <c r="E275" s="9">
        <v>2</v>
      </c>
      <c r="F275" s="9">
        <v>2</v>
      </c>
      <c r="G275" s="9">
        <v>5</v>
      </c>
      <c r="H275" s="9">
        <v>0</v>
      </c>
      <c r="I275" s="9">
        <v>16</v>
      </c>
      <c r="J275" s="9">
        <v>0</v>
      </c>
      <c r="K275" s="9">
        <v>0</v>
      </c>
      <c r="L275" s="9">
        <v>0</v>
      </c>
      <c r="M275" s="9">
        <v>0</v>
      </c>
      <c r="N275" s="9">
        <v>0</v>
      </c>
      <c r="O275" s="9">
        <v>1</v>
      </c>
      <c r="P275" s="9">
        <f t="shared" si="55"/>
        <v>55</v>
      </c>
      <c r="Q275" s="10">
        <f t="shared" si="52"/>
        <v>1</v>
      </c>
      <c r="R275" s="9">
        <f t="shared" si="53"/>
        <v>56</v>
      </c>
      <c r="S275" s="9">
        <v>0</v>
      </c>
      <c r="T275" s="9">
        <v>0</v>
      </c>
      <c r="U275" s="11">
        <f t="shared" si="51"/>
        <v>0</v>
      </c>
    </row>
    <row r="276" spans="1:21" ht="45" hidden="1" outlineLevel="1">
      <c r="A276" s="851"/>
      <c r="B276" s="50" t="s">
        <v>372</v>
      </c>
      <c r="C276" s="50" t="s">
        <v>373</v>
      </c>
      <c r="D276" s="9">
        <v>0</v>
      </c>
      <c r="E276" s="9">
        <v>0</v>
      </c>
      <c r="F276" s="9">
        <v>0</v>
      </c>
      <c r="G276" s="9">
        <v>0</v>
      </c>
      <c r="H276" s="9">
        <v>0</v>
      </c>
      <c r="I276" s="9">
        <v>0</v>
      </c>
      <c r="J276" s="9">
        <v>0</v>
      </c>
      <c r="K276" s="9">
        <v>0</v>
      </c>
      <c r="L276" s="9">
        <v>0</v>
      </c>
      <c r="M276" s="9">
        <v>0</v>
      </c>
      <c r="N276" s="9">
        <v>0</v>
      </c>
      <c r="O276" s="9">
        <v>0</v>
      </c>
      <c r="P276" s="9">
        <f t="shared" si="55"/>
        <v>0</v>
      </c>
      <c r="Q276" s="10">
        <f t="shared" si="52"/>
        <v>0</v>
      </c>
      <c r="R276" s="9">
        <f t="shared" si="53"/>
        <v>0</v>
      </c>
      <c r="S276" s="9">
        <v>0</v>
      </c>
      <c r="T276" s="9">
        <v>0</v>
      </c>
      <c r="U276" s="11">
        <f t="shared" si="51"/>
        <v>0</v>
      </c>
    </row>
    <row r="277" spans="1:21" ht="14.1" customHeight="1" collapsed="1">
      <c r="A277" s="847" t="s">
        <v>374</v>
      </c>
      <c r="B277" s="847"/>
      <c r="C277" s="847"/>
      <c r="D277" s="7">
        <f t="shared" ref="D277:T277" si="56">SUM(D278:D287)</f>
        <v>2248</v>
      </c>
      <c r="E277" s="7">
        <f t="shared" si="56"/>
        <v>213</v>
      </c>
      <c r="F277" s="7">
        <f t="shared" si="56"/>
        <v>329</v>
      </c>
      <c r="G277" s="7">
        <f t="shared" si="56"/>
        <v>415</v>
      </c>
      <c r="H277" s="7">
        <f t="shared" si="56"/>
        <v>172</v>
      </c>
      <c r="I277" s="7">
        <f t="shared" si="56"/>
        <v>2140</v>
      </c>
      <c r="J277" s="7">
        <f t="shared" si="56"/>
        <v>316</v>
      </c>
      <c r="K277" s="7">
        <f t="shared" si="56"/>
        <v>49</v>
      </c>
      <c r="L277" s="7">
        <f t="shared" si="56"/>
        <v>52</v>
      </c>
      <c r="M277" s="7">
        <f t="shared" si="56"/>
        <v>59</v>
      </c>
      <c r="N277" s="7">
        <f t="shared" si="56"/>
        <v>22</v>
      </c>
      <c r="O277" s="7">
        <f t="shared" si="56"/>
        <v>300</v>
      </c>
      <c r="P277" s="8">
        <f t="shared" si="55"/>
        <v>5517</v>
      </c>
      <c r="Q277" s="8">
        <f t="shared" si="52"/>
        <v>798</v>
      </c>
      <c r="R277" s="8">
        <f t="shared" si="53"/>
        <v>6315</v>
      </c>
      <c r="S277" s="8">
        <f t="shared" si="56"/>
        <v>41</v>
      </c>
      <c r="T277" s="8">
        <f t="shared" si="56"/>
        <v>0</v>
      </c>
      <c r="U277" s="8">
        <f t="shared" si="51"/>
        <v>41</v>
      </c>
    </row>
    <row r="278" spans="1:21" ht="22.5" hidden="1" outlineLevel="1">
      <c r="A278" s="851" t="s">
        <v>374</v>
      </c>
      <c r="B278" s="852" t="s">
        <v>375</v>
      </c>
      <c r="C278" s="50" t="s">
        <v>376</v>
      </c>
      <c r="D278" s="9">
        <v>332</v>
      </c>
      <c r="E278" s="9">
        <v>43</v>
      </c>
      <c r="F278" s="9">
        <v>51</v>
      </c>
      <c r="G278" s="9">
        <v>77</v>
      </c>
      <c r="H278" s="9">
        <v>16</v>
      </c>
      <c r="I278" s="9">
        <v>329</v>
      </c>
      <c r="J278" s="9">
        <v>39</v>
      </c>
      <c r="K278" s="9">
        <v>4</v>
      </c>
      <c r="L278" s="9">
        <v>2</v>
      </c>
      <c r="M278" s="9">
        <v>2</v>
      </c>
      <c r="N278" s="9">
        <v>2</v>
      </c>
      <c r="O278" s="9">
        <v>18</v>
      </c>
      <c r="P278" s="9">
        <f t="shared" si="55"/>
        <v>848</v>
      </c>
      <c r="Q278" s="10">
        <f t="shared" si="52"/>
        <v>67</v>
      </c>
      <c r="R278" s="9">
        <f t="shared" si="53"/>
        <v>915</v>
      </c>
      <c r="S278" s="9">
        <v>4</v>
      </c>
      <c r="T278" s="9">
        <v>0</v>
      </c>
      <c r="U278" s="11">
        <f t="shared" si="51"/>
        <v>4</v>
      </c>
    </row>
    <row r="279" spans="1:21" ht="22.5" hidden="1" outlineLevel="1">
      <c r="A279" s="851"/>
      <c r="B279" s="852"/>
      <c r="C279" s="50" t="s">
        <v>377</v>
      </c>
      <c r="D279" s="9">
        <v>145</v>
      </c>
      <c r="E279" s="9">
        <v>18</v>
      </c>
      <c r="F279" s="9">
        <v>27</v>
      </c>
      <c r="G279" s="9">
        <v>47</v>
      </c>
      <c r="H279" s="9">
        <v>12</v>
      </c>
      <c r="I279" s="9">
        <v>177</v>
      </c>
      <c r="J279" s="9">
        <v>16</v>
      </c>
      <c r="K279" s="9">
        <v>1</v>
      </c>
      <c r="L279" s="9">
        <v>6</v>
      </c>
      <c r="M279" s="9">
        <v>2</v>
      </c>
      <c r="N279" s="9">
        <v>0</v>
      </c>
      <c r="O279" s="9">
        <v>16</v>
      </c>
      <c r="P279" s="9">
        <f t="shared" si="55"/>
        <v>426</v>
      </c>
      <c r="Q279" s="10">
        <f t="shared" si="52"/>
        <v>41</v>
      </c>
      <c r="R279" s="9">
        <f t="shared" si="53"/>
        <v>467</v>
      </c>
      <c r="S279" s="9">
        <v>2</v>
      </c>
      <c r="T279" s="9">
        <v>0</v>
      </c>
      <c r="U279" s="11">
        <f t="shared" si="51"/>
        <v>2</v>
      </c>
    </row>
    <row r="280" spans="1:21" ht="22.5" hidden="1" outlineLevel="1">
      <c r="A280" s="851"/>
      <c r="B280" s="50" t="s">
        <v>378</v>
      </c>
      <c r="C280" s="50" t="s">
        <v>379</v>
      </c>
      <c r="D280" s="9">
        <v>70</v>
      </c>
      <c r="E280" s="9">
        <v>6</v>
      </c>
      <c r="F280" s="9">
        <v>10</v>
      </c>
      <c r="G280" s="9">
        <v>10</v>
      </c>
      <c r="H280" s="9">
        <v>3</v>
      </c>
      <c r="I280" s="9">
        <v>55</v>
      </c>
      <c r="J280" s="9">
        <v>0</v>
      </c>
      <c r="K280" s="9">
        <v>1</v>
      </c>
      <c r="L280" s="9">
        <v>2</v>
      </c>
      <c r="M280" s="9">
        <v>0</v>
      </c>
      <c r="N280" s="9">
        <v>0</v>
      </c>
      <c r="O280" s="9">
        <v>0</v>
      </c>
      <c r="P280" s="9">
        <f t="shared" si="55"/>
        <v>154</v>
      </c>
      <c r="Q280" s="10">
        <f t="shared" si="52"/>
        <v>3</v>
      </c>
      <c r="R280" s="9">
        <f t="shared" si="53"/>
        <v>157</v>
      </c>
      <c r="S280" s="9">
        <v>31</v>
      </c>
      <c r="T280" s="9">
        <v>0</v>
      </c>
      <c r="U280" s="11">
        <f t="shared" si="51"/>
        <v>31</v>
      </c>
    </row>
    <row r="281" spans="1:21" hidden="1" outlineLevel="1">
      <c r="A281" s="851"/>
      <c r="B281" s="852" t="s">
        <v>380</v>
      </c>
      <c r="C281" s="50" t="s">
        <v>381</v>
      </c>
      <c r="D281" s="9">
        <v>5</v>
      </c>
      <c r="E281" s="9">
        <v>0</v>
      </c>
      <c r="F281" s="9">
        <v>0</v>
      </c>
      <c r="G281" s="9">
        <v>3</v>
      </c>
      <c r="H281" s="9">
        <v>0</v>
      </c>
      <c r="I281" s="9">
        <v>6</v>
      </c>
      <c r="J281" s="9">
        <v>0</v>
      </c>
      <c r="K281" s="9">
        <v>0</v>
      </c>
      <c r="L281" s="9">
        <v>0</v>
      </c>
      <c r="M281" s="9">
        <v>0</v>
      </c>
      <c r="N281" s="9">
        <v>0</v>
      </c>
      <c r="O281" s="9">
        <v>0</v>
      </c>
      <c r="P281" s="9">
        <f t="shared" si="55"/>
        <v>14</v>
      </c>
      <c r="Q281" s="10">
        <f t="shared" si="52"/>
        <v>0</v>
      </c>
      <c r="R281" s="9">
        <f t="shared" si="53"/>
        <v>14</v>
      </c>
      <c r="S281" s="9">
        <v>0</v>
      </c>
      <c r="T281" s="9">
        <v>0</v>
      </c>
      <c r="U281" s="11">
        <f t="shared" si="51"/>
        <v>0</v>
      </c>
    </row>
    <row r="282" spans="1:21" ht="22.5" hidden="1" outlineLevel="1">
      <c r="A282" s="851"/>
      <c r="B282" s="852"/>
      <c r="C282" s="50" t="s">
        <v>382</v>
      </c>
      <c r="D282" s="9">
        <v>196</v>
      </c>
      <c r="E282" s="9">
        <v>19</v>
      </c>
      <c r="F282" s="9">
        <v>44</v>
      </c>
      <c r="G282" s="9">
        <v>55</v>
      </c>
      <c r="H282" s="9">
        <v>16</v>
      </c>
      <c r="I282" s="9">
        <v>278</v>
      </c>
      <c r="J282" s="9">
        <v>11</v>
      </c>
      <c r="K282" s="9">
        <v>2</v>
      </c>
      <c r="L282" s="9">
        <v>4</v>
      </c>
      <c r="M282" s="9">
        <v>1</v>
      </c>
      <c r="N282" s="9">
        <v>1</v>
      </c>
      <c r="O282" s="9">
        <v>13</v>
      </c>
      <c r="P282" s="9">
        <f t="shared" si="55"/>
        <v>608</v>
      </c>
      <c r="Q282" s="10">
        <f t="shared" si="52"/>
        <v>32</v>
      </c>
      <c r="R282" s="9">
        <f t="shared" si="53"/>
        <v>640</v>
      </c>
      <c r="S282" s="9">
        <v>0</v>
      </c>
      <c r="T282" s="9">
        <v>0</v>
      </c>
      <c r="U282" s="11">
        <f t="shared" si="51"/>
        <v>0</v>
      </c>
    </row>
    <row r="283" spans="1:21" ht="22.5" hidden="1" outlineLevel="1">
      <c r="A283" s="851"/>
      <c r="B283" s="852"/>
      <c r="C283" s="50" t="s">
        <v>383</v>
      </c>
      <c r="D283" s="9">
        <v>68</v>
      </c>
      <c r="E283" s="9">
        <v>10</v>
      </c>
      <c r="F283" s="9">
        <v>23</v>
      </c>
      <c r="G283" s="9">
        <v>24</v>
      </c>
      <c r="H283" s="9">
        <v>10</v>
      </c>
      <c r="I283" s="9">
        <v>137</v>
      </c>
      <c r="J283" s="9">
        <v>11</v>
      </c>
      <c r="K283" s="9">
        <v>5</v>
      </c>
      <c r="L283" s="9">
        <v>2</v>
      </c>
      <c r="M283" s="9">
        <v>3</v>
      </c>
      <c r="N283" s="9">
        <v>1</v>
      </c>
      <c r="O283" s="9">
        <v>18</v>
      </c>
      <c r="P283" s="9">
        <f t="shared" si="55"/>
        <v>272</v>
      </c>
      <c r="Q283" s="10">
        <f t="shared" si="52"/>
        <v>40</v>
      </c>
      <c r="R283" s="9">
        <f t="shared" si="53"/>
        <v>312</v>
      </c>
      <c r="S283" s="9">
        <v>0</v>
      </c>
      <c r="T283" s="9">
        <v>0</v>
      </c>
      <c r="U283" s="11">
        <f t="shared" si="51"/>
        <v>0</v>
      </c>
    </row>
    <row r="284" spans="1:21" ht="45" hidden="1" outlineLevel="1">
      <c r="A284" s="851"/>
      <c r="B284" s="50" t="s">
        <v>384</v>
      </c>
      <c r="C284" s="50" t="s">
        <v>385</v>
      </c>
      <c r="D284" s="9">
        <v>143</v>
      </c>
      <c r="E284" s="9">
        <v>9</v>
      </c>
      <c r="F284" s="9">
        <v>21</v>
      </c>
      <c r="G284" s="9">
        <v>21</v>
      </c>
      <c r="H284" s="9">
        <v>7</v>
      </c>
      <c r="I284" s="9">
        <v>151</v>
      </c>
      <c r="J284" s="9">
        <v>15</v>
      </c>
      <c r="K284" s="9">
        <v>1</v>
      </c>
      <c r="L284" s="9">
        <v>10</v>
      </c>
      <c r="M284" s="9">
        <v>4</v>
      </c>
      <c r="N284" s="9">
        <v>1</v>
      </c>
      <c r="O284" s="9">
        <v>11</v>
      </c>
      <c r="P284" s="9">
        <f t="shared" si="55"/>
        <v>352</v>
      </c>
      <c r="Q284" s="10">
        <f t="shared" si="52"/>
        <v>42</v>
      </c>
      <c r="R284" s="9">
        <f t="shared" si="53"/>
        <v>394</v>
      </c>
      <c r="S284" s="9">
        <v>0</v>
      </c>
      <c r="T284" s="9">
        <v>0</v>
      </c>
      <c r="U284" s="11">
        <f t="shared" si="51"/>
        <v>0</v>
      </c>
    </row>
    <row r="285" spans="1:21" hidden="1" outlineLevel="1">
      <c r="A285" s="851"/>
      <c r="B285" s="852" t="s">
        <v>386</v>
      </c>
      <c r="C285" s="50" t="s">
        <v>387</v>
      </c>
      <c r="D285" s="9">
        <v>1202</v>
      </c>
      <c r="E285" s="9">
        <v>107</v>
      </c>
      <c r="F285" s="9">
        <v>141</v>
      </c>
      <c r="G285" s="9">
        <v>170</v>
      </c>
      <c r="H285" s="9">
        <v>101</v>
      </c>
      <c r="I285" s="9">
        <v>903</v>
      </c>
      <c r="J285" s="9">
        <v>200</v>
      </c>
      <c r="K285" s="9">
        <v>32</v>
      </c>
      <c r="L285" s="9">
        <v>26</v>
      </c>
      <c r="M285" s="9">
        <v>43</v>
      </c>
      <c r="N285" s="9">
        <v>16</v>
      </c>
      <c r="O285" s="9">
        <v>210</v>
      </c>
      <c r="P285" s="9">
        <f t="shared" si="55"/>
        <v>2624</v>
      </c>
      <c r="Q285" s="10">
        <f t="shared" si="52"/>
        <v>527</v>
      </c>
      <c r="R285" s="9">
        <f t="shared" si="53"/>
        <v>3151</v>
      </c>
      <c r="S285" s="9">
        <v>4</v>
      </c>
      <c r="T285" s="9">
        <v>0</v>
      </c>
      <c r="U285" s="11">
        <f t="shared" si="51"/>
        <v>4</v>
      </c>
    </row>
    <row r="286" spans="1:21" hidden="1" outlineLevel="1">
      <c r="A286" s="851"/>
      <c r="B286" s="852"/>
      <c r="C286" s="50" t="s">
        <v>388</v>
      </c>
      <c r="D286" s="9">
        <v>11</v>
      </c>
      <c r="E286" s="9">
        <v>0</v>
      </c>
      <c r="F286" s="9">
        <v>2</v>
      </c>
      <c r="G286" s="9">
        <v>1</v>
      </c>
      <c r="H286" s="9">
        <v>0</v>
      </c>
      <c r="I286" s="9">
        <v>25</v>
      </c>
      <c r="J286" s="9">
        <v>4</v>
      </c>
      <c r="K286" s="9">
        <v>1</v>
      </c>
      <c r="L286" s="9">
        <v>0</v>
      </c>
      <c r="M286" s="9">
        <v>1</v>
      </c>
      <c r="N286" s="9">
        <v>0</v>
      </c>
      <c r="O286" s="9">
        <v>2</v>
      </c>
      <c r="P286" s="9">
        <f t="shared" si="55"/>
        <v>39</v>
      </c>
      <c r="Q286" s="10">
        <f t="shared" si="52"/>
        <v>8</v>
      </c>
      <c r="R286" s="9">
        <f t="shared" si="53"/>
        <v>47</v>
      </c>
      <c r="S286" s="9">
        <v>0</v>
      </c>
      <c r="T286" s="9">
        <v>0</v>
      </c>
      <c r="U286" s="11">
        <f t="shared" si="51"/>
        <v>0</v>
      </c>
    </row>
    <row r="287" spans="1:21" ht="22.5" hidden="1" outlineLevel="1">
      <c r="A287" s="851"/>
      <c r="B287" s="50" t="s">
        <v>389</v>
      </c>
      <c r="C287" s="50" t="s">
        <v>390</v>
      </c>
      <c r="D287" s="9">
        <v>76</v>
      </c>
      <c r="E287" s="9">
        <v>1</v>
      </c>
      <c r="F287" s="9">
        <v>10</v>
      </c>
      <c r="G287" s="9">
        <v>7</v>
      </c>
      <c r="H287" s="9">
        <v>7</v>
      </c>
      <c r="I287" s="9">
        <v>79</v>
      </c>
      <c r="J287" s="9">
        <v>20</v>
      </c>
      <c r="K287" s="9">
        <v>2</v>
      </c>
      <c r="L287" s="9">
        <v>0</v>
      </c>
      <c r="M287" s="9">
        <v>3</v>
      </c>
      <c r="N287" s="9">
        <v>1</v>
      </c>
      <c r="O287" s="9">
        <v>12</v>
      </c>
      <c r="P287" s="9">
        <f t="shared" si="55"/>
        <v>180</v>
      </c>
      <c r="Q287" s="10">
        <f t="shared" si="52"/>
        <v>38</v>
      </c>
      <c r="R287" s="9">
        <f t="shared" si="53"/>
        <v>218</v>
      </c>
      <c r="S287" s="9">
        <v>0</v>
      </c>
      <c r="T287" s="9">
        <v>0</v>
      </c>
      <c r="U287" s="11">
        <f t="shared" si="51"/>
        <v>0</v>
      </c>
    </row>
    <row r="288" spans="1:21" ht="14.1" customHeight="1" collapsed="1">
      <c r="A288" s="847" t="s">
        <v>391</v>
      </c>
      <c r="B288" s="847"/>
      <c r="C288" s="847"/>
      <c r="D288" s="7">
        <f t="shared" ref="D288:T288" si="57">SUM(D289:D312)</f>
        <v>2131</v>
      </c>
      <c r="E288" s="7">
        <f t="shared" si="57"/>
        <v>199</v>
      </c>
      <c r="F288" s="7">
        <f t="shared" si="57"/>
        <v>376</v>
      </c>
      <c r="G288" s="7">
        <f t="shared" si="57"/>
        <v>435</v>
      </c>
      <c r="H288" s="7">
        <f t="shared" si="57"/>
        <v>134</v>
      </c>
      <c r="I288" s="7">
        <f t="shared" si="57"/>
        <v>2727</v>
      </c>
      <c r="J288" s="7">
        <f t="shared" si="57"/>
        <v>156</v>
      </c>
      <c r="K288" s="7">
        <f t="shared" si="57"/>
        <v>8</v>
      </c>
      <c r="L288" s="7">
        <f t="shared" si="57"/>
        <v>7</v>
      </c>
      <c r="M288" s="7">
        <f t="shared" si="57"/>
        <v>18</v>
      </c>
      <c r="N288" s="7">
        <f t="shared" si="57"/>
        <v>3</v>
      </c>
      <c r="O288" s="7">
        <f t="shared" si="57"/>
        <v>82</v>
      </c>
      <c r="P288" s="8">
        <f t="shared" si="55"/>
        <v>6002</v>
      </c>
      <c r="Q288" s="8">
        <f t="shared" si="52"/>
        <v>274</v>
      </c>
      <c r="R288" s="8">
        <f t="shared" si="53"/>
        <v>6276</v>
      </c>
      <c r="S288" s="8">
        <f t="shared" si="57"/>
        <v>15</v>
      </c>
      <c r="T288" s="8">
        <f t="shared" si="57"/>
        <v>0</v>
      </c>
      <c r="U288" s="8">
        <f t="shared" si="51"/>
        <v>15</v>
      </c>
    </row>
    <row r="289" spans="1:21" ht="22.5" hidden="1" outlineLevel="1">
      <c r="A289" s="873" t="s">
        <v>391</v>
      </c>
      <c r="B289" s="852" t="s">
        <v>392</v>
      </c>
      <c r="C289" s="50" t="s">
        <v>393</v>
      </c>
      <c r="D289" s="9">
        <v>80</v>
      </c>
      <c r="E289" s="9">
        <v>3</v>
      </c>
      <c r="F289" s="9">
        <v>10</v>
      </c>
      <c r="G289" s="9">
        <v>10</v>
      </c>
      <c r="H289" s="9">
        <v>5</v>
      </c>
      <c r="I289" s="9">
        <v>70</v>
      </c>
      <c r="J289" s="9">
        <v>1</v>
      </c>
      <c r="K289" s="9">
        <v>0</v>
      </c>
      <c r="L289" s="9">
        <v>0</v>
      </c>
      <c r="M289" s="9">
        <v>0</v>
      </c>
      <c r="N289" s="9">
        <v>0</v>
      </c>
      <c r="O289" s="9">
        <v>1</v>
      </c>
      <c r="P289" s="9">
        <f t="shared" si="55"/>
        <v>178</v>
      </c>
      <c r="Q289" s="10">
        <f t="shared" si="52"/>
        <v>2</v>
      </c>
      <c r="R289" s="9">
        <f t="shared" si="53"/>
        <v>180</v>
      </c>
      <c r="S289" s="9">
        <v>1</v>
      </c>
      <c r="T289" s="9">
        <v>0</v>
      </c>
      <c r="U289" s="11">
        <f t="shared" si="51"/>
        <v>1</v>
      </c>
    </row>
    <row r="290" spans="1:21" ht="22.5" hidden="1" outlineLevel="1">
      <c r="A290" s="873"/>
      <c r="B290" s="852"/>
      <c r="C290" s="50" t="s">
        <v>394</v>
      </c>
      <c r="D290" s="9">
        <v>175</v>
      </c>
      <c r="E290" s="9">
        <v>23</v>
      </c>
      <c r="F290" s="9">
        <v>29</v>
      </c>
      <c r="G290" s="9">
        <v>33</v>
      </c>
      <c r="H290" s="9">
        <v>12</v>
      </c>
      <c r="I290" s="9">
        <v>248</v>
      </c>
      <c r="J290" s="9">
        <v>49</v>
      </c>
      <c r="K290" s="9">
        <v>3</v>
      </c>
      <c r="L290" s="9">
        <v>2</v>
      </c>
      <c r="M290" s="9">
        <v>3</v>
      </c>
      <c r="N290" s="9">
        <v>1</v>
      </c>
      <c r="O290" s="9">
        <v>19</v>
      </c>
      <c r="P290" s="9">
        <f t="shared" si="55"/>
        <v>520</v>
      </c>
      <c r="Q290" s="10">
        <f t="shared" si="52"/>
        <v>77</v>
      </c>
      <c r="R290" s="9">
        <f t="shared" si="53"/>
        <v>597</v>
      </c>
      <c r="S290" s="9">
        <v>0</v>
      </c>
      <c r="T290" s="9">
        <v>0</v>
      </c>
      <c r="U290" s="11">
        <f t="shared" si="51"/>
        <v>0</v>
      </c>
    </row>
    <row r="291" spans="1:21" ht="22.5" hidden="1" outlineLevel="1">
      <c r="A291" s="873"/>
      <c r="B291" s="852"/>
      <c r="C291" s="50" t="s">
        <v>395</v>
      </c>
      <c r="D291" s="9">
        <v>88</v>
      </c>
      <c r="E291" s="9">
        <v>6</v>
      </c>
      <c r="F291" s="9">
        <v>11</v>
      </c>
      <c r="G291" s="9">
        <v>15</v>
      </c>
      <c r="H291" s="9">
        <v>3</v>
      </c>
      <c r="I291" s="9">
        <v>89</v>
      </c>
      <c r="J291" s="9">
        <v>8</v>
      </c>
      <c r="K291" s="9">
        <v>0</v>
      </c>
      <c r="L291" s="9">
        <v>0</v>
      </c>
      <c r="M291" s="9">
        <v>0</v>
      </c>
      <c r="N291" s="9">
        <v>0</v>
      </c>
      <c r="O291" s="9">
        <v>2</v>
      </c>
      <c r="P291" s="9">
        <f t="shared" si="55"/>
        <v>212</v>
      </c>
      <c r="Q291" s="10">
        <f t="shared" si="52"/>
        <v>10</v>
      </c>
      <c r="R291" s="9">
        <f t="shared" si="53"/>
        <v>222</v>
      </c>
      <c r="S291" s="9">
        <v>1</v>
      </c>
      <c r="T291" s="9">
        <v>0</v>
      </c>
      <c r="U291" s="11">
        <f t="shared" si="51"/>
        <v>1</v>
      </c>
    </row>
    <row r="292" spans="1:21" ht="22.5" hidden="1" outlineLevel="1">
      <c r="A292" s="873"/>
      <c r="B292" s="852"/>
      <c r="C292" s="50" t="s">
        <v>396</v>
      </c>
      <c r="D292" s="9">
        <v>101</v>
      </c>
      <c r="E292" s="9">
        <v>11</v>
      </c>
      <c r="F292" s="9">
        <v>21</v>
      </c>
      <c r="G292" s="9">
        <v>24</v>
      </c>
      <c r="H292" s="9">
        <v>16</v>
      </c>
      <c r="I292" s="9">
        <v>133</v>
      </c>
      <c r="J292" s="9">
        <v>7</v>
      </c>
      <c r="K292" s="9">
        <v>0</v>
      </c>
      <c r="L292" s="9">
        <v>0</v>
      </c>
      <c r="M292" s="9">
        <v>1</v>
      </c>
      <c r="N292" s="9">
        <v>1</v>
      </c>
      <c r="O292" s="9">
        <v>9</v>
      </c>
      <c r="P292" s="9">
        <f t="shared" si="55"/>
        <v>306</v>
      </c>
      <c r="Q292" s="10">
        <f t="shared" si="52"/>
        <v>18</v>
      </c>
      <c r="R292" s="9">
        <f t="shared" si="53"/>
        <v>324</v>
      </c>
      <c r="S292" s="9">
        <v>0</v>
      </c>
      <c r="T292" s="9">
        <v>0</v>
      </c>
      <c r="U292" s="11">
        <f t="shared" si="51"/>
        <v>0</v>
      </c>
    </row>
    <row r="293" spans="1:21" hidden="1" outlineLevel="1">
      <c r="A293" s="873"/>
      <c r="B293" s="852"/>
      <c r="C293" s="50" t="s">
        <v>397</v>
      </c>
      <c r="D293" s="9">
        <v>21</v>
      </c>
      <c r="E293" s="9">
        <v>2</v>
      </c>
      <c r="F293" s="9">
        <v>6</v>
      </c>
      <c r="G293" s="9">
        <v>3</v>
      </c>
      <c r="H293" s="9">
        <v>0</v>
      </c>
      <c r="I293" s="9">
        <v>55</v>
      </c>
      <c r="J293" s="9">
        <v>1</v>
      </c>
      <c r="K293" s="9">
        <v>0</v>
      </c>
      <c r="L293" s="9">
        <v>0</v>
      </c>
      <c r="M293" s="9">
        <v>0</v>
      </c>
      <c r="N293" s="9">
        <v>0</v>
      </c>
      <c r="O293" s="9">
        <v>1</v>
      </c>
      <c r="P293" s="9">
        <f t="shared" si="55"/>
        <v>87</v>
      </c>
      <c r="Q293" s="10">
        <f t="shared" si="52"/>
        <v>2</v>
      </c>
      <c r="R293" s="9">
        <f t="shared" si="53"/>
        <v>89</v>
      </c>
      <c r="S293" s="9">
        <v>0</v>
      </c>
      <c r="T293" s="9">
        <v>0</v>
      </c>
      <c r="U293" s="11">
        <f t="shared" si="51"/>
        <v>0</v>
      </c>
    </row>
    <row r="294" spans="1:21" ht="22.5" hidden="1" outlineLevel="1">
      <c r="A294" s="873"/>
      <c r="B294" s="852"/>
      <c r="C294" s="50" t="s">
        <v>398</v>
      </c>
      <c r="D294" s="9">
        <v>0</v>
      </c>
      <c r="E294" s="9">
        <v>0</v>
      </c>
      <c r="F294" s="9">
        <v>0</v>
      </c>
      <c r="G294" s="9">
        <v>0</v>
      </c>
      <c r="H294" s="9">
        <v>0</v>
      </c>
      <c r="I294" s="9">
        <v>0</v>
      </c>
      <c r="J294" s="9">
        <v>0</v>
      </c>
      <c r="K294" s="9">
        <v>0</v>
      </c>
      <c r="L294" s="9">
        <v>0</v>
      </c>
      <c r="M294" s="9">
        <v>0</v>
      </c>
      <c r="N294" s="9">
        <v>0</v>
      </c>
      <c r="O294" s="9">
        <v>0</v>
      </c>
      <c r="P294" s="9">
        <f t="shared" si="55"/>
        <v>0</v>
      </c>
      <c r="Q294" s="10">
        <f t="shared" si="52"/>
        <v>0</v>
      </c>
      <c r="R294" s="9">
        <f t="shared" si="53"/>
        <v>0</v>
      </c>
      <c r="S294" s="9">
        <v>0</v>
      </c>
      <c r="T294" s="9">
        <v>0</v>
      </c>
      <c r="U294" s="11">
        <f t="shared" si="51"/>
        <v>0</v>
      </c>
    </row>
    <row r="295" spans="1:21" ht="22.5" hidden="1" outlineLevel="1">
      <c r="A295" s="873"/>
      <c r="B295" s="852" t="s">
        <v>399</v>
      </c>
      <c r="C295" s="50" t="s">
        <v>400</v>
      </c>
      <c r="D295" s="9">
        <v>49</v>
      </c>
      <c r="E295" s="9">
        <v>2</v>
      </c>
      <c r="F295" s="9">
        <v>8</v>
      </c>
      <c r="G295" s="9">
        <v>5</v>
      </c>
      <c r="H295" s="9">
        <v>1</v>
      </c>
      <c r="I295" s="9">
        <v>66</v>
      </c>
      <c r="J295" s="9">
        <v>9</v>
      </c>
      <c r="K295" s="9">
        <v>0</v>
      </c>
      <c r="L295" s="9">
        <v>0</v>
      </c>
      <c r="M295" s="9">
        <v>1</v>
      </c>
      <c r="N295" s="9">
        <v>0</v>
      </c>
      <c r="O295" s="9">
        <v>1</v>
      </c>
      <c r="P295" s="9">
        <f t="shared" si="55"/>
        <v>131</v>
      </c>
      <c r="Q295" s="10">
        <f t="shared" si="52"/>
        <v>11</v>
      </c>
      <c r="R295" s="9">
        <f t="shared" si="53"/>
        <v>142</v>
      </c>
      <c r="S295" s="9">
        <v>0</v>
      </c>
      <c r="T295" s="9">
        <v>0</v>
      </c>
      <c r="U295" s="11">
        <f t="shared" si="51"/>
        <v>0</v>
      </c>
    </row>
    <row r="296" spans="1:21" ht="22.5" hidden="1" outlineLevel="1">
      <c r="A296" s="873"/>
      <c r="B296" s="852"/>
      <c r="C296" s="50" t="s">
        <v>401</v>
      </c>
      <c r="D296" s="9">
        <v>209</v>
      </c>
      <c r="E296" s="9">
        <v>14</v>
      </c>
      <c r="F296" s="9">
        <v>38</v>
      </c>
      <c r="G296" s="9">
        <v>58</v>
      </c>
      <c r="H296" s="9">
        <v>9</v>
      </c>
      <c r="I296" s="9">
        <v>262</v>
      </c>
      <c r="J296" s="9">
        <v>7</v>
      </c>
      <c r="K296" s="9">
        <v>1</v>
      </c>
      <c r="L296" s="9">
        <v>0</v>
      </c>
      <c r="M296" s="9">
        <v>0</v>
      </c>
      <c r="N296" s="9">
        <v>0</v>
      </c>
      <c r="O296" s="9">
        <v>0</v>
      </c>
      <c r="P296" s="9">
        <f t="shared" si="55"/>
        <v>590</v>
      </c>
      <c r="Q296" s="10">
        <f t="shared" si="52"/>
        <v>8</v>
      </c>
      <c r="R296" s="9">
        <f t="shared" si="53"/>
        <v>598</v>
      </c>
      <c r="S296" s="9">
        <v>0</v>
      </c>
      <c r="T296" s="9">
        <v>0</v>
      </c>
      <c r="U296" s="11">
        <f t="shared" si="51"/>
        <v>0</v>
      </c>
    </row>
    <row r="297" spans="1:21" ht="33.75" hidden="1" outlineLevel="1">
      <c r="A297" s="873"/>
      <c r="B297" s="852"/>
      <c r="C297" s="50" t="s">
        <v>402</v>
      </c>
      <c r="D297" s="9">
        <v>0</v>
      </c>
      <c r="E297" s="9">
        <v>0</v>
      </c>
      <c r="F297" s="9">
        <v>0</v>
      </c>
      <c r="G297" s="9">
        <v>0</v>
      </c>
      <c r="H297" s="9">
        <v>0</v>
      </c>
      <c r="I297" s="9">
        <v>1</v>
      </c>
      <c r="J297" s="9">
        <v>0</v>
      </c>
      <c r="K297" s="9">
        <v>0</v>
      </c>
      <c r="L297" s="9">
        <v>0</v>
      </c>
      <c r="M297" s="9">
        <v>0</v>
      </c>
      <c r="N297" s="9">
        <v>0</v>
      </c>
      <c r="O297" s="9">
        <v>0</v>
      </c>
      <c r="P297" s="9">
        <f t="shared" si="55"/>
        <v>1</v>
      </c>
      <c r="Q297" s="10">
        <f t="shared" si="52"/>
        <v>0</v>
      </c>
      <c r="R297" s="9">
        <f t="shared" si="53"/>
        <v>1</v>
      </c>
      <c r="S297" s="9">
        <v>0</v>
      </c>
      <c r="T297" s="9">
        <v>0</v>
      </c>
      <c r="U297" s="11">
        <f t="shared" si="51"/>
        <v>0</v>
      </c>
    </row>
    <row r="298" spans="1:21" ht="22.5" hidden="1" outlineLevel="1">
      <c r="A298" s="873"/>
      <c r="B298" s="852"/>
      <c r="C298" s="50" t="s">
        <v>403</v>
      </c>
      <c r="D298" s="9">
        <v>6</v>
      </c>
      <c r="E298" s="9">
        <v>0</v>
      </c>
      <c r="F298" s="9">
        <v>2</v>
      </c>
      <c r="G298" s="9">
        <v>0</v>
      </c>
      <c r="H298" s="9">
        <v>0</v>
      </c>
      <c r="I298" s="9">
        <v>9</v>
      </c>
      <c r="J298" s="9">
        <v>0</v>
      </c>
      <c r="K298" s="9">
        <v>0</v>
      </c>
      <c r="L298" s="9">
        <v>0</v>
      </c>
      <c r="M298" s="9">
        <v>0</v>
      </c>
      <c r="N298" s="9">
        <v>0</v>
      </c>
      <c r="O298" s="9">
        <v>1</v>
      </c>
      <c r="P298" s="9">
        <f t="shared" si="55"/>
        <v>17</v>
      </c>
      <c r="Q298" s="10">
        <f t="shared" si="52"/>
        <v>1</v>
      </c>
      <c r="R298" s="9">
        <f t="shared" si="53"/>
        <v>18</v>
      </c>
      <c r="S298" s="9">
        <v>0</v>
      </c>
      <c r="T298" s="9">
        <v>0</v>
      </c>
      <c r="U298" s="11">
        <f t="shared" si="51"/>
        <v>0</v>
      </c>
    </row>
    <row r="299" spans="1:21" ht="33.75" hidden="1" outlineLevel="1">
      <c r="A299" s="873"/>
      <c r="B299" s="852"/>
      <c r="C299" s="50" t="s">
        <v>404</v>
      </c>
      <c r="D299" s="9">
        <v>298</v>
      </c>
      <c r="E299" s="9">
        <v>22</v>
      </c>
      <c r="F299" s="9">
        <v>52</v>
      </c>
      <c r="G299" s="9">
        <v>40</v>
      </c>
      <c r="H299" s="9">
        <v>15</v>
      </c>
      <c r="I299" s="9">
        <v>258</v>
      </c>
      <c r="J299" s="9">
        <v>36</v>
      </c>
      <c r="K299" s="9">
        <v>2</v>
      </c>
      <c r="L299" s="9">
        <v>2</v>
      </c>
      <c r="M299" s="9">
        <v>9</v>
      </c>
      <c r="N299" s="9">
        <v>1</v>
      </c>
      <c r="O299" s="9">
        <v>24</v>
      </c>
      <c r="P299" s="9">
        <f t="shared" si="55"/>
        <v>685</v>
      </c>
      <c r="Q299" s="10">
        <f t="shared" si="52"/>
        <v>74</v>
      </c>
      <c r="R299" s="9">
        <f t="shared" si="53"/>
        <v>759</v>
      </c>
      <c r="S299" s="9">
        <v>4</v>
      </c>
      <c r="T299" s="9">
        <v>0</v>
      </c>
      <c r="U299" s="11">
        <f t="shared" si="51"/>
        <v>4</v>
      </c>
    </row>
    <row r="300" spans="1:21" ht="22.5" hidden="1" outlineLevel="1">
      <c r="A300" s="873"/>
      <c r="B300" s="852"/>
      <c r="C300" s="50" t="s">
        <v>405</v>
      </c>
      <c r="D300" s="9">
        <v>0</v>
      </c>
      <c r="E300" s="9">
        <v>0</v>
      </c>
      <c r="F300" s="9">
        <v>0</v>
      </c>
      <c r="G300" s="9">
        <v>0</v>
      </c>
      <c r="H300" s="9">
        <v>0</v>
      </c>
      <c r="I300" s="9">
        <v>0</v>
      </c>
      <c r="J300" s="9">
        <v>0</v>
      </c>
      <c r="K300" s="9">
        <v>0</v>
      </c>
      <c r="L300" s="9">
        <v>0</v>
      </c>
      <c r="M300" s="9">
        <v>0</v>
      </c>
      <c r="N300" s="9">
        <v>0</v>
      </c>
      <c r="O300" s="9">
        <v>0</v>
      </c>
      <c r="P300" s="9">
        <f t="shared" si="55"/>
        <v>0</v>
      </c>
      <c r="Q300" s="10">
        <f t="shared" si="52"/>
        <v>0</v>
      </c>
      <c r="R300" s="9">
        <f t="shared" si="53"/>
        <v>0</v>
      </c>
      <c r="S300" s="9">
        <v>0</v>
      </c>
      <c r="T300" s="9">
        <v>0</v>
      </c>
      <c r="U300" s="11">
        <f t="shared" si="51"/>
        <v>0</v>
      </c>
    </row>
    <row r="301" spans="1:21" hidden="1" outlineLevel="1">
      <c r="A301" s="873"/>
      <c r="B301" s="852"/>
      <c r="C301" s="50" t="s">
        <v>406</v>
      </c>
      <c r="D301" s="9">
        <v>0</v>
      </c>
      <c r="E301" s="9">
        <v>0</v>
      </c>
      <c r="F301" s="9">
        <v>0</v>
      </c>
      <c r="G301" s="9">
        <v>0</v>
      </c>
      <c r="H301" s="9">
        <v>0</v>
      </c>
      <c r="I301" s="9">
        <v>0</v>
      </c>
      <c r="J301" s="9">
        <v>0</v>
      </c>
      <c r="K301" s="9">
        <v>0</v>
      </c>
      <c r="L301" s="9">
        <v>0</v>
      </c>
      <c r="M301" s="9">
        <v>0</v>
      </c>
      <c r="N301" s="9">
        <v>0</v>
      </c>
      <c r="O301" s="9">
        <v>0</v>
      </c>
      <c r="P301" s="9">
        <f t="shared" si="55"/>
        <v>0</v>
      </c>
      <c r="Q301" s="10">
        <f t="shared" si="52"/>
        <v>0</v>
      </c>
      <c r="R301" s="9">
        <f t="shared" si="53"/>
        <v>0</v>
      </c>
      <c r="S301" s="9">
        <v>0</v>
      </c>
      <c r="T301" s="9">
        <v>0</v>
      </c>
      <c r="U301" s="11">
        <f t="shared" si="51"/>
        <v>0</v>
      </c>
    </row>
    <row r="302" spans="1:21" ht="22.5" hidden="1" outlineLevel="1">
      <c r="A302" s="873"/>
      <c r="B302" s="852"/>
      <c r="C302" s="50" t="s">
        <v>407</v>
      </c>
      <c r="D302" s="9">
        <v>186</v>
      </c>
      <c r="E302" s="9">
        <v>23</v>
      </c>
      <c r="F302" s="9">
        <v>28</v>
      </c>
      <c r="G302" s="9">
        <v>52</v>
      </c>
      <c r="H302" s="9">
        <v>17</v>
      </c>
      <c r="I302" s="9">
        <v>303</v>
      </c>
      <c r="J302" s="9">
        <v>8</v>
      </c>
      <c r="K302" s="9">
        <v>0</v>
      </c>
      <c r="L302" s="9">
        <v>1</v>
      </c>
      <c r="M302" s="9">
        <v>1</v>
      </c>
      <c r="N302" s="9">
        <v>0</v>
      </c>
      <c r="O302" s="9">
        <v>11</v>
      </c>
      <c r="P302" s="9">
        <f t="shared" si="55"/>
        <v>609</v>
      </c>
      <c r="Q302" s="10">
        <f t="shared" si="52"/>
        <v>21</v>
      </c>
      <c r="R302" s="9">
        <f t="shared" si="53"/>
        <v>630</v>
      </c>
      <c r="S302" s="9">
        <v>2</v>
      </c>
      <c r="T302" s="9">
        <v>0</v>
      </c>
      <c r="U302" s="11">
        <f t="shared" si="51"/>
        <v>2</v>
      </c>
    </row>
    <row r="303" spans="1:21" ht="33.75" hidden="1" outlineLevel="1">
      <c r="A303" s="873"/>
      <c r="B303" s="50" t="s">
        <v>408</v>
      </c>
      <c r="C303" s="50" t="s">
        <v>409</v>
      </c>
      <c r="D303" s="9">
        <v>257</v>
      </c>
      <c r="E303" s="9">
        <v>29</v>
      </c>
      <c r="F303" s="9">
        <v>42</v>
      </c>
      <c r="G303" s="9">
        <v>66</v>
      </c>
      <c r="H303" s="9">
        <v>18</v>
      </c>
      <c r="I303" s="9">
        <v>335</v>
      </c>
      <c r="J303" s="9">
        <v>14</v>
      </c>
      <c r="K303" s="9">
        <v>1</v>
      </c>
      <c r="L303" s="9">
        <v>0</v>
      </c>
      <c r="M303" s="9">
        <v>0</v>
      </c>
      <c r="N303" s="9">
        <v>0</v>
      </c>
      <c r="O303" s="9">
        <v>4</v>
      </c>
      <c r="P303" s="9">
        <f t="shared" si="55"/>
        <v>747</v>
      </c>
      <c r="Q303" s="10">
        <f t="shared" si="52"/>
        <v>19</v>
      </c>
      <c r="R303" s="9">
        <f t="shared" si="53"/>
        <v>766</v>
      </c>
      <c r="S303" s="9">
        <v>0</v>
      </c>
      <c r="T303" s="9">
        <v>0</v>
      </c>
      <c r="U303" s="11">
        <f t="shared" si="51"/>
        <v>0</v>
      </c>
    </row>
    <row r="304" spans="1:21" hidden="1" outlineLevel="1">
      <c r="A304" s="873"/>
      <c r="B304" s="852" t="s">
        <v>410</v>
      </c>
      <c r="C304" s="50" t="s">
        <v>411</v>
      </c>
      <c r="D304" s="9">
        <v>71</v>
      </c>
      <c r="E304" s="9">
        <v>5</v>
      </c>
      <c r="F304" s="9">
        <v>12</v>
      </c>
      <c r="G304" s="9">
        <v>15</v>
      </c>
      <c r="H304" s="9">
        <v>3</v>
      </c>
      <c r="I304" s="9">
        <v>85</v>
      </c>
      <c r="J304" s="9">
        <v>2</v>
      </c>
      <c r="K304" s="9">
        <v>1</v>
      </c>
      <c r="L304" s="9">
        <v>0</v>
      </c>
      <c r="M304" s="9">
        <v>0</v>
      </c>
      <c r="N304" s="9">
        <v>0</v>
      </c>
      <c r="O304" s="9">
        <v>1</v>
      </c>
      <c r="P304" s="9">
        <f t="shared" si="55"/>
        <v>191</v>
      </c>
      <c r="Q304" s="10">
        <f t="shared" si="52"/>
        <v>4</v>
      </c>
      <c r="R304" s="9">
        <f t="shared" si="53"/>
        <v>195</v>
      </c>
      <c r="S304" s="9">
        <v>0</v>
      </c>
      <c r="T304" s="9">
        <v>0</v>
      </c>
      <c r="U304" s="11">
        <f t="shared" si="51"/>
        <v>0</v>
      </c>
    </row>
    <row r="305" spans="1:21" hidden="1" outlineLevel="1">
      <c r="A305" s="873"/>
      <c r="B305" s="852"/>
      <c r="C305" s="50" t="s">
        <v>412</v>
      </c>
      <c r="D305" s="9">
        <v>15</v>
      </c>
      <c r="E305" s="9">
        <v>2</v>
      </c>
      <c r="F305" s="9">
        <v>4</v>
      </c>
      <c r="G305" s="9">
        <v>3</v>
      </c>
      <c r="H305" s="9">
        <v>2</v>
      </c>
      <c r="I305" s="9">
        <v>29</v>
      </c>
      <c r="J305" s="9">
        <v>4</v>
      </c>
      <c r="K305" s="9">
        <v>0</v>
      </c>
      <c r="L305" s="9">
        <v>0</v>
      </c>
      <c r="M305" s="9">
        <v>0</v>
      </c>
      <c r="N305" s="9">
        <v>0</v>
      </c>
      <c r="O305" s="9">
        <v>0</v>
      </c>
      <c r="P305" s="9">
        <f t="shared" si="55"/>
        <v>55</v>
      </c>
      <c r="Q305" s="10">
        <f t="shared" si="52"/>
        <v>4</v>
      </c>
      <c r="R305" s="9">
        <f t="shared" si="53"/>
        <v>59</v>
      </c>
      <c r="S305" s="9">
        <v>0</v>
      </c>
      <c r="T305" s="9">
        <v>0</v>
      </c>
      <c r="U305" s="11">
        <f t="shared" si="51"/>
        <v>0</v>
      </c>
    </row>
    <row r="306" spans="1:21" hidden="1" outlineLevel="1">
      <c r="A306" s="873"/>
      <c r="B306" s="852" t="s">
        <v>413</v>
      </c>
      <c r="C306" s="50" t="s">
        <v>414</v>
      </c>
      <c r="D306" s="9">
        <v>32</v>
      </c>
      <c r="E306" s="9">
        <v>5</v>
      </c>
      <c r="F306" s="9">
        <v>3</v>
      </c>
      <c r="G306" s="9">
        <v>4</v>
      </c>
      <c r="H306" s="9">
        <v>1</v>
      </c>
      <c r="I306" s="9">
        <v>33</v>
      </c>
      <c r="J306" s="9">
        <v>2</v>
      </c>
      <c r="K306" s="9">
        <v>0</v>
      </c>
      <c r="L306" s="9">
        <v>0</v>
      </c>
      <c r="M306" s="9">
        <v>0</v>
      </c>
      <c r="N306" s="9">
        <v>0</v>
      </c>
      <c r="O306" s="9">
        <v>0</v>
      </c>
      <c r="P306" s="9">
        <f t="shared" si="55"/>
        <v>78</v>
      </c>
      <c r="Q306" s="10">
        <f t="shared" si="52"/>
        <v>2</v>
      </c>
      <c r="R306" s="9">
        <f t="shared" si="53"/>
        <v>80</v>
      </c>
      <c r="S306" s="9">
        <v>0</v>
      </c>
      <c r="T306" s="9">
        <v>0</v>
      </c>
      <c r="U306" s="11">
        <f t="shared" si="51"/>
        <v>0</v>
      </c>
    </row>
    <row r="307" spans="1:21" ht="22.5" hidden="1" outlineLevel="1">
      <c r="A307" s="873"/>
      <c r="B307" s="852"/>
      <c r="C307" s="50" t="s">
        <v>415</v>
      </c>
      <c r="D307" s="9">
        <v>198</v>
      </c>
      <c r="E307" s="9">
        <v>29</v>
      </c>
      <c r="F307" s="9">
        <v>61</v>
      </c>
      <c r="G307" s="9">
        <v>50</v>
      </c>
      <c r="H307" s="9">
        <v>12</v>
      </c>
      <c r="I307" s="9">
        <v>291</v>
      </c>
      <c r="J307" s="9">
        <v>1</v>
      </c>
      <c r="K307" s="9">
        <v>0</v>
      </c>
      <c r="L307" s="9">
        <v>1</v>
      </c>
      <c r="M307" s="9">
        <v>0</v>
      </c>
      <c r="N307" s="9">
        <v>0</v>
      </c>
      <c r="O307" s="9">
        <v>1</v>
      </c>
      <c r="P307" s="9">
        <f t="shared" si="55"/>
        <v>641</v>
      </c>
      <c r="Q307" s="10">
        <f t="shared" si="52"/>
        <v>3</v>
      </c>
      <c r="R307" s="9">
        <f t="shared" si="53"/>
        <v>644</v>
      </c>
      <c r="S307" s="9">
        <v>7</v>
      </c>
      <c r="T307" s="9">
        <v>0</v>
      </c>
      <c r="U307" s="11">
        <f t="shared" si="51"/>
        <v>7</v>
      </c>
    </row>
    <row r="308" spans="1:21" ht="22.5" hidden="1" outlineLevel="1">
      <c r="A308" s="873"/>
      <c r="B308" s="852"/>
      <c r="C308" s="50" t="s">
        <v>416</v>
      </c>
      <c r="D308" s="9">
        <v>138</v>
      </c>
      <c r="E308" s="9">
        <v>4</v>
      </c>
      <c r="F308" s="9">
        <v>8</v>
      </c>
      <c r="G308" s="9">
        <v>24</v>
      </c>
      <c r="H308" s="9">
        <v>6</v>
      </c>
      <c r="I308" s="9">
        <v>152</v>
      </c>
      <c r="J308" s="9">
        <v>3</v>
      </c>
      <c r="K308" s="9">
        <v>0</v>
      </c>
      <c r="L308" s="9">
        <v>0</v>
      </c>
      <c r="M308" s="9">
        <v>1</v>
      </c>
      <c r="N308" s="9">
        <v>0</v>
      </c>
      <c r="O308" s="9">
        <v>3</v>
      </c>
      <c r="P308" s="9">
        <f t="shared" si="55"/>
        <v>332</v>
      </c>
      <c r="Q308" s="10">
        <f t="shared" si="52"/>
        <v>7</v>
      </c>
      <c r="R308" s="9">
        <f t="shared" si="53"/>
        <v>339</v>
      </c>
      <c r="S308" s="9">
        <v>0</v>
      </c>
      <c r="T308" s="9">
        <v>0</v>
      </c>
      <c r="U308" s="11">
        <f t="shared" si="51"/>
        <v>0</v>
      </c>
    </row>
    <row r="309" spans="1:21" ht="22.5" hidden="1" outlineLevel="1">
      <c r="A309" s="873"/>
      <c r="B309" s="852"/>
      <c r="C309" s="50" t="s">
        <v>417</v>
      </c>
      <c r="D309" s="9">
        <v>76</v>
      </c>
      <c r="E309" s="9">
        <v>9</v>
      </c>
      <c r="F309" s="9">
        <v>14</v>
      </c>
      <c r="G309" s="9">
        <v>6</v>
      </c>
      <c r="H309" s="9">
        <v>2</v>
      </c>
      <c r="I309" s="9">
        <v>85</v>
      </c>
      <c r="J309" s="9">
        <v>1</v>
      </c>
      <c r="K309" s="9">
        <v>0</v>
      </c>
      <c r="L309" s="9">
        <v>0</v>
      </c>
      <c r="M309" s="9">
        <v>0</v>
      </c>
      <c r="N309" s="9">
        <v>0</v>
      </c>
      <c r="O309" s="9">
        <v>0</v>
      </c>
      <c r="P309" s="9">
        <f t="shared" si="55"/>
        <v>192</v>
      </c>
      <c r="Q309" s="10">
        <f t="shared" si="52"/>
        <v>1</v>
      </c>
      <c r="R309" s="9">
        <f t="shared" si="53"/>
        <v>193</v>
      </c>
      <c r="S309" s="9">
        <v>0</v>
      </c>
      <c r="T309" s="9">
        <v>0</v>
      </c>
      <c r="U309" s="11">
        <f t="shared" si="51"/>
        <v>0</v>
      </c>
    </row>
    <row r="310" spans="1:21" ht="22.5" hidden="1" outlineLevel="1">
      <c r="A310" s="873"/>
      <c r="B310" s="852"/>
      <c r="C310" s="50" t="s">
        <v>418</v>
      </c>
      <c r="D310" s="9">
        <v>2</v>
      </c>
      <c r="E310" s="9">
        <v>0</v>
      </c>
      <c r="F310" s="9">
        <v>0</v>
      </c>
      <c r="G310" s="9">
        <v>0</v>
      </c>
      <c r="H310" s="9">
        <v>0</v>
      </c>
      <c r="I310" s="9">
        <v>5</v>
      </c>
      <c r="J310" s="9">
        <v>0</v>
      </c>
      <c r="K310" s="9">
        <v>0</v>
      </c>
      <c r="L310" s="9">
        <v>0</v>
      </c>
      <c r="M310" s="9">
        <v>0</v>
      </c>
      <c r="N310" s="9">
        <v>0</v>
      </c>
      <c r="O310" s="9">
        <v>0</v>
      </c>
      <c r="P310" s="9">
        <f t="shared" si="55"/>
        <v>7</v>
      </c>
      <c r="Q310" s="10">
        <f t="shared" si="52"/>
        <v>0</v>
      </c>
      <c r="R310" s="9">
        <f t="shared" si="53"/>
        <v>7</v>
      </c>
      <c r="S310" s="9">
        <v>0</v>
      </c>
      <c r="T310" s="9">
        <v>0</v>
      </c>
      <c r="U310" s="11">
        <f t="shared" si="51"/>
        <v>0</v>
      </c>
    </row>
    <row r="311" spans="1:21" ht="22.5" hidden="1" outlineLevel="1">
      <c r="A311" s="873"/>
      <c r="B311" s="852"/>
      <c r="C311" s="50" t="s">
        <v>419</v>
      </c>
      <c r="D311" s="9">
        <v>11</v>
      </c>
      <c r="E311" s="9">
        <v>0</v>
      </c>
      <c r="F311" s="9">
        <v>2</v>
      </c>
      <c r="G311" s="9">
        <v>3</v>
      </c>
      <c r="H311" s="9">
        <v>0</v>
      </c>
      <c r="I311" s="9">
        <v>19</v>
      </c>
      <c r="J311" s="9">
        <v>0</v>
      </c>
      <c r="K311" s="9">
        <v>0</v>
      </c>
      <c r="L311" s="9">
        <v>0</v>
      </c>
      <c r="M311" s="9">
        <v>0</v>
      </c>
      <c r="N311" s="9">
        <v>0</v>
      </c>
      <c r="O311" s="9">
        <v>0</v>
      </c>
      <c r="P311" s="9">
        <f t="shared" si="55"/>
        <v>35</v>
      </c>
      <c r="Q311" s="10">
        <f t="shared" si="52"/>
        <v>0</v>
      </c>
      <c r="R311" s="9">
        <f t="shared" si="53"/>
        <v>35</v>
      </c>
      <c r="S311" s="9">
        <v>0</v>
      </c>
      <c r="T311" s="9">
        <v>0</v>
      </c>
      <c r="U311" s="11">
        <f t="shared" si="51"/>
        <v>0</v>
      </c>
    </row>
    <row r="312" spans="1:21" ht="22.5" hidden="1" outlineLevel="1">
      <c r="A312" s="873"/>
      <c r="B312" s="852"/>
      <c r="C312" s="50" t="s">
        <v>420</v>
      </c>
      <c r="D312" s="9">
        <v>118</v>
      </c>
      <c r="E312" s="9">
        <v>10</v>
      </c>
      <c r="F312" s="9">
        <v>25</v>
      </c>
      <c r="G312" s="9">
        <v>24</v>
      </c>
      <c r="H312" s="9">
        <v>12</v>
      </c>
      <c r="I312" s="9">
        <v>199</v>
      </c>
      <c r="J312" s="9">
        <v>3</v>
      </c>
      <c r="K312" s="9">
        <v>0</v>
      </c>
      <c r="L312" s="9">
        <v>1</v>
      </c>
      <c r="M312" s="9">
        <v>2</v>
      </c>
      <c r="N312" s="9">
        <v>0</v>
      </c>
      <c r="O312" s="9">
        <v>4</v>
      </c>
      <c r="P312" s="9">
        <f t="shared" si="55"/>
        <v>388</v>
      </c>
      <c r="Q312" s="10">
        <f t="shared" si="52"/>
        <v>10</v>
      </c>
      <c r="R312" s="9">
        <f t="shared" si="53"/>
        <v>398</v>
      </c>
      <c r="S312" s="9">
        <v>0</v>
      </c>
      <c r="T312" s="9">
        <v>0</v>
      </c>
      <c r="U312" s="11">
        <f t="shared" si="51"/>
        <v>0</v>
      </c>
    </row>
    <row r="313" spans="1:21" ht="14.1" customHeight="1" collapsed="1">
      <c r="A313" s="872" t="s">
        <v>421</v>
      </c>
      <c r="B313" s="872"/>
      <c r="C313" s="872"/>
      <c r="D313" s="7">
        <f t="shared" ref="D313:T313" si="58">SUM(D314:D317)</f>
        <v>3625</v>
      </c>
      <c r="E313" s="7">
        <f t="shared" si="58"/>
        <v>356</v>
      </c>
      <c r="F313" s="7">
        <f t="shared" si="58"/>
        <v>438</v>
      </c>
      <c r="G313" s="7">
        <f t="shared" si="58"/>
        <v>625</v>
      </c>
      <c r="H313" s="7">
        <f t="shared" si="58"/>
        <v>192</v>
      </c>
      <c r="I313" s="7">
        <f t="shared" si="58"/>
        <v>3407</v>
      </c>
      <c r="J313" s="7">
        <f t="shared" si="58"/>
        <v>426</v>
      </c>
      <c r="K313" s="7">
        <f t="shared" si="58"/>
        <v>38</v>
      </c>
      <c r="L313" s="7">
        <f t="shared" si="58"/>
        <v>51</v>
      </c>
      <c r="M313" s="7">
        <f t="shared" si="58"/>
        <v>73</v>
      </c>
      <c r="N313" s="7">
        <f t="shared" si="58"/>
        <v>23</v>
      </c>
      <c r="O313" s="7">
        <f t="shared" si="58"/>
        <v>279</v>
      </c>
      <c r="P313" s="8">
        <f t="shared" si="55"/>
        <v>8643</v>
      </c>
      <c r="Q313" s="8">
        <f t="shared" si="52"/>
        <v>890</v>
      </c>
      <c r="R313" s="8">
        <f t="shared" si="53"/>
        <v>9533</v>
      </c>
      <c r="S313" s="8">
        <f t="shared" si="58"/>
        <v>17</v>
      </c>
      <c r="T313" s="8">
        <f t="shared" si="58"/>
        <v>1</v>
      </c>
      <c r="U313" s="8">
        <f t="shared" si="51"/>
        <v>18</v>
      </c>
    </row>
    <row r="314" spans="1:21" ht="22.5" hidden="1" outlineLevel="1">
      <c r="A314" s="851" t="s">
        <v>421</v>
      </c>
      <c r="B314" s="50" t="s">
        <v>422</v>
      </c>
      <c r="C314" s="50" t="s">
        <v>423</v>
      </c>
      <c r="D314" s="9">
        <v>1084</v>
      </c>
      <c r="E314" s="9">
        <v>71</v>
      </c>
      <c r="F314" s="9">
        <v>78</v>
      </c>
      <c r="G314" s="9">
        <v>104</v>
      </c>
      <c r="H314" s="9">
        <v>29</v>
      </c>
      <c r="I314" s="9">
        <v>457</v>
      </c>
      <c r="J314" s="9">
        <v>85</v>
      </c>
      <c r="K314" s="9">
        <v>5</v>
      </c>
      <c r="L314" s="9">
        <v>7</v>
      </c>
      <c r="M314" s="9">
        <v>5</v>
      </c>
      <c r="N314" s="9">
        <v>3</v>
      </c>
      <c r="O314" s="9">
        <v>17</v>
      </c>
      <c r="P314" s="9">
        <f t="shared" si="55"/>
        <v>1823</v>
      </c>
      <c r="Q314" s="10">
        <f t="shared" si="52"/>
        <v>122</v>
      </c>
      <c r="R314" s="9">
        <f t="shared" si="53"/>
        <v>1945</v>
      </c>
      <c r="S314" s="9">
        <v>9</v>
      </c>
      <c r="T314" s="9">
        <v>0</v>
      </c>
      <c r="U314" s="11">
        <f t="shared" si="51"/>
        <v>9</v>
      </c>
    </row>
    <row r="315" spans="1:21" ht="67.5" hidden="1" outlineLevel="1">
      <c r="A315" s="851"/>
      <c r="B315" s="50" t="s">
        <v>424</v>
      </c>
      <c r="C315" s="50" t="s">
        <v>425</v>
      </c>
      <c r="D315" s="9">
        <v>246</v>
      </c>
      <c r="E315" s="9">
        <v>43</v>
      </c>
      <c r="F315" s="9">
        <v>34</v>
      </c>
      <c r="G315" s="9">
        <v>47</v>
      </c>
      <c r="H315" s="9">
        <v>14</v>
      </c>
      <c r="I315" s="9">
        <v>393</v>
      </c>
      <c r="J315" s="9">
        <v>4</v>
      </c>
      <c r="K315" s="9">
        <v>1</v>
      </c>
      <c r="L315" s="9">
        <v>0</v>
      </c>
      <c r="M315" s="9">
        <v>0</v>
      </c>
      <c r="N315" s="9">
        <v>1</v>
      </c>
      <c r="O315" s="9">
        <v>5</v>
      </c>
      <c r="P315" s="9">
        <f t="shared" si="55"/>
        <v>777</v>
      </c>
      <c r="Q315" s="10">
        <f t="shared" si="52"/>
        <v>11</v>
      </c>
      <c r="R315" s="9">
        <f t="shared" si="53"/>
        <v>788</v>
      </c>
      <c r="S315" s="9">
        <v>1</v>
      </c>
      <c r="T315" s="9">
        <v>0</v>
      </c>
      <c r="U315" s="11">
        <f t="shared" si="51"/>
        <v>1</v>
      </c>
    </row>
    <row r="316" spans="1:21" ht="22.5" hidden="1" outlineLevel="1">
      <c r="A316" s="851"/>
      <c r="B316" s="852" t="s">
        <v>426</v>
      </c>
      <c r="C316" s="50" t="s">
        <v>427</v>
      </c>
      <c r="D316" s="9">
        <v>71</v>
      </c>
      <c r="E316" s="9">
        <v>10</v>
      </c>
      <c r="F316" s="9">
        <v>7</v>
      </c>
      <c r="G316" s="9">
        <v>7</v>
      </c>
      <c r="H316" s="9">
        <v>0</v>
      </c>
      <c r="I316" s="9">
        <v>44</v>
      </c>
      <c r="J316" s="9">
        <v>57</v>
      </c>
      <c r="K316" s="9">
        <v>9</v>
      </c>
      <c r="L316" s="9">
        <v>5</v>
      </c>
      <c r="M316" s="9">
        <v>5</v>
      </c>
      <c r="N316" s="9">
        <v>3</v>
      </c>
      <c r="O316" s="9">
        <v>20</v>
      </c>
      <c r="P316" s="9">
        <f t="shared" si="55"/>
        <v>139</v>
      </c>
      <c r="Q316" s="10">
        <f t="shared" si="52"/>
        <v>99</v>
      </c>
      <c r="R316" s="9">
        <f t="shared" si="53"/>
        <v>238</v>
      </c>
      <c r="S316" s="9">
        <v>0</v>
      </c>
      <c r="T316" s="9">
        <v>0</v>
      </c>
      <c r="U316" s="11">
        <f t="shared" si="51"/>
        <v>0</v>
      </c>
    </row>
    <row r="317" spans="1:21" ht="22.5" hidden="1" outlineLevel="1">
      <c r="A317" s="851"/>
      <c r="B317" s="852"/>
      <c r="C317" s="50" t="s">
        <v>428</v>
      </c>
      <c r="D317" s="9">
        <v>2224</v>
      </c>
      <c r="E317" s="9">
        <v>232</v>
      </c>
      <c r="F317" s="9">
        <v>319</v>
      </c>
      <c r="G317" s="9">
        <v>467</v>
      </c>
      <c r="H317" s="9">
        <v>149</v>
      </c>
      <c r="I317" s="9">
        <v>2513</v>
      </c>
      <c r="J317" s="9">
        <v>280</v>
      </c>
      <c r="K317" s="9">
        <v>23</v>
      </c>
      <c r="L317" s="9">
        <v>39</v>
      </c>
      <c r="M317" s="9">
        <v>63</v>
      </c>
      <c r="N317" s="9">
        <v>16</v>
      </c>
      <c r="O317" s="9">
        <v>237</v>
      </c>
      <c r="P317" s="9">
        <f t="shared" si="55"/>
        <v>5904</v>
      </c>
      <c r="Q317" s="10">
        <f t="shared" si="52"/>
        <v>658</v>
      </c>
      <c r="R317" s="9">
        <f t="shared" si="53"/>
        <v>6562</v>
      </c>
      <c r="S317" s="9">
        <v>7</v>
      </c>
      <c r="T317" s="9">
        <v>1</v>
      </c>
      <c r="U317" s="11">
        <f t="shared" si="51"/>
        <v>8</v>
      </c>
    </row>
    <row r="318" spans="1:21" ht="14.1" customHeight="1" collapsed="1">
      <c r="A318" s="847" t="s">
        <v>429</v>
      </c>
      <c r="B318" s="847"/>
      <c r="C318" s="847"/>
      <c r="D318" s="7">
        <f t="shared" ref="D318:T318" si="59">SUM(D319:D326)</f>
        <v>894</v>
      </c>
      <c r="E318" s="7">
        <f t="shared" si="59"/>
        <v>61</v>
      </c>
      <c r="F318" s="7">
        <f t="shared" si="59"/>
        <v>134</v>
      </c>
      <c r="G318" s="7">
        <f t="shared" si="59"/>
        <v>175</v>
      </c>
      <c r="H318" s="7">
        <f t="shared" si="59"/>
        <v>49</v>
      </c>
      <c r="I318" s="7">
        <f t="shared" si="59"/>
        <v>819</v>
      </c>
      <c r="J318" s="7">
        <f t="shared" si="59"/>
        <v>20</v>
      </c>
      <c r="K318" s="7">
        <f t="shared" si="59"/>
        <v>2</v>
      </c>
      <c r="L318" s="7">
        <f t="shared" si="59"/>
        <v>1</v>
      </c>
      <c r="M318" s="7">
        <f t="shared" si="59"/>
        <v>3</v>
      </c>
      <c r="N318" s="7">
        <f t="shared" si="59"/>
        <v>0</v>
      </c>
      <c r="O318" s="7">
        <f t="shared" si="59"/>
        <v>8</v>
      </c>
      <c r="P318" s="8">
        <f t="shared" si="55"/>
        <v>2132</v>
      </c>
      <c r="Q318" s="8">
        <f t="shared" si="52"/>
        <v>34</v>
      </c>
      <c r="R318" s="8">
        <f t="shared" si="53"/>
        <v>2166</v>
      </c>
      <c r="S318" s="8">
        <f t="shared" si="59"/>
        <v>9</v>
      </c>
      <c r="T318" s="8">
        <f t="shared" si="59"/>
        <v>0</v>
      </c>
      <c r="U318" s="8">
        <f t="shared" si="51"/>
        <v>9</v>
      </c>
    </row>
    <row r="319" spans="1:21" hidden="1" outlineLevel="1">
      <c r="A319" s="851" t="s">
        <v>429</v>
      </c>
      <c r="B319" s="852" t="s">
        <v>430</v>
      </c>
      <c r="C319" s="50" t="s">
        <v>431</v>
      </c>
      <c r="D319" s="9">
        <v>537</v>
      </c>
      <c r="E319" s="9">
        <v>29</v>
      </c>
      <c r="F319" s="9">
        <v>69</v>
      </c>
      <c r="G319" s="9">
        <v>107</v>
      </c>
      <c r="H319" s="9">
        <v>27</v>
      </c>
      <c r="I319" s="9">
        <v>431</v>
      </c>
      <c r="J319" s="9">
        <v>2</v>
      </c>
      <c r="K319" s="9">
        <v>0</v>
      </c>
      <c r="L319" s="9">
        <v>0</v>
      </c>
      <c r="M319" s="9">
        <v>1</v>
      </c>
      <c r="N319" s="9">
        <v>0</v>
      </c>
      <c r="O319" s="9">
        <v>2</v>
      </c>
      <c r="P319" s="9">
        <f t="shared" si="55"/>
        <v>1200</v>
      </c>
      <c r="Q319" s="10">
        <f t="shared" si="52"/>
        <v>5</v>
      </c>
      <c r="R319" s="9">
        <f t="shared" si="53"/>
        <v>1205</v>
      </c>
      <c r="S319" s="9">
        <v>9</v>
      </c>
      <c r="T319" s="9">
        <v>0</v>
      </c>
      <c r="U319" s="11">
        <f t="shared" si="51"/>
        <v>9</v>
      </c>
    </row>
    <row r="320" spans="1:21" ht="22.5" hidden="1" outlineLevel="1">
      <c r="A320" s="851"/>
      <c r="B320" s="852"/>
      <c r="C320" s="50" t="s">
        <v>432</v>
      </c>
      <c r="D320" s="9">
        <v>80</v>
      </c>
      <c r="E320" s="9">
        <v>8</v>
      </c>
      <c r="F320" s="9">
        <v>16</v>
      </c>
      <c r="G320" s="9">
        <v>24</v>
      </c>
      <c r="H320" s="9">
        <v>4</v>
      </c>
      <c r="I320" s="9">
        <v>81</v>
      </c>
      <c r="J320" s="9">
        <v>2</v>
      </c>
      <c r="K320" s="9">
        <v>0</v>
      </c>
      <c r="L320" s="9">
        <v>1</v>
      </c>
      <c r="M320" s="9">
        <v>0</v>
      </c>
      <c r="N320" s="9">
        <v>0</v>
      </c>
      <c r="O320" s="9">
        <v>2</v>
      </c>
      <c r="P320" s="9">
        <f t="shared" si="55"/>
        <v>213</v>
      </c>
      <c r="Q320" s="10">
        <f t="shared" si="52"/>
        <v>5</v>
      </c>
      <c r="R320" s="9">
        <f t="shared" si="53"/>
        <v>218</v>
      </c>
      <c r="S320" s="9">
        <v>0</v>
      </c>
      <c r="T320" s="9">
        <v>0</v>
      </c>
      <c r="U320" s="11">
        <f t="shared" si="51"/>
        <v>0</v>
      </c>
    </row>
    <row r="321" spans="1:21" ht="33.75" hidden="1" outlineLevel="1">
      <c r="A321" s="851"/>
      <c r="B321" s="50" t="s">
        <v>433</v>
      </c>
      <c r="C321" s="50" t="s">
        <v>434</v>
      </c>
      <c r="D321" s="9">
        <v>95</v>
      </c>
      <c r="E321" s="9">
        <v>15</v>
      </c>
      <c r="F321" s="9">
        <v>28</v>
      </c>
      <c r="G321" s="9">
        <v>20</v>
      </c>
      <c r="H321" s="9">
        <v>11</v>
      </c>
      <c r="I321" s="9">
        <v>131</v>
      </c>
      <c r="J321" s="9">
        <v>2</v>
      </c>
      <c r="K321" s="9">
        <v>0</v>
      </c>
      <c r="L321" s="9">
        <v>0</v>
      </c>
      <c r="M321" s="9">
        <v>1</v>
      </c>
      <c r="N321" s="9">
        <v>0</v>
      </c>
      <c r="O321" s="9">
        <v>0</v>
      </c>
      <c r="P321" s="9">
        <f t="shared" si="55"/>
        <v>300</v>
      </c>
      <c r="Q321" s="10">
        <f t="shared" si="52"/>
        <v>3</v>
      </c>
      <c r="R321" s="9">
        <f t="shared" si="53"/>
        <v>303</v>
      </c>
      <c r="S321" s="9">
        <v>0</v>
      </c>
      <c r="T321" s="9">
        <v>0</v>
      </c>
      <c r="U321" s="11">
        <f t="shared" si="51"/>
        <v>0</v>
      </c>
    </row>
    <row r="322" spans="1:21" ht="33.75" hidden="1" outlineLevel="1">
      <c r="A322" s="851"/>
      <c r="B322" s="50" t="s">
        <v>435</v>
      </c>
      <c r="C322" s="50" t="s">
        <v>436</v>
      </c>
      <c r="D322" s="9">
        <v>100</v>
      </c>
      <c r="E322" s="9">
        <v>5</v>
      </c>
      <c r="F322" s="9">
        <v>12</v>
      </c>
      <c r="G322" s="9">
        <v>12</v>
      </c>
      <c r="H322" s="9">
        <v>5</v>
      </c>
      <c r="I322" s="9">
        <v>70</v>
      </c>
      <c r="J322" s="9">
        <v>8</v>
      </c>
      <c r="K322" s="9">
        <v>2</v>
      </c>
      <c r="L322" s="9">
        <v>0</v>
      </c>
      <c r="M322" s="9">
        <v>0</v>
      </c>
      <c r="N322" s="9">
        <v>0</v>
      </c>
      <c r="O322" s="9">
        <v>0</v>
      </c>
      <c r="P322" s="9">
        <f t="shared" si="55"/>
        <v>204</v>
      </c>
      <c r="Q322" s="10">
        <f t="shared" si="52"/>
        <v>10</v>
      </c>
      <c r="R322" s="9">
        <f t="shared" si="53"/>
        <v>214</v>
      </c>
      <c r="S322" s="9">
        <v>0</v>
      </c>
      <c r="T322" s="9">
        <v>0</v>
      </c>
      <c r="U322" s="11">
        <f t="shared" si="51"/>
        <v>0</v>
      </c>
    </row>
    <row r="323" spans="1:21" ht="22.5" hidden="1" outlineLevel="1">
      <c r="A323" s="851"/>
      <c r="B323" s="50" t="s">
        <v>437</v>
      </c>
      <c r="C323" s="50" t="s">
        <v>438</v>
      </c>
      <c r="D323" s="9">
        <v>35</v>
      </c>
      <c r="E323" s="9">
        <v>1</v>
      </c>
      <c r="F323" s="9">
        <v>2</v>
      </c>
      <c r="G323" s="9">
        <v>5</v>
      </c>
      <c r="H323" s="9">
        <v>0</v>
      </c>
      <c r="I323" s="9">
        <v>41</v>
      </c>
      <c r="J323" s="9">
        <v>0</v>
      </c>
      <c r="K323" s="9">
        <v>0</v>
      </c>
      <c r="L323" s="9">
        <v>0</v>
      </c>
      <c r="M323" s="9">
        <v>0</v>
      </c>
      <c r="N323" s="9">
        <v>0</v>
      </c>
      <c r="O323" s="9">
        <v>0</v>
      </c>
      <c r="P323" s="9">
        <f t="shared" si="55"/>
        <v>84</v>
      </c>
      <c r="Q323" s="10">
        <f t="shared" si="52"/>
        <v>0</v>
      </c>
      <c r="R323" s="9">
        <f t="shared" si="53"/>
        <v>84</v>
      </c>
      <c r="S323" s="9">
        <v>0</v>
      </c>
      <c r="T323" s="9">
        <v>0</v>
      </c>
      <c r="U323" s="11">
        <f t="shared" si="51"/>
        <v>0</v>
      </c>
    </row>
    <row r="324" spans="1:21" hidden="1" outlineLevel="1">
      <c r="A324" s="851"/>
      <c r="B324" s="852" t="s">
        <v>439</v>
      </c>
      <c r="C324" s="50" t="s">
        <v>440</v>
      </c>
      <c r="D324" s="9">
        <v>12</v>
      </c>
      <c r="E324" s="9">
        <v>0</v>
      </c>
      <c r="F324" s="9">
        <v>0</v>
      </c>
      <c r="G324" s="9">
        <v>1</v>
      </c>
      <c r="H324" s="9">
        <v>0</v>
      </c>
      <c r="I324" s="9">
        <v>8</v>
      </c>
      <c r="J324" s="9">
        <v>2</v>
      </c>
      <c r="K324" s="9">
        <v>0</v>
      </c>
      <c r="L324" s="9">
        <v>0</v>
      </c>
      <c r="M324" s="9">
        <v>0</v>
      </c>
      <c r="N324" s="9">
        <v>0</v>
      </c>
      <c r="O324" s="9">
        <v>1</v>
      </c>
      <c r="P324" s="9">
        <f t="shared" si="55"/>
        <v>21</v>
      </c>
      <c r="Q324" s="10">
        <f t="shared" si="52"/>
        <v>3</v>
      </c>
      <c r="R324" s="9">
        <f t="shared" si="53"/>
        <v>24</v>
      </c>
      <c r="S324" s="9">
        <v>0</v>
      </c>
      <c r="T324" s="9">
        <v>0</v>
      </c>
      <c r="U324" s="11">
        <f t="shared" si="51"/>
        <v>0</v>
      </c>
    </row>
    <row r="325" spans="1:21" hidden="1" outlineLevel="1">
      <c r="A325" s="851"/>
      <c r="B325" s="852"/>
      <c r="C325" s="50" t="s">
        <v>441</v>
      </c>
      <c r="D325" s="9">
        <v>13</v>
      </c>
      <c r="E325" s="9">
        <v>2</v>
      </c>
      <c r="F325" s="9">
        <v>5</v>
      </c>
      <c r="G325" s="9">
        <v>4</v>
      </c>
      <c r="H325" s="9">
        <v>2</v>
      </c>
      <c r="I325" s="9">
        <v>24</v>
      </c>
      <c r="J325" s="9">
        <v>4</v>
      </c>
      <c r="K325" s="9">
        <v>0</v>
      </c>
      <c r="L325" s="9">
        <v>0</v>
      </c>
      <c r="M325" s="9">
        <v>1</v>
      </c>
      <c r="N325" s="9">
        <v>0</v>
      </c>
      <c r="O325" s="9">
        <v>3</v>
      </c>
      <c r="P325" s="9">
        <f t="shared" si="55"/>
        <v>50</v>
      </c>
      <c r="Q325" s="10">
        <f t="shared" si="52"/>
        <v>8</v>
      </c>
      <c r="R325" s="9">
        <f t="shared" si="53"/>
        <v>58</v>
      </c>
      <c r="S325" s="9">
        <v>0</v>
      </c>
      <c r="T325" s="9">
        <v>0</v>
      </c>
      <c r="U325" s="11">
        <f t="shared" si="51"/>
        <v>0</v>
      </c>
    </row>
    <row r="326" spans="1:21" ht="22.5" hidden="1" outlineLevel="1">
      <c r="A326" s="851"/>
      <c r="B326" s="852"/>
      <c r="C326" s="50" t="s">
        <v>442</v>
      </c>
      <c r="D326" s="9">
        <v>22</v>
      </c>
      <c r="E326" s="9">
        <v>1</v>
      </c>
      <c r="F326" s="9">
        <v>2</v>
      </c>
      <c r="G326" s="9">
        <v>2</v>
      </c>
      <c r="H326" s="9">
        <v>0</v>
      </c>
      <c r="I326" s="9">
        <v>33</v>
      </c>
      <c r="J326" s="9">
        <v>0</v>
      </c>
      <c r="K326" s="9">
        <v>0</v>
      </c>
      <c r="L326" s="9">
        <v>0</v>
      </c>
      <c r="M326" s="9">
        <v>0</v>
      </c>
      <c r="N326" s="9">
        <v>0</v>
      </c>
      <c r="O326" s="9">
        <v>0</v>
      </c>
      <c r="P326" s="9">
        <f t="shared" si="55"/>
        <v>60</v>
      </c>
      <c r="Q326" s="10">
        <f t="shared" si="52"/>
        <v>0</v>
      </c>
      <c r="R326" s="9">
        <f t="shared" si="53"/>
        <v>60</v>
      </c>
      <c r="S326" s="9">
        <v>0</v>
      </c>
      <c r="T326" s="9">
        <v>0</v>
      </c>
      <c r="U326" s="11">
        <f t="shared" si="51"/>
        <v>0</v>
      </c>
    </row>
    <row r="327" spans="1:21" ht="14.1" customHeight="1" collapsed="1">
      <c r="A327" s="847" t="s">
        <v>443</v>
      </c>
      <c r="B327" s="847"/>
      <c r="C327" s="847"/>
      <c r="D327" s="7">
        <f t="shared" ref="D327:T327" si="60">SUM(D328:D332)</f>
        <v>1889</v>
      </c>
      <c r="E327" s="7">
        <f t="shared" si="60"/>
        <v>134</v>
      </c>
      <c r="F327" s="7">
        <f t="shared" si="60"/>
        <v>269</v>
      </c>
      <c r="G327" s="7">
        <f t="shared" si="60"/>
        <v>322</v>
      </c>
      <c r="H327" s="7">
        <f t="shared" si="60"/>
        <v>99</v>
      </c>
      <c r="I327" s="7">
        <f t="shared" si="60"/>
        <v>2012</v>
      </c>
      <c r="J327" s="7">
        <f t="shared" si="60"/>
        <v>147</v>
      </c>
      <c r="K327" s="7">
        <f t="shared" si="60"/>
        <v>11</v>
      </c>
      <c r="L327" s="7">
        <f t="shared" si="60"/>
        <v>25</v>
      </c>
      <c r="M327" s="7">
        <f t="shared" si="60"/>
        <v>16</v>
      </c>
      <c r="N327" s="7">
        <f t="shared" si="60"/>
        <v>9</v>
      </c>
      <c r="O327" s="7">
        <f t="shared" si="60"/>
        <v>80</v>
      </c>
      <c r="P327" s="8">
        <f t="shared" si="55"/>
        <v>4725</v>
      </c>
      <c r="Q327" s="8">
        <f t="shared" si="52"/>
        <v>288</v>
      </c>
      <c r="R327" s="8">
        <f t="shared" si="53"/>
        <v>5013</v>
      </c>
      <c r="S327" s="8">
        <f t="shared" si="60"/>
        <v>3</v>
      </c>
      <c r="T327" s="8">
        <f t="shared" si="60"/>
        <v>0</v>
      </c>
      <c r="U327" s="8">
        <f t="shared" ref="U327:U390" si="61">+T327+S327</f>
        <v>3</v>
      </c>
    </row>
    <row r="328" spans="1:21" hidden="1" outlineLevel="1">
      <c r="A328" s="851" t="s">
        <v>443</v>
      </c>
      <c r="B328" s="852" t="s">
        <v>444</v>
      </c>
      <c r="C328" s="50" t="s">
        <v>445</v>
      </c>
      <c r="D328" s="9">
        <v>633</v>
      </c>
      <c r="E328" s="9">
        <v>40</v>
      </c>
      <c r="F328" s="9">
        <v>90</v>
      </c>
      <c r="G328" s="9">
        <v>118</v>
      </c>
      <c r="H328" s="9">
        <v>36</v>
      </c>
      <c r="I328" s="9">
        <v>758</v>
      </c>
      <c r="J328" s="9">
        <v>49</v>
      </c>
      <c r="K328" s="9">
        <v>2</v>
      </c>
      <c r="L328" s="9">
        <v>1</v>
      </c>
      <c r="M328" s="9">
        <v>4</v>
      </c>
      <c r="N328" s="9">
        <v>3</v>
      </c>
      <c r="O328" s="9">
        <v>31</v>
      </c>
      <c r="P328" s="9">
        <f t="shared" si="55"/>
        <v>1675</v>
      </c>
      <c r="Q328" s="10">
        <f t="shared" ref="Q328:Q391" si="62">SUM(J328:O328)</f>
        <v>90</v>
      </c>
      <c r="R328" s="9">
        <f t="shared" ref="R328:R391" si="63">+Q328+P328</f>
        <v>1765</v>
      </c>
      <c r="S328" s="9">
        <v>0</v>
      </c>
      <c r="T328" s="9">
        <v>0</v>
      </c>
      <c r="U328" s="11">
        <f t="shared" si="61"/>
        <v>0</v>
      </c>
    </row>
    <row r="329" spans="1:21" hidden="1" outlineLevel="1">
      <c r="A329" s="851"/>
      <c r="B329" s="852"/>
      <c r="C329" s="50" t="s">
        <v>446</v>
      </c>
      <c r="D329" s="9">
        <v>116</v>
      </c>
      <c r="E329" s="9">
        <v>6</v>
      </c>
      <c r="F329" s="9">
        <v>18</v>
      </c>
      <c r="G329" s="9">
        <v>17</v>
      </c>
      <c r="H329" s="9">
        <v>4</v>
      </c>
      <c r="I329" s="9">
        <v>127</v>
      </c>
      <c r="J329" s="9">
        <v>1</v>
      </c>
      <c r="K329" s="9">
        <v>1</v>
      </c>
      <c r="L329" s="9">
        <v>2</v>
      </c>
      <c r="M329" s="9">
        <v>1</v>
      </c>
      <c r="N329" s="9">
        <v>1</v>
      </c>
      <c r="O329" s="9">
        <v>7</v>
      </c>
      <c r="P329" s="9">
        <f t="shared" si="55"/>
        <v>288</v>
      </c>
      <c r="Q329" s="10">
        <f t="shared" si="62"/>
        <v>13</v>
      </c>
      <c r="R329" s="9">
        <f t="shared" si="63"/>
        <v>301</v>
      </c>
      <c r="S329" s="9">
        <v>0</v>
      </c>
      <c r="T329" s="9">
        <v>0</v>
      </c>
      <c r="U329" s="11">
        <f t="shared" si="61"/>
        <v>0</v>
      </c>
    </row>
    <row r="330" spans="1:21" hidden="1" outlineLevel="1">
      <c r="A330" s="851"/>
      <c r="B330" s="852"/>
      <c r="C330" s="50" t="s">
        <v>447</v>
      </c>
      <c r="D330" s="9">
        <v>139</v>
      </c>
      <c r="E330" s="9">
        <v>21</v>
      </c>
      <c r="F330" s="9">
        <v>30</v>
      </c>
      <c r="G330" s="9">
        <v>35</v>
      </c>
      <c r="H330" s="9">
        <v>12</v>
      </c>
      <c r="I330" s="9">
        <v>130</v>
      </c>
      <c r="J330" s="9">
        <v>25</v>
      </c>
      <c r="K330" s="9">
        <v>3</v>
      </c>
      <c r="L330" s="9">
        <v>5</v>
      </c>
      <c r="M330" s="9">
        <v>2</v>
      </c>
      <c r="N330" s="9">
        <v>2</v>
      </c>
      <c r="O330" s="9">
        <v>17</v>
      </c>
      <c r="P330" s="9">
        <f t="shared" ref="P330:P391" si="64">SUM(D330:I330)</f>
        <v>367</v>
      </c>
      <c r="Q330" s="10">
        <f t="shared" si="62"/>
        <v>54</v>
      </c>
      <c r="R330" s="9">
        <f t="shared" si="63"/>
        <v>421</v>
      </c>
      <c r="S330" s="9">
        <v>0</v>
      </c>
      <c r="T330" s="9">
        <v>0</v>
      </c>
      <c r="U330" s="11">
        <f t="shared" si="61"/>
        <v>0</v>
      </c>
    </row>
    <row r="331" spans="1:21" hidden="1" outlineLevel="1">
      <c r="A331" s="851"/>
      <c r="B331" s="852"/>
      <c r="C331" s="50" t="s">
        <v>448</v>
      </c>
      <c r="D331" s="9">
        <v>0</v>
      </c>
      <c r="E331" s="9">
        <v>0</v>
      </c>
      <c r="F331" s="9">
        <v>0</v>
      </c>
      <c r="G331" s="9">
        <v>0</v>
      </c>
      <c r="H331" s="9">
        <v>0</v>
      </c>
      <c r="I331" s="9">
        <v>0</v>
      </c>
      <c r="J331" s="9">
        <v>0</v>
      </c>
      <c r="K331" s="9">
        <v>0</v>
      </c>
      <c r="L331" s="9">
        <v>0</v>
      </c>
      <c r="M331" s="9">
        <v>0</v>
      </c>
      <c r="N331" s="9">
        <v>0</v>
      </c>
      <c r="O331" s="9">
        <v>0</v>
      </c>
      <c r="P331" s="9">
        <f t="shared" si="64"/>
        <v>0</v>
      </c>
      <c r="Q331" s="10">
        <f t="shared" si="62"/>
        <v>0</v>
      </c>
      <c r="R331" s="9">
        <f t="shared" si="63"/>
        <v>0</v>
      </c>
      <c r="S331" s="9">
        <v>0</v>
      </c>
      <c r="T331" s="9">
        <v>0</v>
      </c>
      <c r="U331" s="11">
        <f t="shared" si="61"/>
        <v>0</v>
      </c>
    </row>
    <row r="332" spans="1:21" hidden="1" outlineLevel="1">
      <c r="A332" s="851"/>
      <c r="B332" s="852"/>
      <c r="C332" s="50" t="s">
        <v>449</v>
      </c>
      <c r="D332" s="9">
        <v>1001</v>
      </c>
      <c r="E332" s="9">
        <v>67</v>
      </c>
      <c r="F332" s="9">
        <v>131</v>
      </c>
      <c r="G332" s="9">
        <v>152</v>
      </c>
      <c r="H332" s="9">
        <v>47</v>
      </c>
      <c r="I332" s="9">
        <v>997</v>
      </c>
      <c r="J332" s="9">
        <v>72</v>
      </c>
      <c r="K332" s="9">
        <v>5</v>
      </c>
      <c r="L332" s="9">
        <v>17</v>
      </c>
      <c r="M332" s="9">
        <v>9</v>
      </c>
      <c r="N332" s="9">
        <v>3</v>
      </c>
      <c r="O332" s="9">
        <v>25</v>
      </c>
      <c r="P332" s="9">
        <f t="shared" si="64"/>
        <v>2395</v>
      </c>
      <c r="Q332" s="10">
        <f t="shared" si="62"/>
        <v>131</v>
      </c>
      <c r="R332" s="9">
        <f t="shared" si="63"/>
        <v>2526</v>
      </c>
      <c r="S332" s="9">
        <v>3</v>
      </c>
      <c r="T332" s="9">
        <v>0</v>
      </c>
      <c r="U332" s="11">
        <f t="shared" si="61"/>
        <v>3</v>
      </c>
    </row>
    <row r="333" spans="1:21" ht="14.1" customHeight="1" collapsed="1">
      <c r="A333" s="847" t="s">
        <v>450</v>
      </c>
      <c r="B333" s="847"/>
      <c r="C333" s="847"/>
      <c r="D333" s="7">
        <f t="shared" ref="D333:T333" si="65">SUM(D334:D345)</f>
        <v>239</v>
      </c>
      <c r="E333" s="7">
        <f t="shared" si="65"/>
        <v>22</v>
      </c>
      <c r="F333" s="7">
        <f t="shared" si="65"/>
        <v>32</v>
      </c>
      <c r="G333" s="7">
        <f t="shared" si="65"/>
        <v>41</v>
      </c>
      <c r="H333" s="7">
        <f t="shared" si="65"/>
        <v>5</v>
      </c>
      <c r="I333" s="7">
        <f t="shared" si="65"/>
        <v>260</v>
      </c>
      <c r="J333" s="7">
        <f t="shared" si="65"/>
        <v>94</v>
      </c>
      <c r="K333" s="7">
        <f t="shared" si="65"/>
        <v>3</v>
      </c>
      <c r="L333" s="7">
        <f t="shared" si="65"/>
        <v>15</v>
      </c>
      <c r="M333" s="7">
        <f t="shared" si="65"/>
        <v>12</v>
      </c>
      <c r="N333" s="7">
        <f t="shared" si="65"/>
        <v>2</v>
      </c>
      <c r="O333" s="7">
        <f t="shared" si="65"/>
        <v>56</v>
      </c>
      <c r="P333" s="8">
        <f t="shared" si="64"/>
        <v>599</v>
      </c>
      <c r="Q333" s="8">
        <f t="shared" si="62"/>
        <v>182</v>
      </c>
      <c r="R333" s="8">
        <f t="shared" si="63"/>
        <v>781</v>
      </c>
      <c r="S333" s="8">
        <f t="shared" si="65"/>
        <v>2</v>
      </c>
      <c r="T333" s="8">
        <f t="shared" si="65"/>
        <v>0</v>
      </c>
      <c r="U333" s="8">
        <f t="shared" si="61"/>
        <v>2</v>
      </c>
    </row>
    <row r="334" spans="1:21" hidden="1" outlineLevel="1">
      <c r="A334" s="853" t="s">
        <v>450</v>
      </c>
      <c r="B334" s="852" t="s">
        <v>451</v>
      </c>
      <c r="C334" s="50" t="s">
        <v>452</v>
      </c>
      <c r="D334" s="9">
        <v>4</v>
      </c>
      <c r="E334" s="9">
        <v>0</v>
      </c>
      <c r="F334" s="9">
        <v>3</v>
      </c>
      <c r="G334" s="9">
        <v>0</v>
      </c>
      <c r="H334" s="9">
        <v>0</v>
      </c>
      <c r="I334" s="9">
        <v>2</v>
      </c>
      <c r="J334" s="9">
        <v>0</v>
      </c>
      <c r="K334" s="9">
        <v>0</v>
      </c>
      <c r="L334" s="9">
        <v>0</v>
      </c>
      <c r="M334" s="9">
        <v>0</v>
      </c>
      <c r="N334" s="9">
        <v>0</v>
      </c>
      <c r="O334" s="9">
        <v>0</v>
      </c>
      <c r="P334" s="9">
        <f t="shared" si="64"/>
        <v>9</v>
      </c>
      <c r="Q334" s="10">
        <f t="shared" si="62"/>
        <v>0</v>
      </c>
      <c r="R334" s="9">
        <f t="shared" si="63"/>
        <v>9</v>
      </c>
      <c r="S334" s="9">
        <v>0</v>
      </c>
      <c r="T334" s="9">
        <v>0</v>
      </c>
      <c r="U334" s="11">
        <f t="shared" si="61"/>
        <v>0</v>
      </c>
    </row>
    <row r="335" spans="1:21" ht="15" hidden="1" customHeight="1" outlineLevel="1">
      <c r="A335" s="854"/>
      <c r="B335" s="852"/>
      <c r="C335" s="50" t="s">
        <v>453</v>
      </c>
      <c r="D335" s="9">
        <v>16</v>
      </c>
      <c r="E335" s="9">
        <v>1</v>
      </c>
      <c r="F335" s="9">
        <v>1</v>
      </c>
      <c r="G335" s="9">
        <v>2</v>
      </c>
      <c r="H335" s="9">
        <v>0</v>
      </c>
      <c r="I335" s="9">
        <v>23</v>
      </c>
      <c r="J335" s="9">
        <v>1</v>
      </c>
      <c r="K335" s="9">
        <v>0</v>
      </c>
      <c r="L335" s="9">
        <v>0</v>
      </c>
      <c r="M335" s="9">
        <v>0</v>
      </c>
      <c r="N335" s="9">
        <v>0</v>
      </c>
      <c r="O335" s="9">
        <v>1</v>
      </c>
      <c r="P335" s="9">
        <f t="shared" si="64"/>
        <v>43</v>
      </c>
      <c r="Q335" s="10">
        <f t="shared" si="62"/>
        <v>2</v>
      </c>
      <c r="R335" s="9">
        <f t="shared" si="63"/>
        <v>45</v>
      </c>
      <c r="S335" s="9">
        <v>0</v>
      </c>
      <c r="T335" s="9">
        <v>0</v>
      </c>
      <c r="U335" s="11">
        <f t="shared" si="61"/>
        <v>0</v>
      </c>
    </row>
    <row r="336" spans="1:21" ht="22.5" hidden="1" outlineLevel="1">
      <c r="A336" s="854"/>
      <c r="B336" s="852"/>
      <c r="C336" s="50" t="s">
        <v>454</v>
      </c>
      <c r="D336" s="9">
        <v>0</v>
      </c>
      <c r="E336" s="9">
        <v>0</v>
      </c>
      <c r="F336" s="9">
        <v>0</v>
      </c>
      <c r="G336" s="9">
        <v>0</v>
      </c>
      <c r="H336" s="9">
        <v>0</v>
      </c>
      <c r="I336" s="9">
        <v>3</v>
      </c>
      <c r="J336" s="9">
        <v>13</v>
      </c>
      <c r="K336" s="9">
        <v>0</v>
      </c>
      <c r="L336" s="9">
        <v>1</v>
      </c>
      <c r="M336" s="9">
        <v>0</v>
      </c>
      <c r="N336" s="9">
        <v>0</v>
      </c>
      <c r="O336" s="9">
        <v>0</v>
      </c>
      <c r="P336" s="9">
        <f t="shared" si="64"/>
        <v>3</v>
      </c>
      <c r="Q336" s="10">
        <f t="shared" si="62"/>
        <v>14</v>
      </c>
      <c r="R336" s="9">
        <f t="shared" si="63"/>
        <v>17</v>
      </c>
      <c r="S336" s="9">
        <v>0</v>
      </c>
      <c r="T336" s="9">
        <v>0</v>
      </c>
      <c r="U336" s="11">
        <f t="shared" si="61"/>
        <v>0</v>
      </c>
    </row>
    <row r="337" spans="1:21" ht="15" hidden="1" customHeight="1" outlineLevel="1">
      <c r="A337" s="854"/>
      <c r="B337" s="50"/>
      <c r="C337" s="50" t="s">
        <v>455</v>
      </c>
      <c r="D337" s="9">
        <v>0</v>
      </c>
      <c r="E337" s="9">
        <v>0</v>
      </c>
      <c r="F337" s="9">
        <v>0</v>
      </c>
      <c r="G337" s="9">
        <v>0</v>
      </c>
      <c r="H337" s="9">
        <v>0</v>
      </c>
      <c r="I337" s="9">
        <v>0</v>
      </c>
      <c r="J337" s="9">
        <v>0</v>
      </c>
      <c r="K337" s="9">
        <v>0</v>
      </c>
      <c r="L337" s="9">
        <v>0</v>
      </c>
      <c r="M337" s="9">
        <v>0</v>
      </c>
      <c r="N337" s="9">
        <v>0</v>
      </c>
      <c r="O337" s="9">
        <v>0</v>
      </c>
      <c r="P337" s="9">
        <f t="shared" si="64"/>
        <v>0</v>
      </c>
      <c r="Q337" s="10">
        <f t="shared" si="62"/>
        <v>0</v>
      </c>
      <c r="R337" s="9">
        <f t="shared" si="63"/>
        <v>0</v>
      </c>
      <c r="S337" s="9">
        <v>0</v>
      </c>
      <c r="T337" s="9">
        <v>0</v>
      </c>
      <c r="U337" s="11">
        <f t="shared" si="61"/>
        <v>0</v>
      </c>
    </row>
    <row r="338" spans="1:21" ht="22.5" hidden="1" outlineLevel="1">
      <c r="A338" s="854"/>
      <c r="B338" s="50" t="s">
        <v>456</v>
      </c>
      <c r="C338" s="50" t="s">
        <v>457</v>
      </c>
      <c r="D338" s="9">
        <v>0</v>
      </c>
      <c r="E338" s="9">
        <v>0</v>
      </c>
      <c r="F338" s="9">
        <v>0</v>
      </c>
      <c r="G338" s="9">
        <v>0</v>
      </c>
      <c r="H338" s="9">
        <v>0</v>
      </c>
      <c r="I338" s="9">
        <v>0</v>
      </c>
      <c r="J338" s="9">
        <v>0</v>
      </c>
      <c r="K338" s="9">
        <v>0</v>
      </c>
      <c r="L338" s="9">
        <v>0</v>
      </c>
      <c r="M338" s="9">
        <v>0</v>
      </c>
      <c r="N338" s="9">
        <v>0</v>
      </c>
      <c r="O338" s="9">
        <v>0</v>
      </c>
      <c r="P338" s="9">
        <f t="shared" si="64"/>
        <v>0</v>
      </c>
      <c r="Q338" s="10">
        <f t="shared" si="62"/>
        <v>0</v>
      </c>
      <c r="R338" s="9">
        <f t="shared" si="63"/>
        <v>0</v>
      </c>
      <c r="S338" s="9">
        <v>0</v>
      </c>
      <c r="T338" s="9">
        <v>0</v>
      </c>
      <c r="U338" s="11">
        <f t="shared" si="61"/>
        <v>0</v>
      </c>
    </row>
    <row r="339" spans="1:21" ht="22.5" hidden="1" outlineLevel="1">
      <c r="A339" s="854"/>
      <c r="B339" s="50" t="s">
        <v>458</v>
      </c>
      <c r="C339" s="50" t="s">
        <v>459</v>
      </c>
      <c r="D339" s="9">
        <v>13</v>
      </c>
      <c r="E339" s="9">
        <v>3</v>
      </c>
      <c r="F339" s="9">
        <v>3</v>
      </c>
      <c r="G339" s="9">
        <v>1</v>
      </c>
      <c r="H339" s="9">
        <v>0</v>
      </c>
      <c r="I339" s="9">
        <v>11</v>
      </c>
      <c r="J339" s="9">
        <v>5</v>
      </c>
      <c r="K339" s="9">
        <v>1</v>
      </c>
      <c r="L339" s="9">
        <v>2</v>
      </c>
      <c r="M339" s="9">
        <v>0</v>
      </c>
      <c r="N339" s="9">
        <v>0</v>
      </c>
      <c r="O339" s="9">
        <v>2</v>
      </c>
      <c r="P339" s="9">
        <f t="shared" si="64"/>
        <v>31</v>
      </c>
      <c r="Q339" s="10">
        <f t="shared" si="62"/>
        <v>10</v>
      </c>
      <c r="R339" s="9">
        <f t="shared" si="63"/>
        <v>41</v>
      </c>
      <c r="S339" s="9">
        <v>0</v>
      </c>
      <c r="T339" s="9">
        <v>0</v>
      </c>
      <c r="U339" s="11">
        <f t="shared" si="61"/>
        <v>0</v>
      </c>
    </row>
    <row r="340" spans="1:21" ht="22.5" hidden="1" outlineLevel="1">
      <c r="A340" s="854"/>
      <c r="B340" s="50" t="s">
        <v>460</v>
      </c>
      <c r="C340" s="50" t="s">
        <v>461</v>
      </c>
      <c r="D340" s="9">
        <v>19</v>
      </c>
      <c r="E340" s="9">
        <v>3</v>
      </c>
      <c r="F340" s="9">
        <v>2</v>
      </c>
      <c r="G340" s="9">
        <v>1</v>
      </c>
      <c r="H340" s="9">
        <v>0</v>
      </c>
      <c r="I340" s="9">
        <v>18</v>
      </c>
      <c r="J340" s="9">
        <v>7</v>
      </c>
      <c r="K340" s="9">
        <v>1</v>
      </c>
      <c r="L340" s="9">
        <v>2</v>
      </c>
      <c r="M340" s="9">
        <v>2</v>
      </c>
      <c r="N340" s="9">
        <v>1</v>
      </c>
      <c r="O340" s="9">
        <v>10</v>
      </c>
      <c r="P340" s="9">
        <f t="shared" si="64"/>
        <v>43</v>
      </c>
      <c r="Q340" s="10">
        <f t="shared" si="62"/>
        <v>23</v>
      </c>
      <c r="R340" s="9">
        <f t="shared" si="63"/>
        <v>66</v>
      </c>
      <c r="S340" s="9">
        <v>0</v>
      </c>
      <c r="T340" s="9">
        <v>0</v>
      </c>
      <c r="U340" s="11">
        <f t="shared" si="61"/>
        <v>0</v>
      </c>
    </row>
    <row r="341" spans="1:21" ht="33.75" hidden="1" outlineLevel="1">
      <c r="A341" s="854"/>
      <c r="B341" s="50" t="s">
        <v>462</v>
      </c>
      <c r="C341" s="50" t="s">
        <v>463</v>
      </c>
      <c r="D341" s="9">
        <v>67</v>
      </c>
      <c r="E341" s="9">
        <v>2</v>
      </c>
      <c r="F341" s="9">
        <v>3</v>
      </c>
      <c r="G341" s="9">
        <v>8</v>
      </c>
      <c r="H341" s="9">
        <v>1</v>
      </c>
      <c r="I341" s="9">
        <v>45</v>
      </c>
      <c r="J341" s="9">
        <v>48</v>
      </c>
      <c r="K341" s="9">
        <v>0</v>
      </c>
      <c r="L341" s="9">
        <v>4</v>
      </c>
      <c r="M341" s="9">
        <v>5</v>
      </c>
      <c r="N341" s="9">
        <v>1</v>
      </c>
      <c r="O341" s="9">
        <v>19</v>
      </c>
      <c r="P341" s="9">
        <f t="shared" si="64"/>
        <v>126</v>
      </c>
      <c r="Q341" s="10">
        <f t="shared" si="62"/>
        <v>77</v>
      </c>
      <c r="R341" s="9">
        <f t="shared" si="63"/>
        <v>203</v>
      </c>
      <c r="S341" s="9">
        <v>2</v>
      </c>
      <c r="T341" s="9">
        <v>0</v>
      </c>
      <c r="U341" s="11">
        <f t="shared" si="61"/>
        <v>2</v>
      </c>
    </row>
    <row r="342" spans="1:21" ht="15" hidden="1" customHeight="1" outlineLevel="1">
      <c r="A342" s="854"/>
      <c r="B342" s="852" t="s">
        <v>464</v>
      </c>
      <c r="C342" s="50" t="s">
        <v>465</v>
      </c>
      <c r="D342" s="9">
        <v>17</v>
      </c>
      <c r="E342" s="9">
        <v>1</v>
      </c>
      <c r="F342" s="9">
        <v>5</v>
      </c>
      <c r="G342" s="9">
        <v>3</v>
      </c>
      <c r="H342" s="9">
        <v>0</v>
      </c>
      <c r="I342" s="9">
        <v>18</v>
      </c>
      <c r="J342" s="9">
        <v>5</v>
      </c>
      <c r="K342" s="9">
        <v>0</v>
      </c>
      <c r="L342" s="9">
        <v>0</v>
      </c>
      <c r="M342" s="9">
        <v>2</v>
      </c>
      <c r="N342" s="9">
        <v>0</v>
      </c>
      <c r="O342" s="9">
        <v>2</v>
      </c>
      <c r="P342" s="9">
        <f t="shared" si="64"/>
        <v>44</v>
      </c>
      <c r="Q342" s="10">
        <f t="shared" si="62"/>
        <v>9</v>
      </c>
      <c r="R342" s="9">
        <f t="shared" si="63"/>
        <v>53</v>
      </c>
      <c r="S342" s="9">
        <v>0</v>
      </c>
      <c r="T342" s="9">
        <v>0</v>
      </c>
      <c r="U342" s="11">
        <f t="shared" si="61"/>
        <v>0</v>
      </c>
    </row>
    <row r="343" spans="1:21" ht="33.75" hidden="1" outlineLevel="1">
      <c r="A343" s="854"/>
      <c r="B343" s="852"/>
      <c r="C343" s="50" t="s">
        <v>466</v>
      </c>
      <c r="D343" s="9">
        <v>0</v>
      </c>
      <c r="E343" s="9">
        <v>0</v>
      </c>
      <c r="F343" s="9">
        <v>0</v>
      </c>
      <c r="G343" s="9">
        <v>0</v>
      </c>
      <c r="H343" s="9">
        <v>0</v>
      </c>
      <c r="I343" s="9">
        <v>0</v>
      </c>
      <c r="J343" s="9">
        <v>0</v>
      </c>
      <c r="K343" s="9">
        <v>0</v>
      </c>
      <c r="L343" s="9">
        <v>0</v>
      </c>
      <c r="M343" s="9">
        <v>0</v>
      </c>
      <c r="N343" s="9">
        <v>0</v>
      </c>
      <c r="O343" s="9">
        <v>0</v>
      </c>
      <c r="P343" s="9">
        <f t="shared" si="64"/>
        <v>0</v>
      </c>
      <c r="Q343" s="10">
        <f t="shared" si="62"/>
        <v>0</v>
      </c>
      <c r="R343" s="9">
        <f t="shared" si="63"/>
        <v>0</v>
      </c>
      <c r="S343" s="9">
        <v>0</v>
      </c>
      <c r="T343" s="9">
        <v>0</v>
      </c>
      <c r="U343" s="11">
        <f t="shared" si="61"/>
        <v>0</v>
      </c>
    </row>
    <row r="344" spans="1:21" ht="33.75" hidden="1" outlineLevel="1">
      <c r="A344" s="854"/>
      <c r="B344" s="852"/>
      <c r="C344" s="50" t="s">
        <v>467</v>
      </c>
      <c r="D344" s="9">
        <v>0</v>
      </c>
      <c r="E344" s="9">
        <v>0</v>
      </c>
      <c r="F344" s="9">
        <v>0</v>
      </c>
      <c r="G344" s="9">
        <v>0</v>
      </c>
      <c r="H344" s="9">
        <v>0</v>
      </c>
      <c r="I344" s="9">
        <v>0</v>
      </c>
      <c r="J344" s="9">
        <v>0</v>
      </c>
      <c r="K344" s="9">
        <v>0</v>
      </c>
      <c r="L344" s="9">
        <v>0</v>
      </c>
      <c r="M344" s="9">
        <v>0</v>
      </c>
      <c r="N344" s="9">
        <v>0</v>
      </c>
      <c r="O344" s="9">
        <v>0</v>
      </c>
      <c r="P344" s="9">
        <f t="shared" si="64"/>
        <v>0</v>
      </c>
      <c r="Q344" s="10">
        <f t="shared" si="62"/>
        <v>0</v>
      </c>
      <c r="R344" s="9">
        <f t="shared" si="63"/>
        <v>0</v>
      </c>
      <c r="S344" s="9">
        <v>0</v>
      </c>
      <c r="T344" s="9">
        <v>0</v>
      </c>
      <c r="U344" s="11">
        <f t="shared" si="61"/>
        <v>0</v>
      </c>
    </row>
    <row r="345" spans="1:21" ht="22.5" hidden="1" outlineLevel="1">
      <c r="A345" s="855"/>
      <c r="B345" s="852"/>
      <c r="C345" s="50" t="s">
        <v>468</v>
      </c>
      <c r="D345" s="9">
        <v>103</v>
      </c>
      <c r="E345" s="9">
        <v>12</v>
      </c>
      <c r="F345" s="9">
        <v>15</v>
      </c>
      <c r="G345" s="9">
        <v>26</v>
      </c>
      <c r="H345" s="9">
        <v>4</v>
      </c>
      <c r="I345" s="9">
        <v>140</v>
      </c>
      <c r="J345" s="9">
        <v>15</v>
      </c>
      <c r="K345" s="9">
        <v>1</v>
      </c>
      <c r="L345" s="9">
        <v>6</v>
      </c>
      <c r="M345" s="9">
        <v>3</v>
      </c>
      <c r="N345" s="9">
        <v>0</v>
      </c>
      <c r="O345" s="9">
        <v>22</v>
      </c>
      <c r="P345" s="9">
        <f t="shared" si="64"/>
        <v>300</v>
      </c>
      <c r="Q345" s="10">
        <f t="shared" si="62"/>
        <v>47</v>
      </c>
      <c r="R345" s="9">
        <f t="shared" si="63"/>
        <v>347</v>
      </c>
      <c r="S345" s="9">
        <v>0</v>
      </c>
      <c r="T345" s="9">
        <v>0</v>
      </c>
      <c r="U345" s="11">
        <f t="shared" si="61"/>
        <v>0</v>
      </c>
    </row>
    <row r="346" spans="1:21" ht="14.1" customHeight="1" collapsed="1">
      <c r="A346" s="847" t="s">
        <v>469</v>
      </c>
      <c r="B346" s="847"/>
      <c r="C346" s="847"/>
      <c r="D346" s="7">
        <f t="shared" ref="D346:T346" si="66">SUM(D347:D355)</f>
        <v>2138</v>
      </c>
      <c r="E346" s="7">
        <f t="shared" si="66"/>
        <v>106</v>
      </c>
      <c r="F346" s="7">
        <f t="shared" si="66"/>
        <v>197</v>
      </c>
      <c r="G346" s="7">
        <f t="shared" si="66"/>
        <v>272</v>
      </c>
      <c r="H346" s="7">
        <f t="shared" si="66"/>
        <v>52</v>
      </c>
      <c r="I346" s="7">
        <f t="shared" si="66"/>
        <v>1379</v>
      </c>
      <c r="J346" s="7">
        <f t="shared" si="66"/>
        <v>90</v>
      </c>
      <c r="K346" s="7">
        <f t="shared" si="66"/>
        <v>5</v>
      </c>
      <c r="L346" s="7">
        <f t="shared" si="66"/>
        <v>5</v>
      </c>
      <c r="M346" s="7">
        <f t="shared" si="66"/>
        <v>8</v>
      </c>
      <c r="N346" s="7">
        <f t="shared" si="66"/>
        <v>4</v>
      </c>
      <c r="O346" s="7">
        <f t="shared" si="66"/>
        <v>21</v>
      </c>
      <c r="P346" s="8">
        <f t="shared" si="64"/>
        <v>4144</v>
      </c>
      <c r="Q346" s="8">
        <f t="shared" si="62"/>
        <v>133</v>
      </c>
      <c r="R346" s="8">
        <f t="shared" si="63"/>
        <v>4277</v>
      </c>
      <c r="S346" s="8">
        <f t="shared" si="66"/>
        <v>9</v>
      </c>
      <c r="T346" s="8">
        <f t="shared" si="66"/>
        <v>0</v>
      </c>
      <c r="U346" s="8">
        <f t="shared" si="61"/>
        <v>9</v>
      </c>
    </row>
    <row r="347" spans="1:21" hidden="1" outlineLevel="1">
      <c r="A347" s="851" t="s">
        <v>469</v>
      </c>
      <c r="B347" s="852" t="s">
        <v>470</v>
      </c>
      <c r="C347" s="50" t="s">
        <v>471</v>
      </c>
      <c r="D347" s="9">
        <v>80</v>
      </c>
      <c r="E347" s="9">
        <v>5</v>
      </c>
      <c r="F347" s="9">
        <v>7</v>
      </c>
      <c r="G347" s="9">
        <v>10</v>
      </c>
      <c r="H347" s="9">
        <v>1</v>
      </c>
      <c r="I347" s="9">
        <v>77</v>
      </c>
      <c r="J347" s="9">
        <v>1</v>
      </c>
      <c r="K347" s="9">
        <v>1</v>
      </c>
      <c r="L347" s="9">
        <v>0</v>
      </c>
      <c r="M347" s="9">
        <v>0</v>
      </c>
      <c r="N347" s="9">
        <v>0</v>
      </c>
      <c r="O347" s="9">
        <v>1</v>
      </c>
      <c r="P347" s="9">
        <f t="shared" si="64"/>
        <v>180</v>
      </c>
      <c r="Q347" s="10">
        <f t="shared" si="62"/>
        <v>3</v>
      </c>
      <c r="R347" s="9">
        <f t="shared" si="63"/>
        <v>183</v>
      </c>
      <c r="S347" s="9">
        <v>0</v>
      </c>
      <c r="T347" s="9">
        <v>0</v>
      </c>
      <c r="U347" s="11">
        <f t="shared" si="61"/>
        <v>0</v>
      </c>
    </row>
    <row r="348" spans="1:21" hidden="1" outlineLevel="1">
      <c r="A348" s="851"/>
      <c r="B348" s="852"/>
      <c r="C348" s="50" t="s">
        <v>472</v>
      </c>
      <c r="D348" s="9">
        <v>265</v>
      </c>
      <c r="E348" s="9">
        <v>15</v>
      </c>
      <c r="F348" s="9">
        <v>14</v>
      </c>
      <c r="G348" s="9">
        <v>32</v>
      </c>
      <c r="H348" s="9">
        <v>7</v>
      </c>
      <c r="I348" s="9">
        <v>236</v>
      </c>
      <c r="J348" s="9">
        <v>3</v>
      </c>
      <c r="K348" s="9">
        <v>0</v>
      </c>
      <c r="L348" s="9">
        <v>1</v>
      </c>
      <c r="M348" s="9">
        <v>1</v>
      </c>
      <c r="N348" s="9">
        <v>0</v>
      </c>
      <c r="O348" s="9">
        <v>5</v>
      </c>
      <c r="P348" s="9">
        <f t="shared" si="64"/>
        <v>569</v>
      </c>
      <c r="Q348" s="10">
        <f t="shared" si="62"/>
        <v>10</v>
      </c>
      <c r="R348" s="9">
        <f t="shared" si="63"/>
        <v>579</v>
      </c>
      <c r="S348" s="9">
        <v>1</v>
      </c>
      <c r="T348" s="9">
        <v>0</v>
      </c>
      <c r="U348" s="11">
        <f t="shared" si="61"/>
        <v>1</v>
      </c>
    </row>
    <row r="349" spans="1:21" ht="22.5" hidden="1" outlineLevel="1">
      <c r="A349" s="851"/>
      <c r="B349" s="852"/>
      <c r="C349" s="50" t="s">
        <v>473</v>
      </c>
      <c r="D349" s="9">
        <v>16</v>
      </c>
      <c r="E349" s="9">
        <v>0</v>
      </c>
      <c r="F349" s="9">
        <v>2</v>
      </c>
      <c r="G349" s="9">
        <v>0</v>
      </c>
      <c r="H349" s="9">
        <v>0</v>
      </c>
      <c r="I349" s="9">
        <v>11</v>
      </c>
      <c r="J349" s="9">
        <v>1</v>
      </c>
      <c r="K349" s="9">
        <v>0</v>
      </c>
      <c r="L349" s="9">
        <v>0</v>
      </c>
      <c r="M349" s="9">
        <v>0</v>
      </c>
      <c r="N349" s="9">
        <v>0</v>
      </c>
      <c r="O349" s="9">
        <v>0</v>
      </c>
      <c r="P349" s="9">
        <f t="shared" si="64"/>
        <v>29</v>
      </c>
      <c r="Q349" s="10">
        <f t="shared" si="62"/>
        <v>1</v>
      </c>
      <c r="R349" s="9">
        <f t="shared" si="63"/>
        <v>30</v>
      </c>
      <c r="S349" s="9">
        <v>0</v>
      </c>
      <c r="T349" s="9">
        <v>0</v>
      </c>
      <c r="U349" s="11">
        <f t="shared" si="61"/>
        <v>0</v>
      </c>
    </row>
    <row r="350" spans="1:21" hidden="1" outlineLevel="1">
      <c r="A350" s="851"/>
      <c r="B350" s="852"/>
      <c r="C350" s="50" t="s">
        <v>474</v>
      </c>
      <c r="D350" s="9">
        <v>441</v>
      </c>
      <c r="E350" s="9">
        <v>11</v>
      </c>
      <c r="F350" s="9">
        <v>25</v>
      </c>
      <c r="G350" s="9">
        <v>28</v>
      </c>
      <c r="H350" s="9">
        <v>4</v>
      </c>
      <c r="I350" s="9">
        <v>117</v>
      </c>
      <c r="J350" s="9">
        <v>6</v>
      </c>
      <c r="K350" s="9">
        <v>0</v>
      </c>
      <c r="L350" s="9">
        <v>0</v>
      </c>
      <c r="M350" s="9">
        <v>1</v>
      </c>
      <c r="N350" s="9">
        <v>1</v>
      </c>
      <c r="O350" s="9">
        <v>1</v>
      </c>
      <c r="P350" s="9">
        <f t="shared" si="64"/>
        <v>626</v>
      </c>
      <c r="Q350" s="10">
        <f t="shared" si="62"/>
        <v>9</v>
      </c>
      <c r="R350" s="9">
        <f t="shared" si="63"/>
        <v>635</v>
      </c>
      <c r="S350" s="9">
        <v>0</v>
      </c>
      <c r="T350" s="9">
        <v>0</v>
      </c>
      <c r="U350" s="11">
        <f t="shared" si="61"/>
        <v>0</v>
      </c>
    </row>
    <row r="351" spans="1:21" hidden="1" outlineLevel="1">
      <c r="A351" s="851"/>
      <c r="B351" s="852"/>
      <c r="C351" s="50" t="s">
        <v>475</v>
      </c>
      <c r="D351" s="9">
        <v>396</v>
      </c>
      <c r="E351" s="9">
        <v>24</v>
      </c>
      <c r="F351" s="9">
        <v>60</v>
      </c>
      <c r="G351" s="9">
        <v>96</v>
      </c>
      <c r="H351" s="9">
        <v>14</v>
      </c>
      <c r="I351" s="9">
        <v>352</v>
      </c>
      <c r="J351" s="9">
        <v>0</v>
      </c>
      <c r="K351" s="9">
        <v>0</v>
      </c>
      <c r="L351" s="9">
        <v>0</v>
      </c>
      <c r="M351" s="9">
        <v>0</v>
      </c>
      <c r="N351" s="9">
        <v>0</v>
      </c>
      <c r="O351" s="9">
        <v>0</v>
      </c>
      <c r="P351" s="9">
        <f t="shared" si="64"/>
        <v>942</v>
      </c>
      <c r="Q351" s="10">
        <f t="shared" si="62"/>
        <v>0</v>
      </c>
      <c r="R351" s="9">
        <f t="shared" si="63"/>
        <v>942</v>
      </c>
      <c r="S351" s="9">
        <v>5</v>
      </c>
      <c r="T351" s="9">
        <v>0</v>
      </c>
      <c r="U351" s="11">
        <f t="shared" si="61"/>
        <v>5</v>
      </c>
    </row>
    <row r="352" spans="1:21" ht="22.5" hidden="1" outlineLevel="1">
      <c r="A352" s="851"/>
      <c r="B352" s="852"/>
      <c r="C352" s="50" t="s">
        <v>476</v>
      </c>
      <c r="D352" s="9">
        <v>314</v>
      </c>
      <c r="E352" s="9">
        <v>26</v>
      </c>
      <c r="F352" s="9">
        <v>41</v>
      </c>
      <c r="G352" s="9">
        <v>35</v>
      </c>
      <c r="H352" s="9">
        <v>14</v>
      </c>
      <c r="I352" s="9">
        <v>105</v>
      </c>
      <c r="J352" s="9">
        <v>40</v>
      </c>
      <c r="K352" s="9">
        <v>4</v>
      </c>
      <c r="L352" s="9">
        <v>3</v>
      </c>
      <c r="M352" s="9">
        <v>1</v>
      </c>
      <c r="N352" s="9">
        <v>2</v>
      </c>
      <c r="O352" s="9">
        <v>6</v>
      </c>
      <c r="P352" s="9">
        <f t="shared" si="64"/>
        <v>535</v>
      </c>
      <c r="Q352" s="10">
        <f t="shared" si="62"/>
        <v>56</v>
      </c>
      <c r="R352" s="9">
        <f t="shared" si="63"/>
        <v>591</v>
      </c>
      <c r="S352" s="9">
        <v>1</v>
      </c>
      <c r="T352" s="9">
        <v>0</v>
      </c>
      <c r="U352" s="11">
        <f t="shared" si="61"/>
        <v>1</v>
      </c>
    </row>
    <row r="353" spans="1:21" ht="22.5" hidden="1" outlineLevel="1">
      <c r="A353" s="851"/>
      <c r="B353" s="852"/>
      <c r="C353" s="50" t="s">
        <v>477</v>
      </c>
      <c r="D353" s="9">
        <v>308</v>
      </c>
      <c r="E353" s="9">
        <v>7</v>
      </c>
      <c r="F353" s="9">
        <v>21</v>
      </c>
      <c r="G353" s="9">
        <v>31</v>
      </c>
      <c r="H353" s="9">
        <v>4</v>
      </c>
      <c r="I353" s="9">
        <v>171</v>
      </c>
      <c r="J353" s="9">
        <v>28</v>
      </c>
      <c r="K353" s="9">
        <v>0</v>
      </c>
      <c r="L353" s="9">
        <v>0</v>
      </c>
      <c r="M353" s="9">
        <v>2</v>
      </c>
      <c r="N353" s="9">
        <v>0</v>
      </c>
      <c r="O353" s="9">
        <v>4</v>
      </c>
      <c r="P353" s="9">
        <f t="shared" si="64"/>
        <v>542</v>
      </c>
      <c r="Q353" s="10">
        <f t="shared" si="62"/>
        <v>34</v>
      </c>
      <c r="R353" s="9">
        <f t="shared" si="63"/>
        <v>576</v>
      </c>
      <c r="S353" s="9">
        <v>1</v>
      </c>
      <c r="T353" s="9">
        <v>0</v>
      </c>
      <c r="U353" s="11">
        <f t="shared" si="61"/>
        <v>1</v>
      </c>
    </row>
    <row r="354" spans="1:21" hidden="1" outlineLevel="1">
      <c r="A354" s="851"/>
      <c r="B354" s="852"/>
      <c r="C354" s="50" t="s">
        <v>478</v>
      </c>
      <c r="D354" s="9">
        <v>11</v>
      </c>
      <c r="E354" s="9">
        <v>3</v>
      </c>
      <c r="F354" s="9">
        <v>2</v>
      </c>
      <c r="G354" s="9">
        <v>3</v>
      </c>
      <c r="H354" s="9">
        <v>1</v>
      </c>
      <c r="I354" s="9">
        <v>16</v>
      </c>
      <c r="J354" s="9">
        <v>0</v>
      </c>
      <c r="K354" s="9">
        <v>0</v>
      </c>
      <c r="L354" s="9">
        <v>0</v>
      </c>
      <c r="M354" s="9">
        <v>0</v>
      </c>
      <c r="N354" s="9">
        <v>0</v>
      </c>
      <c r="O354" s="9">
        <v>0</v>
      </c>
      <c r="P354" s="9">
        <f t="shared" si="64"/>
        <v>36</v>
      </c>
      <c r="Q354" s="10">
        <f t="shared" si="62"/>
        <v>0</v>
      </c>
      <c r="R354" s="9">
        <f t="shared" si="63"/>
        <v>36</v>
      </c>
      <c r="S354" s="9">
        <v>0</v>
      </c>
      <c r="T354" s="9">
        <v>0</v>
      </c>
      <c r="U354" s="11">
        <f t="shared" si="61"/>
        <v>0</v>
      </c>
    </row>
    <row r="355" spans="1:21" ht="33.75" hidden="1" outlineLevel="1">
      <c r="A355" s="851"/>
      <c r="B355" s="50" t="s">
        <v>479</v>
      </c>
      <c r="C355" s="50" t="s">
        <v>480</v>
      </c>
      <c r="D355" s="9">
        <v>307</v>
      </c>
      <c r="E355" s="9">
        <v>15</v>
      </c>
      <c r="F355" s="9">
        <v>25</v>
      </c>
      <c r="G355" s="9">
        <v>37</v>
      </c>
      <c r="H355" s="9">
        <v>7</v>
      </c>
      <c r="I355" s="9">
        <v>294</v>
      </c>
      <c r="J355" s="9">
        <v>11</v>
      </c>
      <c r="K355" s="9">
        <v>0</v>
      </c>
      <c r="L355" s="9">
        <v>1</v>
      </c>
      <c r="M355" s="9">
        <v>3</v>
      </c>
      <c r="N355" s="9">
        <v>1</v>
      </c>
      <c r="O355" s="9">
        <v>4</v>
      </c>
      <c r="P355" s="9">
        <f t="shared" si="64"/>
        <v>685</v>
      </c>
      <c r="Q355" s="10">
        <f t="shared" si="62"/>
        <v>20</v>
      </c>
      <c r="R355" s="9">
        <f t="shared" si="63"/>
        <v>705</v>
      </c>
      <c r="S355" s="9">
        <v>1</v>
      </c>
      <c r="T355" s="9">
        <v>0</v>
      </c>
      <c r="U355" s="11">
        <f t="shared" si="61"/>
        <v>1</v>
      </c>
    </row>
    <row r="356" spans="1:21" ht="14.1" customHeight="1" collapsed="1">
      <c r="A356" s="847" t="s">
        <v>481</v>
      </c>
      <c r="B356" s="847"/>
      <c r="C356" s="847"/>
      <c r="D356" s="7">
        <f t="shared" ref="D356:T356" si="67">SUM(D357:D364)</f>
        <v>1004</v>
      </c>
      <c r="E356" s="7">
        <f t="shared" si="67"/>
        <v>28</v>
      </c>
      <c r="F356" s="7">
        <f t="shared" si="67"/>
        <v>68</v>
      </c>
      <c r="G356" s="7">
        <f t="shared" si="67"/>
        <v>75</v>
      </c>
      <c r="H356" s="7">
        <f t="shared" si="67"/>
        <v>20</v>
      </c>
      <c r="I356" s="7">
        <f t="shared" si="67"/>
        <v>535</v>
      </c>
      <c r="J356" s="7">
        <f t="shared" si="67"/>
        <v>21</v>
      </c>
      <c r="K356" s="7">
        <f t="shared" si="67"/>
        <v>1</v>
      </c>
      <c r="L356" s="7">
        <f t="shared" si="67"/>
        <v>0</v>
      </c>
      <c r="M356" s="7">
        <f t="shared" si="67"/>
        <v>1</v>
      </c>
      <c r="N356" s="7">
        <f t="shared" si="67"/>
        <v>0</v>
      </c>
      <c r="O356" s="7">
        <f t="shared" si="67"/>
        <v>7</v>
      </c>
      <c r="P356" s="8">
        <f t="shared" si="64"/>
        <v>1730</v>
      </c>
      <c r="Q356" s="8">
        <f t="shared" si="62"/>
        <v>30</v>
      </c>
      <c r="R356" s="8">
        <f t="shared" si="63"/>
        <v>1760</v>
      </c>
      <c r="S356" s="8">
        <f t="shared" si="67"/>
        <v>0</v>
      </c>
      <c r="T356" s="8">
        <f t="shared" si="67"/>
        <v>0</v>
      </c>
      <c r="U356" s="8">
        <f t="shared" si="61"/>
        <v>0</v>
      </c>
    </row>
    <row r="357" spans="1:21" hidden="1" outlineLevel="1">
      <c r="A357" s="851" t="s">
        <v>481</v>
      </c>
      <c r="B357" s="852" t="s">
        <v>482</v>
      </c>
      <c r="C357" s="50" t="s">
        <v>483</v>
      </c>
      <c r="D357" s="9">
        <v>343</v>
      </c>
      <c r="E357" s="9">
        <v>13</v>
      </c>
      <c r="F357" s="9">
        <v>35</v>
      </c>
      <c r="G357" s="9">
        <v>29</v>
      </c>
      <c r="H357" s="9">
        <v>7</v>
      </c>
      <c r="I357" s="9">
        <v>255</v>
      </c>
      <c r="J357" s="9">
        <v>10</v>
      </c>
      <c r="K357" s="9">
        <v>1</v>
      </c>
      <c r="L357" s="9">
        <v>0</v>
      </c>
      <c r="M357" s="9">
        <v>0</v>
      </c>
      <c r="N357" s="9">
        <v>0</v>
      </c>
      <c r="O357" s="9">
        <v>1</v>
      </c>
      <c r="P357" s="9">
        <f t="shared" si="64"/>
        <v>682</v>
      </c>
      <c r="Q357" s="10">
        <f t="shared" si="62"/>
        <v>12</v>
      </c>
      <c r="R357" s="9">
        <f t="shared" si="63"/>
        <v>694</v>
      </c>
      <c r="S357" s="9">
        <v>0</v>
      </c>
      <c r="T357" s="9">
        <v>0</v>
      </c>
      <c r="U357" s="11">
        <f t="shared" si="61"/>
        <v>0</v>
      </c>
    </row>
    <row r="358" spans="1:21" hidden="1" outlineLevel="1">
      <c r="A358" s="851"/>
      <c r="B358" s="852"/>
      <c r="C358" s="50" t="s">
        <v>484</v>
      </c>
      <c r="D358" s="9">
        <v>142</v>
      </c>
      <c r="E358" s="9">
        <v>4</v>
      </c>
      <c r="F358" s="9">
        <v>5</v>
      </c>
      <c r="G358" s="9">
        <v>12</v>
      </c>
      <c r="H358" s="9">
        <v>1</v>
      </c>
      <c r="I358" s="9">
        <v>50</v>
      </c>
      <c r="J358" s="9">
        <v>0</v>
      </c>
      <c r="K358" s="9">
        <v>0</v>
      </c>
      <c r="L358" s="9">
        <v>0</v>
      </c>
      <c r="M358" s="9">
        <v>0</v>
      </c>
      <c r="N358" s="9">
        <v>0</v>
      </c>
      <c r="O358" s="9">
        <v>0</v>
      </c>
      <c r="P358" s="9">
        <f t="shared" si="64"/>
        <v>214</v>
      </c>
      <c r="Q358" s="10">
        <f t="shared" si="62"/>
        <v>0</v>
      </c>
      <c r="R358" s="9">
        <f t="shared" si="63"/>
        <v>214</v>
      </c>
      <c r="S358" s="9">
        <v>0</v>
      </c>
      <c r="T358" s="9">
        <v>0</v>
      </c>
      <c r="U358" s="11">
        <f t="shared" si="61"/>
        <v>0</v>
      </c>
    </row>
    <row r="359" spans="1:21" hidden="1" outlineLevel="1">
      <c r="A359" s="851"/>
      <c r="B359" s="852"/>
      <c r="C359" s="50" t="s">
        <v>485</v>
      </c>
      <c r="D359" s="9">
        <v>360</v>
      </c>
      <c r="E359" s="9">
        <v>7</v>
      </c>
      <c r="F359" s="9">
        <v>20</v>
      </c>
      <c r="G359" s="9">
        <v>26</v>
      </c>
      <c r="H359" s="9">
        <v>10</v>
      </c>
      <c r="I359" s="9">
        <v>152</v>
      </c>
      <c r="J359" s="9">
        <v>2</v>
      </c>
      <c r="K359" s="9">
        <v>0</v>
      </c>
      <c r="L359" s="9">
        <v>0</v>
      </c>
      <c r="M359" s="9">
        <v>0</v>
      </c>
      <c r="N359" s="9">
        <v>0</v>
      </c>
      <c r="O359" s="9">
        <v>0</v>
      </c>
      <c r="P359" s="9">
        <f t="shared" si="64"/>
        <v>575</v>
      </c>
      <c r="Q359" s="10">
        <f t="shared" si="62"/>
        <v>2</v>
      </c>
      <c r="R359" s="9">
        <f t="shared" si="63"/>
        <v>577</v>
      </c>
      <c r="S359" s="9">
        <v>0</v>
      </c>
      <c r="T359" s="9">
        <v>0</v>
      </c>
      <c r="U359" s="11">
        <f t="shared" si="61"/>
        <v>0</v>
      </c>
    </row>
    <row r="360" spans="1:21" hidden="1" outlineLevel="1">
      <c r="A360" s="851"/>
      <c r="B360" s="852"/>
      <c r="C360" s="50" t="s">
        <v>486</v>
      </c>
      <c r="D360" s="9">
        <v>64</v>
      </c>
      <c r="E360" s="9">
        <v>1</v>
      </c>
      <c r="F360" s="9">
        <v>2</v>
      </c>
      <c r="G360" s="9">
        <v>1</v>
      </c>
      <c r="H360" s="9">
        <v>0</v>
      </c>
      <c r="I360" s="9">
        <v>11</v>
      </c>
      <c r="J360" s="9">
        <v>4</v>
      </c>
      <c r="K360" s="9">
        <v>0</v>
      </c>
      <c r="L360" s="9">
        <v>0</v>
      </c>
      <c r="M360" s="9">
        <v>0</v>
      </c>
      <c r="N360" s="9">
        <v>0</v>
      </c>
      <c r="O360" s="9">
        <v>1</v>
      </c>
      <c r="P360" s="9">
        <f t="shared" si="64"/>
        <v>79</v>
      </c>
      <c r="Q360" s="10">
        <f t="shared" si="62"/>
        <v>5</v>
      </c>
      <c r="R360" s="9">
        <f t="shared" si="63"/>
        <v>84</v>
      </c>
      <c r="S360" s="9">
        <v>0</v>
      </c>
      <c r="T360" s="9">
        <v>0</v>
      </c>
      <c r="U360" s="11">
        <f t="shared" si="61"/>
        <v>0</v>
      </c>
    </row>
    <row r="361" spans="1:21" hidden="1" outlineLevel="1">
      <c r="A361" s="851"/>
      <c r="B361" s="852" t="s">
        <v>487</v>
      </c>
      <c r="C361" s="50" t="s">
        <v>488</v>
      </c>
      <c r="D361" s="9">
        <v>4</v>
      </c>
      <c r="E361" s="9">
        <v>0</v>
      </c>
      <c r="F361" s="9">
        <v>0</v>
      </c>
      <c r="G361" s="9">
        <v>0</v>
      </c>
      <c r="H361" s="9">
        <v>0</v>
      </c>
      <c r="I361" s="9">
        <v>2</v>
      </c>
      <c r="J361" s="9">
        <v>0</v>
      </c>
      <c r="K361" s="9">
        <v>0</v>
      </c>
      <c r="L361" s="9">
        <v>0</v>
      </c>
      <c r="M361" s="9">
        <v>0</v>
      </c>
      <c r="N361" s="9">
        <v>0</v>
      </c>
      <c r="O361" s="9">
        <v>0</v>
      </c>
      <c r="P361" s="9">
        <f t="shared" si="64"/>
        <v>6</v>
      </c>
      <c r="Q361" s="10">
        <f t="shared" si="62"/>
        <v>0</v>
      </c>
      <c r="R361" s="9">
        <f t="shared" si="63"/>
        <v>6</v>
      </c>
      <c r="S361" s="9">
        <v>0</v>
      </c>
      <c r="T361" s="9">
        <v>0</v>
      </c>
      <c r="U361" s="11">
        <f t="shared" si="61"/>
        <v>0</v>
      </c>
    </row>
    <row r="362" spans="1:21" ht="22.5" hidden="1" outlineLevel="1">
      <c r="A362" s="851"/>
      <c r="B362" s="852"/>
      <c r="C362" s="50" t="s">
        <v>489</v>
      </c>
      <c r="D362" s="9">
        <v>50</v>
      </c>
      <c r="E362" s="9">
        <v>1</v>
      </c>
      <c r="F362" s="9">
        <v>4</v>
      </c>
      <c r="G362" s="9">
        <v>4</v>
      </c>
      <c r="H362" s="9">
        <v>2</v>
      </c>
      <c r="I362" s="9">
        <v>25</v>
      </c>
      <c r="J362" s="9">
        <v>1</v>
      </c>
      <c r="K362" s="9">
        <v>0</v>
      </c>
      <c r="L362" s="9">
        <v>0</v>
      </c>
      <c r="M362" s="9">
        <v>0</v>
      </c>
      <c r="N362" s="9">
        <v>0</v>
      </c>
      <c r="O362" s="9">
        <v>3</v>
      </c>
      <c r="P362" s="9">
        <f t="shared" si="64"/>
        <v>86</v>
      </c>
      <c r="Q362" s="10">
        <f t="shared" si="62"/>
        <v>4</v>
      </c>
      <c r="R362" s="9">
        <f t="shared" si="63"/>
        <v>90</v>
      </c>
      <c r="S362" s="9">
        <v>0</v>
      </c>
      <c r="T362" s="9">
        <v>0</v>
      </c>
      <c r="U362" s="11">
        <f t="shared" si="61"/>
        <v>0</v>
      </c>
    </row>
    <row r="363" spans="1:21" hidden="1" outlineLevel="1">
      <c r="A363" s="851"/>
      <c r="B363" s="852"/>
      <c r="C363" s="50" t="s">
        <v>490</v>
      </c>
      <c r="D363" s="9">
        <v>5</v>
      </c>
      <c r="E363" s="9">
        <v>2</v>
      </c>
      <c r="F363" s="9">
        <v>0</v>
      </c>
      <c r="G363" s="9">
        <v>0</v>
      </c>
      <c r="H363" s="9">
        <v>0</v>
      </c>
      <c r="I363" s="9">
        <v>9</v>
      </c>
      <c r="J363" s="9">
        <v>0</v>
      </c>
      <c r="K363" s="9">
        <v>0</v>
      </c>
      <c r="L363" s="9">
        <v>0</v>
      </c>
      <c r="M363" s="9">
        <v>0</v>
      </c>
      <c r="N363" s="9">
        <v>0</v>
      </c>
      <c r="O363" s="9">
        <v>0</v>
      </c>
      <c r="P363" s="9">
        <f t="shared" si="64"/>
        <v>16</v>
      </c>
      <c r="Q363" s="10">
        <f t="shared" si="62"/>
        <v>0</v>
      </c>
      <c r="R363" s="9">
        <f t="shared" si="63"/>
        <v>16</v>
      </c>
      <c r="S363" s="9">
        <v>0</v>
      </c>
      <c r="T363" s="9">
        <v>0</v>
      </c>
      <c r="U363" s="11">
        <f t="shared" si="61"/>
        <v>0</v>
      </c>
    </row>
    <row r="364" spans="1:21" ht="33.75" hidden="1" outlineLevel="1">
      <c r="A364" s="851"/>
      <c r="B364" s="50" t="s">
        <v>491</v>
      </c>
      <c r="C364" s="50" t="s">
        <v>492</v>
      </c>
      <c r="D364" s="9">
        <v>36</v>
      </c>
      <c r="E364" s="9">
        <v>0</v>
      </c>
      <c r="F364" s="9">
        <v>2</v>
      </c>
      <c r="G364" s="9">
        <v>3</v>
      </c>
      <c r="H364" s="9">
        <v>0</v>
      </c>
      <c r="I364" s="9">
        <v>31</v>
      </c>
      <c r="J364" s="9">
        <v>4</v>
      </c>
      <c r="K364" s="9">
        <v>0</v>
      </c>
      <c r="L364" s="9">
        <v>0</v>
      </c>
      <c r="M364" s="9">
        <v>1</v>
      </c>
      <c r="N364" s="9">
        <v>0</v>
      </c>
      <c r="O364" s="9">
        <v>2</v>
      </c>
      <c r="P364" s="9">
        <f t="shared" si="64"/>
        <v>72</v>
      </c>
      <c r="Q364" s="10">
        <f t="shared" si="62"/>
        <v>7</v>
      </c>
      <c r="R364" s="9">
        <f t="shared" si="63"/>
        <v>79</v>
      </c>
      <c r="S364" s="9">
        <v>0</v>
      </c>
      <c r="T364" s="9">
        <v>0</v>
      </c>
      <c r="U364" s="11">
        <f t="shared" si="61"/>
        <v>0</v>
      </c>
    </row>
    <row r="365" spans="1:21" ht="14.1" customHeight="1" collapsed="1">
      <c r="A365" s="847" t="s">
        <v>493</v>
      </c>
      <c r="B365" s="847"/>
      <c r="C365" s="847"/>
      <c r="D365" s="7">
        <v>79</v>
      </c>
      <c r="E365" s="7">
        <v>3</v>
      </c>
      <c r="F365" s="7">
        <v>5</v>
      </c>
      <c r="G365" s="7">
        <v>7</v>
      </c>
      <c r="H365" s="7">
        <v>3</v>
      </c>
      <c r="I365" s="7">
        <v>90</v>
      </c>
      <c r="J365" s="7">
        <v>2</v>
      </c>
      <c r="K365" s="7">
        <v>0</v>
      </c>
      <c r="L365" s="7">
        <v>0</v>
      </c>
      <c r="M365" s="7">
        <v>0</v>
      </c>
      <c r="N365" s="7">
        <v>0</v>
      </c>
      <c r="O365" s="7">
        <v>1</v>
      </c>
      <c r="P365" s="8">
        <f t="shared" si="64"/>
        <v>187</v>
      </c>
      <c r="Q365" s="8">
        <f t="shared" si="62"/>
        <v>3</v>
      </c>
      <c r="R365" s="8">
        <f t="shared" si="63"/>
        <v>190</v>
      </c>
      <c r="S365" s="8">
        <v>2</v>
      </c>
      <c r="T365" s="8">
        <v>0</v>
      </c>
      <c r="U365" s="8">
        <f t="shared" si="61"/>
        <v>2</v>
      </c>
    </row>
    <row r="366" spans="1:21" ht="14.1" customHeight="1" collapsed="1">
      <c r="A366" s="847" t="s">
        <v>494</v>
      </c>
      <c r="B366" s="847"/>
      <c r="C366" s="847"/>
      <c r="D366" s="7">
        <v>168</v>
      </c>
      <c r="E366" s="7">
        <v>3</v>
      </c>
      <c r="F366" s="7">
        <v>12</v>
      </c>
      <c r="G366" s="7">
        <v>17</v>
      </c>
      <c r="H366" s="7">
        <v>5</v>
      </c>
      <c r="I366" s="7">
        <v>145</v>
      </c>
      <c r="J366" s="7">
        <v>1</v>
      </c>
      <c r="K366" s="7">
        <v>0</v>
      </c>
      <c r="L366" s="7">
        <v>0</v>
      </c>
      <c r="M366" s="7">
        <v>0</v>
      </c>
      <c r="N366" s="7">
        <v>0</v>
      </c>
      <c r="O366" s="7">
        <v>2</v>
      </c>
      <c r="P366" s="8">
        <f t="shared" si="64"/>
        <v>350</v>
      </c>
      <c r="Q366" s="8">
        <f t="shared" si="62"/>
        <v>3</v>
      </c>
      <c r="R366" s="8">
        <f t="shared" si="63"/>
        <v>353</v>
      </c>
      <c r="S366" s="8">
        <v>0</v>
      </c>
      <c r="T366" s="8">
        <v>0</v>
      </c>
      <c r="U366" s="8">
        <f t="shared" si="61"/>
        <v>0</v>
      </c>
    </row>
    <row r="367" spans="1:21" ht="14.1" customHeight="1" collapsed="1">
      <c r="A367" s="872" t="s">
        <v>495</v>
      </c>
      <c r="B367" s="872"/>
      <c r="C367" s="872"/>
      <c r="D367" s="7">
        <f t="shared" ref="D367:T367" si="68">SUM(D368:D373)</f>
        <v>2164</v>
      </c>
      <c r="E367" s="7">
        <f t="shared" si="68"/>
        <v>93</v>
      </c>
      <c r="F367" s="7">
        <f t="shared" si="68"/>
        <v>200</v>
      </c>
      <c r="G367" s="7">
        <f t="shared" si="68"/>
        <v>341</v>
      </c>
      <c r="H367" s="7">
        <f t="shared" si="68"/>
        <v>77</v>
      </c>
      <c r="I367" s="7">
        <f t="shared" si="68"/>
        <v>1490</v>
      </c>
      <c r="J367" s="7">
        <f t="shared" si="68"/>
        <v>71</v>
      </c>
      <c r="K367" s="7">
        <f t="shared" si="68"/>
        <v>1</v>
      </c>
      <c r="L367" s="7">
        <f t="shared" si="68"/>
        <v>7</v>
      </c>
      <c r="M367" s="7">
        <f t="shared" si="68"/>
        <v>8</v>
      </c>
      <c r="N367" s="7">
        <f t="shared" si="68"/>
        <v>0</v>
      </c>
      <c r="O367" s="7">
        <f t="shared" si="68"/>
        <v>31</v>
      </c>
      <c r="P367" s="8">
        <f t="shared" si="64"/>
        <v>4365</v>
      </c>
      <c r="Q367" s="8">
        <f t="shared" si="62"/>
        <v>118</v>
      </c>
      <c r="R367" s="8">
        <f t="shared" si="63"/>
        <v>4483</v>
      </c>
      <c r="S367" s="8">
        <f t="shared" si="68"/>
        <v>4</v>
      </c>
      <c r="T367" s="8">
        <f t="shared" si="68"/>
        <v>0</v>
      </c>
      <c r="U367" s="8">
        <f t="shared" si="61"/>
        <v>4</v>
      </c>
    </row>
    <row r="368" spans="1:21" hidden="1" outlineLevel="1">
      <c r="A368" s="851" t="s">
        <v>495</v>
      </c>
      <c r="B368" s="852" t="s">
        <v>496</v>
      </c>
      <c r="C368" s="50" t="s">
        <v>497</v>
      </c>
      <c r="D368" s="9">
        <v>1870</v>
      </c>
      <c r="E368" s="9">
        <v>76</v>
      </c>
      <c r="F368" s="9">
        <v>172</v>
      </c>
      <c r="G368" s="9">
        <v>298</v>
      </c>
      <c r="H368" s="9">
        <v>67</v>
      </c>
      <c r="I368" s="9">
        <v>1189</v>
      </c>
      <c r="J368" s="9">
        <v>41</v>
      </c>
      <c r="K368" s="9">
        <v>1</v>
      </c>
      <c r="L368" s="9">
        <v>3</v>
      </c>
      <c r="M368" s="9">
        <v>4</v>
      </c>
      <c r="N368" s="9">
        <v>0</v>
      </c>
      <c r="O368" s="9">
        <v>15</v>
      </c>
      <c r="P368" s="9">
        <f t="shared" si="64"/>
        <v>3672</v>
      </c>
      <c r="Q368" s="10">
        <f t="shared" si="62"/>
        <v>64</v>
      </c>
      <c r="R368" s="9">
        <f t="shared" si="63"/>
        <v>3736</v>
      </c>
      <c r="S368" s="9">
        <v>1</v>
      </c>
      <c r="T368" s="9">
        <v>0</v>
      </c>
      <c r="U368" s="11">
        <f t="shared" si="61"/>
        <v>1</v>
      </c>
    </row>
    <row r="369" spans="1:21" hidden="1" outlineLevel="1">
      <c r="A369" s="851"/>
      <c r="B369" s="852"/>
      <c r="C369" s="50" t="s">
        <v>498</v>
      </c>
      <c r="D369" s="9">
        <v>7</v>
      </c>
      <c r="E369" s="9">
        <v>0</v>
      </c>
      <c r="F369" s="9">
        <v>1</v>
      </c>
      <c r="G369" s="9">
        <v>2</v>
      </c>
      <c r="H369" s="9">
        <v>0</v>
      </c>
      <c r="I369" s="9">
        <v>6</v>
      </c>
      <c r="J369" s="9">
        <v>0</v>
      </c>
      <c r="K369" s="9">
        <v>0</v>
      </c>
      <c r="L369" s="9">
        <v>0</v>
      </c>
      <c r="M369" s="9">
        <v>0</v>
      </c>
      <c r="N369" s="9">
        <v>0</v>
      </c>
      <c r="O369" s="9">
        <v>0</v>
      </c>
      <c r="P369" s="9">
        <f t="shared" si="64"/>
        <v>16</v>
      </c>
      <c r="Q369" s="10">
        <f t="shared" si="62"/>
        <v>0</v>
      </c>
      <c r="R369" s="9">
        <f t="shared" si="63"/>
        <v>16</v>
      </c>
      <c r="S369" s="9">
        <v>0</v>
      </c>
      <c r="T369" s="9">
        <v>0</v>
      </c>
      <c r="U369" s="11">
        <f t="shared" si="61"/>
        <v>0</v>
      </c>
    </row>
    <row r="370" spans="1:21" ht="22.5" hidden="1" outlineLevel="1">
      <c r="A370" s="851"/>
      <c r="B370" s="852" t="s">
        <v>499</v>
      </c>
      <c r="C370" s="50" t="s">
        <v>500</v>
      </c>
      <c r="D370" s="9">
        <v>111</v>
      </c>
      <c r="E370" s="9">
        <v>5</v>
      </c>
      <c r="F370" s="9">
        <v>9</v>
      </c>
      <c r="G370" s="9">
        <v>8</v>
      </c>
      <c r="H370" s="9">
        <v>4</v>
      </c>
      <c r="I370" s="9">
        <v>96</v>
      </c>
      <c r="J370" s="9">
        <v>4</v>
      </c>
      <c r="K370" s="9">
        <v>0</v>
      </c>
      <c r="L370" s="9">
        <v>1</v>
      </c>
      <c r="M370" s="9">
        <v>0</v>
      </c>
      <c r="N370" s="9">
        <v>0</v>
      </c>
      <c r="O370" s="9">
        <v>3</v>
      </c>
      <c r="P370" s="9">
        <f t="shared" si="64"/>
        <v>233</v>
      </c>
      <c r="Q370" s="10">
        <f t="shared" si="62"/>
        <v>8</v>
      </c>
      <c r="R370" s="9">
        <f t="shared" si="63"/>
        <v>241</v>
      </c>
      <c r="S370" s="9">
        <v>0</v>
      </c>
      <c r="T370" s="9">
        <v>0</v>
      </c>
      <c r="U370" s="11">
        <f t="shared" si="61"/>
        <v>0</v>
      </c>
    </row>
    <row r="371" spans="1:21" ht="22.5" hidden="1" outlineLevel="1">
      <c r="A371" s="851"/>
      <c r="B371" s="852"/>
      <c r="C371" s="50" t="s">
        <v>501</v>
      </c>
      <c r="D371" s="9">
        <v>20</v>
      </c>
      <c r="E371" s="9">
        <v>0</v>
      </c>
      <c r="F371" s="9">
        <v>1</v>
      </c>
      <c r="G371" s="9">
        <v>2</v>
      </c>
      <c r="H371" s="9">
        <v>0</v>
      </c>
      <c r="I371" s="9">
        <v>13</v>
      </c>
      <c r="J371" s="9">
        <v>5</v>
      </c>
      <c r="K371" s="9">
        <v>0</v>
      </c>
      <c r="L371" s="9">
        <v>0</v>
      </c>
      <c r="M371" s="9">
        <v>1</v>
      </c>
      <c r="N371" s="9">
        <v>0</v>
      </c>
      <c r="O371" s="9">
        <v>0</v>
      </c>
      <c r="P371" s="9">
        <f t="shared" si="64"/>
        <v>36</v>
      </c>
      <c r="Q371" s="10">
        <f t="shared" si="62"/>
        <v>6</v>
      </c>
      <c r="R371" s="9">
        <f t="shared" si="63"/>
        <v>42</v>
      </c>
      <c r="S371" s="9">
        <v>0</v>
      </c>
      <c r="T371" s="9">
        <v>0</v>
      </c>
      <c r="U371" s="11">
        <f t="shared" si="61"/>
        <v>0</v>
      </c>
    </row>
    <row r="372" spans="1:21" hidden="1" outlineLevel="1">
      <c r="A372" s="851"/>
      <c r="B372" s="852" t="s">
        <v>502</v>
      </c>
      <c r="C372" s="50" t="s">
        <v>503</v>
      </c>
      <c r="D372" s="9">
        <v>34</v>
      </c>
      <c r="E372" s="9">
        <v>2</v>
      </c>
      <c r="F372" s="9">
        <v>3</v>
      </c>
      <c r="G372" s="9">
        <v>5</v>
      </c>
      <c r="H372" s="9">
        <v>0</v>
      </c>
      <c r="I372" s="9">
        <v>40</v>
      </c>
      <c r="J372" s="9">
        <v>0</v>
      </c>
      <c r="K372" s="9">
        <v>0</v>
      </c>
      <c r="L372" s="9">
        <v>0</v>
      </c>
      <c r="M372" s="9">
        <v>0</v>
      </c>
      <c r="N372" s="9">
        <v>0</v>
      </c>
      <c r="O372" s="9">
        <v>1</v>
      </c>
      <c r="P372" s="9">
        <f t="shared" si="64"/>
        <v>84</v>
      </c>
      <c r="Q372" s="10">
        <f t="shared" si="62"/>
        <v>1</v>
      </c>
      <c r="R372" s="9">
        <f t="shared" si="63"/>
        <v>85</v>
      </c>
      <c r="S372" s="9">
        <v>2</v>
      </c>
      <c r="T372" s="9">
        <v>0</v>
      </c>
      <c r="U372" s="11">
        <f t="shared" si="61"/>
        <v>2</v>
      </c>
    </row>
    <row r="373" spans="1:21" ht="22.5" hidden="1" outlineLevel="1">
      <c r="A373" s="851"/>
      <c r="B373" s="852"/>
      <c r="C373" s="50" t="s">
        <v>504</v>
      </c>
      <c r="D373" s="9">
        <v>122</v>
      </c>
      <c r="E373" s="9">
        <v>10</v>
      </c>
      <c r="F373" s="9">
        <v>14</v>
      </c>
      <c r="G373" s="9">
        <v>26</v>
      </c>
      <c r="H373" s="9">
        <v>6</v>
      </c>
      <c r="I373" s="9">
        <v>146</v>
      </c>
      <c r="J373" s="9">
        <v>21</v>
      </c>
      <c r="K373" s="9">
        <v>0</v>
      </c>
      <c r="L373" s="9">
        <v>3</v>
      </c>
      <c r="M373" s="9">
        <v>3</v>
      </c>
      <c r="N373" s="9">
        <v>0</v>
      </c>
      <c r="O373" s="9">
        <v>12</v>
      </c>
      <c r="P373" s="9">
        <f t="shared" si="64"/>
        <v>324</v>
      </c>
      <c r="Q373" s="10">
        <f t="shared" si="62"/>
        <v>39</v>
      </c>
      <c r="R373" s="9">
        <f t="shared" si="63"/>
        <v>363</v>
      </c>
      <c r="S373" s="9">
        <v>1</v>
      </c>
      <c r="T373" s="9">
        <v>0</v>
      </c>
      <c r="U373" s="11">
        <f t="shared" si="61"/>
        <v>1</v>
      </c>
    </row>
    <row r="374" spans="1:21" ht="14.1" customHeight="1" collapsed="1">
      <c r="A374" s="847" t="s">
        <v>505</v>
      </c>
      <c r="B374" s="847"/>
      <c r="C374" s="847"/>
      <c r="D374" s="7">
        <f t="shared" ref="D374:T374" si="69">+D375+D376</f>
        <v>15</v>
      </c>
      <c r="E374" s="7">
        <f t="shared" si="69"/>
        <v>0</v>
      </c>
      <c r="F374" s="7">
        <f t="shared" si="69"/>
        <v>2</v>
      </c>
      <c r="G374" s="7">
        <f t="shared" si="69"/>
        <v>0</v>
      </c>
      <c r="H374" s="7">
        <f t="shared" si="69"/>
        <v>0</v>
      </c>
      <c r="I374" s="7">
        <f t="shared" si="69"/>
        <v>8</v>
      </c>
      <c r="J374" s="7">
        <f t="shared" si="69"/>
        <v>0</v>
      </c>
      <c r="K374" s="7">
        <f t="shared" si="69"/>
        <v>0</v>
      </c>
      <c r="L374" s="7">
        <f t="shared" si="69"/>
        <v>0</v>
      </c>
      <c r="M374" s="7">
        <f t="shared" si="69"/>
        <v>0</v>
      </c>
      <c r="N374" s="7">
        <f t="shared" si="69"/>
        <v>0</v>
      </c>
      <c r="O374" s="7">
        <f t="shared" si="69"/>
        <v>1</v>
      </c>
      <c r="P374" s="8">
        <f t="shared" si="64"/>
        <v>25</v>
      </c>
      <c r="Q374" s="8">
        <f t="shared" si="62"/>
        <v>1</v>
      </c>
      <c r="R374" s="8">
        <f t="shared" si="63"/>
        <v>26</v>
      </c>
      <c r="S374" s="8">
        <f t="shared" si="69"/>
        <v>0</v>
      </c>
      <c r="T374" s="8">
        <f t="shared" si="69"/>
        <v>0</v>
      </c>
      <c r="U374" s="8">
        <f t="shared" si="61"/>
        <v>0</v>
      </c>
    </row>
    <row r="375" spans="1:21" ht="22.5" hidden="1" outlineLevel="1">
      <c r="A375" s="851" t="s">
        <v>505</v>
      </c>
      <c r="B375" s="852" t="s">
        <v>506</v>
      </c>
      <c r="C375" s="50" t="s">
        <v>506</v>
      </c>
      <c r="D375" s="9">
        <v>15</v>
      </c>
      <c r="E375" s="9">
        <v>0</v>
      </c>
      <c r="F375" s="9">
        <v>2</v>
      </c>
      <c r="G375" s="9">
        <v>0</v>
      </c>
      <c r="H375" s="9">
        <v>0</v>
      </c>
      <c r="I375" s="9">
        <v>8</v>
      </c>
      <c r="J375" s="9">
        <v>0</v>
      </c>
      <c r="K375" s="9">
        <v>0</v>
      </c>
      <c r="L375" s="9">
        <v>0</v>
      </c>
      <c r="M375" s="9">
        <v>0</v>
      </c>
      <c r="N375" s="9">
        <v>0</v>
      </c>
      <c r="O375" s="9">
        <v>1</v>
      </c>
      <c r="P375" s="9">
        <f t="shared" si="64"/>
        <v>25</v>
      </c>
      <c r="Q375" s="10">
        <f t="shared" si="62"/>
        <v>1</v>
      </c>
      <c r="R375" s="9">
        <f t="shared" si="63"/>
        <v>26</v>
      </c>
      <c r="S375" s="9">
        <v>0</v>
      </c>
      <c r="T375" s="9">
        <v>0</v>
      </c>
      <c r="U375" s="11">
        <f t="shared" si="61"/>
        <v>0</v>
      </c>
    </row>
    <row r="376" spans="1:21" hidden="1" outlineLevel="1">
      <c r="A376" s="851"/>
      <c r="B376" s="852"/>
      <c r="C376" s="50" t="s">
        <v>507</v>
      </c>
      <c r="D376" s="9">
        <v>0</v>
      </c>
      <c r="E376" s="9">
        <v>0</v>
      </c>
      <c r="F376" s="9">
        <v>0</v>
      </c>
      <c r="G376" s="9">
        <v>0</v>
      </c>
      <c r="H376" s="9">
        <v>0</v>
      </c>
      <c r="I376" s="9">
        <v>0</v>
      </c>
      <c r="J376" s="9">
        <v>0</v>
      </c>
      <c r="K376" s="9">
        <v>0</v>
      </c>
      <c r="L376" s="9">
        <v>0</v>
      </c>
      <c r="M376" s="9">
        <v>0</v>
      </c>
      <c r="N376" s="9">
        <v>0</v>
      </c>
      <c r="O376" s="9">
        <v>0</v>
      </c>
      <c r="P376" s="9">
        <f t="shared" si="64"/>
        <v>0</v>
      </c>
      <c r="Q376" s="10">
        <f t="shared" si="62"/>
        <v>0</v>
      </c>
      <c r="R376" s="9">
        <f t="shared" si="63"/>
        <v>0</v>
      </c>
      <c r="S376" s="9">
        <v>0</v>
      </c>
      <c r="T376" s="9">
        <v>0</v>
      </c>
      <c r="U376" s="11">
        <f t="shared" si="61"/>
        <v>0</v>
      </c>
    </row>
    <row r="377" spans="1:21" ht="14.1" customHeight="1" collapsed="1">
      <c r="A377" s="847" t="s">
        <v>508</v>
      </c>
      <c r="B377" s="847"/>
      <c r="C377" s="847"/>
      <c r="D377" s="7">
        <f t="shared" ref="D377:T377" si="70">+D378+D379</f>
        <v>11199</v>
      </c>
      <c r="E377" s="7">
        <f t="shared" si="70"/>
        <v>178</v>
      </c>
      <c r="F377" s="7">
        <f t="shared" si="70"/>
        <v>498</v>
      </c>
      <c r="G377" s="7">
        <f t="shared" si="70"/>
        <v>808</v>
      </c>
      <c r="H377" s="7">
        <f t="shared" si="70"/>
        <v>181</v>
      </c>
      <c r="I377" s="7">
        <f t="shared" si="70"/>
        <v>7173</v>
      </c>
      <c r="J377" s="7">
        <f t="shared" si="70"/>
        <v>73</v>
      </c>
      <c r="K377" s="7">
        <f t="shared" si="70"/>
        <v>1</v>
      </c>
      <c r="L377" s="7">
        <f t="shared" si="70"/>
        <v>5</v>
      </c>
      <c r="M377" s="7">
        <f t="shared" si="70"/>
        <v>10</v>
      </c>
      <c r="N377" s="7">
        <f t="shared" si="70"/>
        <v>3</v>
      </c>
      <c r="O377" s="7">
        <f t="shared" si="70"/>
        <v>30</v>
      </c>
      <c r="P377" s="8">
        <f t="shared" si="64"/>
        <v>20037</v>
      </c>
      <c r="Q377" s="8">
        <f t="shared" si="62"/>
        <v>122</v>
      </c>
      <c r="R377" s="8">
        <f t="shared" si="63"/>
        <v>20159</v>
      </c>
      <c r="S377" s="8">
        <f t="shared" si="70"/>
        <v>15</v>
      </c>
      <c r="T377" s="8">
        <f t="shared" si="70"/>
        <v>1</v>
      </c>
      <c r="U377" s="8">
        <f t="shared" si="61"/>
        <v>16</v>
      </c>
    </row>
    <row r="378" spans="1:21" ht="22.5" hidden="1" outlineLevel="1">
      <c r="A378" s="851" t="s">
        <v>508</v>
      </c>
      <c r="B378" s="50" t="s">
        <v>509</v>
      </c>
      <c r="C378" s="50" t="s">
        <v>510</v>
      </c>
      <c r="D378" s="9">
        <v>82</v>
      </c>
      <c r="E378" s="9">
        <v>0</v>
      </c>
      <c r="F378" s="9">
        <v>8</v>
      </c>
      <c r="G378" s="9">
        <v>3</v>
      </c>
      <c r="H378" s="9">
        <v>0</v>
      </c>
      <c r="I378" s="9">
        <v>41</v>
      </c>
      <c r="J378" s="9">
        <v>9</v>
      </c>
      <c r="K378" s="9">
        <v>1</v>
      </c>
      <c r="L378" s="9">
        <v>0</v>
      </c>
      <c r="M378" s="9">
        <v>0</v>
      </c>
      <c r="N378" s="9">
        <v>1</v>
      </c>
      <c r="O378" s="9">
        <v>0</v>
      </c>
      <c r="P378" s="9">
        <f t="shared" si="64"/>
        <v>134</v>
      </c>
      <c r="Q378" s="10">
        <f t="shared" si="62"/>
        <v>11</v>
      </c>
      <c r="R378" s="9">
        <f t="shared" si="63"/>
        <v>145</v>
      </c>
      <c r="S378" s="9">
        <v>0</v>
      </c>
      <c r="T378" s="9">
        <v>0</v>
      </c>
      <c r="U378" s="11">
        <f t="shared" si="61"/>
        <v>0</v>
      </c>
    </row>
    <row r="379" spans="1:21" ht="45" hidden="1" outlineLevel="1">
      <c r="A379" s="851"/>
      <c r="B379" s="50" t="s">
        <v>511</v>
      </c>
      <c r="C379" s="50" t="s">
        <v>512</v>
      </c>
      <c r="D379" s="9">
        <v>11117</v>
      </c>
      <c r="E379" s="9">
        <v>178</v>
      </c>
      <c r="F379" s="9">
        <v>490</v>
      </c>
      <c r="G379" s="9">
        <v>805</v>
      </c>
      <c r="H379" s="9">
        <v>181</v>
      </c>
      <c r="I379" s="9">
        <v>7132</v>
      </c>
      <c r="J379" s="9">
        <v>64</v>
      </c>
      <c r="K379" s="9">
        <v>0</v>
      </c>
      <c r="L379" s="9">
        <v>5</v>
      </c>
      <c r="M379" s="9">
        <v>10</v>
      </c>
      <c r="N379" s="9">
        <v>2</v>
      </c>
      <c r="O379" s="9">
        <v>30</v>
      </c>
      <c r="P379" s="9">
        <f t="shared" si="64"/>
        <v>19903</v>
      </c>
      <c r="Q379" s="10">
        <f t="shared" si="62"/>
        <v>111</v>
      </c>
      <c r="R379" s="9">
        <f t="shared" si="63"/>
        <v>20014</v>
      </c>
      <c r="S379" s="9">
        <v>15</v>
      </c>
      <c r="T379" s="9">
        <v>1</v>
      </c>
      <c r="U379" s="11">
        <f t="shared" si="61"/>
        <v>16</v>
      </c>
    </row>
    <row r="380" spans="1:21" ht="14.1" customHeight="1" collapsed="1">
      <c r="A380" s="847" t="s">
        <v>513</v>
      </c>
      <c r="B380" s="847"/>
      <c r="C380" s="847"/>
      <c r="D380" s="7">
        <f t="shared" ref="D380:T380" si="71">SUM(D381:D390)</f>
        <v>5437</v>
      </c>
      <c r="E380" s="7">
        <f t="shared" si="71"/>
        <v>100</v>
      </c>
      <c r="F380" s="7">
        <f t="shared" si="71"/>
        <v>286</v>
      </c>
      <c r="G380" s="7">
        <f t="shared" si="71"/>
        <v>403</v>
      </c>
      <c r="H380" s="7">
        <f t="shared" si="71"/>
        <v>105</v>
      </c>
      <c r="I380" s="7">
        <f t="shared" si="71"/>
        <v>3126</v>
      </c>
      <c r="J380" s="7">
        <f t="shared" si="71"/>
        <v>42</v>
      </c>
      <c r="K380" s="7">
        <f t="shared" si="71"/>
        <v>0</v>
      </c>
      <c r="L380" s="7">
        <f t="shared" si="71"/>
        <v>2</v>
      </c>
      <c r="M380" s="7">
        <f t="shared" si="71"/>
        <v>2</v>
      </c>
      <c r="N380" s="7">
        <f t="shared" si="71"/>
        <v>0</v>
      </c>
      <c r="O380" s="7">
        <f t="shared" si="71"/>
        <v>13</v>
      </c>
      <c r="P380" s="8">
        <f t="shared" si="64"/>
        <v>9457</v>
      </c>
      <c r="Q380" s="8">
        <f t="shared" si="62"/>
        <v>59</v>
      </c>
      <c r="R380" s="8">
        <f t="shared" si="63"/>
        <v>9516</v>
      </c>
      <c r="S380" s="8">
        <f t="shared" si="71"/>
        <v>7</v>
      </c>
      <c r="T380" s="8">
        <f t="shared" si="71"/>
        <v>0</v>
      </c>
      <c r="U380" s="8">
        <f t="shared" si="61"/>
        <v>7</v>
      </c>
    </row>
    <row r="381" spans="1:21" hidden="1" outlineLevel="1">
      <c r="A381" s="851" t="s">
        <v>513</v>
      </c>
      <c r="B381" s="852" t="s">
        <v>514</v>
      </c>
      <c r="C381" s="50" t="s">
        <v>515</v>
      </c>
      <c r="D381" s="9">
        <v>1563</v>
      </c>
      <c r="E381" s="9">
        <v>14</v>
      </c>
      <c r="F381" s="9">
        <v>63</v>
      </c>
      <c r="G381" s="9">
        <v>86</v>
      </c>
      <c r="H381" s="9">
        <v>28</v>
      </c>
      <c r="I381" s="9">
        <v>802</v>
      </c>
      <c r="J381" s="9">
        <v>14</v>
      </c>
      <c r="K381" s="9">
        <v>0</v>
      </c>
      <c r="L381" s="9">
        <v>1</v>
      </c>
      <c r="M381" s="9">
        <v>1</v>
      </c>
      <c r="N381" s="9">
        <v>0</v>
      </c>
      <c r="O381" s="9">
        <v>7</v>
      </c>
      <c r="P381" s="9">
        <f t="shared" si="64"/>
        <v>2556</v>
      </c>
      <c r="Q381" s="10">
        <f t="shared" si="62"/>
        <v>23</v>
      </c>
      <c r="R381" s="9">
        <f t="shared" si="63"/>
        <v>2579</v>
      </c>
      <c r="S381" s="9">
        <v>2</v>
      </c>
      <c r="T381" s="9">
        <v>0</v>
      </c>
      <c r="U381" s="11">
        <f t="shared" si="61"/>
        <v>2</v>
      </c>
    </row>
    <row r="382" spans="1:21" ht="22.5" hidden="1" outlineLevel="1">
      <c r="A382" s="851"/>
      <c r="B382" s="852"/>
      <c r="C382" s="50" t="s">
        <v>516</v>
      </c>
      <c r="D382" s="9">
        <v>761</v>
      </c>
      <c r="E382" s="9">
        <v>16</v>
      </c>
      <c r="F382" s="9">
        <v>43</v>
      </c>
      <c r="G382" s="9">
        <v>48</v>
      </c>
      <c r="H382" s="9">
        <v>16</v>
      </c>
      <c r="I382" s="9">
        <v>262</v>
      </c>
      <c r="J382" s="9">
        <v>2</v>
      </c>
      <c r="K382" s="9">
        <v>0</v>
      </c>
      <c r="L382" s="9">
        <v>0</v>
      </c>
      <c r="M382" s="9">
        <v>0</v>
      </c>
      <c r="N382" s="9">
        <v>0</v>
      </c>
      <c r="O382" s="9">
        <v>0</v>
      </c>
      <c r="P382" s="9">
        <f t="shared" si="64"/>
        <v>1146</v>
      </c>
      <c r="Q382" s="10">
        <f t="shared" si="62"/>
        <v>2</v>
      </c>
      <c r="R382" s="9">
        <f t="shared" si="63"/>
        <v>1148</v>
      </c>
      <c r="S382" s="9">
        <v>0</v>
      </c>
      <c r="T382" s="9">
        <v>0</v>
      </c>
      <c r="U382" s="11">
        <f t="shared" si="61"/>
        <v>0</v>
      </c>
    </row>
    <row r="383" spans="1:21" hidden="1" outlineLevel="1">
      <c r="A383" s="851"/>
      <c r="B383" s="852"/>
      <c r="C383" s="50" t="s">
        <v>517</v>
      </c>
      <c r="D383" s="9">
        <v>820</v>
      </c>
      <c r="E383" s="9">
        <v>30</v>
      </c>
      <c r="F383" s="9">
        <v>46</v>
      </c>
      <c r="G383" s="9">
        <v>82</v>
      </c>
      <c r="H383" s="9">
        <v>21</v>
      </c>
      <c r="I383" s="9">
        <v>480</v>
      </c>
      <c r="J383" s="9">
        <v>4</v>
      </c>
      <c r="K383" s="9">
        <v>0</v>
      </c>
      <c r="L383" s="9">
        <v>0</v>
      </c>
      <c r="M383" s="9">
        <v>0</v>
      </c>
      <c r="N383" s="9">
        <v>0</v>
      </c>
      <c r="O383" s="9">
        <v>0</v>
      </c>
      <c r="P383" s="9">
        <f t="shared" si="64"/>
        <v>1479</v>
      </c>
      <c r="Q383" s="10">
        <f t="shared" si="62"/>
        <v>4</v>
      </c>
      <c r="R383" s="9">
        <f t="shared" si="63"/>
        <v>1483</v>
      </c>
      <c r="S383" s="9">
        <v>3</v>
      </c>
      <c r="T383" s="9">
        <v>0</v>
      </c>
      <c r="U383" s="11">
        <f t="shared" si="61"/>
        <v>3</v>
      </c>
    </row>
    <row r="384" spans="1:21" hidden="1" outlineLevel="1">
      <c r="A384" s="851"/>
      <c r="B384" s="852"/>
      <c r="C384" s="50" t="s">
        <v>518</v>
      </c>
      <c r="D384" s="9">
        <v>0</v>
      </c>
      <c r="E384" s="9">
        <v>0</v>
      </c>
      <c r="F384" s="9">
        <v>0</v>
      </c>
      <c r="G384" s="9">
        <v>0</v>
      </c>
      <c r="H384" s="9">
        <v>0</v>
      </c>
      <c r="I384" s="9">
        <v>0</v>
      </c>
      <c r="J384" s="9">
        <v>0</v>
      </c>
      <c r="K384" s="9">
        <v>0</v>
      </c>
      <c r="L384" s="9">
        <v>0</v>
      </c>
      <c r="M384" s="9">
        <v>0</v>
      </c>
      <c r="N384" s="9">
        <v>0</v>
      </c>
      <c r="O384" s="9">
        <v>0</v>
      </c>
      <c r="P384" s="9">
        <f t="shared" si="64"/>
        <v>0</v>
      </c>
      <c r="Q384" s="10">
        <f t="shared" si="62"/>
        <v>0</v>
      </c>
      <c r="R384" s="9">
        <f t="shared" si="63"/>
        <v>0</v>
      </c>
      <c r="S384" s="9">
        <v>0</v>
      </c>
      <c r="T384" s="9">
        <v>0</v>
      </c>
      <c r="U384" s="11">
        <f t="shared" si="61"/>
        <v>0</v>
      </c>
    </row>
    <row r="385" spans="1:21" hidden="1" outlineLevel="1">
      <c r="A385" s="851"/>
      <c r="B385" s="852" t="s">
        <v>519</v>
      </c>
      <c r="C385" s="50" t="s">
        <v>520</v>
      </c>
      <c r="D385" s="9">
        <v>532</v>
      </c>
      <c r="E385" s="9">
        <v>9</v>
      </c>
      <c r="F385" s="9">
        <v>30</v>
      </c>
      <c r="G385" s="9">
        <v>41</v>
      </c>
      <c r="H385" s="9">
        <v>11</v>
      </c>
      <c r="I385" s="9">
        <v>449</v>
      </c>
      <c r="J385" s="9">
        <v>4</v>
      </c>
      <c r="K385" s="9">
        <v>0</v>
      </c>
      <c r="L385" s="9">
        <v>0</v>
      </c>
      <c r="M385" s="9">
        <v>0</v>
      </c>
      <c r="N385" s="9">
        <v>0</v>
      </c>
      <c r="O385" s="9">
        <v>2</v>
      </c>
      <c r="P385" s="9">
        <f t="shared" si="64"/>
        <v>1072</v>
      </c>
      <c r="Q385" s="10">
        <f t="shared" si="62"/>
        <v>6</v>
      </c>
      <c r="R385" s="9">
        <f t="shared" si="63"/>
        <v>1078</v>
      </c>
      <c r="S385" s="9">
        <v>0</v>
      </c>
      <c r="T385" s="9">
        <v>0</v>
      </c>
      <c r="U385" s="11">
        <f t="shared" si="61"/>
        <v>0</v>
      </c>
    </row>
    <row r="386" spans="1:21" ht="22.5" hidden="1" outlineLevel="1">
      <c r="A386" s="851"/>
      <c r="B386" s="852"/>
      <c r="C386" s="50" t="s">
        <v>521</v>
      </c>
      <c r="D386" s="9">
        <v>1087</v>
      </c>
      <c r="E386" s="9">
        <v>23</v>
      </c>
      <c r="F386" s="9">
        <v>73</v>
      </c>
      <c r="G386" s="9">
        <v>105</v>
      </c>
      <c r="H386" s="9">
        <v>17</v>
      </c>
      <c r="I386" s="9">
        <v>702</v>
      </c>
      <c r="J386" s="9">
        <v>14</v>
      </c>
      <c r="K386" s="9">
        <v>0</v>
      </c>
      <c r="L386" s="9">
        <v>0</v>
      </c>
      <c r="M386" s="9">
        <v>0</v>
      </c>
      <c r="N386" s="9">
        <v>0</v>
      </c>
      <c r="O386" s="9">
        <v>2</v>
      </c>
      <c r="P386" s="9">
        <f t="shared" si="64"/>
        <v>2007</v>
      </c>
      <c r="Q386" s="10">
        <f t="shared" si="62"/>
        <v>16</v>
      </c>
      <c r="R386" s="9">
        <f t="shared" si="63"/>
        <v>2023</v>
      </c>
      <c r="S386" s="9">
        <v>2</v>
      </c>
      <c r="T386" s="9">
        <v>0</v>
      </c>
      <c r="U386" s="11">
        <f t="shared" si="61"/>
        <v>2</v>
      </c>
    </row>
    <row r="387" spans="1:21" ht="22.5" hidden="1" outlineLevel="1">
      <c r="A387" s="851"/>
      <c r="B387" s="852"/>
      <c r="C387" s="50" t="s">
        <v>522</v>
      </c>
      <c r="D387" s="9">
        <v>0</v>
      </c>
      <c r="E387" s="9">
        <v>0</v>
      </c>
      <c r="F387" s="9">
        <v>0</v>
      </c>
      <c r="G387" s="9">
        <v>0</v>
      </c>
      <c r="H387" s="9">
        <v>0</v>
      </c>
      <c r="I387" s="9">
        <v>0</v>
      </c>
      <c r="J387" s="9">
        <v>0</v>
      </c>
      <c r="K387" s="9">
        <v>0</v>
      </c>
      <c r="L387" s="9">
        <v>0</v>
      </c>
      <c r="M387" s="9">
        <v>0</v>
      </c>
      <c r="N387" s="9">
        <v>0</v>
      </c>
      <c r="O387" s="9">
        <v>0</v>
      </c>
      <c r="P387" s="9">
        <f t="shared" si="64"/>
        <v>0</v>
      </c>
      <c r="Q387" s="10">
        <f t="shared" si="62"/>
        <v>0</v>
      </c>
      <c r="R387" s="9">
        <f t="shared" si="63"/>
        <v>0</v>
      </c>
      <c r="S387" s="9">
        <v>0</v>
      </c>
      <c r="T387" s="9">
        <v>0</v>
      </c>
      <c r="U387" s="11">
        <f t="shared" si="61"/>
        <v>0</v>
      </c>
    </row>
    <row r="388" spans="1:21" hidden="1" outlineLevel="1">
      <c r="A388" s="851"/>
      <c r="B388" s="852" t="s">
        <v>523</v>
      </c>
      <c r="C388" s="50" t="s">
        <v>524</v>
      </c>
      <c r="D388" s="9">
        <v>349</v>
      </c>
      <c r="E388" s="9">
        <v>6</v>
      </c>
      <c r="F388" s="9">
        <v>24</v>
      </c>
      <c r="G388" s="9">
        <v>20</v>
      </c>
      <c r="H388" s="9">
        <v>6</v>
      </c>
      <c r="I388" s="9">
        <v>212</v>
      </c>
      <c r="J388" s="9">
        <v>2</v>
      </c>
      <c r="K388" s="9">
        <v>0</v>
      </c>
      <c r="L388" s="9">
        <v>0</v>
      </c>
      <c r="M388" s="9">
        <v>0</v>
      </c>
      <c r="N388" s="9">
        <v>0</v>
      </c>
      <c r="O388" s="9">
        <v>2</v>
      </c>
      <c r="P388" s="9">
        <f t="shared" si="64"/>
        <v>617</v>
      </c>
      <c r="Q388" s="10">
        <f t="shared" si="62"/>
        <v>4</v>
      </c>
      <c r="R388" s="9">
        <f t="shared" si="63"/>
        <v>621</v>
      </c>
      <c r="S388" s="9">
        <v>0</v>
      </c>
      <c r="T388" s="9">
        <v>0</v>
      </c>
      <c r="U388" s="11">
        <f t="shared" si="61"/>
        <v>0</v>
      </c>
    </row>
    <row r="389" spans="1:21" ht="22.5" hidden="1" outlineLevel="1">
      <c r="A389" s="851"/>
      <c r="B389" s="852"/>
      <c r="C389" s="50" t="s">
        <v>525</v>
      </c>
      <c r="D389" s="9">
        <v>0</v>
      </c>
      <c r="E389" s="9">
        <v>0</v>
      </c>
      <c r="F389" s="9">
        <v>0</v>
      </c>
      <c r="G389" s="9">
        <v>0</v>
      </c>
      <c r="H389" s="9">
        <v>0</v>
      </c>
      <c r="I389" s="9">
        <v>0</v>
      </c>
      <c r="J389" s="9">
        <v>0</v>
      </c>
      <c r="K389" s="9">
        <v>0</v>
      </c>
      <c r="L389" s="9">
        <v>0</v>
      </c>
      <c r="M389" s="9">
        <v>0</v>
      </c>
      <c r="N389" s="9">
        <v>0</v>
      </c>
      <c r="O389" s="9">
        <v>0</v>
      </c>
      <c r="P389" s="9">
        <f t="shared" si="64"/>
        <v>0</v>
      </c>
      <c r="Q389" s="10">
        <f t="shared" si="62"/>
        <v>0</v>
      </c>
      <c r="R389" s="9">
        <f t="shared" si="63"/>
        <v>0</v>
      </c>
      <c r="S389" s="9">
        <v>0</v>
      </c>
      <c r="T389" s="9">
        <v>0</v>
      </c>
      <c r="U389" s="11">
        <f t="shared" si="61"/>
        <v>0</v>
      </c>
    </row>
    <row r="390" spans="1:21" ht="22.5" hidden="1" outlineLevel="1">
      <c r="A390" s="851"/>
      <c r="B390" s="852"/>
      <c r="C390" s="50" t="s">
        <v>526</v>
      </c>
      <c r="D390" s="9">
        <v>325</v>
      </c>
      <c r="E390" s="9">
        <v>2</v>
      </c>
      <c r="F390" s="9">
        <v>7</v>
      </c>
      <c r="G390" s="9">
        <v>21</v>
      </c>
      <c r="H390" s="9">
        <v>6</v>
      </c>
      <c r="I390" s="9">
        <v>219</v>
      </c>
      <c r="J390" s="9">
        <v>2</v>
      </c>
      <c r="K390" s="9">
        <v>0</v>
      </c>
      <c r="L390" s="9">
        <v>1</v>
      </c>
      <c r="M390" s="9">
        <v>1</v>
      </c>
      <c r="N390" s="9">
        <v>0</v>
      </c>
      <c r="O390" s="9">
        <v>0</v>
      </c>
      <c r="P390" s="9">
        <f t="shared" si="64"/>
        <v>580</v>
      </c>
      <c r="Q390" s="10">
        <f t="shared" si="62"/>
        <v>4</v>
      </c>
      <c r="R390" s="9">
        <f t="shared" si="63"/>
        <v>584</v>
      </c>
      <c r="S390" s="9">
        <v>0</v>
      </c>
      <c r="T390" s="9">
        <v>0</v>
      </c>
      <c r="U390" s="11">
        <f t="shared" si="61"/>
        <v>0</v>
      </c>
    </row>
    <row r="391" spans="1:21" ht="14.1" customHeight="1" collapsed="1">
      <c r="A391" s="847" t="s">
        <v>527</v>
      </c>
      <c r="B391" s="847"/>
      <c r="C391" s="847"/>
      <c r="D391" s="7">
        <f t="shared" ref="D391:T391" si="72">SUM(D392:D405)</f>
        <v>8778</v>
      </c>
      <c r="E391" s="7">
        <f t="shared" si="72"/>
        <v>150</v>
      </c>
      <c r="F391" s="7">
        <f t="shared" si="72"/>
        <v>388</v>
      </c>
      <c r="G391" s="7">
        <f t="shared" si="72"/>
        <v>633</v>
      </c>
      <c r="H391" s="7">
        <f t="shared" si="72"/>
        <v>135</v>
      </c>
      <c r="I391" s="7">
        <f t="shared" si="72"/>
        <v>4627</v>
      </c>
      <c r="J391" s="7">
        <f t="shared" si="72"/>
        <v>115</v>
      </c>
      <c r="K391" s="7">
        <f t="shared" si="72"/>
        <v>2</v>
      </c>
      <c r="L391" s="7">
        <f t="shared" si="72"/>
        <v>11</v>
      </c>
      <c r="M391" s="7">
        <f t="shared" si="72"/>
        <v>7</v>
      </c>
      <c r="N391" s="7">
        <f t="shared" si="72"/>
        <v>2</v>
      </c>
      <c r="O391" s="7">
        <f t="shared" si="72"/>
        <v>29</v>
      </c>
      <c r="P391" s="8">
        <f t="shared" si="64"/>
        <v>14711</v>
      </c>
      <c r="Q391" s="8">
        <f t="shared" si="62"/>
        <v>166</v>
      </c>
      <c r="R391" s="8">
        <f t="shared" si="63"/>
        <v>14877</v>
      </c>
      <c r="S391" s="8">
        <f t="shared" si="72"/>
        <v>7</v>
      </c>
      <c r="T391" s="8">
        <f t="shared" si="72"/>
        <v>0</v>
      </c>
      <c r="U391" s="8">
        <f t="shared" ref="U391:U454" si="73">+T391+S391</f>
        <v>7</v>
      </c>
    </row>
    <row r="392" spans="1:21" hidden="1" outlineLevel="1">
      <c r="A392" s="851" t="s">
        <v>527</v>
      </c>
      <c r="B392" s="852" t="s">
        <v>528</v>
      </c>
      <c r="C392" s="50" t="s">
        <v>529</v>
      </c>
      <c r="D392" s="9">
        <v>209</v>
      </c>
      <c r="E392" s="9">
        <v>2</v>
      </c>
      <c r="F392" s="9">
        <v>5</v>
      </c>
      <c r="G392" s="9">
        <v>10</v>
      </c>
      <c r="H392" s="9">
        <v>0</v>
      </c>
      <c r="I392" s="9">
        <v>98</v>
      </c>
      <c r="J392" s="9">
        <v>0</v>
      </c>
      <c r="K392" s="9">
        <v>0</v>
      </c>
      <c r="L392" s="9">
        <v>0</v>
      </c>
      <c r="M392" s="9">
        <v>0</v>
      </c>
      <c r="N392" s="9">
        <v>0</v>
      </c>
      <c r="O392" s="9">
        <v>0</v>
      </c>
      <c r="P392" s="9">
        <f>SUM(D392:I392)</f>
        <v>324</v>
      </c>
      <c r="Q392" s="10">
        <f t="shared" ref="Q392:Q454" si="74">SUM(J392:O392)</f>
        <v>0</v>
      </c>
      <c r="R392" s="9">
        <f t="shared" ref="R392:R433" si="75">+Q392+P392</f>
        <v>324</v>
      </c>
      <c r="S392" s="9">
        <v>0</v>
      </c>
      <c r="T392" s="9">
        <v>0</v>
      </c>
      <c r="U392" s="11">
        <f t="shared" si="73"/>
        <v>0</v>
      </c>
    </row>
    <row r="393" spans="1:21" hidden="1" outlineLevel="1">
      <c r="A393" s="851"/>
      <c r="B393" s="852"/>
      <c r="C393" s="50" t="s">
        <v>530</v>
      </c>
      <c r="D393" s="9">
        <v>3594</v>
      </c>
      <c r="E393" s="9">
        <v>45</v>
      </c>
      <c r="F393" s="9">
        <v>129</v>
      </c>
      <c r="G393" s="9">
        <v>194</v>
      </c>
      <c r="H393" s="9">
        <v>42</v>
      </c>
      <c r="I393" s="9">
        <v>1253</v>
      </c>
      <c r="J393" s="9">
        <v>41</v>
      </c>
      <c r="K393" s="9">
        <v>0</v>
      </c>
      <c r="L393" s="9">
        <v>2</v>
      </c>
      <c r="M393" s="9">
        <v>1</v>
      </c>
      <c r="N393" s="9">
        <v>0</v>
      </c>
      <c r="O393" s="9">
        <v>4</v>
      </c>
      <c r="P393" s="9">
        <f t="shared" ref="P393:P405" si="76">SUM(D393:I393)</f>
        <v>5257</v>
      </c>
      <c r="Q393" s="10">
        <f t="shared" si="74"/>
        <v>48</v>
      </c>
      <c r="R393" s="9">
        <f t="shared" si="75"/>
        <v>5305</v>
      </c>
      <c r="S393" s="9">
        <v>1</v>
      </c>
      <c r="T393" s="9">
        <v>0</v>
      </c>
      <c r="U393" s="11">
        <f t="shared" si="73"/>
        <v>1</v>
      </c>
    </row>
    <row r="394" spans="1:21" hidden="1" outlineLevel="1">
      <c r="A394" s="851"/>
      <c r="B394" s="852"/>
      <c r="C394" s="50" t="s">
        <v>531</v>
      </c>
      <c r="D394" s="9">
        <v>207</v>
      </c>
      <c r="E394" s="9">
        <v>3</v>
      </c>
      <c r="F394" s="9">
        <v>3</v>
      </c>
      <c r="G394" s="9">
        <v>13</v>
      </c>
      <c r="H394" s="9">
        <v>0</v>
      </c>
      <c r="I394" s="9">
        <v>100</v>
      </c>
      <c r="J394" s="9">
        <v>2</v>
      </c>
      <c r="K394" s="9">
        <v>0</v>
      </c>
      <c r="L394" s="9">
        <v>0</v>
      </c>
      <c r="M394" s="9">
        <v>0</v>
      </c>
      <c r="N394" s="9">
        <v>0</v>
      </c>
      <c r="O394" s="9">
        <v>1</v>
      </c>
      <c r="P394" s="9">
        <f t="shared" si="76"/>
        <v>326</v>
      </c>
      <c r="Q394" s="10">
        <f t="shared" si="74"/>
        <v>3</v>
      </c>
      <c r="R394" s="9">
        <f t="shared" si="75"/>
        <v>329</v>
      </c>
      <c r="S394" s="9">
        <v>1</v>
      </c>
      <c r="T394" s="9">
        <v>0</v>
      </c>
      <c r="U394" s="11">
        <f t="shared" si="73"/>
        <v>1</v>
      </c>
    </row>
    <row r="395" spans="1:21" hidden="1" outlineLevel="1">
      <c r="A395" s="851"/>
      <c r="B395" s="852" t="s">
        <v>532</v>
      </c>
      <c r="C395" s="50" t="s">
        <v>533</v>
      </c>
      <c r="D395" s="9">
        <v>840</v>
      </c>
      <c r="E395" s="9">
        <v>19</v>
      </c>
      <c r="F395" s="9">
        <v>35</v>
      </c>
      <c r="G395" s="9">
        <v>70</v>
      </c>
      <c r="H395" s="9">
        <v>14</v>
      </c>
      <c r="I395" s="9">
        <v>529</v>
      </c>
      <c r="J395" s="9">
        <v>21</v>
      </c>
      <c r="K395" s="9">
        <v>1</v>
      </c>
      <c r="L395" s="9">
        <v>3</v>
      </c>
      <c r="M395" s="9">
        <v>2</v>
      </c>
      <c r="N395" s="9">
        <v>0</v>
      </c>
      <c r="O395" s="9">
        <v>4</v>
      </c>
      <c r="P395" s="9">
        <f t="shared" si="76"/>
        <v>1507</v>
      </c>
      <c r="Q395" s="10">
        <f t="shared" si="74"/>
        <v>31</v>
      </c>
      <c r="R395" s="9">
        <f t="shared" si="75"/>
        <v>1538</v>
      </c>
      <c r="S395" s="9">
        <v>2</v>
      </c>
      <c r="T395" s="9">
        <v>0</v>
      </c>
      <c r="U395" s="11">
        <f t="shared" si="73"/>
        <v>2</v>
      </c>
    </row>
    <row r="396" spans="1:21" ht="22.5" hidden="1" outlineLevel="1">
      <c r="A396" s="851"/>
      <c r="B396" s="852"/>
      <c r="C396" s="50" t="s">
        <v>534</v>
      </c>
      <c r="D396" s="9">
        <v>474</v>
      </c>
      <c r="E396" s="9">
        <v>13</v>
      </c>
      <c r="F396" s="9">
        <v>27</v>
      </c>
      <c r="G396" s="9">
        <v>48</v>
      </c>
      <c r="H396" s="9">
        <v>13</v>
      </c>
      <c r="I396" s="9">
        <v>353</v>
      </c>
      <c r="J396" s="9">
        <v>29</v>
      </c>
      <c r="K396" s="9">
        <v>0</v>
      </c>
      <c r="L396" s="9">
        <v>1</v>
      </c>
      <c r="M396" s="9">
        <v>2</v>
      </c>
      <c r="N396" s="9">
        <v>0</v>
      </c>
      <c r="O396" s="9">
        <v>5</v>
      </c>
      <c r="P396" s="9">
        <f t="shared" si="76"/>
        <v>928</v>
      </c>
      <c r="Q396" s="10">
        <f t="shared" si="74"/>
        <v>37</v>
      </c>
      <c r="R396" s="9">
        <f t="shared" si="75"/>
        <v>965</v>
      </c>
      <c r="S396" s="9">
        <v>1</v>
      </c>
      <c r="T396" s="9">
        <v>0</v>
      </c>
      <c r="U396" s="11">
        <f t="shared" si="73"/>
        <v>1</v>
      </c>
    </row>
    <row r="397" spans="1:21" ht="33.75" hidden="1" outlineLevel="1">
      <c r="A397" s="851"/>
      <c r="B397" s="852"/>
      <c r="C397" s="50" t="s">
        <v>535</v>
      </c>
      <c r="D397" s="9">
        <v>0</v>
      </c>
      <c r="E397" s="9">
        <v>0</v>
      </c>
      <c r="F397" s="9">
        <v>0</v>
      </c>
      <c r="G397" s="9">
        <v>0</v>
      </c>
      <c r="H397" s="9">
        <v>0</v>
      </c>
      <c r="I397" s="9">
        <v>0</v>
      </c>
      <c r="J397" s="9">
        <v>0</v>
      </c>
      <c r="K397" s="9">
        <v>0</v>
      </c>
      <c r="L397" s="9">
        <v>0</v>
      </c>
      <c r="M397" s="9">
        <v>0</v>
      </c>
      <c r="N397" s="9">
        <v>0</v>
      </c>
      <c r="O397" s="9">
        <v>0</v>
      </c>
      <c r="P397" s="9">
        <f t="shared" si="76"/>
        <v>0</v>
      </c>
      <c r="Q397" s="10">
        <f t="shared" si="74"/>
        <v>0</v>
      </c>
      <c r="R397" s="9">
        <f t="shared" si="75"/>
        <v>0</v>
      </c>
      <c r="S397" s="9">
        <v>0</v>
      </c>
      <c r="T397" s="9">
        <v>0</v>
      </c>
      <c r="U397" s="11">
        <f t="shared" si="73"/>
        <v>0</v>
      </c>
    </row>
    <row r="398" spans="1:21" hidden="1" outlineLevel="1">
      <c r="A398" s="851"/>
      <c r="B398" s="852"/>
      <c r="C398" s="50" t="s">
        <v>536</v>
      </c>
      <c r="D398" s="9">
        <v>257</v>
      </c>
      <c r="E398" s="9">
        <v>8</v>
      </c>
      <c r="F398" s="9">
        <v>14</v>
      </c>
      <c r="G398" s="9">
        <v>24</v>
      </c>
      <c r="H398" s="9">
        <v>7</v>
      </c>
      <c r="I398" s="9">
        <v>208</v>
      </c>
      <c r="J398" s="9">
        <v>1</v>
      </c>
      <c r="K398" s="9">
        <v>0</v>
      </c>
      <c r="L398" s="9">
        <v>1</v>
      </c>
      <c r="M398" s="9">
        <v>0</v>
      </c>
      <c r="N398" s="9">
        <v>0</v>
      </c>
      <c r="O398" s="9">
        <v>0</v>
      </c>
      <c r="P398" s="9">
        <f t="shared" si="76"/>
        <v>518</v>
      </c>
      <c r="Q398" s="10">
        <f t="shared" si="74"/>
        <v>2</v>
      </c>
      <c r="R398" s="9">
        <f t="shared" si="75"/>
        <v>520</v>
      </c>
      <c r="S398" s="9">
        <v>0</v>
      </c>
      <c r="T398" s="9">
        <v>0</v>
      </c>
      <c r="U398" s="11">
        <f t="shared" si="73"/>
        <v>0</v>
      </c>
    </row>
    <row r="399" spans="1:21" hidden="1" outlineLevel="1">
      <c r="A399" s="851"/>
      <c r="B399" s="852" t="s">
        <v>537</v>
      </c>
      <c r="C399" s="50" t="s">
        <v>538</v>
      </c>
      <c r="D399" s="9">
        <v>359</v>
      </c>
      <c r="E399" s="9">
        <v>3</v>
      </c>
      <c r="F399" s="9">
        <v>11</v>
      </c>
      <c r="G399" s="9">
        <v>22</v>
      </c>
      <c r="H399" s="9">
        <v>3</v>
      </c>
      <c r="I399" s="9">
        <v>130</v>
      </c>
      <c r="J399" s="9">
        <v>11</v>
      </c>
      <c r="K399" s="9">
        <v>0</v>
      </c>
      <c r="L399" s="9">
        <v>2</v>
      </c>
      <c r="M399" s="9">
        <v>0</v>
      </c>
      <c r="N399" s="9">
        <v>0</v>
      </c>
      <c r="O399" s="9">
        <v>2</v>
      </c>
      <c r="P399" s="9">
        <f t="shared" si="76"/>
        <v>528</v>
      </c>
      <c r="Q399" s="10">
        <f t="shared" si="74"/>
        <v>15</v>
      </c>
      <c r="R399" s="9">
        <f t="shared" si="75"/>
        <v>543</v>
      </c>
      <c r="S399" s="9">
        <v>0</v>
      </c>
      <c r="T399" s="9">
        <v>0</v>
      </c>
      <c r="U399" s="11">
        <f t="shared" si="73"/>
        <v>0</v>
      </c>
    </row>
    <row r="400" spans="1:21" hidden="1" outlineLevel="1">
      <c r="A400" s="851"/>
      <c r="B400" s="852"/>
      <c r="C400" s="50" t="s">
        <v>539</v>
      </c>
      <c r="D400" s="9">
        <v>87</v>
      </c>
      <c r="E400" s="9">
        <v>2</v>
      </c>
      <c r="F400" s="9">
        <v>5</v>
      </c>
      <c r="G400" s="9">
        <v>8</v>
      </c>
      <c r="H400" s="9">
        <v>5</v>
      </c>
      <c r="I400" s="9">
        <v>95</v>
      </c>
      <c r="J400" s="9">
        <v>0</v>
      </c>
      <c r="K400" s="9">
        <v>0</v>
      </c>
      <c r="L400" s="9">
        <v>0</v>
      </c>
      <c r="M400" s="9">
        <v>0</v>
      </c>
      <c r="N400" s="9">
        <v>0</v>
      </c>
      <c r="O400" s="9">
        <v>2</v>
      </c>
      <c r="P400" s="9">
        <f t="shared" si="76"/>
        <v>202</v>
      </c>
      <c r="Q400" s="10">
        <f t="shared" si="74"/>
        <v>2</v>
      </c>
      <c r="R400" s="9">
        <f t="shared" si="75"/>
        <v>204</v>
      </c>
      <c r="S400" s="9">
        <v>0</v>
      </c>
      <c r="T400" s="9">
        <v>0</v>
      </c>
      <c r="U400" s="11">
        <f t="shared" si="73"/>
        <v>0</v>
      </c>
    </row>
    <row r="401" spans="1:21" hidden="1" outlineLevel="1">
      <c r="A401" s="851"/>
      <c r="B401" s="852"/>
      <c r="C401" s="50" t="s">
        <v>540</v>
      </c>
      <c r="D401" s="9">
        <v>143</v>
      </c>
      <c r="E401" s="9">
        <v>2</v>
      </c>
      <c r="F401" s="9">
        <v>7</v>
      </c>
      <c r="G401" s="9">
        <v>14</v>
      </c>
      <c r="H401" s="9">
        <v>1</v>
      </c>
      <c r="I401" s="9">
        <v>119</v>
      </c>
      <c r="J401" s="9">
        <v>1</v>
      </c>
      <c r="K401" s="9">
        <v>0</v>
      </c>
      <c r="L401" s="9">
        <v>0</v>
      </c>
      <c r="M401" s="9">
        <v>1</v>
      </c>
      <c r="N401" s="9">
        <v>0</v>
      </c>
      <c r="O401" s="9">
        <v>1</v>
      </c>
      <c r="P401" s="9">
        <f t="shared" si="76"/>
        <v>286</v>
      </c>
      <c r="Q401" s="10">
        <f t="shared" si="74"/>
        <v>3</v>
      </c>
      <c r="R401" s="9">
        <f t="shared" si="75"/>
        <v>289</v>
      </c>
      <c r="S401" s="9">
        <v>0</v>
      </c>
      <c r="T401" s="9">
        <v>0</v>
      </c>
      <c r="U401" s="11">
        <f t="shared" si="73"/>
        <v>0</v>
      </c>
    </row>
    <row r="402" spans="1:21" hidden="1" outlineLevel="1">
      <c r="A402" s="851"/>
      <c r="B402" s="852"/>
      <c r="C402" s="50" t="s">
        <v>541</v>
      </c>
      <c r="D402" s="9">
        <v>89</v>
      </c>
      <c r="E402" s="9">
        <v>3</v>
      </c>
      <c r="F402" s="9">
        <v>8</v>
      </c>
      <c r="G402" s="9">
        <v>12</v>
      </c>
      <c r="H402" s="9">
        <v>1</v>
      </c>
      <c r="I402" s="9">
        <v>73</v>
      </c>
      <c r="J402" s="9">
        <v>0</v>
      </c>
      <c r="K402" s="9">
        <v>0</v>
      </c>
      <c r="L402" s="9">
        <v>0</v>
      </c>
      <c r="M402" s="9">
        <v>0</v>
      </c>
      <c r="N402" s="9">
        <v>1</v>
      </c>
      <c r="O402" s="9">
        <v>0</v>
      </c>
      <c r="P402" s="9">
        <f t="shared" si="76"/>
        <v>186</v>
      </c>
      <c r="Q402" s="10">
        <f t="shared" si="74"/>
        <v>1</v>
      </c>
      <c r="R402" s="9">
        <f t="shared" si="75"/>
        <v>187</v>
      </c>
      <c r="S402" s="9">
        <v>1</v>
      </c>
      <c r="T402" s="9">
        <v>0</v>
      </c>
      <c r="U402" s="11">
        <f t="shared" si="73"/>
        <v>1</v>
      </c>
    </row>
    <row r="403" spans="1:21" ht="22.5" hidden="1" outlineLevel="1">
      <c r="A403" s="851"/>
      <c r="B403" s="852"/>
      <c r="C403" s="50" t="s">
        <v>542</v>
      </c>
      <c r="D403" s="9">
        <v>267</v>
      </c>
      <c r="E403" s="9">
        <v>4</v>
      </c>
      <c r="F403" s="9">
        <v>12</v>
      </c>
      <c r="G403" s="9">
        <v>23</v>
      </c>
      <c r="H403" s="9">
        <v>3</v>
      </c>
      <c r="I403" s="9">
        <v>167</v>
      </c>
      <c r="J403" s="9">
        <v>2</v>
      </c>
      <c r="K403" s="9">
        <v>1</v>
      </c>
      <c r="L403" s="9">
        <v>1</v>
      </c>
      <c r="M403" s="9">
        <v>0</v>
      </c>
      <c r="N403" s="9">
        <v>1</v>
      </c>
      <c r="O403" s="9">
        <v>3</v>
      </c>
      <c r="P403" s="9">
        <f t="shared" si="76"/>
        <v>476</v>
      </c>
      <c r="Q403" s="10">
        <f t="shared" si="74"/>
        <v>8</v>
      </c>
      <c r="R403" s="9">
        <f t="shared" si="75"/>
        <v>484</v>
      </c>
      <c r="S403" s="9">
        <v>0</v>
      </c>
      <c r="T403" s="9">
        <v>0</v>
      </c>
      <c r="U403" s="11">
        <f t="shared" si="73"/>
        <v>0</v>
      </c>
    </row>
    <row r="404" spans="1:21" hidden="1" outlineLevel="1">
      <c r="A404" s="851"/>
      <c r="B404" s="852" t="s">
        <v>543</v>
      </c>
      <c r="C404" s="50" t="s">
        <v>544</v>
      </c>
      <c r="D404" s="9">
        <v>133</v>
      </c>
      <c r="E404" s="9">
        <v>1</v>
      </c>
      <c r="F404" s="9">
        <v>7</v>
      </c>
      <c r="G404" s="9">
        <v>9</v>
      </c>
      <c r="H404" s="9">
        <v>5</v>
      </c>
      <c r="I404" s="9">
        <v>118</v>
      </c>
      <c r="J404" s="9">
        <v>2</v>
      </c>
      <c r="K404" s="9">
        <v>0</v>
      </c>
      <c r="L404" s="9">
        <v>0</v>
      </c>
      <c r="M404" s="9">
        <v>0</v>
      </c>
      <c r="N404" s="9">
        <v>0</v>
      </c>
      <c r="O404" s="9">
        <v>0</v>
      </c>
      <c r="P404" s="9">
        <f t="shared" si="76"/>
        <v>273</v>
      </c>
      <c r="Q404" s="10">
        <f t="shared" si="74"/>
        <v>2</v>
      </c>
      <c r="R404" s="9">
        <f t="shared" si="75"/>
        <v>275</v>
      </c>
      <c r="S404" s="9">
        <v>0</v>
      </c>
      <c r="T404" s="9">
        <v>0</v>
      </c>
      <c r="U404" s="11">
        <f t="shared" si="73"/>
        <v>0</v>
      </c>
    </row>
    <row r="405" spans="1:21" ht="22.5" hidden="1" outlineLevel="1">
      <c r="A405" s="851"/>
      <c r="B405" s="852"/>
      <c r="C405" s="50" t="s">
        <v>545</v>
      </c>
      <c r="D405" s="9">
        <v>2119</v>
      </c>
      <c r="E405" s="9">
        <v>45</v>
      </c>
      <c r="F405" s="9">
        <v>125</v>
      </c>
      <c r="G405" s="9">
        <v>186</v>
      </c>
      <c r="H405" s="9">
        <v>41</v>
      </c>
      <c r="I405" s="9">
        <v>1384</v>
      </c>
      <c r="J405" s="9">
        <v>5</v>
      </c>
      <c r="K405" s="9">
        <v>0</v>
      </c>
      <c r="L405" s="9">
        <v>1</v>
      </c>
      <c r="M405" s="9">
        <v>1</v>
      </c>
      <c r="N405" s="9">
        <v>0</v>
      </c>
      <c r="O405" s="9">
        <v>7</v>
      </c>
      <c r="P405" s="9">
        <f t="shared" si="76"/>
        <v>3900</v>
      </c>
      <c r="Q405" s="10">
        <f t="shared" si="74"/>
        <v>14</v>
      </c>
      <c r="R405" s="9">
        <f t="shared" si="75"/>
        <v>3914</v>
      </c>
      <c r="S405" s="9">
        <v>1</v>
      </c>
      <c r="T405" s="9">
        <v>0</v>
      </c>
      <c r="U405" s="11">
        <f t="shared" si="73"/>
        <v>1</v>
      </c>
    </row>
    <row r="406" spans="1:21" ht="18" customHeight="1" collapsed="1">
      <c r="A406" s="847" t="s">
        <v>546</v>
      </c>
      <c r="B406" s="847"/>
      <c r="C406" s="847"/>
      <c r="D406" s="7">
        <f t="shared" ref="D406:T406" si="77">SUM(D407:D412)</f>
        <v>934</v>
      </c>
      <c r="E406" s="7">
        <f t="shared" si="77"/>
        <v>33</v>
      </c>
      <c r="F406" s="7">
        <f t="shared" si="77"/>
        <v>73</v>
      </c>
      <c r="G406" s="7">
        <f t="shared" si="77"/>
        <v>99</v>
      </c>
      <c r="H406" s="7">
        <f t="shared" si="77"/>
        <v>24</v>
      </c>
      <c r="I406" s="7">
        <f t="shared" si="77"/>
        <v>651</v>
      </c>
      <c r="J406" s="7">
        <f t="shared" si="77"/>
        <v>30</v>
      </c>
      <c r="K406" s="7">
        <f t="shared" si="77"/>
        <v>1</v>
      </c>
      <c r="L406" s="7">
        <f t="shared" si="77"/>
        <v>3</v>
      </c>
      <c r="M406" s="7">
        <f t="shared" si="77"/>
        <v>4</v>
      </c>
      <c r="N406" s="7">
        <f t="shared" si="77"/>
        <v>1</v>
      </c>
      <c r="O406" s="7">
        <f t="shared" si="77"/>
        <v>23</v>
      </c>
      <c r="P406" s="8">
        <f t="shared" ref="P406:P413" si="78">SUM(D406:I406)</f>
        <v>1814</v>
      </c>
      <c r="Q406" s="8">
        <f t="shared" si="74"/>
        <v>62</v>
      </c>
      <c r="R406" s="8">
        <f t="shared" si="75"/>
        <v>1876</v>
      </c>
      <c r="S406" s="8">
        <f t="shared" si="77"/>
        <v>2</v>
      </c>
      <c r="T406" s="8">
        <f t="shared" si="77"/>
        <v>1</v>
      </c>
      <c r="U406" s="8">
        <f t="shared" si="73"/>
        <v>3</v>
      </c>
    </row>
    <row r="407" spans="1:21" ht="22.5" hidden="1" outlineLevel="1">
      <c r="A407" s="851" t="s">
        <v>546</v>
      </c>
      <c r="B407" s="852" t="s">
        <v>547</v>
      </c>
      <c r="C407" s="50" t="s">
        <v>548</v>
      </c>
      <c r="D407" s="9">
        <v>47</v>
      </c>
      <c r="E407" s="9">
        <v>2</v>
      </c>
      <c r="F407" s="9">
        <v>5</v>
      </c>
      <c r="G407" s="9">
        <v>4</v>
      </c>
      <c r="H407" s="9">
        <v>0</v>
      </c>
      <c r="I407" s="9">
        <v>27</v>
      </c>
      <c r="J407" s="9">
        <v>3</v>
      </c>
      <c r="K407" s="9">
        <v>1</v>
      </c>
      <c r="L407" s="9">
        <v>0</v>
      </c>
      <c r="M407" s="9">
        <v>0</v>
      </c>
      <c r="N407" s="9">
        <v>1</v>
      </c>
      <c r="O407" s="9">
        <v>4</v>
      </c>
      <c r="P407" s="9">
        <f t="shared" si="78"/>
        <v>85</v>
      </c>
      <c r="Q407" s="10">
        <f t="shared" si="74"/>
        <v>9</v>
      </c>
      <c r="R407" s="9">
        <f t="shared" si="75"/>
        <v>94</v>
      </c>
      <c r="S407" s="9">
        <v>0</v>
      </c>
      <c r="T407" s="9">
        <v>0</v>
      </c>
      <c r="U407" s="11">
        <f t="shared" si="73"/>
        <v>0</v>
      </c>
    </row>
    <row r="408" spans="1:21" hidden="1" outlineLevel="1">
      <c r="A408" s="851"/>
      <c r="B408" s="852"/>
      <c r="C408" s="50" t="s">
        <v>549</v>
      </c>
      <c r="D408" s="9">
        <v>12</v>
      </c>
      <c r="E408" s="9">
        <v>0</v>
      </c>
      <c r="F408" s="9">
        <v>1</v>
      </c>
      <c r="G408" s="9">
        <v>0</v>
      </c>
      <c r="H408" s="9">
        <v>0</v>
      </c>
      <c r="I408" s="9">
        <v>4</v>
      </c>
      <c r="J408" s="9">
        <v>0</v>
      </c>
      <c r="K408" s="9">
        <v>0</v>
      </c>
      <c r="L408" s="9">
        <v>0</v>
      </c>
      <c r="M408" s="9">
        <v>0</v>
      </c>
      <c r="N408" s="9">
        <v>0</v>
      </c>
      <c r="O408" s="9">
        <v>0</v>
      </c>
      <c r="P408" s="9">
        <f t="shared" si="78"/>
        <v>17</v>
      </c>
      <c r="Q408" s="10">
        <f t="shared" si="74"/>
        <v>0</v>
      </c>
      <c r="R408" s="9">
        <f t="shared" si="75"/>
        <v>17</v>
      </c>
      <c r="S408" s="9">
        <v>0</v>
      </c>
      <c r="T408" s="9">
        <v>0</v>
      </c>
      <c r="U408" s="11">
        <f t="shared" si="73"/>
        <v>0</v>
      </c>
    </row>
    <row r="409" spans="1:21" ht="33.75" hidden="1" outlineLevel="1">
      <c r="A409" s="851"/>
      <c r="B409" s="50" t="s">
        <v>550</v>
      </c>
      <c r="C409" s="50" t="s">
        <v>551</v>
      </c>
      <c r="D409" s="9">
        <v>727</v>
      </c>
      <c r="E409" s="9">
        <v>28</v>
      </c>
      <c r="F409" s="9">
        <v>56</v>
      </c>
      <c r="G409" s="9">
        <v>79</v>
      </c>
      <c r="H409" s="9">
        <v>19</v>
      </c>
      <c r="I409" s="9">
        <v>513</v>
      </c>
      <c r="J409" s="9">
        <v>19</v>
      </c>
      <c r="K409" s="9">
        <v>0</v>
      </c>
      <c r="L409" s="9">
        <v>1</v>
      </c>
      <c r="M409" s="9">
        <v>4</v>
      </c>
      <c r="N409" s="9">
        <v>0</v>
      </c>
      <c r="O409" s="9">
        <v>11</v>
      </c>
      <c r="P409" s="9">
        <f t="shared" si="78"/>
        <v>1422</v>
      </c>
      <c r="Q409" s="10">
        <f t="shared" si="74"/>
        <v>35</v>
      </c>
      <c r="R409" s="9">
        <f t="shared" si="75"/>
        <v>1457</v>
      </c>
      <c r="S409" s="9">
        <v>1</v>
      </c>
      <c r="T409" s="9">
        <v>1</v>
      </c>
      <c r="U409" s="11">
        <f t="shared" si="73"/>
        <v>2</v>
      </c>
    </row>
    <row r="410" spans="1:21" ht="22.5" hidden="1" outlineLevel="1">
      <c r="A410" s="851"/>
      <c r="B410" s="852" t="s">
        <v>552</v>
      </c>
      <c r="C410" s="50" t="s">
        <v>553</v>
      </c>
      <c r="D410" s="9">
        <v>55</v>
      </c>
      <c r="E410" s="9">
        <v>3</v>
      </c>
      <c r="F410" s="9">
        <v>4</v>
      </c>
      <c r="G410" s="9">
        <v>5</v>
      </c>
      <c r="H410" s="9">
        <v>1</v>
      </c>
      <c r="I410" s="9">
        <v>32</v>
      </c>
      <c r="J410" s="9">
        <v>4</v>
      </c>
      <c r="K410" s="9">
        <v>0</v>
      </c>
      <c r="L410" s="9">
        <v>0</v>
      </c>
      <c r="M410" s="9">
        <v>0</v>
      </c>
      <c r="N410" s="9">
        <v>0</v>
      </c>
      <c r="O410" s="9">
        <v>3</v>
      </c>
      <c r="P410" s="9">
        <f t="shared" si="78"/>
        <v>100</v>
      </c>
      <c r="Q410" s="10">
        <f t="shared" si="74"/>
        <v>7</v>
      </c>
      <c r="R410" s="9">
        <f t="shared" si="75"/>
        <v>107</v>
      </c>
      <c r="S410" s="9">
        <v>0</v>
      </c>
      <c r="T410" s="9">
        <v>0</v>
      </c>
      <c r="U410" s="11">
        <f t="shared" si="73"/>
        <v>0</v>
      </c>
    </row>
    <row r="411" spans="1:21" ht="22.5" hidden="1" outlineLevel="1">
      <c r="A411" s="851"/>
      <c r="B411" s="852"/>
      <c r="C411" s="50" t="s">
        <v>554</v>
      </c>
      <c r="D411" s="9">
        <v>86</v>
      </c>
      <c r="E411" s="9">
        <v>0</v>
      </c>
      <c r="F411" s="9">
        <v>7</v>
      </c>
      <c r="G411" s="9">
        <v>9</v>
      </c>
      <c r="H411" s="9">
        <v>4</v>
      </c>
      <c r="I411" s="9">
        <v>68</v>
      </c>
      <c r="J411" s="9">
        <v>3</v>
      </c>
      <c r="K411" s="9">
        <v>0</v>
      </c>
      <c r="L411" s="9">
        <v>2</v>
      </c>
      <c r="M411" s="9">
        <v>0</v>
      </c>
      <c r="N411" s="9">
        <v>0</v>
      </c>
      <c r="O411" s="9">
        <v>4</v>
      </c>
      <c r="P411" s="9">
        <f t="shared" si="78"/>
        <v>174</v>
      </c>
      <c r="Q411" s="10">
        <f t="shared" si="74"/>
        <v>9</v>
      </c>
      <c r="R411" s="9">
        <f t="shared" si="75"/>
        <v>183</v>
      </c>
      <c r="S411" s="9">
        <v>1</v>
      </c>
      <c r="T411" s="9">
        <v>0</v>
      </c>
      <c r="U411" s="11">
        <f t="shared" si="73"/>
        <v>1</v>
      </c>
    </row>
    <row r="412" spans="1:21" ht="56.25" hidden="1" outlineLevel="1">
      <c r="A412" s="851"/>
      <c r="B412" s="50" t="s">
        <v>555</v>
      </c>
      <c r="C412" s="50" t="s">
        <v>556</v>
      </c>
      <c r="D412" s="9">
        <v>7</v>
      </c>
      <c r="E412" s="9">
        <v>0</v>
      </c>
      <c r="F412" s="9">
        <v>0</v>
      </c>
      <c r="G412" s="9">
        <v>2</v>
      </c>
      <c r="H412" s="9">
        <v>0</v>
      </c>
      <c r="I412" s="9">
        <v>7</v>
      </c>
      <c r="J412" s="9">
        <v>1</v>
      </c>
      <c r="K412" s="9">
        <v>0</v>
      </c>
      <c r="L412" s="9">
        <v>0</v>
      </c>
      <c r="M412" s="9">
        <v>0</v>
      </c>
      <c r="N412" s="9">
        <v>0</v>
      </c>
      <c r="O412" s="9">
        <v>1</v>
      </c>
      <c r="P412" s="9">
        <f t="shared" si="78"/>
        <v>16</v>
      </c>
      <c r="Q412" s="10">
        <f t="shared" si="74"/>
        <v>2</v>
      </c>
      <c r="R412" s="9">
        <f t="shared" si="75"/>
        <v>18</v>
      </c>
      <c r="S412" s="9">
        <v>0</v>
      </c>
      <c r="T412" s="9">
        <v>0</v>
      </c>
      <c r="U412" s="11">
        <f t="shared" si="73"/>
        <v>0</v>
      </c>
    </row>
    <row r="413" spans="1:21" ht="14.1" customHeight="1" collapsed="1">
      <c r="A413" s="847" t="s">
        <v>557</v>
      </c>
      <c r="B413" s="847"/>
      <c r="C413" s="847"/>
      <c r="D413" s="7">
        <f t="shared" ref="D413:T413" si="79">SUM(D414:D461)</f>
        <v>1942</v>
      </c>
      <c r="E413" s="7">
        <f t="shared" si="79"/>
        <v>62</v>
      </c>
      <c r="F413" s="7">
        <f t="shared" si="79"/>
        <v>124</v>
      </c>
      <c r="G413" s="7">
        <f t="shared" si="79"/>
        <v>227</v>
      </c>
      <c r="H413" s="7">
        <f t="shared" si="79"/>
        <v>58</v>
      </c>
      <c r="I413" s="7">
        <f t="shared" si="79"/>
        <v>1716</v>
      </c>
      <c r="J413" s="7">
        <f t="shared" si="79"/>
        <v>405</v>
      </c>
      <c r="K413" s="7">
        <f t="shared" si="79"/>
        <v>15</v>
      </c>
      <c r="L413" s="7">
        <f t="shared" si="79"/>
        <v>17</v>
      </c>
      <c r="M413" s="7">
        <f t="shared" si="79"/>
        <v>38</v>
      </c>
      <c r="N413" s="7">
        <f t="shared" si="79"/>
        <v>14</v>
      </c>
      <c r="O413" s="7">
        <f t="shared" si="79"/>
        <v>217</v>
      </c>
      <c r="P413" s="8">
        <f t="shared" si="78"/>
        <v>4129</v>
      </c>
      <c r="Q413" s="8">
        <f t="shared" si="74"/>
        <v>706</v>
      </c>
      <c r="R413" s="8">
        <f t="shared" si="75"/>
        <v>4835</v>
      </c>
      <c r="S413" s="8">
        <f t="shared" si="79"/>
        <v>4</v>
      </c>
      <c r="T413" s="8">
        <f t="shared" si="79"/>
        <v>1</v>
      </c>
      <c r="U413" s="8">
        <f t="shared" si="73"/>
        <v>5</v>
      </c>
    </row>
    <row r="414" spans="1:21" ht="45" hidden="1" outlineLevel="1">
      <c r="A414" s="851" t="s">
        <v>557</v>
      </c>
      <c r="B414" s="852" t="s">
        <v>558</v>
      </c>
      <c r="C414" s="50" t="s">
        <v>559</v>
      </c>
      <c r="D414" s="9">
        <v>2</v>
      </c>
      <c r="E414" s="9">
        <v>0</v>
      </c>
      <c r="F414" s="9">
        <v>0</v>
      </c>
      <c r="G414" s="9">
        <v>0</v>
      </c>
      <c r="H414" s="9">
        <v>0</v>
      </c>
      <c r="I414" s="9">
        <v>1</v>
      </c>
      <c r="J414" s="9">
        <v>0</v>
      </c>
      <c r="K414" s="9">
        <v>0</v>
      </c>
      <c r="L414" s="9">
        <v>0</v>
      </c>
      <c r="M414" s="9">
        <v>0</v>
      </c>
      <c r="N414" s="9">
        <v>0</v>
      </c>
      <c r="O414" s="9">
        <v>0</v>
      </c>
      <c r="P414" s="9">
        <f>SUM(D414:I414)</f>
        <v>3</v>
      </c>
      <c r="Q414" s="10">
        <f t="shared" si="74"/>
        <v>0</v>
      </c>
      <c r="R414" s="9">
        <f t="shared" si="75"/>
        <v>3</v>
      </c>
      <c r="S414" s="9">
        <v>0</v>
      </c>
      <c r="T414" s="9">
        <v>0</v>
      </c>
      <c r="U414" s="11">
        <f t="shared" si="73"/>
        <v>0</v>
      </c>
    </row>
    <row r="415" spans="1:21" ht="33.75" hidden="1" outlineLevel="1">
      <c r="A415" s="851"/>
      <c r="B415" s="852"/>
      <c r="C415" s="50" t="s">
        <v>560</v>
      </c>
      <c r="D415" s="9">
        <v>60</v>
      </c>
      <c r="E415" s="9">
        <v>2</v>
      </c>
      <c r="F415" s="9">
        <v>0</v>
      </c>
      <c r="G415" s="9">
        <v>3</v>
      </c>
      <c r="H415" s="9">
        <v>0</v>
      </c>
      <c r="I415" s="9">
        <v>49</v>
      </c>
      <c r="J415" s="9">
        <v>5</v>
      </c>
      <c r="K415" s="9">
        <v>0</v>
      </c>
      <c r="L415" s="9">
        <v>0</v>
      </c>
      <c r="M415" s="9">
        <v>1</v>
      </c>
      <c r="N415" s="9">
        <v>0</v>
      </c>
      <c r="O415" s="9">
        <v>1</v>
      </c>
      <c r="P415" s="9">
        <f t="shared" ref="P415:P461" si="80">SUM(D415:I415)</f>
        <v>114</v>
      </c>
      <c r="Q415" s="10">
        <f t="shared" si="74"/>
        <v>7</v>
      </c>
      <c r="R415" s="9">
        <f t="shared" si="75"/>
        <v>121</v>
      </c>
      <c r="S415" s="9">
        <v>0</v>
      </c>
      <c r="T415" s="9">
        <v>0</v>
      </c>
      <c r="U415" s="11">
        <f t="shared" si="73"/>
        <v>0</v>
      </c>
    </row>
    <row r="416" spans="1:21" ht="22.5" hidden="1" outlineLevel="1">
      <c r="A416" s="851"/>
      <c r="B416" s="852"/>
      <c r="C416" s="50" t="s">
        <v>561</v>
      </c>
      <c r="D416" s="9">
        <v>78</v>
      </c>
      <c r="E416" s="9">
        <v>0</v>
      </c>
      <c r="F416" s="9">
        <v>7</v>
      </c>
      <c r="G416" s="9">
        <v>10</v>
      </c>
      <c r="H416" s="9">
        <v>1</v>
      </c>
      <c r="I416" s="9">
        <v>98</v>
      </c>
      <c r="J416" s="9">
        <v>7</v>
      </c>
      <c r="K416" s="9">
        <v>0</v>
      </c>
      <c r="L416" s="9">
        <v>0</v>
      </c>
      <c r="M416" s="9">
        <v>0</v>
      </c>
      <c r="N416" s="9">
        <v>0</v>
      </c>
      <c r="O416" s="9">
        <v>2</v>
      </c>
      <c r="P416" s="9">
        <f t="shared" si="80"/>
        <v>194</v>
      </c>
      <c r="Q416" s="10">
        <f t="shared" si="74"/>
        <v>9</v>
      </c>
      <c r="R416" s="9">
        <f t="shared" si="75"/>
        <v>203</v>
      </c>
      <c r="S416" s="9">
        <v>0</v>
      </c>
      <c r="T416" s="9">
        <v>0</v>
      </c>
      <c r="U416" s="11">
        <f t="shared" si="73"/>
        <v>0</v>
      </c>
    </row>
    <row r="417" spans="1:21" ht="33.75" hidden="1" outlineLevel="1">
      <c r="A417" s="851"/>
      <c r="B417" s="852"/>
      <c r="C417" s="50" t="s">
        <v>562</v>
      </c>
      <c r="D417" s="9">
        <v>11</v>
      </c>
      <c r="E417" s="9">
        <v>1</v>
      </c>
      <c r="F417" s="9">
        <v>0</v>
      </c>
      <c r="G417" s="9">
        <v>0</v>
      </c>
      <c r="H417" s="9">
        <v>0</v>
      </c>
      <c r="I417" s="9">
        <v>12</v>
      </c>
      <c r="J417" s="9">
        <v>0</v>
      </c>
      <c r="K417" s="9">
        <v>0</v>
      </c>
      <c r="L417" s="9">
        <v>0</v>
      </c>
      <c r="M417" s="9">
        <v>0</v>
      </c>
      <c r="N417" s="9">
        <v>0</v>
      </c>
      <c r="O417" s="9">
        <v>0</v>
      </c>
      <c r="P417" s="9">
        <f t="shared" si="80"/>
        <v>24</v>
      </c>
      <c r="Q417" s="10">
        <f t="shared" si="74"/>
        <v>0</v>
      </c>
      <c r="R417" s="9">
        <f t="shared" si="75"/>
        <v>24</v>
      </c>
      <c r="S417" s="9">
        <v>0</v>
      </c>
      <c r="T417" s="9">
        <v>0</v>
      </c>
      <c r="U417" s="11">
        <f t="shared" si="73"/>
        <v>0</v>
      </c>
    </row>
    <row r="418" spans="1:21" ht="22.5" hidden="1" outlineLevel="1">
      <c r="A418" s="851"/>
      <c r="B418" s="852"/>
      <c r="C418" s="50" t="s">
        <v>563</v>
      </c>
      <c r="D418" s="9">
        <v>6</v>
      </c>
      <c r="E418" s="9">
        <v>1</v>
      </c>
      <c r="F418" s="9">
        <v>1</v>
      </c>
      <c r="G418" s="9">
        <v>0</v>
      </c>
      <c r="H418" s="9">
        <v>1</v>
      </c>
      <c r="I418" s="9">
        <v>11</v>
      </c>
      <c r="J418" s="9">
        <v>1</v>
      </c>
      <c r="K418" s="9">
        <v>0</v>
      </c>
      <c r="L418" s="9">
        <v>0</v>
      </c>
      <c r="M418" s="9">
        <v>0</v>
      </c>
      <c r="N418" s="9">
        <v>0</v>
      </c>
      <c r="O418" s="9">
        <v>0</v>
      </c>
      <c r="P418" s="9">
        <f t="shared" si="80"/>
        <v>20</v>
      </c>
      <c r="Q418" s="10">
        <f t="shared" si="74"/>
        <v>1</v>
      </c>
      <c r="R418" s="9">
        <f t="shared" si="75"/>
        <v>21</v>
      </c>
      <c r="S418" s="9">
        <v>0</v>
      </c>
      <c r="T418" s="9">
        <v>0</v>
      </c>
      <c r="U418" s="11">
        <f t="shared" si="73"/>
        <v>0</v>
      </c>
    </row>
    <row r="419" spans="1:21" ht="22.5" hidden="1" outlineLevel="1">
      <c r="A419" s="851"/>
      <c r="B419" s="852"/>
      <c r="C419" s="50" t="s">
        <v>564</v>
      </c>
      <c r="D419" s="9">
        <v>17</v>
      </c>
      <c r="E419" s="9">
        <v>0</v>
      </c>
      <c r="F419" s="9">
        <v>1</v>
      </c>
      <c r="G419" s="9">
        <v>3</v>
      </c>
      <c r="H419" s="9">
        <v>0</v>
      </c>
      <c r="I419" s="9">
        <v>13</v>
      </c>
      <c r="J419" s="9">
        <v>11</v>
      </c>
      <c r="K419" s="9">
        <v>0</v>
      </c>
      <c r="L419" s="9">
        <v>0</v>
      </c>
      <c r="M419" s="9">
        <v>1</v>
      </c>
      <c r="N419" s="9">
        <v>0</v>
      </c>
      <c r="O419" s="9">
        <v>3</v>
      </c>
      <c r="P419" s="9">
        <f t="shared" si="80"/>
        <v>34</v>
      </c>
      <c r="Q419" s="10">
        <f t="shared" si="74"/>
        <v>15</v>
      </c>
      <c r="R419" s="9">
        <f t="shared" si="75"/>
        <v>49</v>
      </c>
      <c r="S419" s="9">
        <v>0</v>
      </c>
      <c r="T419" s="9">
        <v>0</v>
      </c>
      <c r="U419" s="11">
        <f t="shared" si="73"/>
        <v>0</v>
      </c>
    </row>
    <row r="420" spans="1:21" ht="22.5" hidden="1" outlineLevel="1">
      <c r="A420" s="851"/>
      <c r="B420" s="852"/>
      <c r="C420" s="50" t="s">
        <v>565</v>
      </c>
      <c r="D420" s="9">
        <v>98</v>
      </c>
      <c r="E420" s="9">
        <v>2</v>
      </c>
      <c r="F420" s="9">
        <v>2</v>
      </c>
      <c r="G420" s="9">
        <v>10</v>
      </c>
      <c r="H420" s="9">
        <v>0</v>
      </c>
      <c r="I420" s="9">
        <v>81</v>
      </c>
      <c r="J420" s="9">
        <v>14</v>
      </c>
      <c r="K420" s="9">
        <v>1</v>
      </c>
      <c r="L420" s="9">
        <v>2</v>
      </c>
      <c r="M420" s="9">
        <v>4</v>
      </c>
      <c r="N420" s="9">
        <v>0</v>
      </c>
      <c r="O420" s="9">
        <v>18</v>
      </c>
      <c r="P420" s="9">
        <f t="shared" si="80"/>
        <v>193</v>
      </c>
      <c r="Q420" s="10">
        <f t="shared" si="74"/>
        <v>39</v>
      </c>
      <c r="R420" s="9">
        <f t="shared" si="75"/>
        <v>232</v>
      </c>
      <c r="S420" s="9">
        <v>1</v>
      </c>
      <c r="T420" s="9">
        <v>0</v>
      </c>
      <c r="U420" s="11">
        <f t="shared" si="73"/>
        <v>1</v>
      </c>
    </row>
    <row r="421" spans="1:21" ht="22.5" hidden="1" outlineLevel="1">
      <c r="A421" s="851"/>
      <c r="B421" s="852"/>
      <c r="C421" s="50" t="s">
        <v>566</v>
      </c>
      <c r="D421" s="9">
        <v>38</v>
      </c>
      <c r="E421" s="9">
        <v>2</v>
      </c>
      <c r="F421" s="9">
        <v>1</v>
      </c>
      <c r="G421" s="9">
        <v>5</v>
      </c>
      <c r="H421" s="9">
        <v>1</v>
      </c>
      <c r="I421" s="9">
        <v>24</v>
      </c>
      <c r="J421" s="9">
        <v>17</v>
      </c>
      <c r="K421" s="9">
        <v>0</v>
      </c>
      <c r="L421" s="9">
        <v>0</v>
      </c>
      <c r="M421" s="9">
        <v>1</v>
      </c>
      <c r="N421" s="9">
        <v>0</v>
      </c>
      <c r="O421" s="9">
        <v>4</v>
      </c>
      <c r="P421" s="9">
        <f t="shared" si="80"/>
        <v>71</v>
      </c>
      <c r="Q421" s="10">
        <f t="shared" si="74"/>
        <v>22</v>
      </c>
      <c r="R421" s="9">
        <f t="shared" si="75"/>
        <v>93</v>
      </c>
      <c r="S421" s="9">
        <v>0</v>
      </c>
      <c r="T421" s="9">
        <v>0</v>
      </c>
      <c r="U421" s="11">
        <f t="shared" si="73"/>
        <v>0</v>
      </c>
    </row>
    <row r="422" spans="1:21" hidden="1" outlineLevel="1">
      <c r="A422" s="851"/>
      <c r="B422" s="852"/>
      <c r="C422" s="50" t="s">
        <v>567</v>
      </c>
      <c r="D422" s="9">
        <v>11</v>
      </c>
      <c r="E422" s="9">
        <v>0</v>
      </c>
      <c r="F422" s="9">
        <v>1</v>
      </c>
      <c r="G422" s="9">
        <v>3</v>
      </c>
      <c r="H422" s="9">
        <v>1</v>
      </c>
      <c r="I422" s="9">
        <v>10</v>
      </c>
      <c r="J422" s="9">
        <v>2</v>
      </c>
      <c r="K422" s="9">
        <v>0</v>
      </c>
      <c r="L422" s="9">
        <v>0</v>
      </c>
      <c r="M422" s="9">
        <v>0</v>
      </c>
      <c r="N422" s="9">
        <v>0</v>
      </c>
      <c r="O422" s="9">
        <v>0</v>
      </c>
      <c r="P422" s="9">
        <f t="shared" si="80"/>
        <v>26</v>
      </c>
      <c r="Q422" s="10">
        <f t="shared" si="74"/>
        <v>2</v>
      </c>
      <c r="R422" s="9">
        <f t="shared" si="75"/>
        <v>28</v>
      </c>
      <c r="S422" s="9">
        <v>0</v>
      </c>
      <c r="T422" s="9">
        <v>0</v>
      </c>
      <c r="U422" s="11">
        <f t="shared" si="73"/>
        <v>0</v>
      </c>
    </row>
    <row r="423" spans="1:21" ht="22.5" hidden="1" outlineLevel="1">
      <c r="A423" s="851"/>
      <c r="B423" s="852" t="s">
        <v>568</v>
      </c>
      <c r="C423" s="50" t="s">
        <v>569</v>
      </c>
      <c r="D423" s="9">
        <v>30</v>
      </c>
      <c r="E423" s="9">
        <v>1</v>
      </c>
      <c r="F423" s="9">
        <v>4</v>
      </c>
      <c r="G423" s="9">
        <v>4</v>
      </c>
      <c r="H423" s="9">
        <v>0</v>
      </c>
      <c r="I423" s="9">
        <v>25</v>
      </c>
      <c r="J423" s="9">
        <v>15</v>
      </c>
      <c r="K423" s="9">
        <v>1</v>
      </c>
      <c r="L423" s="9">
        <v>1</v>
      </c>
      <c r="M423" s="9">
        <v>0</v>
      </c>
      <c r="N423" s="9">
        <v>2</v>
      </c>
      <c r="O423" s="9">
        <v>12</v>
      </c>
      <c r="P423" s="9">
        <f t="shared" si="80"/>
        <v>64</v>
      </c>
      <c r="Q423" s="10">
        <f t="shared" si="74"/>
        <v>31</v>
      </c>
      <c r="R423" s="9">
        <f t="shared" si="75"/>
        <v>95</v>
      </c>
      <c r="S423" s="9">
        <v>0</v>
      </c>
      <c r="T423" s="9">
        <v>0</v>
      </c>
      <c r="U423" s="11">
        <f t="shared" si="73"/>
        <v>0</v>
      </c>
    </row>
    <row r="424" spans="1:21" hidden="1" outlineLevel="1">
      <c r="A424" s="851"/>
      <c r="B424" s="852"/>
      <c r="C424" s="50" t="s">
        <v>570</v>
      </c>
      <c r="D424" s="9">
        <v>0</v>
      </c>
      <c r="E424" s="9">
        <v>0</v>
      </c>
      <c r="F424" s="9">
        <v>0</v>
      </c>
      <c r="G424" s="9">
        <v>0</v>
      </c>
      <c r="H424" s="9">
        <v>0</v>
      </c>
      <c r="I424" s="9">
        <v>0</v>
      </c>
      <c r="J424" s="9">
        <v>0</v>
      </c>
      <c r="K424" s="9">
        <v>0</v>
      </c>
      <c r="L424" s="9">
        <v>0</v>
      </c>
      <c r="M424" s="9">
        <v>0</v>
      </c>
      <c r="N424" s="9">
        <v>0</v>
      </c>
      <c r="O424" s="9">
        <v>0</v>
      </c>
      <c r="P424" s="9">
        <f t="shared" si="80"/>
        <v>0</v>
      </c>
      <c r="Q424" s="10">
        <f t="shared" si="74"/>
        <v>0</v>
      </c>
      <c r="R424" s="9">
        <f t="shared" si="75"/>
        <v>0</v>
      </c>
      <c r="S424" s="9">
        <v>0</v>
      </c>
      <c r="T424" s="9">
        <v>0</v>
      </c>
      <c r="U424" s="11">
        <f t="shared" si="73"/>
        <v>0</v>
      </c>
    </row>
    <row r="425" spans="1:21" hidden="1" outlineLevel="1">
      <c r="A425" s="851"/>
      <c r="B425" s="852"/>
      <c r="C425" s="50" t="s">
        <v>571</v>
      </c>
      <c r="D425" s="9">
        <v>8</v>
      </c>
      <c r="E425" s="9">
        <v>1</v>
      </c>
      <c r="F425" s="9">
        <v>0</v>
      </c>
      <c r="G425" s="9">
        <v>0</v>
      </c>
      <c r="H425" s="9">
        <v>0</v>
      </c>
      <c r="I425" s="9">
        <v>5</v>
      </c>
      <c r="J425" s="9">
        <v>1</v>
      </c>
      <c r="K425" s="9">
        <v>0</v>
      </c>
      <c r="L425" s="9">
        <v>0</v>
      </c>
      <c r="M425" s="9">
        <v>0</v>
      </c>
      <c r="N425" s="9">
        <v>0</v>
      </c>
      <c r="O425" s="9">
        <v>1</v>
      </c>
      <c r="P425" s="9">
        <f t="shared" si="80"/>
        <v>14</v>
      </c>
      <c r="Q425" s="10">
        <f t="shared" si="74"/>
        <v>2</v>
      </c>
      <c r="R425" s="9">
        <f t="shared" si="75"/>
        <v>16</v>
      </c>
      <c r="S425" s="9">
        <v>0</v>
      </c>
      <c r="T425" s="9">
        <v>0</v>
      </c>
      <c r="U425" s="11">
        <f t="shared" si="73"/>
        <v>0</v>
      </c>
    </row>
    <row r="426" spans="1:21" hidden="1" outlineLevel="1">
      <c r="A426" s="851"/>
      <c r="B426" s="852"/>
      <c r="C426" s="50" t="s">
        <v>572</v>
      </c>
      <c r="D426" s="9">
        <v>3</v>
      </c>
      <c r="E426" s="9">
        <v>0</v>
      </c>
      <c r="F426" s="9">
        <v>0</v>
      </c>
      <c r="G426" s="9">
        <v>0</v>
      </c>
      <c r="H426" s="9">
        <v>0</v>
      </c>
      <c r="I426" s="9">
        <v>2</v>
      </c>
      <c r="J426" s="9">
        <v>0</v>
      </c>
      <c r="K426" s="9">
        <v>0</v>
      </c>
      <c r="L426" s="9">
        <v>0</v>
      </c>
      <c r="M426" s="9">
        <v>0</v>
      </c>
      <c r="N426" s="9">
        <v>0</v>
      </c>
      <c r="O426" s="9">
        <v>1</v>
      </c>
      <c r="P426" s="9">
        <f t="shared" si="80"/>
        <v>5</v>
      </c>
      <c r="Q426" s="10">
        <f t="shared" si="74"/>
        <v>1</v>
      </c>
      <c r="R426" s="9">
        <f t="shared" si="75"/>
        <v>6</v>
      </c>
      <c r="S426" s="9">
        <v>0</v>
      </c>
      <c r="T426" s="9">
        <v>0</v>
      </c>
      <c r="U426" s="11">
        <f t="shared" si="73"/>
        <v>0</v>
      </c>
    </row>
    <row r="427" spans="1:21" hidden="1" outlineLevel="1">
      <c r="A427" s="851"/>
      <c r="B427" s="852" t="s">
        <v>573</v>
      </c>
      <c r="C427" s="50" t="s">
        <v>574</v>
      </c>
      <c r="D427" s="9">
        <v>28</v>
      </c>
      <c r="E427" s="9">
        <v>0</v>
      </c>
      <c r="F427" s="9">
        <v>3</v>
      </c>
      <c r="G427" s="9">
        <v>4</v>
      </c>
      <c r="H427" s="9">
        <v>2</v>
      </c>
      <c r="I427" s="9">
        <v>44</v>
      </c>
      <c r="J427" s="9">
        <v>24</v>
      </c>
      <c r="K427" s="9">
        <v>1</v>
      </c>
      <c r="L427" s="9">
        <v>2</v>
      </c>
      <c r="M427" s="9">
        <v>2</v>
      </c>
      <c r="N427" s="9">
        <v>0</v>
      </c>
      <c r="O427" s="9">
        <v>24</v>
      </c>
      <c r="P427" s="9">
        <f t="shared" si="80"/>
        <v>81</v>
      </c>
      <c r="Q427" s="10">
        <f t="shared" si="74"/>
        <v>53</v>
      </c>
      <c r="R427" s="9">
        <f t="shared" si="75"/>
        <v>134</v>
      </c>
      <c r="S427" s="9">
        <v>0</v>
      </c>
      <c r="T427" s="9">
        <v>0</v>
      </c>
      <c r="U427" s="11">
        <f t="shared" si="73"/>
        <v>0</v>
      </c>
    </row>
    <row r="428" spans="1:21" hidden="1" outlineLevel="1">
      <c r="A428" s="851"/>
      <c r="B428" s="852"/>
      <c r="C428" s="50" t="s">
        <v>575</v>
      </c>
      <c r="D428" s="9">
        <v>37</v>
      </c>
      <c r="E428" s="9">
        <v>0</v>
      </c>
      <c r="F428" s="9">
        <v>7</v>
      </c>
      <c r="G428" s="9">
        <v>3</v>
      </c>
      <c r="H428" s="9">
        <v>1</v>
      </c>
      <c r="I428" s="9">
        <v>22</v>
      </c>
      <c r="J428" s="9">
        <v>4</v>
      </c>
      <c r="K428" s="9">
        <v>0</v>
      </c>
      <c r="L428" s="9">
        <v>1</v>
      </c>
      <c r="M428" s="9">
        <v>0</v>
      </c>
      <c r="N428" s="9">
        <v>1</v>
      </c>
      <c r="O428" s="9">
        <v>1</v>
      </c>
      <c r="P428" s="9">
        <f t="shared" si="80"/>
        <v>70</v>
      </c>
      <c r="Q428" s="10">
        <f t="shared" si="74"/>
        <v>7</v>
      </c>
      <c r="R428" s="9">
        <f t="shared" si="75"/>
        <v>77</v>
      </c>
      <c r="S428" s="9">
        <v>0</v>
      </c>
      <c r="T428" s="9">
        <v>0</v>
      </c>
      <c r="U428" s="11">
        <f t="shared" si="73"/>
        <v>0</v>
      </c>
    </row>
    <row r="429" spans="1:21" ht="22.5" hidden="1" outlineLevel="1">
      <c r="A429" s="851"/>
      <c r="B429" s="852"/>
      <c r="C429" s="50" t="s">
        <v>576</v>
      </c>
      <c r="D429" s="9">
        <v>26</v>
      </c>
      <c r="E429" s="9">
        <v>0</v>
      </c>
      <c r="F429" s="9">
        <v>2</v>
      </c>
      <c r="G429" s="9">
        <v>3</v>
      </c>
      <c r="H429" s="9">
        <v>0</v>
      </c>
      <c r="I429" s="9">
        <v>21</v>
      </c>
      <c r="J429" s="9">
        <v>3</v>
      </c>
      <c r="K429" s="9">
        <v>0</v>
      </c>
      <c r="L429" s="9">
        <v>0</v>
      </c>
      <c r="M429" s="9">
        <v>1</v>
      </c>
      <c r="N429" s="9">
        <v>1</v>
      </c>
      <c r="O429" s="9">
        <v>8</v>
      </c>
      <c r="P429" s="9">
        <f t="shared" si="80"/>
        <v>52</v>
      </c>
      <c r="Q429" s="10">
        <f t="shared" si="74"/>
        <v>13</v>
      </c>
      <c r="R429" s="9">
        <f t="shared" si="75"/>
        <v>65</v>
      </c>
      <c r="S429" s="9">
        <v>0</v>
      </c>
      <c r="T429" s="9">
        <v>0</v>
      </c>
      <c r="U429" s="11">
        <f t="shared" si="73"/>
        <v>0</v>
      </c>
    </row>
    <row r="430" spans="1:21" hidden="1" outlineLevel="1">
      <c r="A430" s="851"/>
      <c r="B430" s="852"/>
      <c r="C430" s="50" t="s">
        <v>577</v>
      </c>
      <c r="D430" s="9">
        <v>68</v>
      </c>
      <c r="E430" s="9">
        <v>3</v>
      </c>
      <c r="F430" s="9">
        <v>0</v>
      </c>
      <c r="G430" s="9">
        <v>9</v>
      </c>
      <c r="H430" s="9">
        <v>2</v>
      </c>
      <c r="I430" s="9">
        <v>53</v>
      </c>
      <c r="J430" s="9">
        <v>4</v>
      </c>
      <c r="K430" s="9">
        <v>0</v>
      </c>
      <c r="L430" s="9">
        <v>0</v>
      </c>
      <c r="M430" s="9">
        <v>0</v>
      </c>
      <c r="N430" s="9">
        <v>0</v>
      </c>
      <c r="O430" s="9">
        <v>1</v>
      </c>
      <c r="P430" s="9">
        <f t="shared" si="80"/>
        <v>135</v>
      </c>
      <c r="Q430" s="10">
        <f t="shared" si="74"/>
        <v>5</v>
      </c>
      <c r="R430" s="9">
        <f t="shared" si="75"/>
        <v>140</v>
      </c>
      <c r="S430" s="9">
        <v>0</v>
      </c>
      <c r="T430" s="9">
        <v>0</v>
      </c>
      <c r="U430" s="11">
        <f t="shared" si="73"/>
        <v>0</v>
      </c>
    </row>
    <row r="431" spans="1:21" hidden="1" outlineLevel="1">
      <c r="A431" s="851"/>
      <c r="B431" s="852"/>
      <c r="C431" s="50" t="s">
        <v>578</v>
      </c>
      <c r="D431" s="9">
        <v>12</v>
      </c>
      <c r="E431" s="9">
        <v>0</v>
      </c>
      <c r="F431" s="9">
        <v>0</v>
      </c>
      <c r="G431" s="9">
        <v>1</v>
      </c>
      <c r="H431" s="9">
        <v>1</v>
      </c>
      <c r="I431" s="9">
        <v>6</v>
      </c>
      <c r="J431" s="9">
        <v>1</v>
      </c>
      <c r="K431" s="9">
        <v>0</v>
      </c>
      <c r="L431" s="9">
        <v>0</v>
      </c>
      <c r="M431" s="9">
        <v>0</v>
      </c>
      <c r="N431" s="9">
        <v>1</v>
      </c>
      <c r="O431" s="9">
        <v>0</v>
      </c>
      <c r="P431" s="9">
        <f t="shared" si="80"/>
        <v>20</v>
      </c>
      <c r="Q431" s="10">
        <f t="shared" si="74"/>
        <v>2</v>
      </c>
      <c r="R431" s="9">
        <f t="shared" si="75"/>
        <v>22</v>
      </c>
      <c r="S431" s="9">
        <v>0</v>
      </c>
      <c r="T431" s="9">
        <v>0</v>
      </c>
      <c r="U431" s="11">
        <f t="shared" si="73"/>
        <v>0</v>
      </c>
    </row>
    <row r="432" spans="1:21" ht="22.5" hidden="1" outlineLevel="1">
      <c r="A432" s="851"/>
      <c r="B432" s="852"/>
      <c r="C432" s="50" t="s">
        <v>579</v>
      </c>
      <c r="D432" s="9">
        <v>6</v>
      </c>
      <c r="E432" s="9">
        <v>0</v>
      </c>
      <c r="F432" s="9">
        <v>2</v>
      </c>
      <c r="G432" s="9">
        <v>1</v>
      </c>
      <c r="H432" s="9">
        <v>0</v>
      </c>
      <c r="I432" s="9">
        <v>9</v>
      </c>
      <c r="J432" s="9">
        <v>0</v>
      </c>
      <c r="K432" s="9">
        <v>0</v>
      </c>
      <c r="L432" s="9">
        <v>0</v>
      </c>
      <c r="M432" s="9">
        <v>0</v>
      </c>
      <c r="N432" s="9">
        <v>0</v>
      </c>
      <c r="O432" s="9">
        <v>4</v>
      </c>
      <c r="P432" s="9">
        <f t="shared" si="80"/>
        <v>18</v>
      </c>
      <c r="Q432" s="10">
        <f t="shared" si="74"/>
        <v>4</v>
      </c>
      <c r="R432" s="9">
        <f t="shared" si="75"/>
        <v>22</v>
      </c>
      <c r="S432" s="9">
        <v>0</v>
      </c>
      <c r="T432" s="9">
        <v>0</v>
      </c>
      <c r="U432" s="11">
        <f t="shared" si="73"/>
        <v>0</v>
      </c>
    </row>
    <row r="433" spans="1:21" ht="22.5" hidden="1" outlineLevel="1">
      <c r="A433" s="851"/>
      <c r="B433" s="852"/>
      <c r="C433" s="50" t="s">
        <v>580</v>
      </c>
      <c r="D433" s="9">
        <v>9</v>
      </c>
      <c r="E433" s="9">
        <v>2</v>
      </c>
      <c r="F433" s="9">
        <v>0</v>
      </c>
      <c r="G433" s="9">
        <v>0</v>
      </c>
      <c r="H433" s="9">
        <v>0</v>
      </c>
      <c r="I433" s="9">
        <v>3</v>
      </c>
      <c r="J433" s="9">
        <v>3</v>
      </c>
      <c r="K433" s="9">
        <v>1</v>
      </c>
      <c r="L433" s="9">
        <v>0</v>
      </c>
      <c r="M433" s="9">
        <v>0</v>
      </c>
      <c r="N433" s="9">
        <v>0</v>
      </c>
      <c r="O433" s="9">
        <v>3</v>
      </c>
      <c r="P433" s="9">
        <f t="shared" si="80"/>
        <v>14</v>
      </c>
      <c r="Q433" s="10">
        <f t="shared" si="74"/>
        <v>7</v>
      </c>
      <c r="R433" s="9">
        <f t="shared" si="75"/>
        <v>21</v>
      </c>
      <c r="S433" s="9">
        <v>0</v>
      </c>
      <c r="T433" s="9">
        <v>0</v>
      </c>
      <c r="U433" s="11">
        <f t="shared" si="73"/>
        <v>0</v>
      </c>
    </row>
    <row r="434" spans="1:21" ht="33.75" hidden="1" outlineLevel="1">
      <c r="A434" s="851"/>
      <c r="B434" s="852"/>
      <c r="C434" s="50" t="s">
        <v>581</v>
      </c>
      <c r="D434" s="9">
        <v>19</v>
      </c>
      <c r="E434" s="9">
        <v>0</v>
      </c>
      <c r="F434" s="9">
        <v>2</v>
      </c>
      <c r="G434" s="9">
        <v>2</v>
      </c>
      <c r="H434" s="9">
        <v>2</v>
      </c>
      <c r="I434" s="9">
        <v>11</v>
      </c>
      <c r="J434" s="9">
        <v>12</v>
      </c>
      <c r="K434" s="9">
        <v>0</v>
      </c>
      <c r="L434" s="9">
        <v>0</v>
      </c>
      <c r="M434" s="9">
        <v>0</v>
      </c>
      <c r="N434" s="9">
        <v>0</v>
      </c>
      <c r="O434" s="9">
        <v>4</v>
      </c>
      <c r="P434" s="9">
        <f t="shared" si="80"/>
        <v>36</v>
      </c>
      <c r="Q434" s="10">
        <f t="shared" si="74"/>
        <v>16</v>
      </c>
      <c r="R434" s="9">
        <f>+Q434+P434</f>
        <v>52</v>
      </c>
      <c r="S434" s="9">
        <v>0</v>
      </c>
      <c r="T434" s="9">
        <v>0</v>
      </c>
      <c r="U434" s="11">
        <f t="shared" si="73"/>
        <v>0</v>
      </c>
    </row>
    <row r="435" spans="1:21" ht="33.75" hidden="1" outlineLevel="1">
      <c r="A435" s="851"/>
      <c r="B435" s="852"/>
      <c r="C435" s="50" t="s">
        <v>582</v>
      </c>
      <c r="D435" s="9">
        <v>174</v>
      </c>
      <c r="E435" s="9">
        <v>4</v>
      </c>
      <c r="F435" s="9">
        <v>12</v>
      </c>
      <c r="G435" s="9">
        <v>23</v>
      </c>
      <c r="H435" s="9">
        <v>5</v>
      </c>
      <c r="I435" s="9">
        <v>125</v>
      </c>
      <c r="J435" s="9">
        <v>50</v>
      </c>
      <c r="K435" s="9">
        <v>2</v>
      </c>
      <c r="L435" s="9">
        <v>3</v>
      </c>
      <c r="M435" s="9">
        <v>8</v>
      </c>
      <c r="N435" s="9">
        <v>3</v>
      </c>
      <c r="O435" s="9">
        <v>22</v>
      </c>
      <c r="P435" s="9">
        <f t="shared" si="80"/>
        <v>343</v>
      </c>
      <c r="Q435" s="10">
        <f t="shared" si="74"/>
        <v>88</v>
      </c>
      <c r="R435" s="9">
        <f t="shared" ref="R435:R498" si="81">+Q435+P435</f>
        <v>431</v>
      </c>
      <c r="S435" s="9">
        <v>0</v>
      </c>
      <c r="T435" s="9">
        <v>0</v>
      </c>
      <c r="U435" s="11">
        <f t="shared" si="73"/>
        <v>0</v>
      </c>
    </row>
    <row r="436" spans="1:21" hidden="1" outlineLevel="1">
      <c r="A436" s="851"/>
      <c r="B436" s="852" t="s">
        <v>583</v>
      </c>
      <c r="C436" s="50" t="s">
        <v>584</v>
      </c>
      <c r="D436" s="9">
        <v>93</v>
      </c>
      <c r="E436" s="9">
        <v>3</v>
      </c>
      <c r="F436" s="9">
        <v>8</v>
      </c>
      <c r="G436" s="9">
        <v>9</v>
      </c>
      <c r="H436" s="9">
        <v>5</v>
      </c>
      <c r="I436" s="9">
        <v>60</v>
      </c>
      <c r="J436" s="9">
        <v>104</v>
      </c>
      <c r="K436" s="9">
        <v>4</v>
      </c>
      <c r="L436" s="9">
        <v>3</v>
      </c>
      <c r="M436" s="9">
        <v>7</v>
      </c>
      <c r="N436" s="9">
        <v>1</v>
      </c>
      <c r="O436" s="9">
        <v>24</v>
      </c>
      <c r="P436" s="9">
        <f t="shared" si="80"/>
        <v>178</v>
      </c>
      <c r="Q436" s="10">
        <f t="shared" si="74"/>
        <v>143</v>
      </c>
      <c r="R436" s="9">
        <f t="shared" si="81"/>
        <v>321</v>
      </c>
      <c r="S436" s="9">
        <v>0</v>
      </c>
      <c r="T436" s="9">
        <v>0</v>
      </c>
      <c r="U436" s="11">
        <f t="shared" si="73"/>
        <v>0</v>
      </c>
    </row>
    <row r="437" spans="1:21" hidden="1" outlineLevel="1">
      <c r="A437" s="851"/>
      <c r="B437" s="852"/>
      <c r="C437" s="50" t="s">
        <v>585</v>
      </c>
      <c r="D437" s="9">
        <v>16</v>
      </c>
      <c r="E437" s="9">
        <v>1</v>
      </c>
      <c r="F437" s="9">
        <v>3</v>
      </c>
      <c r="G437" s="9">
        <v>3</v>
      </c>
      <c r="H437" s="9">
        <v>0</v>
      </c>
      <c r="I437" s="9">
        <v>14</v>
      </c>
      <c r="J437" s="9">
        <v>16</v>
      </c>
      <c r="K437" s="9">
        <v>2</v>
      </c>
      <c r="L437" s="9">
        <v>1</v>
      </c>
      <c r="M437" s="9">
        <v>3</v>
      </c>
      <c r="N437" s="9">
        <v>0</v>
      </c>
      <c r="O437" s="9">
        <v>10</v>
      </c>
      <c r="P437" s="9">
        <f t="shared" si="80"/>
        <v>37</v>
      </c>
      <c r="Q437" s="10">
        <f t="shared" si="74"/>
        <v>32</v>
      </c>
      <c r="R437" s="9">
        <f t="shared" si="81"/>
        <v>69</v>
      </c>
      <c r="S437" s="9">
        <v>0</v>
      </c>
      <c r="T437" s="9">
        <v>0</v>
      </c>
      <c r="U437" s="11">
        <f t="shared" si="73"/>
        <v>0</v>
      </c>
    </row>
    <row r="438" spans="1:21" hidden="1" outlineLevel="1">
      <c r="A438" s="851"/>
      <c r="B438" s="852"/>
      <c r="C438" s="50" t="s">
        <v>586</v>
      </c>
      <c r="D438" s="9">
        <v>39</v>
      </c>
      <c r="E438" s="9">
        <v>3</v>
      </c>
      <c r="F438" s="9">
        <v>1</v>
      </c>
      <c r="G438" s="9">
        <v>5</v>
      </c>
      <c r="H438" s="9">
        <v>1</v>
      </c>
      <c r="I438" s="9">
        <v>31</v>
      </c>
      <c r="J438" s="9">
        <v>3</v>
      </c>
      <c r="K438" s="9">
        <v>0</v>
      </c>
      <c r="L438" s="9">
        <v>0</v>
      </c>
      <c r="M438" s="9">
        <v>1</v>
      </c>
      <c r="N438" s="9">
        <v>0</v>
      </c>
      <c r="O438" s="9">
        <v>4</v>
      </c>
      <c r="P438" s="9">
        <f t="shared" si="80"/>
        <v>80</v>
      </c>
      <c r="Q438" s="10">
        <f t="shared" si="74"/>
        <v>8</v>
      </c>
      <c r="R438" s="9">
        <f t="shared" si="81"/>
        <v>88</v>
      </c>
      <c r="S438" s="9">
        <v>0</v>
      </c>
      <c r="T438" s="9">
        <v>0</v>
      </c>
      <c r="U438" s="11">
        <f t="shared" si="73"/>
        <v>0</v>
      </c>
    </row>
    <row r="439" spans="1:21" ht="22.5" hidden="1" outlineLevel="1">
      <c r="A439" s="851"/>
      <c r="B439" s="852"/>
      <c r="C439" s="50" t="s">
        <v>587</v>
      </c>
      <c r="D439" s="9">
        <v>20</v>
      </c>
      <c r="E439" s="9">
        <v>1</v>
      </c>
      <c r="F439" s="9">
        <v>0</v>
      </c>
      <c r="G439" s="9">
        <v>3</v>
      </c>
      <c r="H439" s="9">
        <v>1</v>
      </c>
      <c r="I439" s="9">
        <v>22</v>
      </c>
      <c r="J439" s="9">
        <v>7</v>
      </c>
      <c r="K439" s="9">
        <v>0</v>
      </c>
      <c r="L439" s="9">
        <v>0</v>
      </c>
      <c r="M439" s="9">
        <v>2</v>
      </c>
      <c r="N439" s="9">
        <v>0</v>
      </c>
      <c r="O439" s="9">
        <v>6</v>
      </c>
      <c r="P439" s="9">
        <f t="shared" si="80"/>
        <v>47</v>
      </c>
      <c r="Q439" s="10">
        <f t="shared" si="74"/>
        <v>15</v>
      </c>
      <c r="R439" s="9">
        <f t="shared" si="81"/>
        <v>62</v>
      </c>
      <c r="S439" s="9">
        <v>0</v>
      </c>
      <c r="T439" s="9">
        <v>0</v>
      </c>
      <c r="U439" s="11">
        <f t="shared" si="73"/>
        <v>0</v>
      </c>
    </row>
    <row r="440" spans="1:21" ht="22.5" hidden="1" outlineLevel="1">
      <c r="A440" s="851"/>
      <c r="B440" s="852"/>
      <c r="C440" s="50" t="s">
        <v>588</v>
      </c>
      <c r="D440" s="9">
        <v>7</v>
      </c>
      <c r="E440" s="9">
        <v>1</v>
      </c>
      <c r="F440" s="9">
        <v>1</v>
      </c>
      <c r="G440" s="9">
        <v>2</v>
      </c>
      <c r="H440" s="9">
        <v>0</v>
      </c>
      <c r="I440" s="9">
        <v>5</v>
      </c>
      <c r="J440" s="9">
        <v>6</v>
      </c>
      <c r="K440" s="9">
        <v>1</v>
      </c>
      <c r="L440" s="9">
        <v>0</v>
      </c>
      <c r="M440" s="9">
        <v>1</v>
      </c>
      <c r="N440" s="9">
        <v>0</v>
      </c>
      <c r="O440" s="9">
        <v>1</v>
      </c>
      <c r="P440" s="9">
        <f t="shared" si="80"/>
        <v>16</v>
      </c>
      <c r="Q440" s="10">
        <f t="shared" si="74"/>
        <v>9</v>
      </c>
      <c r="R440" s="9">
        <f t="shared" si="81"/>
        <v>25</v>
      </c>
      <c r="S440" s="9">
        <v>0</v>
      </c>
      <c r="T440" s="9">
        <v>0</v>
      </c>
      <c r="U440" s="11">
        <f t="shared" si="73"/>
        <v>0</v>
      </c>
    </row>
    <row r="441" spans="1:21" hidden="1" outlineLevel="1">
      <c r="A441" s="851"/>
      <c r="B441" s="852"/>
      <c r="C441" s="50" t="s">
        <v>589</v>
      </c>
      <c r="D441" s="9">
        <v>315</v>
      </c>
      <c r="E441" s="9">
        <v>5</v>
      </c>
      <c r="F441" s="9">
        <v>7</v>
      </c>
      <c r="G441" s="9">
        <v>18</v>
      </c>
      <c r="H441" s="9">
        <v>6</v>
      </c>
      <c r="I441" s="9">
        <v>98</v>
      </c>
      <c r="J441" s="9">
        <v>19</v>
      </c>
      <c r="K441" s="9">
        <v>1</v>
      </c>
      <c r="L441" s="9">
        <v>0</v>
      </c>
      <c r="M441" s="9">
        <v>1</v>
      </c>
      <c r="N441" s="9">
        <v>0</v>
      </c>
      <c r="O441" s="9">
        <v>8</v>
      </c>
      <c r="P441" s="9">
        <f t="shared" si="80"/>
        <v>449</v>
      </c>
      <c r="Q441" s="10">
        <f t="shared" si="74"/>
        <v>29</v>
      </c>
      <c r="R441" s="9">
        <f t="shared" si="81"/>
        <v>478</v>
      </c>
      <c r="S441" s="9">
        <v>0</v>
      </c>
      <c r="T441" s="9">
        <v>0</v>
      </c>
      <c r="U441" s="11">
        <f t="shared" si="73"/>
        <v>0</v>
      </c>
    </row>
    <row r="442" spans="1:21" ht="22.5" hidden="1" outlineLevel="1">
      <c r="A442" s="851"/>
      <c r="B442" s="852"/>
      <c r="C442" s="50" t="s">
        <v>590</v>
      </c>
      <c r="D442" s="9">
        <v>25</v>
      </c>
      <c r="E442" s="9">
        <v>2</v>
      </c>
      <c r="F442" s="9">
        <v>2</v>
      </c>
      <c r="G442" s="9">
        <v>7</v>
      </c>
      <c r="H442" s="9">
        <v>1</v>
      </c>
      <c r="I442" s="9">
        <v>28</v>
      </c>
      <c r="J442" s="9">
        <v>2</v>
      </c>
      <c r="K442" s="9">
        <v>0</v>
      </c>
      <c r="L442" s="9">
        <v>0</v>
      </c>
      <c r="M442" s="9">
        <v>0</v>
      </c>
      <c r="N442" s="9">
        <v>0</v>
      </c>
      <c r="O442" s="9">
        <v>2</v>
      </c>
      <c r="P442" s="9">
        <f t="shared" si="80"/>
        <v>65</v>
      </c>
      <c r="Q442" s="10">
        <f t="shared" si="74"/>
        <v>4</v>
      </c>
      <c r="R442" s="9">
        <f t="shared" si="81"/>
        <v>69</v>
      </c>
      <c r="S442" s="9">
        <v>3</v>
      </c>
      <c r="T442" s="9">
        <v>0</v>
      </c>
      <c r="U442" s="11">
        <f t="shared" si="73"/>
        <v>3</v>
      </c>
    </row>
    <row r="443" spans="1:21" hidden="1" outlineLevel="1">
      <c r="A443" s="851"/>
      <c r="B443" s="852"/>
      <c r="C443" s="50" t="s">
        <v>591</v>
      </c>
      <c r="D443" s="9">
        <v>5</v>
      </c>
      <c r="E443" s="9">
        <v>0</v>
      </c>
      <c r="F443" s="9">
        <v>0</v>
      </c>
      <c r="G443" s="9">
        <v>0</v>
      </c>
      <c r="H443" s="9">
        <v>0</v>
      </c>
      <c r="I443" s="9">
        <v>1</v>
      </c>
      <c r="J443" s="9">
        <v>1</v>
      </c>
      <c r="K443" s="9">
        <v>0</v>
      </c>
      <c r="L443" s="9">
        <v>0</v>
      </c>
      <c r="M443" s="9">
        <v>0</v>
      </c>
      <c r="N443" s="9">
        <v>0</v>
      </c>
      <c r="O443" s="9">
        <v>0</v>
      </c>
      <c r="P443" s="9">
        <f t="shared" si="80"/>
        <v>6</v>
      </c>
      <c r="Q443" s="10">
        <f t="shared" si="74"/>
        <v>1</v>
      </c>
      <c r="R443" s="9">
        <f t="shared" si="81"/>
        <v>7</v>
      </c>
      <c r="S443" s="9">
        <v>0</v>
      </c>
      <c r="T443" s="9">
        <v>0</v>
      </c>
      <c r="U443" s="11">
        <f t="shared" si="73"/>
        <v>0</v>
      </c>
    </row>
    <row r="444" spans="1:21" hidden="1" outlineLevel="1">
      <c r="A444" s="851"/>
      <c r="B444" s="852"/>
      <c r="C444" s="50" t="s">
        <v>592</v>
      </c>
      <c r="D444" s="9">
        <v>24</v>
      </c>
      <c r="E444" s="9">
        <v>0</v>
      </c>
      <c r="F444" s="9">
        <v>1</v>
      </c>
      <c r="G444" s="9">
        <v>0</v>
      </c>
      <c r="H444" s="9">
        <v>0</v>
      </c>
      <c r="I444" s="9">
        <v>15</v>
      </c>
      <c r="J444" s="9">
        <v>6</v>
      </c>
      <c r="K444" s="9">
        <v>0</v>
      </c>
      <c r="L444" s="9">
        <v>0</v>
      </c>
      <c r="M444" s="9">
        <v>0</v>
      </c>
      <c r="N444" s="9">
        <v>0</v>
      </c>
      <c r="O444" s="9">
        <v>3</v>
      </c>
      <c r="P444" s="9">
        <f t="shared" si="80"/>
        <v>40</v>
      </c>
      <c r="Q444" s="10">
        <f t="shared" si="74"/>
        <v>9</v>
      </c>
      <c r="R444" s="9">
        <f t="shared" si="81"/>
        <v>49</v>
      </c>
      <c r="S444" s="9">
        <v>0</v>
      </c>
      <c r="T444" s="9">
        <v>0</v>
      </c>
      <c r="U444" s="11">
        <f t="shared" si="73"/>
        <v>0</v>
      </c>
    </row>
    <row r="445" spans="1:21" ht="22.5" hidden="1" outlineLevel="1">
      <c r="A445" s="851"/>
      <c r="B445" s="852" t="s">
        <v>593</v>
      </c>
      <c r="C445" s="50" t="s">
        <v>594</v>
      </c>
      <c r="D445" s="9">
        <v>2</v>
      </c>
      <c r="E445" s="9">
        <v>0</v>
      </c>
      <c r="F445" s="9">
        <v>0</v>
      </c>
      <c r="G445" s="9">
        <v>0</v>
      </c>
      <c r="H445" s="9">
        <v>0</v>
      </c>
      <c r="I445" s="9">
        <v>0</v>
      </c>
      <c r="J445" s="9">
        <v>2</v>
      </c>
      <c r="K445" s="9">
        <v>0</v>
      </c>
      <c r="L445" s="9">
        <v>0</v>
      </c>
      <c r="M445" s="9">
        <v>0</v>
      </c>
      <c r="N445" s="9">
        <v>0</v>
      </c>
      <c r="O445" s="9">
        <v>1</v>
      </c>
      <c r="P445" s="9">
        <f t="shared" si="80"/>
        <v>2</v>
      </c>
      <c r="Q445" s="10">
        <f t="shared" si="74"/>
        <v>3</v>
      </c>
      <c r="R445" s="9">
        <f t="shared" si="81"/>
        <v>5</v>
      </c>
      <c r="S445" s="9">
        <v>0</v>
      </c>
      <c r="T445" s="9">
        <v>0</v>
      </c>
      <c r="U445" s="11">
        <f t="shared" si="73"/>
        <v>0</v>
      </c>
    </row>
    <row r="446" spans="1:21" ht="33.75" hidden="1" outlineLevel="1">
      <c r="A446" s="851"/>
      <c r="B446" s="852"/>
      <c r="C446" s="50" t="s">
        <v>595</v>
      </c>
      <c r="D446" s="9">
        <v>13</v>
      </c>
      <c r="E446" s="9">
        <v>0</v>
      </c>
      <c r="F446" s="9">
        <v>1</v>
      </c>
      <c r="G446" s="9">
        <v>0</v>
      </c>
      <c r="H446" s="9">
        <v>0</v>
      </c>
      <c r="I446" s="9">
        <v>5</v>
      </c>
      <c r="J446" s="9">
        <v>5</v>
      </c>
      <c r="K446" s="9">
        <v>0</v>
      </c>
      <c r="L446" s="9">
        <v>0</v>
      </c>
      <c r="M446" s="9">
        <v>0</v>
      </c>
      <c r="N446" s="9">
        <v>0</v>
      </c>
      <c r="O446" s="9">
        <v>1</v>
      </c>
      <c r="P446" s="9">
        <f t="shared" si="80"/>
        <v>19</v>
      </c>
      <c r="Q446" s="10">
        <f t="shared" si="74"/>
        <v>6</v>
      </c>
      <c r="R446" s="9">
        <f t="shared" si="81"/>
        <v>25</v>
      </c>
      <c r="S446" s="9">
        <v>0</v>
      </c>
      <c r="T446" s="9">
        <v>0</v>
      </c>
      <c r="U446" s="11">
        <f t="shared" si="73"/>
        <v>0</v>
      </c>
    </row>
    <row r="447" spans="1:21" ht="22.5" hidden="1" outlineLevel="1">
      <c r="A447" s="851"/>
      <c r="B447" s="852" t="s">
        <v>596</v>
      </c>
      <c r="C447" s="50" t="s">
        <v>597</v>
      </c>
      <c r="D447" s="9">
        <v>5</v>
      </c>
      <c r="E447" s="9">
        <v>0</v>
      </c>
      <c r="F447" s="9">
        <v>0</v>
      </c>
      <c r="G447" s="9">
        <v>0</v>
      </c>
      <c r="H447" s="9">
        <v>1</v>
      </c>
      <c r="I447" s="9">
        <v>7</v>
      </c>
      <c r="J447" s="9">
        <v>0</v>
      </c>
      <c r="K447" s="9">
        <v>0</v>
      </c>
      <c r="L447" s="9">
        <v>0</v>
      </c>
      <c r="M447" s="9">
        <v>0</v>
      </c>
      <c r="N447" s="9">
        <v>0</v>
      </c>
      <c r="O447" s="9">
        <v>0</v>
      </c>
      <c r="P447" s="9">
        <f t="shared" si="80"/>
        <v>13</v>
      </c>
      <c r="Q447" s="10">
        <f t="shared" si="74"/>
        <v>0</v>
      </c>
      <c r="R447" s="9">
        <f t="shared" si="81"/>
        <v>13</v>
      </c>
      <c r="S447" s="9">
        <v>0</v>
      </c>
      <c r="T447" s="9">
        <v>0</v>
      </c>
      <c r="U447" s="11">
        <f t="shared" si="73"/>
        <v>0</v>
      </c>
    </row>
    <row r="448" spans="1:21" hidden="1" outlineLevel="1">
      <c r="A448" s="851"/>
      <c r="B448" s="852"/>
      <c r="C448" s="50" t="s">
        <v>598</v>
      </c>
      <c r="D448" s="9">
        <v>13</v>
      </c>
      <c r="E448" s="9">
        <v>0</v>
      </c>
      <c r="F448" s="9">
        <v>4</v>
      </c>
      <c r="G448" s="9">
        <v>0</v>
      </c>
      <c r="H448" s="9">
        <v>0</v>
      </c>
      <c r="I448" s="9">
        <v>15</v>
      </c>
      <c r="J448" s="9">
        <v>1</v>
      </c>
      <c r="K448" s="9">
        <v>0</v>
      </c>
      <c r="L448" s="9">
        <v>0</v>
      </c>
      <c r="M448" s="9">
        <v>0</v>
      </c>
      <c r="N448" s="9">
        <v>0</v>
      </c>
      <c r="O448" s="9">
        <v>1</v>
      </c>
      <c r="P448" s="9">
        <f t="shared" si="80"/>
        <v>32</v>
      </c>
      <c r="Q448" s="10">
        <f t="shared" si="74"/>
        <v>2</v>
      </c>
      <c r="R448" s="9">
        <f t="shared" si="81"/>
        <v>34</v>
      </c>
      <c r="S448" s="9">
        <v>0</v>
      </c>
      <c r="T448" s="9">
        <v>0</v>
      </c>
      <c r="U448" s="11">
        <f t="shared" si="73"/>
        <v>0</v>
      </c>
    </row>
    <row r="449" spans="1:21" ht="22.5" hidden="1" outlineLevel="1">
      <c r="A449" s="851"/>
      <c r="B449" s="852"/>
      <c r="C449" s="50" t="s">
        <v>599</v>
      </c>
      <c r="D449" s="9">
        <v>20</v>
      </c>
      <c r="E449" s="9">
        <v>3</v>
      </c>
      <c r="F449" s="9">
        <v>1</v>
      </c>
      <c r="G449" s="9">
        <v>2</v>
      </c>
      <c r="H449" s="9">
        <v>0</v>
      </c>
      <c r="I449" s="9">
        <v>12</v>
      </c>
      <c r="J449" s="9">
        <v>0</v>
      </c>
      <c r="K449" s="9">
        <v>0</v>
      </c>
      <c r="L449" s="9">
        <v>0</v>
      </c>
      <c r="M449" s="9">
        <v>0</v>
      </c>
      <c r="N449" s="9">
        <v>0</v>
      </c>
      <c r="O449" s="9">
        <v>0</v>
      </c>
      <c r="P449" s="9">
        <f t="shared" si="80"/>
        <v>38</v>
      </c>
      <c r="Q449" s="10">
        <f t="shared" si="74"/>
        <v>0</v>
      </c>
      <c r="R449" s="9">
        <f t="shared" si="81"/>
        <v>38</v>
      </c>
      <c r="S449" s="9">
        <v>0</v>
      </c>
      <c r="T449" s="9">
        <v>0</v>
      </c>
      <c r="U449" s="11">
        <f t="shared" si="73"/>
        <v>0</v>
      </c>
    </row>
    <row r="450" spans="1:21" ht="22.5" hidden="1" outlineLevel="1">
      <c r="A450" s="851"/>
      <c r="B450" s="852"/>
      <c r="C450" s="50" t="s">
        <v>600</v>
      </c>
      <c r="D450" s="9">
        <v>2</v>
      </c>
      <c r="E450" s="9">
        <v>0</v>
      </c>
      <c r="F450" s="9">
        <v>0</v>
      </c>
      <c r="G450" s="9">
        <v>0</v>
      </c>
      <c r="H450" s="9">
        <v>0</v>
      </c>
      <c r="I450" s="9">
        <v>3</v>
      </c>
      <c r="J450" s="9">
        <v>0</v>
      </c>
      <c r="K450" s="9">
        <v>0</v>
      </c>
      <c r="L450" s="9">
        <v>0</v>
      </c>
      <c r="M450" s="9">
        <v>0</v>
      </c>
      <c r="N450" s="9">
        <v>0</v>
      </c>
      <c r="O450" s="9">
        <v>0</v>
      </c>
      <c r="P450" s="9">
        <f t="shared" si="80"/>
        <v>5</v>
      </c>
      <c r="Q450" s="10">
        <f t="shared" si="74"/>
        <v>0</v>
      </c>
      <c r="R450" s="9">
        <f t="shared" si="81"/>
        <v>5</v>
      </c>
      <c r="S450" s="9">
        <v>0</v>
      </c>
      <c r="T450" s="9">
        <v>0</v>
      </c>
      <c r="U450" s="11">
        <f t="shared" si="73"/>
        <v>0</v>
      </c>
    </row>
    <row r="451" spans="1:21" hidden="1" outlineLevel="1">
      <c r="A451" s="851"/>
      <c r="B451" s="852"/>
      <c r="C451" s="50" t="s">
        <v>601</v>
      </c>
      <c r="D451" s="9">
        <v>4</v>
      </c>
      <c r="E451" s="9">
        <v>0</v>
      </c>
      <c r="F451" s="9">
        <v>0</v>
      </c>
      <c r="G451" s="9">
        <v>0</v>
      </c>
      <c r="H451" s="9">
        <v>0</v>
      </c>
      <c r="I451" s="9">
        <v>2</v>
      </c>
      <c r="J451" s="9">
        <v>0</v>
      </c>
      <c r="K451" s="9">
        <v>0</v>
      </c>
      <c r="L451" s="9">
        <v>0</v>
      </c>
      <c r="M451" s="9">
        <v>0</v>
      </c>
      <c r="N451" s="9">
        <v>0</v>
      </c>
      <c r="O451" s="9">
        <v>0</v>
      </c>
      <c r="P451" s="9">
        <f t="shared" si="80"/>
        <v>6</v>
      </c>
      <c r="Q451" s="10">
        <f t="shared" si="74"/>
        <v>0</v>
      </c>
      <c r="R451" s="9">
        <f t="shared" si="81"/>
        <v>6</v>
      </c>
      <c r="S451" s="9">
        <v>0</v>
      </c>
      <c r="T451" s="9">
        <v>0</v>
      </c>
      <c r="U451" s="11">
        <f t="shared" si="73"/>
        <v>0</v>
      </c>
    </row>
    <row r="452" spans="1:21" ht="22.5" hidden="1" outlineLevel="1">
      <c r="A452" s="851"/>
      <c r="B452" s="852"/>
      <c r="C452" s="50" t="s">
        <v>602</v>
      </c>
      <c r="D452" s="9">
        <v>2</v>
      </c>
      <c r="E452" s="9">
        <v>0</v>
      </c>
      <c r="F452" s="9">
        <v>0</v>
      </c>
      <c r="G452" s="9">
        <v>0</v>
      </c>
      <c r="H452" s="9">
        <v>0</v>
      </c>
      <c r="I452" s="9">
        <v>3</v>
      </c>
      <c r="J452" s="9">
        <v>0</v>
      </c>
      <c r="K452" s="9">
        <v>0</v>
      </c>
      <c r="L452" s="9">
        <v>0</v>
      </c>
      <c r="M452" s="9">
        <v>0</v>
      </c>
      <c r="N452" s="9">
        <v>0</v>
      </c>
      <c r="O452" s="9">
        <v>0</v>
      </c>
      <c r="P452" s="9">
        <f t="shared" si="80"/>
        <v>5</v>
      </c>
      <c r="Q452" s="10">
        <f t="shared" si="74"/>
        <v>0</v>
      </c>
      <c r="R452" s="9">
        <f t="shared" si="81"/>
        <v>5</v>
      </c>
      <c r="S452" s="9">
        <v>0</v>
      </c>
      <c r="T452" s="9">
        <v>0</v>
      </c>
      <c r="U452" s="11">
        <f t="shared" si="73"/>
        <v>0</v>
      </c>
    </row>
    <row r="453" spans="1:21" ht="22.5" hidden="1" outlineLevel="1">
      <c r="A453" s="851"/>
      <c r="B453" s="852"/>
      <c r="C453" s="50" t="s">
        <v>603</v>
      </c>
      <c r="D453" s="9">
        <v>44</v>
      </c>
      <c r="E453" s="9">
        <v>0</v>
      </c>
      <c r="F453" s="9">
        <v>5</v>
      </c>
      <c r="G453" s="9">
        <v>6</v>
      </c>
      <c r="H453" s="9">
        <v>0</v>
      </c>
      <c r="I453" s="9">
        <v>47</v>
      </c>
      <c r="J453" s="9">
        <v>3</v>
      </c>
      <c r="K453" s="9">
        <v>0</v>
      </c>
      <c r="L453" s="9">
        <v>0</v>
      </c>
      <c r="M453" s="9">
        <v>0</v>
      </c>
      <c r="N453" s="9">
        <v>1</v>
      </c>
      <c r="O453" s="9">
        <v>1</v>
      </c>
      <c r="P453" s="9">
        <f t="shared" si="80"/>
        <v>102</v>
      </c>
      <c r="Q453" s="10">
        <f t="shared" si="74"/>
        <v>5</v>
      </c>
      <c r="R453" s="9">
        <f t="shared" si="81"/>
        <v>107</v>
      </c>
      <c r="S453" s="9">
        <v>0</v>
      </c>
      <c r="T453" s="9">
        <v>0</v>
      </c>
      <c r="U453" s="11">
        <f t="shared" si="73"/>
        <v>0</v>
      </c>
    </row>
    <row r="454" spans="1:21" ht="22.5" hidden="1" outlineLevel="1">
      <c r="A454" s="851"/>
      <c r="B454" s="852" t="s">
        <v>604</v>
      </c>
      <c r="C454" s="50" t="s">
        <v>605</v>
      </c>
      <c r="D454" s="9">
        <v>36</v>
      </c>
      <c r="E454" s="9">
        <v>0</v>
      </c>
      <c r="F454" s="9">
        <v>6</v>
      </c>
      <c r="G454" s="9">
        <v>2</v>
      </c>
      <c r="H454" s="9">
        <v>2</v>
      </c>
      <c r="I454" s="9">
        <v>34</v>
      </c>
      <c r="J454" s="9">
        <v>1</v>
      </c>
      <c r="K454" s="9">
        <v>0</v>
      </c>
      <c r="L454" s="9">
        <v>0</v>
      </c>
      <c r="M454" s="9">
        <v>0</v>
      </c>
      <c r="N454" s="9">
        <v>0</v>
      </c>
      <c r="O454" s="9">
        <v>0</v>
      </c>
      <c r="P454" s="9">
        <f t="shared" si="80"/>
        <v>80</v>
      </c>
      <c r="Q454" s="10">
        <f t="shared" si="74"/>
        <v>1</v>
      </c>
      <c r="R454" s="9">
        <f t="shared" si="81"/>
        <v>81</v>
      </c>
      <c r="S454" s="9">
        <v>0</v>
      </c>
      <c r="T454" s="9">
        <v>0</v>
      </c>
      <c r="U454" s="11">
        <f t="shared" si="73"/>
        <v>0</v>
      </c>
    </row>
    <row r="455" spans="1:21" ht="22.5" hidden="1" outlineLevel="1">
      <c r="A455" s="851"/>
      <c r="B455" s="852"/>
      <c r="C455" s="50" t="s">
        <v>606</v>
      </c>
      <c r="D455" s="9">
        <v>99</v>
      </c>
      <c r="E455" s="9">
        <v>4</v>
      </c>
      <c r="F455" s="9">
        <v>11</v>
      </c>
      <c r="G455" s="9">
        <v>25</v>
      </c>
      <c r="H455" s="9">
        <v>5</v>
      </c>
      <c r="I455" s="9">
        <v>178</v>
      </c>
      <c r="J455" s="9">
        <v>3</v>
      </c>
      <c r="K455" s="9">
        <v>0</v>
      </c>
      <c r="L455" s="9">
        <v>0</v>
      </c>
      <c r="M455" s="9">
        <v>0</v>
      </c>
      <c r="N455" s="9">
        <v>0</v>
      </c>
      <c r="O455" s="9">
        <v>3</v>
      </c>
      <c r="P455" s="9">
        <f t="shared" si="80"/>
        <v>322</v>
      </c>
      <c r="Q455" s="10">
        <f t="shared" ref="Q455:Q461" si="82">SUM(J455:O455)</f>
        <v>6</v>
      </c>
      <c r="R455" s="9">
        <f t="shared" si="81"/>
        <v>328</v>
      </c>
      <c r="S455" s="9">
        <v>0</v>
      </c>
      <c r="T455" s="9">
        <v>0</v>
      </c>
      <c r="U455" s="11">
        <f t="shared" ref="U455:U512" si="83">+T455+S455</f>
        <v>0</v>
      </c>
    </row>
    <row r="456" spans="1:21" ht="22.5" hidden="1" outlineLevel="1">
      <c r="A456" s="851"/>
      <c r="B456" s="852"/>
      <c r="C456" s="50" t="s">
        <v>607</v>
      </c>
      <c r="D456" s="9">
        <v>201</v>
      </c>
      <c r="E456" s="9">
        <v>10</v>
      </c>
      <c r="F456" s="9">
        <v>16</v>
      </c>
      <c r="G456" s="9">
        <v>38</v>
      </c>
      <c r="H456" s="9">
        <v>11</v>
      </c>
      <c r="I456" s="9">
        <v>237</v>
      </c>
      <c r="J456" s="9">
        <v>9</v>
      </c>
      <c r="K456" s="9">
        <v>0</v>
      </c>
      <c r="L456" s="9">
        <v>1</v>
      </c>
      <c r="M456" s="9">
        <v>4</v>
      </c>
      <c r="N456" s="9">
        <v>1</v>
      </c>
      <c r="O456" s="9">
        <v>10</v>
      </c>
      <c r="P456" s="9">
        <f t="shared" si="80"/>
        <v>513</v>
      </c>
      <c r="Q456" s="10">
        <f t="shared" si="82"/>
        <v>25</v>
      </c>
      <c r="R456" s="9">
        <f t="shared" si="81"/>
        <v>538</v>
      </c>
      <c r="S456" s="9">
        <v>0</v>
      </c>
      <c r="T456" s="9">
        <v>0</v>
      </c>
      <c r="U456" s="11">
        <f t="shared" si="83"/>
        <v>0</v>
      </c>
    </row>
    <row r="457" spans="1:21" ht="22.5" hidden="1" outlineLevel="1">
      <c r="A457" s="851"/>
      <c r="B457" s="852"/>
      <c r="C457" s="50" t="s">
        <v>608</v>
      </c>
      <c r="D457" s="9">
        <v>37</v>
      </c>
      <c r="E457" s="9">
        <v>2</v>
      </c>
      <c r="F457" s="9">
        <v>3</v>
      </c>
      <c r="G457" s="9">
        <v>6</v>
      </c>
      <c r="H457" s="9">
        <v>1</v>
      </c>
      <c r="I457" s="9">
        <v>51</v>
      </c>
      <c r="J457" s="9">
        <v>5</v>
      </c>
      <c r="K457" s="9">
        <v>1</v>
      </c>
      <c r="L457" s="9">
        <v>0</v>
      </c>
      <c r="M457" s="9">
        <v>0</v>
      </c>
      <c r="N457" s="9">
        <v>0</v>
      </c>
      <c r="O457" s="9">
        <v>1</v>
      </c>
      <c r="P457" s="9">
        <f t="shared" si="80"/>
        <v>100</v>
      </c>
      <c r="Q457" s="10">
        <f t="shared" si="82"/>
        <v>7</v>
      </c>
      <c r="R457" s="9">
        <f t="shared" si="81"/>
        <v>107</v>
      </c>
      <c r="S457" s="9">
        <v>0</v>
      </c>
      <c r="T457" s="9">
        <v>0</v>
      </c>
      <c r="U457" s="11">
        <f t="shared" si="83"/>
        <v>0</v>
      </c>
    </row>
    <row r="458" spans="1:21" hidden="1" outlineLevel="1">
      <c r="A458" s="851"/>
      <c r="B458" s="852"/>
      <c r="C458" s="50" t="s">
        <v>609</v>
      </c>
      <c r="D458" s="9">
        <v>20</v>
      </c>
      <c r="E458" s="9">
        <v>0</v>
      </c>
      <c r="F458" s="9">
        <v>1</v>
      </c>
      <c r="G458" s="9">
        <v>1</v>
      </c>
      <c r="H458" s="9">
        <v>0</v>
      </c>
      <c r="I458" s="9">
        <v>19</v>
      </c>
      <c r="J458" s="9">
        <v>3</v>
      </c>
      <c r="K458" s="9">
        <v>0</v>
      </c>
      <c r="L458" s="9">
        <v>0</v>
      </c>
      <c r="M458" s="9">
        <v>0</v>
      </c>
      <c r="N458" s="9">
        <v>0</v>
      </c>
      <c r="O458" s="9">
        <v>0</v>
      </c>
      <c r="P458" s="9">
        <f t="shared" si="80"/>
        <v>41</v>
      </c>
      <c r="Q458" s="10">
        <f t="shared" si="82"/>
        <v>3</v>
      </c>
      <c r="R458" s="9">
        <f t="shared" si="81"/>
        <v>44</v>
      </c>
      <c r="S458" s="9">
        <v>0</v>
      </c>
      <c r="T458" s="9">
        <v>1</v>
      </c>
      <c r="U458" s="11">
        <f t="shared" si="83"/>
        <v>1</v>
      </c>
    </row>
    <row r="459" spans="1:21" hidden="1" outlineLevel="1">
      <c r="A459" s="851"/>
      <c r="B459" s="852"/>
      <c r="C459" s="50" t="s">
        <v>610</v>
      </c>
      <c r="D459" s="9">
        <v>28</v>
      </c>
      <c r="E459" s="9">
        <v>1</v>
      </c>
      <c r="F459" s="9">
        <v>1</v>
      </c>
      <c r="G459" s="9">
        <v>1</v>
      </c>
      <c r="H459" s="9">
        <v>0</v>
      </c>
      <c r="I459" s="9">
        <v>23</v>
      </c>
      <c r="J459" s="9">
        <v>2</v>
      </c>
      <c r="K459" s="9">
        <v>0</v>
      </c>
      <c r="L459" s="9">
        <v>1</v>
      </c>
      <c r="M459" s="9">
        <v>0</v>
      </c>
      <c r="N459" s="9">
        <v>0</v>
      </c>
      <c r="O459" s="9">
        <v>2</v>
      </c>
      <c r="P459" s="9">
        <f t="shared" si="80"/>
        <v>54</v>
      </c>
      <c r="Q459" s="10">
        <f t="shared" si="82"/>
        <v>5</v>
      </c>
      <c r="R459" s="9">
        <f t="shared" si="81"/>
        <v>59</v>
      </c>
      <c r="S459" s="9">
        <v>0</v>
      </c>
      <c r="T459" s="9">
        <v>0</v>
      </c>
      <c r="U459" s="11">
        <f t="shared" si="83"/>
        <v>0</v>
      </c>
    </row>
    <row r="460" spans="1:21" hidden="1" outlineLevel="1">
      <c r="A460" s="851"/>
      <c r="B460" s="852"/>
      <c r="C460" s="50" t="s">
        <v>611</v>
      </c>
      <c r="D460" s="9">
        <v>70</v>
      </c>
      <c r="E460" s="9">
        <v>5</v>
      </c>
      <c r="F460" s="9">
        <v>5</v>
      </c>
      <c r="G460" s="9">
        <v>14</v>
      </c>
      <c r="H460" s="9">
        <v>3</v>
      </c>
      <c r="I460" s="9">
        <v>119</v>
      </c>
      <c r="J460" s="9">
        <v>2</v>
      </c>
      <c r="K460" s="9">
        <v>0</v>
      </c>
      <c r="L460" s="9">
        <v>1</v>
      </c>
      <c r="M460" s="9">
        <v>0</v>
      </c>
      <c r="N460" s="9">
        <v>1</v>
      </c>
      <c r="O460" s="9">
        <v>8</v>
      </c>
      <c r="P460" s="9">
        <f t="shared" si="80"/>
        <v>216</v>
      </c>
      <c r="Q460" s="10">
        <f t="shared" si="82"/>
        <v>12</v>
      </c>
      <c r="R460" s="9">
        <f t="shared" si="81"/>
        <v>228</v>
      </c>
      <c r="S460" s="9">
        <v>0</v>
      </c>
      <c r="T460" s="9">
        <v>0</v>
      </c>
      <c r="U460" s="11">
        <f t="shared" si="83"/>
        <v>0</v>
      </c>
    </row>
    <row r="461" spans="1:21" ht="56.25" hidden="1" outlineLevel="1">
      <c r="A461" s="851"/>
      <c r="B461" s="50" t="s">
        <v>612</v>
      </c>
      <c r="C461" s="50" t="s">
        <v>613</v>
      </c>
      <c r="D461" s="9">
        <v>61</v>
      </c>
      <c r="E461" s="9">
        <v>2</v>
      </c>
      <c r="F461" s="9">
        <v>2</v>
      </c>
      <c r="G461" s="9">
        <v>1</v>
      </c>
      <c r="H461" s="9">
        <v>4</v>
      </c>
      <c r="I461" s="9">
        <v>62</v>
      </c>
      <c r="J461" s="9">
        <v>31</v>
      </c>
      <c r="K461" s="9">
        <v>0</v>
      </c>
      <c r="L461" s="9">
        <v>1</v>
      </c>
      <c r="M461" s="9">
        <v>1</v>
      </c>
      <c r="N461" s="9">
        <v>2</v>
      </c>
      <c r="O461" s="9">
        <v>22</v>
      </c>
      <c r="P461" s="9">
        <f t="shared" si="80"/>
        <v>132</v>
      </c>
      <c r="Q461" s="10">
        <f t="shared" si="82"/>
        <v>57</v>
      </c>
      <c r="R461" s="9">
        <f t="shared" si="81"/>
        <v>189</v>
      </c>
      <c r="S461" s="9">
        <v>0</v>
      </c>
      <c r="T461" s="9">
        <v>0</v>
      </c>
      <c r="U461" s="11">
        <f t="shared" si="83"/>
        <v>0</v>
      </c>
    </row>
    <row r="462" spans="1:21" ht="14.1" customHeight="1" collapsed="1">
      <c r="A462" s="847" t="s">
        <v>614</v>
      </c>
      <c r="B462" s="847"/>
      <c r="C462" s="847"/>
      <c r="D462" s="7">
        <f t="shared" ref="D462:T462" si="84">SUM(D463:D499)</f>
        <v>3865</v>
      </c>
      <c r="E462" s="7">
        <f t="shared" si="84"/>
        <v>104</v>
      </c>
      <c r="F462" s="7">
        <f t="shared" si="84"/>
        <v>224</v>
      </c>
      <c r="G462" s="7">
        <f t="shared" si="84"/>
        <v>340</v>
      </c>
      <c r="H462" s="7">
        <f t="shared" si="84"/>
        <v>72</v>
      </c>
      <c r="I462" s="7">
        <f t="shared" si="84"/>
        <v>1803</v>
      </c>
      <c r="J462" s="7">
        <f t="shared" si="84"/>
        <v>2262</v>
      </c>
      <c r="K462" s="7">
        <f t="shared" si="84"/>
        <v>60</v>
      </c>
      <c r="L462" s="7">
        <f t="shared" si="84"/>
        <v>110</v>
      </c>
      <c r="M462" s="7">
        <f t="shared" si="84"/>
        <v>170</v>
      </c>
      <c r="N462" s="7">
        <f t="shared" si="84"/>
        <v>41</v>
      </c>
      <c r="O462" s="7">
        <f t="shared" si="84"/>
        <v>708</v>
      </c>
      <c r="P462" s="8">
        <f t="shared" ref="P462:P500" si="85">SUM(D462:I462)</f>
        <v>6408</v>
      </c>
      <c r="Q462" s="8">
        <f t="shared" ref="Q462:Q512" si="86">SUM(J462:O462)</f>
        <v>3351</v>
      </c>
      <c r="R462" s="8">
        <f t="shared" si="81"/>
        <v>9759</v>
      </c>
      <c r="S462" s="8">
        <f t="shared" si="84"/>
        <v>4</v>
      </c>
      <c r="T462" s="8">
        <f t="shared" si="84"/>
        <v>1</v>
      </c>
      <c r="U462" s="8">
        <f t="shared" si="83"/>
        <v>5</v>
      </c>
    </row>
    <row r="463" spans="1:21" ht="33.75" hidden="1" outlineLevel="1">
      <c r="A463" s="851" t="s">
        <v>614</v>
      </c>
      <c r="B463" s="852" t="s">
        <v>615</v>
      </c>
      <c r="C463" s="50" t="s">
        <v>616</v>
      </c>
      <c r="D463" s="9">
        <v>1873</v>
      </c>
      <c r="E463" s="9">
        <v>43</v>
      </c>
      <c r="F463" s="9">
        <v>113</v>
      </c>
      <c r="G463" s="9">
        <v>178</v>
      </c>
      <c r="H463" s="9">
        <v>43</v>
      </c>
      <c r="I463" s="9">
        <v>715</v>
      </c>
      <c r="J463" s="9">
        <v>1034</v>
      </c>
      <c r="K463" s="9">
        <v>24</v>
      </c>
      <c r="L463" s="9">
        <v>61</v>
      </c>
      <c r="M463" s="9">
        <v>86</v>
      </c>
      <c r="N463" s="9">
        <v>24</v>
      </c>
      <c r="O463" s="9">
        <v>362</v>
      </c>
      <c r="P463" s="9">
        <f t="shared" si="85"/>
        <v>2965</v>
      </c>
      <c r="Q463" s="10">
        <f t="shared" si="86"/>
        <v>1591</v>
      </c>
      <c r="R463" s="9">
        <f t="shared" si="81"/>
        <v>4556</v>
      </c>
      <c r="S463" s="9">
        <v>1</v>
      </c>
      <c r="T463" s="9">
        <v>0</v>
      </c>
      <c r="U463" s="11">
        <f t="shared" si="83"/>
        <v>1</v>
      </c>
    </row>
    <row r="464" spans="1:21" ht="33.75" hidden="1" outlineLevel="1">
      <c r="A464" s="851"/>
      <c r="B464" s="852"/>
      <c r="C464" s="50" t="s">
        <v>617</v>
      </c>
      <c r="D464" s="9">
        <v>345</v>
      </c>
      <c r="E464" s="9">
        <v>11</v>
      </c>
      <c r="F464" s="9">
        <v>19</v>
      </c>
      <c r="G464" s="9">
        <v>16</v>
      </c>
      <c r="H464" s="9">
        <v>3</v>
      </c>
      <c r="I464" s="9">
        <v>104</v>
      </c>
      <c r="J464" s="9">
        <v>257</v>
      </c>
      <c r="K464" s="9">
        <v>5</v>
      </c>
      <c r="L464" s="9">
        <v>7</v>
      </c>
      <c r="M464" s="9">
        <v>8</v>
      </c>
      <c r="N464" s="9">
        <v>5</v>
      </c>
      <c r="O464" s="9">
        <v>47</v>
      </c>
      <c r="P464" s="9">
        <f t="shared" si="85"/>
        <v>498</v>
      </c>
      <c r="Q464" s="10">
        <f t="shared" si="86"/>
        <v>329</v>
      </c>
      <c r="R464" s="9">
        <f t="shared" si="81"/>
        <v>827</v>
      </c>
      <c r="S464" s="9">
        <v>0</v>
      </c>
      <c r="T464" s="9">
        <v>0</v>
      </c>
      <c r="U464" s="11">
        <f t="shared" si="83"/>
        <v>0</v>
      </c>
    </row>
    <row r="465" spans="1:21" ht="22.5" hidden="1" outlineLevel="1">
      <c r="A465" s="851"/>
      <c r="B465" s="852" t="s">
        <v>618</v>
      </c>
      <c r="C465" s="50" t="s">
        <v>619</v>
      </c>
      <c r="D465" s="9">
        <v>16</v>
      </c>
      <c r="E465" s="9">
        <v>1</v>
      </c>
      <c r="F465" s="9">
        <v>3</v>
      </c>
      <c r="G465" s="9">
        <v>1</v>
      </c>
      <c r="H465" s="9">
        <v>0</v>
      </c>
      <c r="I465" s="9">
        <v>6</v>
      </c>
      <c r="J465" s="9">
        <v>4</v>
      </c>
      <c r="K465" s="9">
        <v>2</v>
      </c>
      <c r="L465" s="9">
        <v>1</v>
      </c>
      <c r="M465" s="9">
        <v>0</v>
      </c>
      <c r="N465" s="9">
        <v>0</v>
      </c>
      <c r="O465" s="9">
        <v>2</v>
      </c>
      <c r="P465" s="9">
        <f t="shared" si="85"/>
        <v>27</v>
      </c>
      <c r="Q465" s="10">
        <f t="shared" si="86"/>
        <v>9</v>
      </c>
      <c r="R465" s="9">
        <f t="shared" si="81"/>
        <v>36</v>
      </c>
      <c r="S465" s="9">
        <v>0</v>
      </c>
      <c r="T465" s="9">
        <v>0</v>
      </c>
      <c r="U465" s="11">
        <f t="shared" si="83"/>
        <v>0</v>
      </c>
    </row>
    <row r="466" spans="1:21" ht="22.5" hidden="1" outlineLevel="1">
      <c r="A466" s="851"/>
      <c r="B466" s="852"/>
      <c r="C466" s="50" t="s">
        <v>620</v>
      </c>
      <c r="D466" s="9">
        <v>112</v>
      </c>
      <c r="E466" s="9">
        <v>2</v>
      </c>
      <c r="F466" s="9">
        <v>3</v>
      </c>
      <c r="G466" s="9">
        <v>15</v>
      </c>
      <c r="H466" s="9">
        <v>1</v>
      </c>
      <c r="I466" s="9">
        <v>65</v>
      </c>
      <c r="J466" s="9">
        <v>10</v>
      </c>
      <c r="K466" s="9">
        <v>0</v>
      </c>
      <c r="L466" s="9">
        <v>0</v>
      </c>
      <c r="M466" s="9">
        <v>1</v>
      </c>
      <c r="N466" s="9">
        <v>0</v>
      </c>
      <c r="O466" s="9">
        <v>8</v>
      </c>
      <c r="P466" s="9">
        <f t="shared" si="85"/>
        <v>198</v>
      </c>
      <c r="Q466" s="10">
        <f t="shared" si="86"/>
        <v>19</v>
      </c>
      <c r="R466" s="9">
        <f t="shared" si="81"/>
        <v>217</v>
      </c>
      <c r="S466" s="9">
        <v>1</v>
      </c>
      <c r="T466" s="9">
        <v>0</v>
      </c>
      <c r="U466" s="11">
        <f t="shared" si="83"/>
        <v>1</v>
      </c>
    </row>
    <row r="467" spans="1:21" ht="33.75" hidden="1" outlineLevel="1">
      <c r="A467" s="851"/>
      <c r="B467" s="852"/>
      <c r="C467" s="50" t="s">
        <v>621</v>
      </c>
      <c r="D467" s="9">
        <v>10</v>
      </c>
      <c r="E467" s="9">
        <v>0</v>
      </c>
      <c r="F467" s="9">
        <v>0</v>
      </c>
      <c r="G467" s="9">
        <v>1</v>
      </c>
      <c r="H467" s="9">
        <v>0</v>
      </c>
      <c r="I467" s="9">
        <v>6</v>
      </c>
      <c r="J467" s="9">
        <v>0</v>
      </c>
      <c r="K467" s="9">
        <v>0</v>
      </c>
      <c r="L467" s="9">
        <v>0</v>
      </c>
      <c r="M467" s="9">
        <v>0</v>
      </c>
      <c r="N467" s="9">
        <v>1</v>
      </c>
      <c r="O467" s="9">
        <v>0</v>
      </c>
      <c r="P467" s="9">
        <f t="shared" si="85"/>
        <v>17</v>
      </c>
      <c r="Q467" s="10">
        <f t="shared" si="86"/>
        <v>1</v>
      </c>
      <c r="R467" s="9">
        <f t="shared" si="81"/>
        <v>18</v>
      </c>
      <c r="S467" s="9">
        <v>0</v>
      </c>
      <c r="T467" s="9">
        <v>0</v>
      </c>
      <c r="U467" s="11">
        <f t="shared" si="83"/>
        <v>0</v>
      </c>
    </row>
    <row r="468" spans="1:21" ht="33.75" hidden="1" outlineLevel="1">
      <c r="A468" s="851"/>
      <c r="B468" s="852"/>
      <c r="C468" s="50" t="s">
        <v>622</v>
      </c>
      <c r="D468" s="9">
        <v>76</v>
      </c>
      <c r="E468" s="9">
        <v>2</v>
      </c>
      <c r="F468" s="9">
        <v>3</v>
      </c>
      <c r="G468" s="9">
        <v>6</v>
      </c>
      <c r="H468" s="9">
        <v>0</v>
      </c>
      <c r="I468" s="9">
        <v>42</v>
      </c>
      <c r="J468" s="9">
        <v>52</v>
      </c>
      <c r="K468" s="9">
        <v>0</v>
      </c>
      <c r="L468" s="9">
        <v>2</v>
      </c>
      <c r="M468" s="9">
        <v>5</v>
      </c>
      <c r="N468" s="9">
        <v>0</v>
      </c>
      <c r="O468" s="9">
        <v>28</v>
      </c>
      <c r="P468" s="9">
        <f t="shared" si="85"/>
        <v>129</v>
      </c>
      <c r="Q468" s="10">
        <f t="shared" si="86"/>
        <v>87</v>
      </c>
      <c r="R468" s="9">
        <f t="shared" si="81"/>
        <v>216</v>
      </c>
      <c r="S468" s="9">
        <v>0</v>
      </c>
      <c r="T468" s="9">
        <v>0</v>
      </c>
      <c r="U468" s="11">
        <f t="shared" si="83"/>
        <v>0</v>
      </c>
    </row>
    <row r="469" spans="1:21" ht="22.5" hidden="1" outlineLevel="1">
      <c r="A469" s="851"/>
      <c r="B469" s="852"/>
      <c r="C469" s="50" t="s">
        <v>623</v>
      </c>
      <c r="D469" s="9">
        <v>21</v>
      </c>
      <c r="E469" s="9">
        <v>1</v>
      </c>
      <c r="F469" s="9">
        <v>1</v>
      </c>
      <c r="G469" s="9">
        <v>3</v>
      </c>
      <c r="H469" s="9">
        <v>0</v>
      </c>
      <c r="I469" s="9">
        <v>23</v>
      </c>
      <c r="J469" s="9">
        <v>2</v>
      </c>
      <c r="K469" s="9">
        <v>0</v>
      </c>
      <c r="L469" s="9">
        <v>0</v>
      </c>
      <c r="M469" s="9">
        <v>0</v>
      </c>
      <c r="N469" s="9">
        <v>0</v>
      </c>
      <c r="O469" s="9">
        <v>1</v>
      </c>
      <c r="P469" s="9">
        <f t="shared" si="85"/>
        <v>49</v>
      </c>
      <c r="Q469" s="10">
        <f t="shared" si="86"/>
        <v>3</v>
      </c>
      <c r="R469" s="9">
        <f t="shared" si="81"/>
        <v>52</v>
      </c>
      <c r="S469" s="9">
        <v>0</v>
      </c>
      <c r="T469" s="9">
        <v>0</v>
      </c>
      <c r="U469" s="11">
        <f t="shared" si="83"/>
        <v>0</v>
      </c>
    </row>
    <row r="470" spans="1:21" ht="22.5" hidden="1" outlineLevel="1">
      <c r="A470" s="851"/>
      <c r="B470" s="852"/>
      <c r="C470" s="50" t="s">
        <v>624</v>
      </c>
      <c r="D470" s="9">
        <v>8</v>
      </c>
      <c r="E470" s="9">
        <v>0</v>
      </c>
      <c r="F470" s="9">
        <v>0</v>
      </c>
      <c r="G470" s="9">
        <v>0</v>
      </c>
      <c r="H470" s="9">
        <v>0</v>
      </c>
      <c r="I470" s="9">
        <v>5</v>
      </c>
      <c r="J470" s="9">
        <v>1</v>
      </c>
      <c r="K470" s="9">
        <v>0</v>
      </c>
      <c r="L470" s="9">
        <v>0</v>
      </c>
      <c r="M470" s="9">
        <v>0</v>
      </c>
      <c r="N470" s="9">
        <v>0</v>
      </c>
      <c r="O470" s="9">
        <v>0</v>
      </c>
      <c r="P470" s="9">
        <f t="shared" si="85"/>
        <v>13</v>
      </c>
      <c r="Q470" s="10">
        <f t="shared" si="86"/>
        <v>1</v>
      </c>
      <c r="R470" s="9">
        <f t="shared" si="81"/>
        <v>14</v>
      </c>
      <c r="S470" s="9">
        <v>0</v>
      </c>
      <c r="T470" s="9">
        <v>0</v>
      </c>
      <c r="U470" s="11">
        <f t="shared" si="83"/>
        <v>0</v>
      </c>
    </row>
    <row r="471" spans="1:21" ht="33.75" hidden="1" outlineLevel="1">
      <c r="A471" s="851"/>
      <c r="B471" s="852"/>
      <c r="C471" s="50" t="s">
        <v>625</v>
      </c>
      <c r="D471" s="9">
        <v>128</v>
      </c>
      <c r="E471" s="9">
        <v>2</v>
      </c>
      <c r="F471" s="9">
        <v>6</v>
      </c>
      <c r="G471" s="9">
        <v>11</v>
      </c>
      <c r="H471" s="9">
        <v>1</v>
      </c>
      <c r="I471" s="9">
        <v>79</v>
      </c>
      <c r="J471" s="9">
        <v>69</v>
      </c>
      <c r="K471" s="9">
        <v>1</v>
      </c>
      <c r="L471" s="9">
        <v>3</v>
      </c>
      <c r="M471" s="9">
        <v>11</v>
      </c>
      <c r="N471" s="9">
        <v>2</v>
      </c>
      <c r="O471" s="9">
        <v>33</v>
      </c>
      <c r="P471" s="9">
        <f t="shared" si="85"/>
        <v>227</v>
      </c>
      <c r="Q471" s="10">
        <f t="shared" si="86"/>
        <v>119</v>
      </c>
      <c r="R471" s="9">
        <f t="shared" si="81"/>
        <v>346</v>
      </c>
      <c r="S471" s="9">
        <v>0</v>
      </c>
      <c r="T471" s="9">
        <v>0</v>
      </c>
      <c r="U471" s="11">
        <f t="shared" si="83"/>
        <v>0</v>
      </c>
    </row>
    <row r="472" spans="1:21" ht="56.25" hidden="1" outlineLevel="1">
      <c r="A472" s="851"/>
      <c r="B472" s="50" t="s">
        <v>626</v>
      </c>
      <c r="C472" s="50" t="s">
        <v>627</v>
      </c>
      <c r="D472" s="9">
        <v>163</v>
      </c>
      <c r="E472" s="9">
        <v>2</v>
      </c>
      <c r="F472" s="9">
        <v>7</v>
      </c>
      <c r="G472" s="9">
        <v>18</v>
      </c>
      <c r="H472" s="9">
        <v>5</v>
      </c>
      <c r="I472" s="9">
        <v>129</v>
      </c>
      <c r="J472" s="9">
        <v>4</v>
      </c>
      <c r="K472" s="9">
        <v>0</v>
      </c>
      <c r="L472" s="9">
        <v>1</v>
      </c>
      <c r="M472" s="9">
        <v>2</v>
      </c>
      <c r="N472" s="9">
        <v>1</v>
      </c>
      <c r="O472" s="9">
        <v>11</v>
      </c>
      <c r="P472" s="9">
        <f t="shared" si="85"/>
        <v>324</v>
      </c>
      <c r="Q472" s="10">
        <f t="shared" si="86"/>
        <v>19</v>
      </c>
      <c r="R472" s="9">
        <f t="shared" si="81"/>
        <v>343</v>
      </c>
      <c r="S472" s="9">
        <v>0</v>
      </c>
      <c r="T472" s="9">
        <v>0</v>
      </c>
      <c r="U472" s="11">
        <f t="shared" si="83"/>
        <v>0</v>
      </c>
    </row>
    <row r="473" spans="1:21" ht="45" hidden="1" outlineLevel="1">
      <c r="A473" s="851"/>
      <c r="B473" s="852" t="s">
        <v>628</v>
      </c>
      <c r="C473" s="50" t="s">
        <v>629</v>
      </c>
      <c r="D473" s="9">
        <v>26</v>
      </c>
      <c r="E473" s="9">
        <v>1</v>
      </c>
      <c r="F473" s="9">
        <v>4</v>
      </c>
      <c r="G473" s="9">
        <v>2</v>
      </c>
      <c r="H473" s="9">
        <v>0</v>
      </c>
      <c r="I473" s="9">
        <v>16</v>
      </c>
      <c r="J473" s="9">
        <v>7</v>
      </c>
      <c r="K473" s="9">
        <v>2</v>
      </c>
      <c r="L473" s="9">
        <v>0</v>
      </c>
      <c r="M473" s="9">
        <v>1</v>
      </c>
      <c r="N473" s="9">
        <v>0</v>
      </c>
      <c r="O473" s="9">
        <v>8</v>
      </c>
      <c r="P473" s="9">
        <f t="shared" si="85"/>
        <v>49</v>
      </c>
      <c r="Q473" s="10">
        <f t="shared" si="86"/>
        <v>18</v>
      </c>
      <c r="R473" s="9">
        <f t="shared" si="81"/>
        <v>67</v>
      </c>
      <c r="S473" s="9">
        <v>1</v>
      </c>
      <c r="T473" s="9">
        <v>0</v>
      </c>
      <c r="U473" s="11">
        <f t="shared" si="83"/>
        <v>1</v>
      </c>
    </row>
    <row r="474" spans="1:21" ht="33.75" hidden="1" outlineLevel="1">
      <c r="A474" s="851"/>
      <c r="B474" s="852"/>
      <c r="C474" s="50" t="s">
        <v>630</v>
      </c>
      <c r="D474" s="9">
        <v>11</v>
      </c>
      <c r="E474" s="9">
        <v>1</v>
      </c>
      <c r="F474" s="9">
        <v>0</v>
      </c>
      <c r="G474" s="9">
        <v>2</v>
      </c>
      <c r="H474" s="9">
        <v>0</v>
      </c>
      <c r="I474" s="9">
        <v>10</v>
      </c>
      <c r="J474" s="9">
        <v>5</v>
      </c>
      <c r="K474" s="9">
        <v>0</v>
      </c>
      <c r="L474" s="9">
        <v>0</v>
      </c>
      <c r="M474" s="9">
        <v>1</v>
      </c>
      <c r="N474" s="9">
        <v>0</v>
      </c>
      <c r="O474" s="9">
        <v>1</v>
      </c>
      <c r="P474" s="9">
        <f t="shared" si="85"/>
        <v>24</v>
      </c>
      <c r="Q474" s="10">
        <f t="shared" si="86"/>
        <v>7</v>
      </c>
      <c r="R474" s="9">
        <f t="shared" si="81"/>
        <v>31</v>
      </c>
      <c r="S474" s="9">
        <v>0</v>
      </c>
      <c r="T474" s="9">
        <v>0</v>
      </c>
      <c r="U474" s="11">
        <f t="shared" si="83"/>
        <v>0</v>
      </c>
    </row>
    <row r="475" spans="1:21" ht="33.75" hidden="1" outlineLevel="1">
      <c r="A475" s="851"/>
      <c r="B475" s="852"/>
      <c r="C475" s="50" t="s">
        <v>631</v>
      </c>
      <c r="D475" s="9">
        <v>9</v>
      </c>
      <c r="E475" s="9">
        <v>0</v>
      </c>
      <c r="F475" s="9">
        <v>0</v>
      </c>
      <c r="G475" s="9">
        <v>1</v>
      </c>
      <c r="H475" s="9">
        <v>2</v>
      </c>
      <c r="I475" s="9">
        <v>7</v>
      </c>
      <c r="J475" s="9">
        <v>3</v>
      </c>
      <c r="K475" s="9">
        <v>0</v>
      </c>
      <c r="L475" s="9">
        <v>0</v>
      </c>
      <c r="M475" s="9">
        <v>0</v>
      </c>
      <c r="N475" s="9">
        <v>0</v>
      </c>
      <c r="O475" s="9">
        <v>5</v>
      </c>
      <c r="P475" s="9">
        <f t="shared" si="85"/>
        <v>19</v>
      </c>
      <c r="Q475" s="10">
        <f t="shared" si="86"/>
        <v>8</v>
      </c>
      <c r="R475" s="9">
        <f t="shared" si="81"/>
        <v>27</v>
      </c>
      <c r="S475" s="9">
        <v>0</v>
      </c>
      <c r="T475" s="9">
        <v>0</v>
      </c>
      <c r="U475" s="11">
        <f t="shared" si="83"/>
        <v>0</v>
      </c>
    </row>
    <row r="476" spans="1:21" ht="33.75" hidden="1" outlineLevel="1">
      <c r="A476" s="851"/>
      <c r="B476" s="852" t="s">
        <v>632</v>
      </c>
      <c r="C476" s="50" t="s">
        <v>633</v>
      </c>
      <c r="D476" s="9">
        <v>162</v>
      </c>
      <c r="E476" s="9">
        <v>4</v>
      </c>
      <c r="F476" s="9">
        <v>6</v>
      </c>
      <c r="G476" s="9">
        <v>7</v>
      </c>
      <c r="H476" s="9">
        <v>4</v>
      </c>
      <c r="I476" s="9">
        <v>49</v>
      </c>
      <c r="J476" s="9">
        <v>181</v>
      </c>
      <c r="K476" s="9">
        <v>6</v>
      </c>
      <c r="L476" s="9">
        <v>9</v>
      </c>
      <c r="M476" s="9">
        <v>8</v>
      </c>
      <c r="N476" s="9">
        <v>2</v>
      </c>
      <c r="O476" s="9">
        <v>40</v>
      </c>
      <c r="P476" s="9">
        <f t="shared" si="85"/>
        <v>232</v>
      </c>
      <c r="Q476" s="10">
        <f t="shared" si="86"/>
        <v>246</v>
      </c>
      <c r="R476" s="9">
        <f t="shared" si="81"/>
        <v>478</v>
      </c>
      <c r="S476" s="9">
        <v>0</v>
      </c>
      <c r="T476" s="9">
        <v>0</v>
      </c>
      <c r="U476" s="11">
        <f t="shared" si="83"/>
        <v>0</v>
      </c>
    </row>
    <row r="477" spans="1:21" ht="33.75" hidden="1" outlineLevel="1">
      <c r="A477" s="851"/>
      <c r="B477" s="852"/>
      <c r="C477" s="50" t="s">
        <v>634</v>
      </c>
      <c r="D477" s="9">
        <v>168</v>
      </c>
      <c r="E477" s="9">
        <v>9</v>
      </c>
      <c r="F477" s="9">
        <v>14</v>
      </c>
      <c r="G477" s="9">
        <v>19</v>
      </c>
      <c r="H477" s="9">
        <v>2</v>
      </c>
      <c r="I477" s="9">
        <v>159</v>
      </c>
      <c r="J477" s="9">
        <v>13</v>
      </c>
      <c r="K477" s="9">
        <v>2</v>
      </c>
      <c r="L477" s="9">
        <v>0</v>
      </c>
      <c r="M477" s="9">
        <v>0</v>
      </c>
      <c r="N477" s="9">
        <v>1</v>
      </c>
      <c r="O477" s="9">
        <v>7</v>
      </c>
      <c r="P477" s="9">
        <f t="shared" si="85"/>
        <v>371</v>
      </c>
      <c r="Q477" s="10">
        <f t="shared" si="86"/>
        <v>23</v>
      </c>
      <c r="R477" s="9">
        <f t="shared" si="81"/>
        <v>394</v>
      </c>
      <c r="S477" s="9">
        <v>0</v>
      </c>
      <c r="T477" s="9">
        <v>0</v>
      </c>
      <c r="U477" s="11">
        <f t="shared" si="83"/>
        <v>0</v>
      </c>
    </row>
    <row r="478" spans="1:21" ht="33.75" hidden="1" outlineLevel="1">
      <c r="A478" s="851"/>
      <c r="B478" s="852"/>
      <c r="C478" s="50" t="s">
        <v>635</v>
      </c>
      <c r="D478" s="9">
        <v>26</v>
      </c>
      <c r="E478" s="9">
        <v>1</v>
      </c>
      <c r="F478" s="9">
        <v>4</v>
      </c>
      <c r="G478" s="9">
        <v>2</v>
      </c>
      <c r="H478" s="9">
        <v>0</v>
      </c>
      <c r="I478" s="9">
        <v>11</v>
      </c>
      <c r="J478" s="9">
        <v>5</v>
      </c>
      <c r="K478" s="9">
        <v>0</v>
      </c>
      <c r="L478" s="9">
        <v>0</v>
      </c>
      <c r="M478" s="9">
        <v>1</v>
      </c>
      <c r="N478" s="9">
        <v>0</v>
      </c>
      <c r="O478" s="9">
        <v>4</v>
      </c>
      <c r="P478" s="9">
        <f t="shared" si="85"/>
        <v>44</v>
      </c>
      <c r="Q478" s="10">
        <f t="shared" si="86"/>
        <v>10</v>
      </c>
      <c r="R478" s="9">
        <f t="shared" si="81"/>
        <v>54</v>
      </c>
      <c r="S478" s="9">
        <v>0</v>
      </c>
      <c r="T478" s="9">
        <v>0</v>
      </c>
      <c r="U478" s="11">
        <f t="shared" si="83"/>
        <v>0</v>
      </c>
    </row>
    <row r="479" spans="1:21" ht="33.75" hidden="1" outlineLevel="1">
      <c r="A479" s="851"/>
      <c r="B479" s="852"/>
      <c r="C479" s="50" t="s">
        <v>636</v>
      </c>
      <c r="D479" s="9">
        <v>51</v>
      </c>
      <c r="E479" s="9">
        <v>4</v>
      </c>
      <c r="F479" s="9">
        <v>5</v>
      </c>
      <c r="G479" s="9">
        <v>4</v>
      </c>
      <c r="H479" s="9">
        <v>0</v>
      </c>
      <c r="I479" s="9">
        <v>54</v>
      </c>
      <c r="J479" s="9">
        <v>12</v>
      </c>
      <c r="K479" s="9">
        <v>0</v>
      </c>
      <c r="L479" s="9">
        <v>1</v>
      </c>
      <c r="M479" s="9">
        <v>3</v>
      </c>
      <c r="N479" s="9">
        <v>0</v>
      </c>
      <c r="O479" s="9">
        <v>12</v>
      </c>
      <c r="P479" s="9">
        <f t="shared" si="85"/>
        <v>118</v>
      </c>
      <c r="Q479" s="10">
        <f t="shared" si="86"/>
        <v>28</v>
      </c>
      <c r="R479" s="9">
        <f t="shared" si="81"/>
        <v>146</v>
      </c>
      <c r="S479" s="9">
        <v>1</v>
      </c>
      <c r="T479" s="9">
        <v>0</v>
      </c>
      <c r="U479" s="11">
        <f t="shared" si="83"/>
        <v>1</v>
      </c>
    </row>
    <row r="480" spans="1:21" ht="45" hidden="1" outlineLevel="1">
      <c r="A480" s="851"/>
      <c r="B480" s="852"/>
      <c r="C480" s="50" t="s">
        <v>637</v>
      </c>
      <c r="D480" s="9">
        <v>177</v>
      </c>
      <c r="E480" s="9">
        <v>7</v>
      </c>
      <c r="F480" s="9">
        <v>16</v>
      </c>
      <c r="G480" s="9">
        <v>18</v>
      </c>
      <c r="H480" s="9">
        <v>4</v>
      </c>
      <c r="I480" s="9">
        <v>117</v>
      </c>
      <c r="J480" s="9">
        <v>76</v>
      </c>
      <c r="K480" s="9">
        <v>1</v>
      </c>
      <c r="L480" s="9">
        <v>10</v>
      </c>
      <c r="M480" s="9">
        <v>7</v>
      </c>
      <c r="N480" s="9">
        <v>0</v>
      </c>
      <c r="O480" s="9">
        <v>22</v>
      </c>
      <c r="P480" s="9">
        <f t="shared" si="85"/>
        <v>339</v>
      </c>
      <c r="Q480" s="10">
        <f t="shared" si="86"/>
        <v>116</v>
      </c>
      <c r="R480" s="9">
        <f t="shared" si="81"/>
        <v>455</v>
      </c>
      <c r="S480" s="9">
        <v>0</v>
      </c>
      <c r="T480" s="9">
        <v>0</v>
      </c>
      <c r="U480" s="11">
        <f t="shared" si="83"/>
        <v>0</v>
      </c>
    </row>
    <row r="481" spans="1:21" ht="22.5" hidden="1" outlineLevel="1">
      <c r="A481" s="851"/>
      <c r="B481" s="852" t="s">
        <v>638</v>
      </c>
      <c r="C481" s="50" t="s">
        <v>639</v>
      </c>
      <c r="D481" s="9">
        <v>3</v>
      </c>
      <c r="E481" s="9">
        <v>0</v>
      </c>
      <c r="F481" s="9">
        <v>1</v>
      </c>
      <c r="G481" s="9">
        <v>0</v>
      </c>
      <c r="H481" s="9">
        <v>1</v>
      </c>
      <c r="I481" s="9">
        <v>6</v>
      </c>
      <c r="J481" s="9">
        <v>2</v>
      </c>
      <c r="K481" s="9">
        <v>0</v>
      </c>
      <c r="L481" s="9">
        <v>0</v>
      </c>
      <c r="M481" s="9">
        <v>0</v>
      </c>
      <c r="N481" s="9">
        <v>0</v>
      </c>
      <c r="O481" s="9">
        <v>0</v>
      </c>
      <c r="P481" s="9">
        <f t="shared" si="85"/>
        <v>11</v>
      </c>
      <c r="Q481" s="10">
        <f t="shared" si="86"/>
        <v>2</v>
      </c>
      <c r="R481" s="9">
        <f t="shared" si="81"/>
        <v>13</v>
      </c>
      <c r="S481" s="9">
        <v>0</v>
      </c>
      <c r="T481" s="9">
        <v>0</v>
      </c>
      <c r="U481" s="11">
        <f t="shared" si="83"/>
        <v>0</v>
      </c>
    </row>
    <row r="482" spans="1:21" ht="33.75" hidden="1" outlineLevel="1">
      <c r="A482" s="851"/>
      <c r="B482" s="852"/>
      <c r="C482" s="50" t="s">
        <v>640</v>
      </c>
      <c r="D482" s="9">
        <v>19</v>
      </c>
      <c r="E482" s="9">
        <v>0</v>
      </c>
      <c r="F482" s="9">
        <v>0</v>
      </c>
      <c r="G482" s="9">
        <v>3</v>
      </c>
      <c r="H482" s="9">
        <v>0</v>
      </c>
      <c r="I482" s="9">
        <v>5</v>
      </c>
      <c r="J482" s="9">
        <v>2</v>
      </c>
      <c r="K482" s="9">
        <v>0</v>
      </c>
      <c r="L482" s="9">
        <v>0</v>
      </c>
      <c r="M482" s="9">
        <v>0</v>
      </c>
      <c r="N482" s="9">
        <v>0</v>
      </c>
      <c r="O482" s="9">
        <v>0</v>
      </c>
      <c r="P482" s="9">
        <f t="shared" si="85"/>
        <v>27</v>
      </c>
      <c r="Q482" s="10">
        <f t="shared" si="86"/>
        <v>2</v>
      </c>
      <c r="R482" s="9">
        <f t="shared" si="81"/>
        <v>29</v>
      </c>
      <c r="S482" s="9">
        <v>0</v>
      </c>
      <c r="T482" s="9">
        <v>0</v>
      </c>
      <c r="U482" s="11">
        <f t="shared" si="83"/>
        <v>0</v>
      </c>
    </row>
    <row r="483" spans="1:21" ht="33.75" hidden="1" outlineLevel="1">
      <c r="A483" s="851"/>
      <c r="B483" s="852"/>
      <c r="C483" s="50" t="s">
        <v>641</v>
      </c>
      <c r="D483" s="9">
        <v>0</v>
      </c>
      <c r="E483" s="9">
        <v>0</v>
      </c>
      <c r="F483" s="9">
        <v>0</v>
      </c>
      <c r="G483" s="9">
        <v>0</v>
      </c>
      <c r="H483" s="9">
        <v>0</v>
      </c>
      <c r="I483" s="9">
        <v>0</v>
      </c>
      <c r="J483" s="9">
        <v>0</v>
      </c>
      <c r="K483" s="9">
        <v>0</v>
      </c>
      <c r="L483" s="9">
        <v>0</v>
      </c>
      <c r="M483" s="9">
        <v>0</v>
      </c>
      <c r="N483" s="9">
        <v>0</v>
      </c>
      <c r="O483" s="9">
        <v>0</v>
      </c>
      <c r="P483" s="9">
        <f t="shared" si="85"/>
        <v>0</v>
      </c>
      <c r="Q483" s="10">
        <f t="shared" si="86"/>
        <v>0</v>
      </c>
      <c r="R483" s="9">
        <f t="shared" si="81"/>
        <v>0</v>
      </c>
      <c r="S483" s="9">
        <v>0</v>
      </c>
      <c r="T483" s="9">
        <v>0</v>
      </c>
      <c r="U483" s="11">
        <f t="shared" si="83"/>
        <v>0</v>
      </c>
    </row>
    <row r="484" spans="1:21" ht="33.75" hidden="1" outlineLevel="1">
      <c r="A484" s="851"/>
      <c r="B484" s="852"/>
      <c r="C484" s="50" t="s">
        <v>642</v>
      </c>
      <c r="D484" s="9">
        <v>10</v>
      </c>
      <c r="E484" s="9">
        <v>0</v>
      </c>
      <c r="F484" s="9">
        <v>0</v>
      </c>
      <c r="G484" s="9">
        <v>1</v>
      </c>
      <c r="H484" s="9">
        <v>1</v>
      </c>
      <c r="I484" s="9">
        <v>6</v>
      </c>
      <c r="J484" s="9">
        <v>3</v>
      </c>
      <c r="K484" s="9">
        <v>0</v>
      </c>
      <c r="L484" s="9">
        <v>0</v>
      </c>
      <c r="M484" s="9">
        <v>1</v>
      </c>
      <c r="N484" s="9">
        <v>0</v>
      </c>
      <c r="O484" s="9">
        <v>1</v>
      </c>
      <c r="P484" s="9">
        <f t="shared" si="85"/>
        <v>18</v>
      </c>
      <c r="Q484" s="10">
        <f t="shared" si="86"/>
        <v>5</v>
      </c>
      <c r="R484" s="9">
        <f t="shared" si="81"/>
        <v>23</v>
      </c>
      <c r="S484" s="9">
        <v>0</v>
      </c>
      <c r="T484" s="9">
        <v>0</v>
      </c>
      <c r="U484" s="11">
        <f t="shared" si="83"/>
        <v>0</v>
      </c>
    </row>
    <row r="485" spans="1:21" ht="33.75" hidden="1" outlineLevel="1">
      <c r="A485" s="851"/>
      <c r="B485" s="852"/>
      <c r="C485" s="50" t="s">
        <v>643</v>
      </c>
      <c r="D485" s="9">
        <v>6</v>
      </c>
      <c r="E485" s="9">
        <v>0</v>
      </c>
      <c r="F485" s="9">
        <v>0</v>
      </c>
      <c r="G485" s="9">
        <v>0</v>
      </c>
      <c r="H485" s="9">
        <v>0</v>
      </c>
      <c r="I485" s="9">
        <v>5</v>
      </c>
      <c r="J485" s="9">
        <v>4</v>
      </c>
      <c r="K485" s="9">
        <v>1</v>
      </c>
      <c r="L485" s="9">
        <v>1</v>
      </c>
      <c r="M485" s="9">
        <v>1</v>
      </c>
      <c r="N485" s="9">
        <v>0</v>
      </c>
      <c r="O485" s="9">
        <v>4</v>
      </c>
      <c r="P485" s="9">
        <f t="shared" si="85"/>
        <v>11</v>
      </c>
      <c r="Q485" s="10">
        <f t="shared" si="86"/>
        <v>11</v>
      </c>
      <c r="R485" s="9">
        <f t="shared" si="81"/>
        <v>22</v>
      </c>
      <c r="S485" s="9">
        <v>0</v>
      </c>
      <c r="T485" s="9">
        <v>0</v>
      </c>
      <c r="U485" s="11">
        <f t="shared" si="83"/>
        <v>0</v>
      </c>
    </row>
    <row r="486" spans="1:21" ht="33.75" hidden="1" outlineLevel="1">
      <c r="A486" s="851"/>
      <c r="B486" s="852" t="s">
        <v>644</v>
      </c>
      <c r="C486" s="50" t="s">
        <v>645</v>
      </c>
      <c r="D486" s="9">
        <v>220</v>
      </c>
      <c r="E486" s="9">
        <v>8</v>
      </c>
      <c r="F486" s="9">
        <v>8</v>
      </c>
      <c r="G486" s="9">
        <v>17</v>
      </c>
      <c r="H486" s="9">
        <v>2</v>
      </c>
      <c r="I486" s="9">
        <v>55</v>
      </c>
      <c r="J486" s="9">
        <v>303</v>
      </c>
      <c r="K486" s="9">
        <v>10</v>
      </c>
      <c r="L486" s="9">
        <v>7</v>
      </c>
      <c r="M486" s="9">
        <v>23</v>
      </c>
      <c r="N486" s="9">
        <v>3</v>
      </c>
      <c r="O486" s="9">
        <v>63</v>
      </c>
      <c r="P486" s="9">
        <f t="shared" si="85"/>
        <v>310</v>
      </c>
      <c r="Q486" s="10">
        <f t="shared" si="86"/>
        <v>409</v>
      </c>
      <c r="R486" s="9">
        <f t="shared" si="81"/>
        <v>719</v>
      </c>
      <c r="S486" s="9">
        <v>0</v>
      </c>
      <c r="T486" s="9">
        <v>0</v>
      </c>
      <c r="U486" s="11">
        <f t="shared" si="83"/>
        <v>0</v>
      </c>
    </row>
    <row r="487" spans="1:21" ht="33.75" hidden="1" outlineLevel="1">
      <c r="A487" s="851"/>
      <c r="B487" s="852"/>
      <c r="C487" s="50" t="s">
        <v>646</v>
      </c>
      <c r="D487" s="9">
        <v>65</v>
      </c>
      <c r="E487" s="9">
        <v>2</v>
      </c>
      <c r="F487" s="9">
        <v>2</v>
      </c>
      <c r="G487" s="9">
        <v>7</v>
      </c>
      <c r="H487" s="9">
        <v>0</v>
      </c>
      <c r="I487" s="9">
        <v>19</v>
      </c>
      <c r="J487" s="9">
        <v>64</v>
      </c>
      <c r="K487" s="9">
        <v>2</v>
      </c>
      <c r="L487" s="9">
        <v>3</v>
      </c>
      <c r="M487" s="9">
        <v>5</v>
      </c>
      <c r="N487" s="9">
        <v>1</v>
      </c>
      <c r="O487" s="9">
        <v>16</v>
      </c>
      <c r="P487" s="9">
        <f t="shared" si="85"/>
        <v>95</v>
      </c>
      <c r="Q487" s="10">
        <f t="shared" si="86"/>
        <v>91</v>
      </c>
      <c r="R487" s="9">
        <f t="shared" si="81"/>
        <v>186</v>
      </c>
      <c r="S487" s="9">
        <v>0</v>
      </c>
      <c r="T487" s="9">
        <v>0</v>
      </c>
      <c r="U487" s="11">
        <f t="shared" si="83"/>
        <v>0</v>
      </c>
    </row>
    <row r="488" spans="1:21" ht="33.75" hidden="1" outlineLevel="1">
      <c r="A488" s="851"/>
      <c r="B488" s="852"/>
      <c r="C488" s="50" t="s">
        <v>647</v>
      </c>
      <c r="D488" s="9">
        <v>27</v>
      </c>
      <c r="E488" s="9">
        <v>0</v>
      </c>
      <c r="F488" s="9">
        <v>2</v>
      </c>
      <c r="G488" s="9">
        <v>2</v>
      </c>
      <c r="H488" s="9">
        <v>0</v>
      </c>
      <c r="I488" s="9">
        <v>12</v>
      </c>
      <c r="J488" s="9">
        <v>14</v>
      </c>
      <c r="K488" s="9">
        <v>0</v>
      </c>
      <c r="L488" s="9">
        <v>1</v>
      </c>
      <c r="M488" s="9">
        <v>0</v>
      </c>
      <c r="N488" s="9">
        <v>0</v>
      </c>
      <c r="O488" s="9">
        <v>8</v>
      </c>
      <c r="P488" s="9">
        <f t="shared" si="85"/>
        <v>43</v>
      </c>
      <c r="Q488" s="10">
        <f t="shared" si="86"/>
        <v>23</v>
      </c>
      <c r="R488" s="9">
        <f t="shared" si="81"/>
        <v>66</v>
      </c>
      <c r="S488" s="9">
        <v>0</v>
      </c>
      <c r="T488" s="9">
        <v>0</v>
      </c>
      <c r="U488" s="11">
        <f t="shared" si="83"/>
        <v>0</v>
      </c>
    </row>
    <row r="489" spans="1:21" ht="33.75" hidden="1" outlineLevel="1">
      <c r="A489" s="851"/>
      <c r="B489" s="852"/>
      <c r="C489" s="50" t="s">
        <v>648</v>
      </c>
      <c r="D489" s="9">
        <v>21</v>
      </c>
      <c r="E489" s="9">
        <v>0</v>
      </c>
      <c r="F489" s="9">
        <v>0</v>
      </c>
      <c r="G489" s="9">
        <v>0</v>
      </c>
      <c r="H489" s="9">
        <v>1</v>
      </c>
      <c r="I489" s="9">
        <v>8</v>
      </c>
      <c r="J489" s="9">
        <v>37</v>
      </c>
      <c r="K489" s="9">
        <v>0</v>
      </c>
      <c r="L489" s="9">
        <v>0</v>
      </c>
      <c r="M489" s="9">
        <v>0</v>
      </c>
      <c r="N489" s="9">
        <v>0</v>
      </c>
      <c r="O489" s="9">
        <v>1</v>
      </c>
      <c r="P489" s="9">
        <f t="shared" si="85"/>
        <v>30</v>
      </c>
      <c r="Q489" s="10">
        <f t="shared" si="86"/>
        <v>38</v>
      </c>
      <c r="R489" s="9">
        <f t="shared" si="81"/>
        <v>68</v>
      </c>
      <c r="S489" s="9">
        <v>0</v>
      </c>
      <c r="T489" s="9">
        <v>0</v>
      </c>
      <c r="U489" s="11">
        <f t="shared" si="83"/>
        <v>0</v>
      </c>
    </row>
    <row r="490" spans="1:21" ht="33.75" hidden="1" outlineLevel="1">
      <c r="A490" s="851"/>
      <c r="B490" s="852"/>
      <c r="C490" s="50" t="s">
        <v>649</v>
      </c>
      <c r="D490" s="9">
        <v>21</v>
      </c>
      <c r="E490" s="9">
        <v>1</v>
      </c>
      <c r="F490" s="9">
        <v>1</v>
      </c>
      <c r="G490" s="9">
        <v>1</v>
      </c>
      <c r="H490" s="9">
        <v>0</v>
      </c>
      <c r="I490" s="9">
        <v>6</v>
      </c>
      <c r="J490" s="9">
        <v>53</v>
      </c>
      <c r="K490" s="9">
        <v>1</v>
      </c>
      <c r="L490" s="9">
        <v>2</v>
      </c>
      <c r="M490" s="9">
        <v>3</v>
      </c>
      <c r="N490" s="9">
        <v>1</v>
      </c>
      <c r="O490" s="9">
        <v>11</v>
      </c>
      <c r="P490" s="9">
        <f t="shared" si="85"/>
        <v>30</v>
      </c>
      <c r="Q490" s="10">
        <f t="shared" si="86"/>
        <v>71</v>
      </c>
      <c r="R490" s="9">
        <f t="shared" si="81"/>
        <v>101</v>
      </c>
      <c r="S490" s="9">
        <v>0</v>
      </c>
      <c r="T490" s="9">
        <v>0</v>
      </c>
      <c r="U490" s="11">
        <f t="shared" si="83"/>
        <v>0</v>
      </c>
    </row>
    <row r="491" spans="1:21" ht="45" hidden="1" outlineLevel="1">
      <c r="A491" s="851"/>
      <c r="B491" s="852"/>
      <c r="C491" s="50" t="s">
        <v>650</v>
      </c>
      <c r="D491" s="9">
        <v>10</v>
      </c>
      <c r="E491" s="9">
        <v>0</v>
      </c>
      <c r="F491" s="9">
        <v>0</v>
      </c>
      <c r="G491" s="9">
        <v>1</v>
      </c>
      <c r="H491" s="9">
        <v>1</v>
      </c>
      <c r="I491" s="9">
        <v>11</v>
      </c>
      <c r="J491" s="9">
        <v>0</v>
      </c>
      <c r="K491" s="9">
        <v>0</v>
      </c>
      <c r="L491" s="9">
        <v>0</v>
      </c>
      <c r="M491" s="9">
        <v>0</v>
      </c>
      <c r="N491" s="9">
        <v>0</v>
      </c>
      <c r="O491" s="9">
        <v>1</v>
      </c>
      <c r="P491" s="9">
        <f t="shared" si="85"/>
        <v>23</v>
      </c>
      <c r="Q491" s="10">
        <f t="shared" si="86"/>
        <v>1</v>
      </c>
      <c r="R491" s="9">
        <f t="shared" si="81"/>
        <v>24</v>
      </c>
      <c r="S491" s="9">
        <v>0</v>
      </c>
      <c r="T491" s="9">
        <v>1</v>
      </c>
      <c r="U491" s="11">
        <f t="shared" si="83"/>
        <v>1</v>
      </c>
    </row>
    <row r="492" spans="1:21" ht="33.75" hidden="1" outlineLevel="1">
      <c r="A492" s="851"/>
      <c r="B492" s="852"/>
      <c r="C492" s="50" t="s">
        <v>651</v>
      </c>
      <c r="D492" s="9">
        <v>4</v>
      </c>
      <c r="E492" s="9">
        <v>0</v>
      </c>
      <c r="F492" s="9">
        <v>0</v>
      </c>
      <c r="G492" s="9">
        <v>0</v>
      </c>
      <c r="H492" s="9">
        <v>0</v>
      </c>
      <c r="I492" s="9">
        <v>5</v>
      </c>
      <c r="J492" s="9">
        <v>3</v>
      </c>
      <c r="K492" s="9">
        <v>0</v>
      </c>
      <c r="L492" s="9">
        <v>0</v>
      </c>
      <c r="M492" s="9">
        <v>0</v>
      </c>
      <c r="N492" s="9">
        <v>0</v>
      </c>
      <c r="O492" s="9">
        <v>1</v>
      </c>
      <c r="P492" s="9">
        <f t="shared" si="85"/>
        <v>9</v>
      </c>
      <c r="Q492" s="10">
        <f t="shared" si="86"/>
        <v>4</v>
      </c>
      <c r="R492" s="9">
        <f t="shared" si="81"/>
        <v>13</v>
      </c>
      <c r="S492" s="9">
        <v>0</v>
      </c>
      <c r="T492" s="9">
        <v>0</v>
      </c>
      <c r="U492" s="11">
        <f t="shared" si="83"/>
        <v>0</v>
      </c>
    </row>
    <row r="493" spans="1:21" ht="33.75" hidden="1" outlineLevel="1">
      <c r="A493" s="851"/>
      <c r="B493" s="852"/>
      <c r="C493" s="50" t="s">
        <v>652</v>
      </c>
      <c r="D493" s="9">
        <v>36</v>
      </c>
      <c r="E493" s="9">
        <v>2</v>
      </c>
      <c r="F493" s="9">
        <v>3</v>
      </c>
      <c r="G493" s="9">
        <v>1</v>
      </c>
      <c r="H493" s="9">
        <v>1</v>
      </c>
      <c r="I493" s="9">
        <v>49</v>
      </c>
      <c r="J493" s="9">
        <v>22</v>
      </c>
      <c r="K493" s="9">
        <v>3</v>
      </c>
      <c r="L493" s="9">
        <v>0</v>
      </c>
      <c r="M493" s="9">
        <v>2</v>
      </c>
      <c r="N493" s="9">
        <v>0</v>
      </c>
      <c r="O493" s="9">
        <v>6</v>
      </c>
      <c r="P493" s="9">
        <f t="shared" si="85"/>
        <v>92</v>
      </c>
      <c r="Q493" s="10">
        <f t="shared" si="86"/>
        <v>33</v>
      </c>
      <c r="R493" s="9">
        <f t="shared" si="81"/>
        <v>125</v>
      </c>
      <c r="S493" s="9">
        <v>0</v>
      </c>
      <c r="T493" s="9">
        <v>0</v>
      </c>
      <c r="U493" s="11">
        <f t="shared" si="83"/>
        <v>0</v>
      </c>
    </row>
    <row r="494" spans="1:21" ht="22.5" hidden="1" outlineLevel="1">
      <c r="A494" s="851"/>
      <c r="B494" s="852"/>
      <c r="C494" s="50" t="s">
        <v>653</v>
      </c>
      <c r="D494" s="9">
        <v>1</v>
      </c>
      <c r="E494" s="9">
        <v>0</v>
      </c>
      <c r="F494" s="9">
        <v>0</v>
      </c>
      <c r="G494" s="9">
        <v>0</v>
      </c>
      <c r="H494" s="9">
        <v>0</v>
      </c>
      <c r="I494" s="9">
        <v>1</v>
      </c>
      <c r="J494" s="9">
        <v>0</v>
      </c>
      <c r="K494" s="9">
        <v>0</v>
      </c>
      <c r="L494" s="9">
        <v>0</v>
      </c>
      <c r="M494" s="9">
        <v>0</v>
      </c>
      <c r="N494" s="9">
        <v>0</v>
      </c>
      <c r="O494" s="9">
        <v>0</v>
      </c>
      <c r="P494" s="9">
        <f t="shared" si="85"/>
        <v>2</v>
      </c>
      <c r="Q494" s="10">
        <f t="shared" si="86"/>
        <v>0</v>
      </c>
      <c r="R494" s="9">
        <f t="shared" si="81"/>
        <v>2</v>
      </c>
      <c r="S494" s="9">
        <v>0</v>
      </c>
      <c r="T494" s="9">
        <v>0</v>
      </c>
      <c r="U494" s="11">
        <f t="shared" si="83"/>
        <v>0</v>
      </c>
    </row>
    <row r="495" spans="1:21" ht="33.75" hidden="1" outlineLevel="1">
      <c r="A495" s="851"/>
      <c r="B495" s="852" t="s">
        <v>654</v>
      </c>
      <c r="C495" s="50" t="s">
        <v>655</v>
      </c>
      <c r="D495" s="9">
        <v>8</v>
      </c>
      <c r="E495" s="9">
        <v>0</v>
      </c>
      <c r="F495" s="9">
        <v>0</v>
      </c>
      <c r="G495" s="9">
        <v>0</v>
      </c>
      <c r="H495" s="9">
        <v>0</v>
      </c>
      <c r="I495" s="9">
        <v>5</v>
      </c>
      <c r="J495" s="9">
        <v>1</v>
      </c>
      <c r="K495" s="9">
        <v>0</v>
      </c>
      <c r="L495" s="9">
        <v>0</v>
      </c>
      <c r="M495" s="9">
        <v>1</v>
      </c>
      <c r="N495" s="9">
        <v>0</v>
      </c>
      <c r="O495" s="9">
        <v>1</v>
      </c>
      <c r="P495" s="9">
        <f t="shared" si="85"/>
        <v>13</v>
      </c>
      <c r="Q495" s="10">
        <f t="shared" si="86"/>
        <v>3</v>
      </c>
      <c r="R495" s="9">
        <f t="shared" si="81"/>
        <v>16</v>
      </c>
      <c r="S495" s="9">
        <v>0</v>
      </c>
      <c r="T495" s="9">
        <v>0</v>
      </c>
      <c r="U495" s="11">
        <f t="shared" si="83"/>
        <v>0</v>
      </c>
    </row>
    <row r="496" spans="1:21" ht="33.75" hidden="1" outlineLevel="1">
      <c r="A496" s="851"/>
      <c r="B496" s="852"/>
      <c r="C496" s="50" t="s">
        <v>656</v>
      </c>
      <c r="D496" s="9">
        <v>3</v>
      </c>
      <c r="E496" s="9">
        <v>0</v>
      </c>
      <c r="F496" s="9">
        <v>0</v>
      </c>
      <c r="G496" s="9">
        <v>0</v>
      </c>
      <c r="H496" s="9">
        <v>0</v>
      </c>
      <c r="I496" s="9">
        <v>1</v>
      </c>
      <c r="J496" s="9">
        <v>0</v>
      </c>
      <c r="K496" s="9">
        <v>0</v>
      </c>
      <c r="L496" s="9">
        <v>0</v>
      </c>
      <c r="M496" s="9">
        <v>0</v>
      </c>
      <c r="N496" s="9">
        <v>0</v>
      </c>
      <c r="O496" s="9">
        <v>1</v>
      </c>
      <c r="P496" s="9">
        <f t="shared" si="85"/>
        <v>4</v>
      </c>
      <c r="Q496" s="10">
        <f t="shared" si="86"/>
        <v>1</v>
      </c>
      <c r="R496" s="9">
        <f t="shared" si="81"/>
        <v>5</v>
      </c>
      <c r="S496" s="9">
        <v>0</v>
      </c>
      <c r="T496" s="9">
        <v>0</v>
      </c>
      <c r="U496" s="11">
        <f t="shared" si="83"/>
        <v>0</v>
      </c>
    </row>
    <row r="497" spans="1:21" ht="22.5" hidden="1" outlineLevel="1">
      <c r="A497" s="851"/>
      <c r="B497" s="852"/>
      <c r="C497" s="50" t="s">
        <v>657</v>
      </c>
      <c r="D497" s="9">
        <v>1</v>
      </c>
      <c r="E497" s="9">
        <v>0</v>
      </c>
      <c r="F497" s="9">
        <v>0</v>
      </c>
      <c r="G497" s="9">
        <v>0</v>
      </c>
      <c r="H497" s="9">
        <v>0</v>
      </c>
      <c r="I497" s="9">
        <v>1</v>
      </c>
      <c r="J497" s="9">
        <v>0</v>
      </c>
      <c r="K497" s="9">
        <v>0</v>
      </c>
      <c r="L497" s="9">
        <v>0</v>
      </c>
      <c r="M497" s="9">
        <v>0</v>
      </c>
      <c r="N497" s="9">
        <v>0</v>
      </c>
      <c r="O497" s="9">
        <v>0</v>
      </c>
      <c r="P497" s="9">
        <f t="shared" si="85"/>
        <v>2</v>
      </c>
      <c r="Q497" s="10">
        <f t="shared" si="86"/>
        <v>0</v>
      </c>
      <c r="R497" s="9">
        <f t="shared" si="81"/>
        <v>2</v>
      </c>
      <c r="S497" s="9">
        <v>0</v>
      </c>
      <c r="T497" s="9">
        <v>0</v>
      </c>
      <c r="U497" s="11">
        <f t="shared" si="83"/>
        <v>0</v>
      </c>
    </row>
    <row r="498" spans="1:21" ht="22.5" hidden="1" outlineLevel="1">
      <c r="A498" s="851"/>
      <c r="B498" s="852" t="s">
        <v>658</v>
      </c>
      <c r="C498" s="50" t="s">
        <v>659</v>
      </c>
      <c r="D498" s="9">
        <v>25</v>
      </c>
      <c r="E498" s="9">
        <v>0</v>
      </c>
      <c r="F498" s="9">
        <v>2</v>
      </c>
      <c r="G498" s="9">
        <v>2</v>
      </c>
      <c r="H498" s="9">
        <v>0</v>
      </c>
      <c r="I498" s="9">
        <v>10</v>
      </c>
      <c r="J498" s="9">
        <v>19</v>
      </c>
      <c r="K498" s="9">
        <v>0</v>
      </c>
      <c r="L498" s="9">
        <v>1</v>
      </c>
      <c r="M498" s="9">
        <v>0</v>
      </c>
      <c r="N498" s="9">
        <v>0</v>
      </c>
      <c r="O498" s="9">
        <v>2</v>
      </c>
      <c r="P498" s="9">
        <f t="shared" si="85"/>
        <v>39</v>
      </c>
      <c r="Q498" s="10">
        <f t="shared" si="86"/>
        <v>22</v>
      </c>
      <c r="R498" s="9">
        <f t="shared" si="81"/>
        <v>61</v>
      </c>
      <c r="S498" s="9">
        <v>0</v>
      </c>
      <c r="T498" s="9">
        <v>0</v>
      </c>
      <c r="U498" s="11">
        <f t="shared" si="83"/>
        <v>0</v>
      </c>
    </row>
    <row r="499" spans="1:21" ht="22.5" hidden="1" outlineLevel="1">
      <c r="A499" s="858"/>
      <c r="B499" s="856"/>
      <c r="C499" s="52" t="s">
        <v>660</v>
      </c>
      <c r="D499" s="9">
        <v>3</v>
      </c>
      <c r="E499" s="9">
        <v>0</v>
      </c>
      <c r="F499" s="9">
        <v>1</v>
      </c>
      <c r="G499" s="9">
        <v>1</v>
      </c>
      <c r="H499" s="9">
        <v>0</v>
      </c>
      <c r="I499" s="9">
        <v>1</v>
      </c>
      <c r="J499" s="9">
        <v>0</v>
      </c>
      <c r="K499" s="9">
        <v>0</v>
      </c>
      <c r="L499" s="9">
        <v>0</v>
      </c>
      <c r="M499" s="9">
        <v>0</v>
      </c>
      <c r="N499" s="9">
        <v>0</v>
      </c>
      <c r="O499" s="9">
        <v>1</v>
      </c>
      <c r="P499" s="9">
        <f t="shared" si="85"/>
        <v>6</v>
      </c>
      <c r="Q499" s="10">
        <f t="shared" si="86"/>
        <v>1</v>
      </c>
      <c r="R499" s="13">
        <f t="shared" ref="R499:R512" si="87">+Q499+P499</f>
        <v>7</v>
      </c>
      <c r="S499" s="9">
        <v>0</v>
      </c>
      <c r="T499" s="9">
        <v>0</v>
      </c>
      <c r="U499" s="14">
        <f t="shared" si="83"/>
        <v>0</v>
      </c>
    </row>
    <row r="500" spans="1:21" ht="14.1" customHeight="1" collapsed="1">
      <c r="A500" s="871" t="s">
        <v>661</v>
      </c>
      <c r="B500" s="871"/>
      <c r="C500" s="871"/>
      <c r="D500" s="15">
        <f t="shared" ref="D500:T500" si="88">SUM(D501:D512)</f>
        <v>3853</v>
      </c>
      <c r="E500" s="15">
        <f t="shared" si="88"/>
        <v>89</v>
      </c>
      <c r="F500" s="15">
        <f t="shared" si="88"/>
        <v>195</v>
      </c>
      <c r="G500" s="15">
        <f t="shared" si="88"/>
        <v>310</v>
      </c>
      <c r="H500" s="15">
        <f t="shared" si="88"/>
        <v>108</v>
      </c>
      <c r="I500" s="15">
        <f t="shared" si="88"/>
        <v>2482</v>
      </c>
      <c r="J500" s="15">
        <f t="shared" si="88"/>
        <v>124</v>
      </c>
      <c r="K500" s="15">
        <f t="shared" si="88"/>
        <v>1</v>
      </c>
      <c r="L500" s="15">
        <f t="shared" si="88"/>
        <v>10</v>
      </c>
      <c r="M500" s="15">
        <f t="shared" si="88"/>
        <v>12</v>
      </c>
      <c r="N500" s="15">
        <f t="shared" si="88"/>
        <v>5</v>
      </c>
      <c r="O500" s="15">
        <f t="shared" si="88"/>
        <v>57</v>
      </c>
      <c r="P500" s="16">
        <f t="shared" si="85"/>
        <v>7037</v>
      </c>
      <c r="Q500" s="16">
        <f t="shared" si="86"/>
        <v>209</v>
      </c>
      <c r="R500" s="16">
        <f t="shared" si="87"/>
        <v>7246</v>
      </c>
      <c r="S500" s="16">
        <f t="shared" si="88"/>
        <v>2</v>
      </c>
      <c r="T500" s="16">
        <f t="shared" si="88"/>
        <v>0</v>
      </c>
      <c r="U500" s="16">
        <f t="shared" si="83"/>
        <v>2</v>
      </c>
    </row>
    <row r="501" spans="1:21" ht="33.75" hidden="1" outlineLevel="1">
      <c r="A501" s="860" t="s">
        <v>661</v>
      </c>
      <c r="B501" s="17" t="s">
        <v>662</v>
      </c>
      <c r="C501" s="17" t="s">
        <v>663</v>
      </c>
      <c r="D501" s="9">
        <v>6</v>
      </c>
      <c r="E501" s="9">
        <v>0</v>
      </c>
      <c r="F501" s="9">
        <v>2</v>
      </c>
      <c r="G501" s="9">
        <v>0</v>
      </c>
      <c r="H501" s="9">
        <v>0</v>
      </c>
      <c r="I501" s="9">
        <v>8</v>
      </c>
      <c r="J501" s="9">
        <v>0</v>
      </c>
      <c r="K501" s="9">
        <v>0</v>
      </c>
      <c r="L501" s="9">
        <v>0</v>
      </c>
      <c r="M501" s="9">
        <v>0</v>
      </c>
      <c r="N501" s="9">
        <v>0</v>
      </c>
      <c r="O501" s="9">
        <v>1</v>
      </c>
      <c r="P501" s="18">
        <f>SUM(D501:I501)</f>
        <v>16</v>
      </c>
      <c r="Q501" s="19">
        <f t="shared" si="86"/>
        <v>1</v>
      </c>
      <c r="R501" s="18">
        <f t="shared" si="87"/>
        <v>17</v>
      </c>
      <c r="S501" s="9">
        <v>0</v>
      </c>
      <c r="T501" s="9">
        <v>0</v>
      </c>
      <c r="U501" s="20">
        <f t="shared" si="83"/>
        <v>0</v>
      </c>
    </row>
    <row r="502" spans="1:21" ht="22.5" hidden="1" outlineLevel="1">
      <c r="A502" s="851"/>
      <c r="B502" s="50" t="s">
        <v>664</v>
      </c>
      <c r="C502" s="50" t="s">
        <v>665</v>
      </c>
      <c r="D502" s="9">
        <v>4</v>
      </c>
      <c r="E502" s="9">
        <v>0</v>
      </c>
      <c r="F502" s="9">
        <v>0</v>
      </c>
      <c r="G502" s="9">
        <v>0</v>
      </c>
      <c r="H502" s="9">
        <v>0</v>
      </c>
      <c r="I502" s="9">
        <v>1</v>
      </c>
      <c r="J502" s="9">
        <v>0</v>
      </c>
      <c r="K502" s="9">
        <v>0</v>
      </c>
      <c r="L502" s="9">
        <v>0</v>
      </c>
      <c r="M502" s="9">
        <v>0</v>
      </c>
      <c r="N502" s="9">
        <v>0</v>
      </c>
      <c r="O502" s="9">
        <v>0</v>
      </c>
      <c r="P502" s="18">
        <f t="shared" ref="P502:P512" si="89">SUM(D502:I502)</f>
        <v>5</v>
      </c>
      <c r="Q502" s="19">
        <f t="shared" si="86"/>
        <v>0</v>
      </c>
      <c r="R502" s="9">
        <f t="shared" si="87"/>
        <v>5</v>
      </c>
      <c r="S502" s="9">
        <v>0</v>
      </c>
      <c r="T502" s="9">
        <v>0</v>
      </c>
      <c r="U502" s="11">
        <f t="shared" si="83"/>
        <v>0</v>
      </c>
    </row>
    <row r="503" spans="1:21" ht="22.5" hidden="1" outlineLevel="1">
      <c r="A503" s="851"/>
      <c r="B503" s="852" t="s">
        <v>666</v>
      </c>
      <c r="C503" s="50" t="s">
        <v>667</v>
      </c>
      <c r="D503" s="9">
        <v>362</v>
      </c>
      <c r="E503" s="9">
        <v>10</v>
      </c>
      <c r="F503" s="9">
        <v>13</v>
      </c>
      <c r="G503" s="9">
        <v>35</v>
      </c>
      <c r="H503" s="9">
        <v>12</v>
      </c>
      <c r="I503" s="9">
        <v>224</v>
      </c>
      <c r="J503" s="9">
        <v>7</v>
      </c>
      <c r="K503" s="9">
        <v>0</v>
      </c>
      <c r="L503" s="9">
        <v>0</v>
      </c>
      <c r="M503" s="9">
        <v>0</v>
      </c>
      <c r="N503" s="9">
        <v>0</v>
      </c>
      <c r="O503" s="9">
        <v>1</v>
      </c>
      <c r="P503" s="18">
        <f t="shared" si="89"/>
        <v>656</v>
      </c>
      <c r="Q503" s="19">
        <f t="shared" si="86"/>
        <v>8</v>
      </c>
      <c r="R503" s="9">
        <f t="shared" si="87"/>
        <v>664</v>
      </c>
      <c r="S503" s="9">
        <v>1</v>
      </c>
      <c r="T503" s="9">
        <v>0</v>
      </c>
      <c r="U503" s="11">
        <f t="shared" si="83"/>
        <v>1</v>
      </c>
    </row>
    <row r="504" spans="1:21" hidden="1" outlineLevel="1">
      <c r="A504" s="851"/>
      <c r="B504" s="852"/>
      <c r="C504" s="50" t="s">
        <v>668</v>
      </c>
      <c r="D504" s="9">
        <v>28</v>
      </c>
      <c r="E504" s="9">
        <v>2</v>
      </c>
      <c r="F504" s="9">
        <v>2</v>
      </c>
      <c r="G504" s="9">
        <v>0</v>
      </c>
      <c r="H504" s="9">
        <v>0</v>
      </c>
      <c r="I504" s="9">
        <v>24</v>
      </c>
      <c r="J504" s="9">
        <v>2</v>
      </c>
      <c r="K504" s="9">
        <v>0</v>
      </c>
      <c r="L504" s="9">
        <v>0</v>
      </c>
      <c r="M504" s="9">
        <v>0</v>
      </c>
      <c r="N504" s="9">
        <v>0</v>
      </c>
      <c r="O504" s="9">
        <v>1</v>
      </c>
      <c r="P504" s="18">
        <f t="shared" si="89"/>
        <v>56</v>
      </c>
      <c r="Q504" s="19">
        <f t="shared" si="86"/>
        <v>3</v>
      </c>
      <c r="R504" s="9">
        <f t="shared" si="87"/>
        <v>59</v>
      </c>
      <c r="S504" s="9">
        <v>0</v>
      </c>
      <c r="T504" s="9">
        <v>0</v>
      </c>
      <c r="U504" s="11">
        <f t="shared" si="83"/>
        <v>0</v>
      </c>
    </row>
    <row r="505" spans="1:21" hidden="1" outlineLevel="1">
      <c r="A505" s="851"/>
      <c r="B505" s="852"/>
      <c r="C505" s="50" t="s">
        <v>669</v>
      </c>
      <c r="D505" s="9">
        <v>0</v>
      </c>
      <c r="E505" s="9">
        <v>0</v>
      </c>
      <c r="F505" s="9">
        <v>0</v>
      </c>
      <c r="G505" s="9">
        <v>0</v>
      </c>
      <c r="H505" s="9">
        <v>0</v>
      </c>
      <c r="I505" s="9">
        <v>0</v>
      </c>
      <c r="J505" s="9">
        <v>0</v>
      </c>
      <c r="K505" s="9">
        <v>0</v>
      </c>
      <c r="L505" s="9">
        <v>0</v>
      </c>
      <c r="M505" s="9">
        <v>0</v>
      </c>
      <c r="N505" s="9">
        <v>0</v>
      </c>
      <c r="O505" s="9">
        <v>0</v>
      </c>
      <c r="P505" s="18">
        <f t="shared" si="89"/>
        <v>0</v>
      </c>
      <c r="Q505" s="19">
        <f t="shared" si="86"/>
        <v>0</v>
      </c>
      <c r="R505" s="9">
        <f t="shared" si="87"/>
        <v>0</v>
      </c>
      <c r="S505" s="9">
        <v>0</v>
      </c>
      <c r="T505" s="9">
        <v>0</v>
      </c>
      <c r="U505" s="11">
        <f t="shared" si="83"/>
        <v>0</v>
      </c>
    </row>
    <row r="506" spans="1:21" ht="22.5" hidden="1" outlineLevel="1">
      <c r="A506" s="851"/>
      <c r="B506" s="852"/>
      <c r="C506" s="50" t="s">
        <v>670</v>
      </c>
      <c r="D506" s="9">
        <v>0</v>
      </c>
      <c r="E506" s="9">
        <v>0</v>
      </c>
      <c r="F506" s="9">
        <v>0</v>
      </c>
      <c r="G506" s="9">
        <v>0</v>
      </c>
      <c r="H506" s="9">
        <v>0</v>
      </c>
      <c r="I506" s="9">
        <v>0</v>
      </c>
      <c r="J506" s="9">
        <v>0</v>
      </c>
      <c r="K506" s="9">
        <v>0</v>
      </c>
      <c r="L506" s="9">
        <v>0</v>
      </c>
      <c r="M506" s="9">
        <v>0</v>
      </c>
      <c r="N506" s="9">
        <v>0</v>
      </c>
      <c r="O506" s="9">
        <v>0</v>
      </c>
      <c r="P506" s="18">
        <f t="shared" si="89"/>
        <v>0</v>
      </c>
      <c r="Q506" s="19">
        <f t="shared" si="86"/>
        <v>0</v>
      </c>
      <c r="R506" s="9">
        <f t="shared" si="87"/>
        <v>0</v>
      </c>
      <c r="S506" s="9">
        <v>0</v>
      </c>
      <c r="T506" s="9">
        <v>0</v>
      </c>
      <c r="U506" s="11">
        <f t="shared" si="83"/>
        <v>0</v>
      </c>
    </row>
    <row r="507" spans="1:21" hidden="1" outlineLevel="1">
      <c r="A507" s="851"/>
      <c r="B507" s="852"/>
      <c r="C507" s="50" t="s">
        <v>671</v>
      </c>
      <c r="D507" s="9">
        <v>0</v>
      </c>
      <c r="E507" s="9">
        <v>0</v>
      </c>
      <c r="F507" s="9">
        <v>0</v>
      </c>
      <c r="G507" s="9">
        <v>0</v>
      </c>
      <c r="H507" s="9">
        <v>0</v>
      </c>
      <c r="I507" s="9">
        <v>0</v>
      </c>
      <c r="J507" s="9">
        <v>0</v>
      </c>
      <c r="K507" s="9">
        <v>0</v>
      </c>
      <c r="L507" s="9">
        <v>0</v>
      </c>
      <c r="M507" s="9">
        <v>0</v>
      </c>
      <c r="N507" s="9">
        <v>0</v>
      </c>
      <c r="O507" s="9">
        <v>0</v>
      </c>
      <c r="P507" s="18">
        <f t="shared" si="89"/>
        <v>0</v>
      </c>
      <c r="Q507" s="19">
        <f t="shared" si="86"/>
        <v>0</v>
      </c>
      <c r="R507" s="9">
        <f t="shared" si="87"/>
        <v>0</v>
      </c>
      <c r="S507" s="9">
        <v>0</v>
      </c>
      <c r="T507" s="9">
        <v>0</v>
      </c>
      <c r="U507" s="11">
        <f t="shared" si="83"/>
        <v>0</v>
      </c>
    </row>
    <row r="508" spans="1:21" hidden="1" outlineLevel="1">
      <c r="A508" s="851"/>
      <c r="B508" s="852"/>
      <c r="C508" s="50" t="s">
        <v>672</v>
      </c>
      <c r="D508" s="9">
        <v>0</v>
      </c>
      <c r="E508" s="9">
        <v>0</v>
      </c>
      <c r="F508" s="9">
        <v>0</v>
      </c>
      <c r="G508" s="9">
        <v>0</v>
      </c>
      <c r="H508" s="9">
        <v>0</v>
      </c>
      <c r="I508" s="9">
        <v>0</v>
      </c>
      <c r="J508" s="9">
        <v>0</v>
      </c>
      <c r="K508" s="9">
        <v>0</v>
      </c>
      <c r="L508" s="9">
        <v>0</v>
      </c>
      <c r="M508" s="9">
        <v>0</v>
      </c>
      <c r="N508" s="9">
        <v>0</v>
      </c>
      <c r="O508" s="9">
        <v>0</v>
      </c>
      <c r="P508" s="18">
        <f t="shared" si="89"/>
        <v>0</v>
      </c>
      <c r="Q508" s="19">
        <f t="shared" si="86"/>
        <v>0</v>
      </c>
      <c r="R508" s="9">
        <f t="shared" si="87"/>
        <v>0</v>
      </c>
      <c r="S508" s="9">
        <v>0</v>
      </c>
      <c r="T508" s="9">
        <v>0</v>
      </c>
      <c r="U508" s="11">
        <f t="shared" si="83"/>
        <v>0</v>
      </c>
    </row>
    <row r="509" spans="1:21" ht="33.75" hidden="1" outlineLevel="1">
      <c r="A509" s="851"/>
      <c r="B509" s="852"/>
      <c r="C509" s="50" t="s">
        <v>673</v>
      </c>
      <c r="D509" s="9">
        <v>257</v>
      </c>
      <c r="E509" s="9">
        <v>7</v>
      </c>
      <c r="F509" s="9">
        <v>9</v>
      </c>
      <c r="G509" s="9">
        <v>26</v>
      </c>
      <c r="H509" s="9">
        <v>3</v>
      </c>
      <c r="I509" s="9">
        <v>115</v>
      </c>
      <c r="J509" s="9">
        <v>10</v>
      </c>
      <c r="K509" s="9">
        <v>0</v>
      </c>
      <c r="L509" s="9">
        <v>0</v>
      </c>
      <c r="M509" s="9">
        <v>0</v>
      </c>
      <c r="N509" s="9">
        <v>1</v>
      </c>
      <c r="O509" s="9">
        <v>10</v>
      </c>
      <c r="P509" s="18">
        <f t="shared" si="89"/>
        <v>417</v>
      </c>
      <c r="Q509" s="19">
        <f t="shared" si="86"/>
        <v>21</v>
      </c>
      <c r="R509" s="9">
        <f t="shared" si="87"/>
        <v>438</v>
      </c>
      <c r="S509" s="9">
        <v>0</v>
      </c>
      <c r="T509" s="9">
        <v>0</v>
      </c>
      <c r="U509" s="11">
        <f t="shared" si="83"/>
        <v>0</v>
      </c>
    </row>
    <row r="510" spans="1:21" hidden="1" outlineLevel="1">
      <c r="A510" s="851"/>
      <c r="B510" s="852" t="s">
        <v>674</v>
      </c>
      <c r="C510" s="50" t="s">
        <v>675</v>
      </c>
      <c r="D510" s="9">
        <v>2358</v>
      </c>
      <c r="E510" s="9">
        <v>54</v>
      </c>
      <c r="F510" s="9">
        <v>134</v>
      </c>
      <c r="G510" s="9">
        <v>185</v>
      </c>
      <c r="H510" s="9">
        <v>70</v>
      </c>
      <c r="I510" s="9">
        <v>1542</v>
      </c>
      <c r="J510" s="9">
        <v>64</v>
      </c>
      <c r="K510" s="9">
        <v>0</v>
      </c>
      <c r="L510" s="9">
        <v>7</v>
      </c>
      <c r="M510" s="9">
        <v>7</v>
      </c>
      <c r="N510" s="9">
        <v>2</v>
      </c>
      <c r="O510" s="9">
        <v>22</v>
      </c>
      <c r="P510" s="18">
        <f t="shared" si="89"/>
        <v>4343</v>
      </c>
      <c r="Q510" s="19">
        <f t="shared" si="86"/>
        <v>102</v>
      </c>
      <c r="R510" s="9">
        <f t="shared" si="87"/>
        <v>4445</v>
      </c>
      <c r="S510" s="9">
        <v>1</v>
      </c>
      <c r="T510" s="9">
        <v>0</v>
      </c>
      <c r="U510" s="11">
        <f t="shared" si="83"/>
        <v>1</v>
      </c>
    </row>
    <row r="511" spans="1:21" ht="22.5" hidden="1" outlineLevel="1">
      <c r="A511" s="851"/>
      <c r="B511" s="852"/>
      <c r="C511" s="50" t="s">
        <v>676</v>
      </c>
      <c r="D511" s="9">
        <v>808</v>
      </c>
      <c r="E511" s="9">
        <v>16</v>
      </c>
      <c r="F511" s="9">
        <v>35</v>
      </c>
      <c r="G511" s="9">
        <v>62</v>
      </c>
      <c r="H511" s="9">
        <v>22</v>
      </c>
      <c r="I511" s="9">
        <v>559</v>
      </c>
      <c r="J511" s="9">
        <v>41</v>
      </c>
      <c r="K511" s="9">
        <v>1</v>
      </c>
      <c r="L511" s="9">
        <v>3</v>
      </c>
      <c r="M511" s="9">
        <v>5</v>
      </c>
      <c r="N511" s="9">
        <v>2</v>
      </c>
      <c r="O511" s="9">
        <v>21</v>
      </c>
      <c r="P511" s="18">
        <f t="shared" si="89"/>
        <v>1502</v>
      </c>
      <c r="Q511" s="19">
        <f t="shared" si="86"/>
        <v>73</v>
      </c>
      <c r="R511" s="9">
        <f t="shared" si="87"/>
        <v>1575</v>
      </c>
      <c r="S511" s="9">
        <v>0</v>
      </c>
      <c r="T511" s="9">
        <v>0</v>
      </c>
      <c r="U511" s="11">
        <f t="shared" si="83"/>
        <v>0</v>
      </c>
    </row>
    <row r="512" spans="1:21" ht="22.5" hidden="1" outlineLevel="1">
      <c r="A512" s="851"/>
      <c r="B512" s="50" t="s">
        <v>677</v>
      </c>
      <c r="C512" s="50" t="s">
        <v>678</v>
      </c>
      <c r="D512" s="9">
        <v>30</v>
      </c>
      <c r="E512" s="9">
        <v>0</v>
      </c>
      <c r="F512" s="9">
        <v>0</v>
      </c>
      <c r="G512" s="9">
        <v>2</v>
      </c>
      <c r="H512" s="9">
        <v>1</v>
      </c>
      <c r="I512" s="9">
        <v>9</v>
      </c>
      <c r="J512" s="9">
        <v>0</v>
      </c>
      <c r="K512" s="9">
        <v>0</v>
      </c>
      <c r="L512" s="9">
        <v>0</v>
      </c>
      <c r="M512" s="9">
        <v>0</v>
      </c>
      <c r="N512" s="9">
        <v>0</v>
      </c>
      <c r="O512" s="9">
        <v>1</v>
      </c>
      <c r="P512" s="18">
        <f t="shared" si="89"/>
        <v>42</v>
      </c>
      <c r="Q512" s="19">
        <f t="shared" si="86"/>
        <v>1</v>
      </c>
      <c r="R512" s="9">
        <f t="shared" si="87"/>
        <v>43</v>
      </c>
      <c r="S512" s="9">
        <v>0</v>
      </c>
      <c r="T512" s="9">
        <v>0</v>
      </c>
      <c r="U512" s="14">
        <f t="shared" si="83"/>
        <v>0</v>
      </c>
    </row>
    <row r="513" spans="1:21" collapsed="1">
      <c r="A513" s="21"/>
      <c r="B513" s="22"/>
      <c r="C513" s="22"/>
      <c r="D513" s="23"/>
      <c r="E513" s="24"/>
      <c r="F513" s="24"/>
      <c r="G513" s="24"/>
      <c r="H513" s="24"/>
      <c r="I513" s="23"/>
      <c r="J513" s="23"/>
      <c r="K513" s="24"/>
      <c r="L513" s="24"/>
      <c r="M513" s="24"/>
      <c r="N513" s="23"/>
      <c r="O513" s="24"/>
      <c r="P513" s="23"/>
      <c r="Q513" s="23"/>
      <c r="R513" s="23"/>
      <c r="S513" s="23"/>
      <c r="T513" s="861" t="s">
        <v>679</v>
      </c>
      <c r="U513" s="861"/>
    </row>
    <row r="514" spans="1:21" ht="30" customHeight="1">
      <c r="A514" s="862" t="s">
        <v>3</v>
      </c>
      <c r="B514" s="862"/>
      <c r="C514" s="862"/>
      <c r="D514" s="865" t="s">
        <v>4</v>
      </c>
      <c r="E514" s="865"/>
      <c r="F514" s="865"/>
      <c r="G514" s="865"/>
      <c r="H514" s="865"/>
      <c r="I514" s="865"/>
      <c r="J514" s="865"/>
      <c r="K514" s="865"/>
      <c r="L514" s="865"/>
      <c r="M514" s="865"/>
      <c r="N514" s="865"/>
      <c r="O514" s="865"/>
      <c r="P514" s="865"/>
      <c r="Q514" s="865"/>
      <c r="R514" s="865"/>
      <c r="S514" s="866" t="s">
        <v>5</v>
      </c>
      <c r="T514" s="866"/>
      <c r="U514" s="866"/>
    </row>
    <row r="515" spans="1:21" ht="26.25" customHeight="1">
      <c r="A515" s="863"/>
      <c r="B515" s="863"/>
      <c r="C515" s="863"/>
      <c r="D515" s="865" t="s">
        <v>6</v>
      </c>
      <c r="E515" s="865"/>
      <c r="F515" s="865"/>
      <c r="G515" s="865"/>
      <c r="H515" s="865"/>
      <c r="I515" s="865"/>
      <c r="J515" s="865" t="s">
        <v>7</v>
      </c>
      <c r="K515" s="865"/>
      <c r="L515" s="865"/>
      <c r="M515" s="865"/>
      <c r="N515" s="865"/>
      <c r="O515" s="865"/>
      <c r="P515" s="868" t="s">
        <v>8</v>
      </c>
      <c r="Q515" s="869"/>
      <c r="R515" s="870"/>
      <c r="S515" s="867"/>
      <c r="T515" s="867"/>
      <c r="U515" s="867"/>
    </row>
    <row r="516" spans="1:21" ht="47.25" customHeight="1">
      <c r="A516" s="864"/>
      <c r="B516" s="864"/>
      <c r="C516" s="864"/>
      <c r="D516" s="3" t="s">
        <v>9</v>
      </c>
      <c r="E516" s="3" t="s">
        <v>10</v>
      </c>
      <c r="F516" s="3" t="s">
        <v>11</v>
      </c>
      <c r="G516" s="3" t="s">
        <v>12</v>
      </c>
      <c r="H516" s="3" t="s">
        <v>13</v>
      </c>
      <c r="I516" s="3" t="s">
        <v>14</v>
      </c>
      <c r="J516" s="3" t="s">
        <v>9</v>
      </c>
      <c r="K516" s="3" t="s">
        <v>10</v>
      </c>
      <c r="L516" s="3" t="s">
        <v>11</v>
      </c>
      <c r="M516" s="3" t="s">
        <v>12</v>
      </c>
      <c r="N516" s="3" t="s">
        <v>13</v>
      </c>
      <c r="O516" s="3" t="s">
        <v>14</v>
      </c>
      <c r="P516" s="54" t="s">
        <v>6</v>
      </c>
      <c r="Q516" s="5" t="s">
        <v>7</v>
      </c>
      <c r="R516" s="54" t="s">
        <v>8</v>
      </c>
      <c r="S516" s="51" t="s">
        <v>6</v>
      </c>
      <c r="T516" s="51" t="s">
        <v>7</v>
      </c>
      <c r="U516" s="6" t="s">
        <v>8</v>
      </c>
    </row>
    <row r="517" spans="1:21" ht="14.1" customHeight="1">
      <c r="A517" s="847" t="s">
        <v>680</v>
      </c>
      <c r="B517" s="847"/>
      <c r="C517" s="847"/>
      <c r="D517" s="7">
        <f t="shared" ref="D517:T517" si="90">SUM(D518:D525)</f>
        <v>152</v>
      </c>
      <c r="E517" s="7">
        <f t="shared" si="90"/>
        <v>1</v>
      </c>
      <c r="F517" s="7">
        <f t="shared" si="90"/>
        <v>2</v>
      </c>
      <c r="G517" s="7">
        <f t="shared" si="90"/>
        <v>6</v>
      </c>
      <c r="H517" s="7">
        <f t="shared" si="90"/>
        <v>3</v>
      </c>
      <c r="I517" s="7">
        <f t="shared" si="90"/>
        <v>85</v>
      </c>
      <c r="J517" s="7">
        <f t="shared" si="90"/>
        <v>3</v>
      </c>
      <c r="K517" s="7">
        <f t="shared" si="90"/>
        <v>0</v>
      </c>
      <c r="L517" s="7">
        <f t="shared" si="90"/>
        <v>0</v>
      </c>
      <c r="M517" s="7">
        <f t="shared" si="90"/>
        <v>0</v>
      </c>
      <c r="N517" s="7">
        <f t="shared" si="90"/>
        <v>0</v>
      </c>
      <c r="O517" s="7">
        <f t="shared" si="90"/>
        <v>1</v>
      </c>
      <c r="P517" s="8">
        <f t="shared" ref="P517:P580" si="91">SUM(D517:I517)</f>
        <v>249</v>
      </c>
      <c r="Q517" s="8">
        <f t="shared" ref="Q517:Q580" si="92">SUM(J517:O517)</f>
        <v>4</v>
      </c>
      <c r="R517" s="8">
        <f t="shared" ref="R517:R580" si="93">+Q517+P517</f>
        <v>253</v>
      </c>
      <c r="S517" s="8">
        <f t="shared" si="90"/>
        <v>0</v>
      </c>
      <c r="T517" s="8">
        <f t="shared" si="90"/>
        <v>0</v>
      </c>
      <c r="U517" s="8">
        <f t="shared" ref="U517:U580" si="94">+T517+S517</f>
        <v>0</v>
      </c>
    </row>
    <row r="518" spans="1:21" ht="22.5" hidden="1" outlineLevel="1">
      <c r="A518" s="851" t="s">
        <v>680</v>
      </c>
      <c r="B518" s="852" t="s">
        <v>681</v>
      </c>
      <c r="C518" s="50" t="s">
        <v>682</v>
      </c>
      <c r="D518" s="9">
        <v>47</v>
      </c>
      <c r="E518" s="9">
        <v>0</v>
      </c>
      <c r="F518" s="9">
        <v>1</v>
      </c>
      <c r="G518" s="9">
        <v>2</v>
      </c>
      <c r="H518" s="9">
        <v>0</v>
      </c>
      <c r="I518" s="9">
        <v>23</v>
      </c>
      <c r="J518" s="9">
        <v>2</v>
      </c>
      <c r="K518" s="9">
        <v>0</v>
      </c>
      <c r="L518" s="9">
        <v>0</v>
      </c>
      <c r="M518" s="9">
        <v>0</v>
      </c>
      <c r="N518" s="9">
        <v>0</v>
      </c>
      <c r="O518" s="9">
        <v>0</v>
      </c>
      <c r="P518" s="9">
        <f t="shared" si="91"/>
        <v>73</v>
      </c>
      <c r="Q518" s="10">
        <f t="shared" si="92"/>
        <v>2</v>
      </c>
      <c r="R518" s="9">
        <f t="shared" si="93"/>
        <v>75</v>
      </c>
      <c r="S518" s="9">
        <v>0</v>
      </c>
      <c r="T518" s="9">
        <v>0</v>
      </c>
      <c r="U518" s="11">
        <f t="shared" si="94"/>
        <v>0</v>
      </c>
    </row>
    <row r="519" spans="1:21" ht="22.5" hidden="1" outlineLevel="1">
      <c r="A519" s="851"/>
      <c r="B519" s="852"/>
      <c r="C519" s="50" t="s">
        <v>683</v>
      </c>
      <c r="D519" s="9">
        <v>0</v>
      </c>
      <c r="E519" s="9">
        <v>0</v>
      </c>
      <c r="F519" s="9">
        <v>0</v>
      </c>
      <c r="G519" s="9">
        <v>0</v>
      </c>
      <c r="H519" s="9">
        <v>0</v>
      </c>
      <c r="I519" s="9">
        <v>0</v>
      </c>
      <c r="J519" s="9">
        <v>0</v>
      </c>
      <c r="K519" s="9">
        <v>0</v>
      </c>
      <c r="L519" s="9">
        <v>0</v>
      </c>
      <c r="M519" s="9">
        <v>0</v>
      </c>
      <c r="N519" s="9">
        <v>0</v>
      </c>
      <c r="O519" s="9">
        <v>0</v>
      </c>
      <c r="P519" s="9">
        <f t="shared" si="91"/>
        <v>0</v>
      </c>
      <c r="Q519" s="10">
        <f t="shared" si="92"/>
        <v>0</v>
      </c>
      <c r="R519" s="9">
        <f t="shared" si="93"/>
        <v>0</v>
      </c>
      <c r="S519" s="9">
        <v>0</v>
      </c>
      <c r="T519" s="9">
        <v>0</v>
      </c>
      <c r="U519" s="11">
        <f t="shared" si="94"/>
        <v>0</v>
      </c>
    </row>
    <row r="520" spans="1:21" ht="22.5" hidden="1" outlineLevel="1">
      <c r="A520" s="851"/>
      <c r="B520" s="852"/>
      <c r="C520" s="50" t="s">
        <v>684</v>
      </c>
      <c r="D520" s="9">
        <v>0</v>
      </c>
      <c r="E520" s="9">
        <v>0</v>
      </c>
      <c r="F520" s="9">
        <v>0</v>
      </c>
      <c r="G520" s="9">
        <v>0</v>
      </c>
      <c r="H520" s="9">
        <v>0</v>
      </c>
      <c r="I520" s="9">
        <v>0</v>
      </c>
      <c r="J520" s="9">
        <v>0</v>
      </c>
      <c r="K520" s="9">
        <v>0</v>
      </c>
      <c r="L520" s="9">
        <v>0</v>
      </c>
      <c r="M520" s="9">
        <v>0</v>
      </c>
      <c r="N520" s="9">
        <v>0</v>
      </c>
      <c r="O520" s="9">
        <v>0</v>
      </c>
      <c r="P520" s="9">
        <f t="shared" si="91"/>
        <v>0</v>
      </c>
      <c r="Q520" s="10">
        <f t="shared" si="92"/>
        <v>0</v>
      </c>
      <c r="R520" s="9">
        <f t="shared" si="93"/>
        <v>0</v>
      </c>
      <c r="S520" s="9">
        <v>0</v>
      </c>
      <c r="T520" s="9">
        <v>0</v>
      </c>
      <c r="U520" s="11">
        <f t="shared" si="94"/>
        <v>0</v>
      </c>
    </row>
    <row r="521" spans="1:21" hidden="1" outlineLevel="1">
      <c r="A521" s="851"/>
      <c r="B521" s="852"/>
      <c r="C521" s="50" t="s">
        <v>685</v>
      </c>
      <c r="D521" s="9">
        <v>0</v>
      </c>
      <c r="E521" s="9">
        <v>0</v>
      </c>
      <c r="F521" s="9">
        <v>0</v>
      </c>
      <c r="G521" s="9">
        <v>0</v>
      </c>
      <c r="H521" s="9">
        <v>0</v>
      </c>
      <c r="I521" s="9">
        <v>0</v>
      </c>
      <c r="J521" s="9">
        <v>0</v>
      </c>
      <c r="K521" s="9">
        <v>0</v>
      </c>
      <c r="L521" s="9">
        <v>0</v>
      </c>
      <c r="M521" s="9">
        <v>0</v>
      </c>
      <c r="N521" s="9">
        <v>0</v>
      </c>
      <c r="O521" s="9">
        <v>0</v>
      </c>
      <c r="P521" s="9">
        <f t="shared" si="91"/>
        <v>0</v>
      </c>
      <c r="Q521" s="10">
        <f t="shared" si="92"/>
        <v>0</v>
      </c>
      <c r="R521" s="9">
        <f t="shared" si="93"/>
        <v>0</v>
      </c>
      <c r="S521" s="9">
        <v>0</v>
      </c>
      <c r="T521" s="9">
        <v>0</v>
      </c>
      <c r="U521" s="11">
        <f t="shared" si="94"/>
        <v>0</v>
      </c>
    </row>
    <row r="522" spans="1:21" ht="33.75" hidden="1" outlineLevel="1">
      <c r="A522" s="851"/>
      <c r="B522" s="852"/>
      <c r="C522" s="50" t="s">
        <v>686</v>
      </c>
      <c r="D522" s="9">
        <v>0</v>
      </c>
      <c r="E522" s="9">
        <v>0</v>
      </c>
      <c r="F522" s="9">
        <v>0</v>
      </c>
      <c r="G522" s="9">
        <v>0</v>
      </c>
      <c r="H522" s="9">
        <v>0</v>
      </c>
      <c r="I522" s="9">
        <v>0</v>
      </c>
      <c r="J522" s="9">
        <v>0</v>
      </c>
      <c r="K522" s="9">
        <v>0</v>
      </c>
      <c r="L522" s="9">
        <v>0</v>
      </c>
      <c r="M522" s="9">
        <v>0</v>
      </c>
      <c r="N522" s="9">
        <v>0</v>
      </c>
      <c r="O522" s="9">
        <v>0</v>
      </c>
      <c r="P522" s="9">
        <f t="shared" si="91"/>
        <v>0</v>
      </c>
      <c r="Q522" s="10">
        <f t="shared" si="92"/>
        <v>0</v>
      </c>
      <c r="R522" s="9">
        <f t="shared" si="93"/>
        <v>0</v>
      </c>
      <c r="S522" s="9">
        <v>0</v>
      </c>
      <c r="T522" s="9">
        <v>0</v>
      </c>
      <c r="U522" s="11">
        <f t="shared" si="94"/>
        <v>0</v>
      </c>
    </row>
    <row r="523" spans="1:21" ht="33.75" hidden="1" outlineLevel="1">
      <c r="A523" s="851"/>
      <c r="B523" s="50" t="s">
        <v>687</v>
      </c>
      <c r="C523" s="50" t="s">
        <v>688</v>
      </c>
      <c r="D523" s="9">
        <v>103</v>
      </c>
      <c r="E523" s="9">
        <v>0</v>
      </c>
      <c r="F523" s="9">
        <v>1</v>
      </c>
      <c r="G523" s="9">
        <v>4</v>
      </c>
      <c r="H523" s="9">
        <v>3</v>
      </c>
      <c r="I523" s="9">
        <v>62</v>
      </c>
      <c r="J523" s="9">
        <v>1</v>
      </c>
      <c r="K523" s="9">
        <v>0</v>
      </c>
      <c r="L523" s="9">
        <v>0</v>
      </c>
      <c r="M523" s="9">
        <v>0</v>
      </c>
      <c r="N523" s="9">
        <v>0</v>
      </c>
      <c r="O523" s="9">
        <v>1</v>
      </c>
      <c r="P523" s="9">
        <f t="shared" si="91"/>
        <v>173</v>
      </c>
      <c r="Q523" s="10">
        <f t="shared" si="92"/>
        <v>2</v>
      </c>
      <c r="R523" s="9">
        <f t="shared" si="93"/>
        <v>175</v>
      </c>
      <c r="S523" s="9">
        <v>0</v>
      </c>
      <c r="T523" s="9">
        <v>0</v>
      </c>
      <c r="U523" s="11">
        <f t="shared" si="94"/>
        <v>0</v>
      </c>
    </row>
    <row r="524" spans="1:21" ht="22.5" hidden="1" outlineLevel="1">
      <c r="A524" s="851"/>
      <c r="B524" s="50" t="s">
        <v>689</v>
      </c>
      <c r="C524" s="50" t="s">
        <v>690</v>
      </c>
      <c r="D524" s="9">
        <v>1</v>
      </c>
      <c r="E524" s="9">
        <v>0</v>
      </c>
      <c r="F524" s="9">
        <v>0</v>
      </c>
      <c r="G524" s="9">
        <v>0</v>
      </c>
      <c r="H524" s="9">
        <v>0</v>
      </c>
      <c r="I524" s="9">
        <v>0</v>
      </c>
      <c r="J524" s="9">
        <v>0</v>
      </c>
      <c r="K524" s="9">
        <v>0</v>
      </c>
      <c r="L524" s="9">
        <v>0</v>
      </c>
      <c r="M524" s="9">
        <v>0</v>
      </c>
      <c r="N524" s="9">
        <v>0</v>
      </c>
      <c r="O524" s="9">
        <v>0</v>
      </c>
      <c r="P524" s="9">
        <f t="shared" si="91"/>
        <v>1</v>
      </c>
      <c r="Q524" s="10">
        <f t="shared" si="92"/>
        <v>0</v>
      </c>
      <c r="R524" s="9">
        <f t="shared" si="93"/>
        <v>1</v>
      </c>
      <c r="S524" s="9">
        <v>0</v>
      </c>
      <c r="T524" s="9">
        <v>0</v>
      </c>
      <c r="U524" s="11">
        <f t="shared" si="94"/>
        <v>0</v>
      </c>
    </row>
    <row r="525" spans="1:21" ht="22.5" hidden="1" outlineLevel="1">
      <c r="A525" s="851"/>
      <c r="B525" s="50" t="s">
        <v>691</v>
      </c>
      <c r="C525" s="50" t="s">
        <v>692</v>
      </c>
      <c r="D525" s="9">
        <v>1</v>
      </c>
      <c r="E525" s="9">
        <v>1</v>
      </c>
      <c r="F525" s="9">
        <v>0</v>
      </c>
      <c r="G525" s="9">
        <v>0</v>
      </c>
      <c r="H525" s="9">
        <v>0</v>
      </c>
      <c r="I525" s="9">
        <v>0</v>
      </c>
      <c r="J525" s="9">
        <v>0</v>
      </c>
      <c r="K525" s="9">
        <v>0</v>
      </c>
      <c r="L525" s="9">
        <v>0</v>
      </c>
      <c r="M525" s="9">
        <v>0</v>
      </c>
      <c r="N525" s="9">
        <v>0</v>
      </c>
      <c r="O525" s="9">
        <v>0</v>
      </c>
      <c r="P525" s="9">
        <f t="shared" si="91"/>
        <v>2</v>
      </c>
      <c r="Q525" s="10">
        <f t="shared" si="92"/>
        <v>0</v>
      </c>
      <c r="R525" s="9">
        <f t="shared" si="93"/>
        <v>2</v>
      </c>
      <c r="S525" s="9">
        <v>0</v>
      </c>
      <c r="T525" s="9">
        <v>0</v>
      </c>
      <c r="U525" s="11">
        <f t="shared" si="94"/>
        <v>0</v>
      </c>
    </row>
    <row r="526" spans="1:21" ht="14.1" customHeight="1" collapsed="1">
      <c r="A526" s="847" t="s">
        <v>693</v>
      </c>
      <c r="B526" s="847"/>
      <c r="C526" s="847"/>
      <c r="D526" s="7">
        <f t="shared" ref="D526:T526" si="95">+D527+D528+D529</f>
        <v>366</v>
      </c>
      <c r="E526" s="7">
        <f t="shared" si="95"/>
        <v>17</v>
      </c>
      <c r="F526" s="7">
        <f t="shared" si="95"/>
        <v>22</v>
      </c>
      <c r="G526" s="7">
        <f t="shared" si="95"/>
        <v>12</v>
      </c>
      <c r="H526" s="7">
        <f t="shared" si="95"/>
        <v>12</v>
      </c>
      <c r="I526" s="7">
        <f t="shared" si="95"/>
        <v>102</v>
      </c>
      <c r="J526" s="7">
        <f t="shared" si="95"/>
        <v>629</v>
      </c>
      <c r="K526" s="7">
        <f t="shared" si="95"/>
        <v>57</v>
      </c>
      <c r="L526" s="7">
        <f t="shared" si="95"/>
        <v>67</v>
      </c>
      <c r="M526" s="7">
        <f t="shared" si="95"/>
        <v>38</v>
      </c>
      <c r="N526" s="7">
        <f t="shared" si="95"/>
        <v>23</v>
      </c>
      <c r="O526" s="7">
        <f t="shared" si="95"/>
        <v>181</v>
      </c>
      <c r="P526" s="8">
        <f t="shared" si="91"/>
        <v>531</v>
      </c>
      <c r="Q526" s="8">
        <f t="shared" si="92"/>
        <v>995</v>
      </c>
      <c r="R526" s="8">
        <f t="shared" si="93"/>
        <v>1526</v>
      </c>
      <c r="S526" s="8">
        <f t="shared" si="95"/>
        <v>0</v>
      </c>
      <c r="T526" s="8">
        <f t="shared" si="95"/>
        <v>1</v>
      </c>
      <c r="U526" s="8">
        <f t="shared" si="94"/>
        <v>1</v>
      </c>
    </row>
    <row r="527" spans="1:21" ht="22.5" hidden="1" outlineLevel="1">
      <c r="A527" s="851" t="s">
        <v>693</v>
      </c>
      <c r="B527" s="50" t="s">
        <v>694</v>
      </c>
      <c r="C527" s="50" t="s">
        <v>695</v>
      </c>
      <c r="D527" s="9">
        <v>366</v>
      </c>
      <c r="E527" s="9">
        <v>17</v>
      </c>
      <c r="F527" s="9">
        <v>22</v>
      </c>
      <c r="G527" s="9">
        <v>12</v>
      </c>
      <c r="H527" s="9">
        <v>12</v>
      </c>
      <c r="I527" s="9">
        <v>100</v>
      </c>
      <c r="J527" s="9">
        <v>629</v>
      </c>
      <c r="K527" s="9">
        <v>57</v>
      </c>
      <c r="L527" s="9">
        <v>67</v>
      </c>
      <c r="M527" s="9">
        <v>38</v>
      </c>
      <c r="N527" s="9">
        <v>23</v>
      </c>
      <c r="O527" s="9">
        <v>181</v>
      </c>
      <c r="P527" s="9">
        <f t="shared" si="91"/>
        <v>529</v>
      </c>
      <c r="Q527" s="10">
        <f t="shared" si="92"/>
        <v>995</v>
      </c>
      <c r="R527" s="9">
        <f t="shared" si="93"/>
        <v>1524</v>
      </c>
      <c r="S527" s="9">
        <v>0</v>
      </c>
      <c r="T527" s="9">
        <v>1</v>
      </c>
      <c r="U527" s="11">
        <f t="shared" si="94"/>
        <v>1</v>
      </c>
    </row>
    <row r="528" spans="1:21" hidden="1" outlineLevel="1">
      <c r="A528" s="851"/>
      <c r="B528" s="852" t="s">
        <v>696</v>
      </c>
      <c r="C528" s="50" t="s">
        <v>697</v>
      </c>
      <c r="D528" s="9">
        <v>0</v>
      </c>
      <c r="E528" s="9">
        <v>0</v>
      </c>
      <c r="F528" s="9">
        <v>0</v>
      </c>
      <c r="G528" s="9">
        <v>0</v>
      </c>
      <c r="H528" s="9">
        <v>0</v>
      </c>
      <c r="I528" s="9">
        <v>2</v>
      </c>
      <c r="J528" s="9">
        <v>0</v>
      </c>
      <c r="K528" s="9">
        <v>0</v>
      </c>
      <c r="L528" s="9">
        <v>0</v>
      </c>
      <c r="M528" s="9">
        <v>0</v>
      </c>
      <c r="N528" s="9">
        <v>0</v>
      </c>
      <c r="O528" s="9">
        <v>0</v>
      </c>
      <c r="P528" s="9">
        <f t="shared" si="91"/>
        <v>2</v>
      </c>
      <c r="Q528" s="10">
        <f t="shared" si="92"/>
        <v>0</v>
      </c>
      <c r="R528" s="9">
        <f t="shared" si="93"/>
        <v>2</v>
      </c>
      <c r="S528" s="9">
        <v>0</v>
      </c>
      <c r="T528" s="9">
        <v>0</v>
      </c>
      <c r="U528" s="11">
        <f t="shared" si="94"/>
        <v>0</v>
      </c>
    </row>
    <row r="529" spans="1:21" hidden="1" outlineLevel="1">
      <c r="A529" s="851"/>
      <c r="B529" s="852"/>
      <c r="C529" s="50" t="s">
        <v>698</v>
      </c>
      <c r="D529" s="9">
        <v>0</v>
      </c>
      <c r="E529" s="9">
        <v>0</v>
      </c>
      <c r="F529" s="9">
        <v>0</v>
      </c>
      <c r="G529" s="9">
        <v>0</v>
      </c>
      <c r="H529" s="9">
        <v>0</v>
      </c>
      <c r="I529" s="9">
        <v>0</v>
      </c>
      <c r="J529" s="9">
        <v>0</v>
      </c>
      <c r="K529" s="9">
        <v>0</v>
      </c>
      <c r="L529" s="9">
        <v>0</v>
      </c>
      <c r="M529" s="9">
        <v>0</v>
      </c>
      <c r="N529" s="9">
        <v>0</v>
      </c>
      <c r="O529" s="9">
        <v>0</v>
      </c>
      <c r="P529" s="9">
        <f t="shared" si="91"/>
        <v>0</v>
      </c>
      <c r="Q529" s="10">
        <f t="shared" si="92"/>
        <v>0</v>
      </c>
      <c r="R529" s="9">
        <f t="shared" si="93"/>
        <v>0</v>
      </c>
      <c r="S529" s="9">
        <v>0</v>
      </c>
      <c r="T529" s="9">
        <v>0</v>
      </c>
      <c r="U529" s="11">
        <f t="shared" si="94"/>
        <v>0</v>
      </c>
    </row>
    <row r="530" spans="1:21" ht="14.1" customHeight="1" collapsed="1">
      <c r="A530" s="847" t="s">
        <v>699</v>
      </c>
      <c r="B530" s="847"/>
      <c r="C530" s="847"/>
      <c r="D530" s="7">
        <f t="shared" ref="D530:T530" si="96">SUM(D531:D537)</f>
        <v>4987</v>
      </c>
      <c r="E530" s="7">
        <f t="shared" si="96"/>
        <v>177</v>
      </c>
      <c r="F530" s="7">
        <f t="shared" si="96"/>
        <v>380</v>
      </c>
      <c r="G530" s="7">
        <f t="shared" si="96"/>
        <v>447</v>
      </c>
      <c r="H530" s="7">
        <f t="shared" si="96"/>
        <v>101</v>
      </c>
      <c r="I530" s="7">
        <f t="shared" si="96"/>
        <v>2272</v>
      </c>
      <c r="J530" s="7">
        <f t="shared" si="96"/>
        <v>775</v>
      </c>
      <c r="K530" s="7">
        <f t="shared" si="96"/>
        <v>25</v>
      </c>
      <c r="L530" s="7">
        <f t="shared" si="96"/>
        <v>54</v>
      </c>
      <c r="M530" s="7">
        <f t="shared" si="96"/>
        <v>40</v>
      </c>
      <c r="N530" s="7">
        <f t="shared" si="96"/>
        <v>20</v>
      </c>
      <c r="O530" s="7">
        <f t="shared" si="96"/>
        <v>218</v>
      </c>
      <c r="P530" s="8">
        <f t="shared" si="91"/>
        <v>8364</v>
      </c>
      <c r="Q530" s="8">
        <f t="shared" si="92"/>
        <v>1132</v>
      </c>
      <c r="R530" s="8">
        <f t="shared" si="93"/>
        <v>9496</v>
      </c>
      <c r="S530" s="8">
        <f t="shared" si="96"/>
        <v>6</v>
      </c>
      <c r="T530" s="8">
        <f t="shared" si="96"/>
        <v>0</v>
      </c>
      <c r="U530" s="8">
        <f t="shared" si="94"/>
        <v>6</v>
      </c>
    </row>
    <row r="531" spans="1:21" hidden="1" outlineLevel="1">
      <c r="A531" s="851" t="s">
        <v>699</v>
      </c>
      <c r="B531" s="852" t="s">
        <v>700</v>
      </c>
      <c r="C531" s="50" t="s">
        <v>701</v>
      </c>
      <c r="D531" s="9">
        <v>1354</v>
      </c>
      <c r="E531" s="9">
        <v>73</v>
      </c>
      <c r="F531" s="9">
        <v>161</v>
      </c>
      <c r="G531" s="9">
        <v>170</v>
      </c>
      <c r="H531" s="9">
        <v>36</v>
      </c>
      <c r="I531" s="9">
        <v>835</v>
      </c>
      <c r="J531" s="9">
        <v>290</v>
      </c>
      <c r="K531" s="9">
        <v>13</v>
      </c>
      <c r="L531" s="9">
        <v>29</v>
      </c>
      <c r="M531" s="9">
        <v>19</v>
      </c>
      <c r="N531" s="9">
        <v>12</v>
      </c>
      <c r="O531" s="9">
        <v>111</v>
      </c>
      <c r="P531" s="9">
        <f t="shared" si="91"/>
        <v>2629</v>
      </c>
      <c r="Q531" s="10">
        <f t="shared" si="92"/>
        <v>474</v>
      </c>
      <c r="R531" s="9">
        <f t="shared" si="93"/>
        <v>3103</v>
      </c>
      <c r="S531" s="9">
        <v>1</v>
      </c>
      <c r="T531" s="9">
        <v>0</v>
      </c>
      <c r="U531" s="11">
        <f t="shared" si="94"/>
        <v>1</v>
      </c>
    </row>
    <row r="532" spans="1:21" ht="22.5" hidden="1" outlineLevel="1">
      <c r="A532" s="851"/>
      <c r="B532" s="852"/>
      <c r="C532" s="50" t="s">
        <v>702</v>
      </c>
      <c r="D532" s="9">
        <v>0</v>
      </c>
      <c r="E532" s="9">
        <v>0</v>
      </c>
      <c r="F532" s="9">
        <v>0</v>
      </c>
      <c r="G532" s="9">
        <v>0</v>
      </c>
      <c r="H532" s="9">
        <v>0</v>
      </c>
      <c r="I532" s="9">
        <v>0</v>
      </c>
      <c r="J532" s="9">
        <v>0</v>
      </c>
      <c r="K532" s="9">
        <v>0</v>
      </c>
      <c r="L532" s="9">
        <v>0</v>
      </c>
      <c r="M532" s="9">
        <v>0</v>
      </c>
      <c r="N532" s="9">
        <v>0</v>
      </c>
      <c r="O532" s="9">
        <v>0</v>
      </c>
      <c r="P532" s="9">
        <f t="shared" si="91"/>
        <v>0</v>
      </c>
      <c r="Q532" s="10">
        <f t="shared" si="92"/>
        <v>0</v>
      </c>
      <c r="R532" s="9">
        <f t="shared" si="93"/>
        <v>0</v>
      </c>
      <c r="S532" s="9">
        <v>0</v>
      </c>
      <c r="T532" s="9">
        <v>0</v>
      </c>
      <c r="U532" s="11">
        <f t="shared" si="94"/>
        <v>0</v>
      </c>
    </row>
    <row r="533" spans="1:21" ht="22.5" hidden="1" outlineLevel="1">
      <c r="A533" s="851"/>
      <c r="B533" s="852" t="s">
        <v>703</v>
      </c>
      <c r="C533" s="50" t="s">
        <v>704</v>
      </c>
      <c r="D533" s="9">
        <v>297</v>
      </c>
      <c r="E533" s="9">
        <v>6</v>
      </c>
      <c r="F533" s="9">
        <v>9</v>
      </c>
      <c r="G533" s="9">
        <v>13</v>
      </c>
      <c r="H533" s="9">
        <v>5</v>
      </c>
      <c r="I533" s="9">
        <v>86</v>
      </c>
      <c r="J533" s="9">
        <v>7</v>
      </c>
      <c r="K533" s="9">
        <v>1</v>
      </c>
      <c r="L533" s="9">
        <v>0</v>
      </c>
      <c r="M533" s="9">
        <v>0</v>
      </c>
      <c r="N533" s="9">
        <v>0</v>
      </c>
      <c r="O533" s="9">
        <v>1</v>
      </c>
      <c r="P533" s="9">
        <f t="shared" si="91"/>
        <v>416</v>
      </c>
      <c r="Q533" s="10">
        <f t="shared" si="92"/>
        <v>9</v>
      </c>
      <c r="R533" s="9">
        <f t="shared" si="93"/>
        <v>425</v>
      </c>
      <c r="S533" s="9">
        <v>0</v>
      </c>
      <c r="T533" s="9">
        <v>0</v>
      </c>
      <c r="U533" s="11">
        <f t="shared" si="94"/>
        <v>0</v>
      </c>
    </row>
    <row r="534" spans="1:21" ht="22.5" hidden="1" outlineLevel="1">
      <c r="A534" s="851"/>
      <c r="B534" s="852"/>
      <c r="C534" s="50" t="s">
        <v>705</v>
      </c>
      <c r="D534" s="9">
        <v>167</v>
      </c>
      <c r="E534" s="9">
        <v>8</v>
      </c>
      <c r="F534" s="9">
        <v>19</v>
      </c>
      <c r="G534" s="9">
        <v>20</v>
      </c>
      <c r="H534" s="9">
        <v>2</v>
      </c>
      <c r="I534" s="9">
        <v>115</v>
      </c>
      <c r="J534" s="9">
        <v>7</v>
      </c>
      <c r="K534" s="9">
        <v>0</v>
      </c>
      <c r="L534" s="9">
        <v>1</v>
      </c>
      <c r="M534" s="9">
        <v>0</v>
      </c>
      <c r="N534" s="9">
        <v>1</v>
      </c>
      <c r="O534" s="9">
        <v>2</v>
      </c>
      <c r="P534" s="9">
        <f t="shared" si="91"/>
        <v>331</v>
      </c>
      <c r="Q534" s="10">
        <f t="shared" si="92"/>
        <v>11</v>
      </c>
      <c r="R534" s="9">
        <f t="shared" si="93"/>
        <v>342</v>
      </c>
      <c r="S534" s="9">
        <v>1</v>
      </c>
      <c r="T534" s="9">
        <v>0</v>
      </c>
      <c r="U534" s="11">
        <f t="shared" si="94"/>
        <v>1</v>
      </c>
    </row>
    <row r="535" spans="1:21" ht="22.5" hidden="1" outlineLevel="1">
      <c r="A535" s="851"/>
      <c r="B535" s="852"/>
      <c r="C535" s="50" t="s">
        <v>706</v>
      </c>
      <c r="D535" s="9">
        <v>1693</v>
      </c>
      <c r="E535" s="9">
        <v>40</v>
      </c>
      <c r="F535" s="9">
        <v>93</v>
      </c>
      <c r="G535" s="9">
        <v>78</v>
      </c>
      <c r="H535" s="9">
        <v>15</v>
      </c>
      <c r="I535" s="9">
        <v>319</v>
      </c>
      <c r="J535" s="9">
        <v>304</v>
      </c>
      <c r="K535" s="9">
        <v>4</v>
      </c>
      <c r="L535" s="9">
        <v>10</v>
      </c>
      <c r="M535" s="9">
        <v>9</v>
      </c>
      <c r="N535" s="9">
        <v>5</v>
      </c>
      <c r="O535" s="9">
        <v>32</v>
      </c>
      <c r="P535" s="9">
        <f t="shared" si="91"/>
        <v>2238</v>
      </c>
      <c r="Q535" s="10">
        <f t="shared" si="92"/>
        <v>364</v>
      </c>
      <c r="R535" s="9">
        <f t="shared" si="93"/>
        <v>2602</v>
      </c>
      <c r="S535" s="9">
        <v>1</v>
      </c>
      <c r="T535" s="9">
        <v>0</v>
      </c>
      <c r="U535" s="11">
        <f t="shared" si="94"/>
        <v>1</v>
      </c>
    </row>
    <row r="536" spans="1:21" hidden="1" outlineLevel="1">
      <c r="A536" s="851"/>
      <c r="B536" s="852"/>
      <c r="C536" s="50" t="s">
        <v>707</v>
      </c>
      <c r="D536" s="9">
        <v>1304</v>
      </c>
      <c r="E536" s="9">
        <v>44</v>
      </c>
      <c r="F536" s="9">
        <v>82</v>
      </c>
      <c r="G536" s="9">
        <v>143</v>
      </c>
      <c r="H536" s="9">
        <v>38</v>
      </c>
      <c r="I536" s="9">
        <v>784</v>
      </c>
      <c r="J536" s="9">
        <v>144</v>
      </c>
      <c r="K536" s="9">
        <v>7</v>
      </c>
      <c r="L536" s="9">
        <v>13</v>
      </c>
      <c r="M536" s="9">
        <v>10</v>
      </c>
      <c r="N536" s="9">
        <v>2</v>
      </c>
      <c r="O536" s="9">
        <v>64</v>
      </c>
      <c r="P536" s="9">
        <f t="shared" si="91"/>
        <v>2395</v>
      </c>
      <c r="Q536" s="10">
        <f t="shared" si="92"/>
        <v>240</v>
      </c>
      <c r="R536" s="9">
        <f t="shared" si="93"/>
        <v>2635</v>
      </c>
      <c r="S536" s="9">
        <v>3</v>
      </c>
      <c r="T536" s="9">
        <v>0</v>
      </c>
      <c r="U536" s="11">
        <f t="shared" si="94"/>
        <v>3</v>
      </c>
    </row>
    <row r="537" spans="1:21" ht="22.5" hidden="1" outlineLevel="1">
      <c r="A537" s="851"/>
      <c r="B537" s="852"/>
      <c r="C537" s="50" t="s">
        <v>708</v>
      </c>
      <c r="D537" s="9">
        <v>172</v>
      </c>
      <c r="E537" s="9">
        <v>6</v>
      </c>
      <c r="F537" s="9">
        <v>16</v>
      </c>
      <c r="G537" s="9">
        <v>23</v>
      </c>
      <c r="H537" s="9">
        <v>5</v>
      </c>
      <c r="I537" s="9">
        <v>133</v>
      </c>
      <c r="J537" s="9">
        <v>23</v>
      </c>
      <c r="K537" s="9">
        <v>0</v>
      </c>
      <c r="L537" s="9">
        <v>1</v>
      </c>
      <c r="M537" s="9">
        <v>2</v>
      </c>
      <c r="N537" s="9">
        <v>0</v>
      </c>
      <c r="O537" s="9">
        <v>8</v>
      </c>
      <c r="P537" s="9">
        <f t="shared" si="91"/>
        <v>355</v>
      </c>
      <c r="Q537" s="10">
        <f t="shared" si="92"/>
        <v>34</v>
      </c>
      <c r="R537" s="9">
        <f t="shared" si="93"/>
        <v>389</v>
      </c>
      <c r="S537" s="9">
        <v>0</v>
      </c>
      <c r="T537" s="9">
        <v>0</v>
      </c>
      <c r="U537" s="11">
        <f t="shared" si="94"/>
        <v>0</v>
      </c>
    </row>
    <row r="538" spans="1:21" ht="14.1" customHeight="1" collapsed="1">
      <c r="A538" s="847" t="s">
        <v>709</v>
      </c>
      <c r="B538" s="847"/>
      <c r="C538" s="847"/>
      <c r="D538" s="7">
        <f t="shared" ref="D538:T538" si="97">+D539+D540</f>
        <v>286</v>
      </c>
      <c r="E538" s="7">
        <f t="shared" si="97"/>
        <v>7</v>
      </c>
      <c r="F538" s="7">
        <f t="shared" si="97"/>
        <v>19</v>
      </c>
      <c r="G538" s="7">
        <f t="shared" si="97"/>
        <v>32</v>
      </c>
      <c r="H538" s="7">
        <f t="shared" si="97"/>
        <v>8</v>
      </c>
      <c r="I538" s="7">
        <f t="shared" si="97"/>
        <v>172</v>
      </c>
      <c r="J538" s="7">
        <f t="shared" si="97"/>
        <v>29</v>
      </c>
      <c r="K538" s="7">
        <f t="shared" si="97"/>
        <v>0</v>
      </c>
      <c r="L538" s="7">
        <f t="shared" si="97"/>
        <v>2</v>
      </c>
      <c r="M538" s="7">
        <f t="shared" si="97"/>
        <v>2</v>
      </c>
      <c r="N538" s="7">
        <f t="shared" si="97"/>
        <v>0</v>
      </c>
      <c r="O538" s="7">
        <f t="shared" si="97"/>
        <v>9</v>
      </c>
      <c r="P538" s="8">
        <f t="shared" si="91"/>
        <v>524</v>
      </c>
      <c r="Q538" s="8">
        <f t="shared" si="92"/>
        <v>42</v>
      </c>
      <c r="R538" s="8">
        <f t="shared" si="93"/>
        <v>566</v>
      </c>
      <c r="S538" s="8">
        <f t="shared" si="97"/>
        <v>0</v>
      </c>
      <c r="T538" s="8">
        <f t="shared" si="97"/>
        <v>0</v>
      </c>
      <c r="U538" s="8">
        <f t="shared" si="94"/>
        <v>0</v>
      </c>
    </row>
    <row r="539" spans="1:21" ht="45" hidden="1" outlineLevel="1">
      <c r="A539" s="851" t="s">
        <v>709</v>
      </c>
      <c r="B539" s="50" t="s">
        <v>710</v>
      </c>
      <c r="C539" s="50" t="s">
        <v>711</v>
      </c>
      <c r="D539" s="9">
        <v>43</v>
      </c>
      <c r="E539" s="9">
        <v>0</v>
      </c>
      <c r="F539" s="9">
        <v>2</v>
      </c>
      <c r="G539" s="9">
        <v>4</v>
      </c>
      <c r="H539" s="9">
        <v>1</v>
      </c>
      <c r="I539" s="9">
        <v>24</v>
      </c>
      <c r="J539" s="9">
        <v>3</v>
      </c>
      <c r="K539" s="9">
        <v>0</v>
      </c>
      <c r="L539" s="9">
        <v>0</v>
      </c>
      <c r="M539" s="9">
        <v>0</v>
      </c>
      <c r="N539" s="9">
        <v>0</v>
      </c>
      <c r="O539" s="9">
        <v>3</v>
      </c>
      <c r="P539" s="9">
        <f t="shared" si="91"/>
        <v>74</v>
      </c>
      <c r="Q539" s="10">
        <f t="shared" si="92"/>
        <v>6</v>
      </c>
      <c r="R539" s="9">
        <f t="shared" si="93"/>
        <v>80</v>
      </c>
      <c r="S539" s="9">
        <v>0</v>
      </c>
      <c r="T539" s="9">
        <v>0</v>
      </c>
      <c r="U539" s="11">
        <f t="shared" si="94"/>
        <v>0</v>
      </c>
    </row>
    <row r="540" spans="1:21" ht="22.5" hidden="1" outlineLevel="1">
      <c r="A540" s="851"/>
      <c r="B540" s="50" t="s">
        <v>712</v>
      </c>
      <c r="C540" s="50" t="s">
        <v>713</v>
      </c>
      <c r="D540" s="9">
        <v>243</v>
      </c>
      <c r="E540" s="9">
        <v>7</v>
      </c>
      <c r="F540" s="9">
        <v>17</v>
      </c>
      <c r="G540" s="9">
        <v>28</v>
      </c>
      <c r="H540" s="9">
        <v>7</v>
      </c>
      <c r="I540" s="9">
        <v>148</v>
      </c>
      <c r="J540" s="9">
        <v>26</v>
      </c>
      <c r="K540" s="9">
        <v>0</v>
      </c>
      <c r="L540" s="9">
        <v>2</v>
      </c>
      <c r="M540" s="9">
        <v>2</v>
      </c>
      <c r="N540" s="9">
        <v>0</v>
      </c>
      <c r="O540" s="9">
        <v>6</v>
      </c>
      <c r="P540" s="9">
        <f t="shared" si="91"/>
        <v>450</v>
      </c>
      <c r="Q540" s="10">
        <f t="shared" si="92"/>
        <v>36</v>
      </c>
      <c r="R540" s="9">
        <f t="shared" si="93"/>
        <v>486</v>
      </c>
      <c r="S540" s="9">
        <v>0</v>
      </c>
      <c r="T540" s="9">
        <v>0</v>
      </c>
      <c r="U540" s="11">
        <f t="shared" si="94"/>
        <v>0</v>
      </c>
    </row>
    <row r="541" spans="1:21" ht="14.1" customHeight="1" collapsed="1">
      <c r="A541" s="847" t="s">
        <v>714</v>
      </c>
      <c r="B541" s="847"/>
      <c r="C541" s="847"/>
      <c r="D541" s="7">
        <f t="shared" ref="D541:T541" si="98">SUM(D542:D545)</f>
        <v>2332</v>
      </c>
      <c r="E541" s="7">
        <f t="shared" si="98"/>
        <v>60</v>
      </c>
      <c r="F541" s="7">
        <f t="shared" si="98"/>
        <v>177</v>
      </c>
      <c r="G541" s="7">
        <f t="shared" si="98"/>
        <v>237</v>
      </c>
      <c r="H541" s="7">
        <f t="shared" si="98"/>
        <v>44</v>
      </c>
      <c r="I541" s="7">
        <f t="shared" si="98"/>
        <v>742</v>
      </c>
      <c r="J541" s="7">
        <f t="shared" si="98"/>
        <v>1166</v>
      </c>
      <c r="K541" s="7">
        <f t="shared" si="98"/>
        <v>52</v>
      </c>
      <c r="L541" s="7">
        <f t="shared" si="98"/>
        <v>97</v>
      </c>
      <c r="M541" s="7">
        <f t="shared" si="98"/>
        <v>105</v>
      </c>
      <c r="N541" s="7">
        <f t="shared" si="98"/>
        <v>13</v>
      </c>
      <c r="O541" s="7">
        <f t="shared" si="98"/>
        <v>372</v>
      </c>
      <c r="P541" s="8">
        <f t="shared" si="91"/>
        <v>3592</v>
      </c>
      <c r="Q541" s="8">
        <f t="shared" si="92"/>
        <v>1805</v>
      </c>
      <c r="R541" s="8">
        <f t="shared" si="93"/>
        <v>5397</v>
      </c>
      <c r="S541" s="8">
        <f t="shared" si="98"/>
        <v>1</v>
      </c>
      <c r="T541" s="8">
        <f t="shared" si="98"/>
        <v>2</v>
      </c>
      <c r="U541" s="8">
        <f t="shared" si="94"/>
        <v>3</v>
      </c>
    </row>
    <row r="542" spans="1:21" ht="22.5" hidden="1" outlineLevel="1">
      <c r="A542" s="851" t="s">
        <v>714</v>
      </c>
      <c r="B542" s="50" t="s">
        <v>715</v>
      </c>
      <c r="C542" s="50" t="s">
        <v>716</v>
      </c>
      <c r="D542" s="9">
        <v>2290</v>
      </c>
      <c r="E542" s="9">
        <v>60</v>
      </c>
      <c r="F542" s="9">
        <v>176</v>
      </c>
      <c r="G542" s="9">
        <v>233</v>
      </c>
      <c r="H542" s="9">
        <v>44</v>
      </c>
      <c r="I542" s="9">
        <v>721</v>
      </c>
      <c r="J542" s="9">
        <v>1135</v>
      </c>
      <c r="K542" s="9">
        <v>51</v>
      </c>
      <c r="L542" s="9">
        <v>95</v>
      </c>
      <c r="M542" s="9">
        <v>105</v>
      </c>
      <c r="N542" s="9">
        <v>11</v>
      </c>
      <c r="O542" s="9">
        <v>351</v>
      </c>
      <c r="P542" s="9">
        <f t="shared" si="91"/>
        <v>3524</v>
      </c>
      <c r="Q542" s="10">
        <f t="shared" si="92"/>
        <v>1748</v>
      </c>
      <c r="R542" s="9">
        <f t="shared" si="93"/>
        <v>5272</v>
      </c>
      <c r="S542" s="9">
        <v>1</v>
      </c>
      <c r="T542" s="9">
        <v>2</v>
      </c>
      <c r="U542" s="11">
        <f t="shared" si="94"/>
        <v>3</v>
      </c>
    </row>
    <row r="543" spans="1:21" ht="33.75" hidden="1" outlineLevel="1">
      <c r="A543" s="851"/>
      <c r="B543" s="50" t="s">
        <v>717</v>
      </c>
      <c r="C543" s="50" t="s">
        <v>718</v>
      </c>
      <c r="D543" s="9">
        <v>30</v>
      </c>
      <c r="E543" s="9">
        <v>0</v>
      </c>
      <c r="F543" s="9">
        <v>1</v>
      </c>
      <c r="G543" s="9">
        <v>3</v>
      </c>
      <c r="H543" s="9">
        <v>0</v>
      </c>
      <c r="I543" s="9">
        <v>11</v>
      </c>
      <c r="J543" s="9">
        <v>13</v>
      </c>
      <c r="K543" s="9">
        <v>0</v>
      </c>
      <c r="L543" s="9">
        <v>2</v>
      </c>
      <c r="M543" s="9">
        <v>0</v>
      </c>
      <c r="N543" s="9">
        <v>1</v>
      </c>
      <c r="O543" s="9">
        <v>7</v>
      </c>
      <c r="P543" s="9">
        <f t="shared" si="91"/>
        <v>45</v>
      </c>
      <c r="Q543" s="10">
        <f t="shared" si="92"/>
        <v>23</v>
      </c>
      <c r="R543" s="9">
        <f t="shared" si="93"/>
        <v>68</v>
      </c>
      <c r="S543" s="9">
        <v>0</v>
      </c>
      <c r="T543" s="9">
        <v>0</v>
      </c>
      <c r="U543" s="11">
        <f t="shared" si="94"/>
        <v>0</v>
      </c>
    </row>
    <row r="544" spans="1:21" ht="45" hidden="1" outlineLevel="1">
      <c r="A544" s="851"/>
      <c r="B544" s="50" t="s">
        <v>719</v>
      </c>
      <c r="C544" s="50" t="s">
        <v>720</v>
      </c>
      <c r="D544" s="9">
        <v>0</v>
      </c>
      <c r="E544" s="9">
        <v>0</v>
      </c>
      <c r="F544" s="9">
        <v>0</v>
      </c>
      <c r="G544" s="9">
        <v>1</v>
      </c>
      <c r="H544" s="9">
        <v>0</v>
      </c>
      <c r="I544" s="9">
        <v>1</v>
      </c>
      <c r="J544" s="9">
        <v>0</v>
      </c>
      <c r="K544" s="9">
        <v>0</v>
      </c>
      <c r="L544" s="9">
        <v>0</v>
      </c>
      <c r="M544" s="9">
        <v>0</v>
      </c>
      <c r="N544" s="9">
        <v>0</v>
      </c>
      <c r="O544" s="9">
        <v>1</v>
      </c>
      <c r="P544" s="9">
        <f t="shared" si="91"/>
        <v>2</v>
      </c>
      <c r="Q544" s="10">
        <f t="shared" si="92"/>
        <v>1</v>
      </c>
      <c r="R544" s="9">
        <f t="shared" si="93"/>
        <v>3</v>
      </c>
      <c r="S544" s="9">
        <v>0</v>
      </c>
      <c r="T544" s="9">
        <v>0</v>
      </c>
      <c r="U544" s="11">
        <f t="shared" si="94"/>
        <v>0</v>
      </c>
    </row>
    <row r="545" spans="1:21" ht="22.5" hidden="1" outlineLevel="1">
      <c r="A545" s="851"/>
      <c r="B545" s="50" t="s">
        <v>721</v>
      </c>
      <c r="C545" s="50" t="s">
        <v>722</v>
      </c>
      <c r="D545" s="9">
        <v>12</v>
      </c>
      <c r="E545" s="9">
        <v>0</v>
      </c>
      <c r="F545" s="9">
        <v>0</v>
      </c>
      <c r="G545" s="9">
        <v>0</v>
      </c>
      <c r="H545" s="9">
        <v>0</v>
      </c>
      <c r="I545" s="9">
        <v>9</v>
      </c>
      <c r="J545" s="9">
        <v>18</v>
      </c>
      <c r="K545" s="9">
        <v>1</v>
      </c>
      <c r="L545" s="9">
        <v>0</v>
      </c>
      <c r="M545" s="9">
        <v>0</v>
      </c>
      <c r="N545" s="9">
        <v>1</v>
      </c>
      <c r="O545" s="9">
        <v>13</v>
      </c>
      <c r="P545" s="9">
        <f t="shared" si="91"/>
        <v>21</v>
      </c>
      <c r="Q545" s="10">
        <f t="shared" si="92"/>
        <v>33</v>
      </c>
      <c r="R545" s="9">
        <f t="shared" si="93"/>
        <v>54</v>
      </c>
      <c r="S545" s="9">
        <v>0</v>
      </c>
      <c r="T545" s="9">
        <v>0</v>
      </c>
      <c r="U545" s="11">
        <f t="shared" si="94"/>
        <v>0</v>
      </c>
    </row>
    <row r="546" spans="1:21" ht="14.1" customHeight="1" collapsed="1">
      <c r="A546" s="847" t="s">
        <v>723</v>
      </c>
      <c r="B546" s="847"/>
      <c r="C546" s="847"/>
      <c r="D546" s="7">
        <f t="shared" ref="D546:T546" si="99">SUM(D547:D550)</f>
        <v>5741</v>
      </c>
      <c r="E546" s="7">
        <f t="shared" si="99"/>
        <v>110</v>
      </c>
      <c r="F546" s="7">
        <f t="shared" si="99"/>
        <v>261</v>
      </c>
      <c r="G546" s="7">
        <f t="shared" si="99"/>
        <v>458</v>
      </c>
      <c r="H546" s="7">
        <f t="shared" si="99"/>
        <v>111</v>
      </c>
      <c r="I546" s="7">
        <f t="shared" si="99"/>
        <v>2182</v>
      </c>
      <c r="J546" s="7">
        <f t="shared" si="99"/>
        <v>2420</v>
      </c>
      <c r="K546" s="7">
        <f t="shared" si="99"/>
        <v>63</v>
      </c>
      <c r="L546" s="7">
        <f t="shared" si="99"/>
        <v>125</v>
      </c>
      <c r="M546" s="7">
        <f t="shared" si="99"/>
        <v>213</v>
      </c>
      <c r="N546" s="7">
        <f t="shared" si="99"/>
        <v>59</v>
      </c>
      <c r="O546" s="7">
        <f t="shared" si="99"/>
        <v>883</v>
      </c>
      <c r="P546" s="8">
        <f t="shared" si="91"/>
        <v>8863</v>
      </c>
      <c r="Q546" s="8">
        <f t="shared" si="92"/>
        <v>3763</v>
      </c>
      <c r="R546" s="8">
        <f t="shared" si="93"/>
        <v>12626</v>
      </c>
      <c r="S546" s="8">
        <f t="shared" si="99"/>
        <v>4</v>
      </c>
      <c r="T546" s="8">
        <f t="shared" si="99"/>
        <v>2</v>
      </c>
      <c r="U546" s="8">
        <f t="shared" si="94"/>
        <v>6</v>
      </c>
    </row>
    <row r="547" spans="1:21" ht="33.75" hidden="1" outlineLevel="1">
      <c r="A547" s="851" t="s">
        <v>723</v>
      </c>
      <c r="B547" s="50" t="s">
        <v>724</v>
      </c>
      <c r="C547" s="50" t="s">
        <v>725</v>
      </c>
      <c r="D547" s="9">
        <v>4501</v>
      </c>
      <c r="E547" s="9">
        <v>73</v>
      </c>
      <c r="F547" s="9">
        <v>190</v>
      </c>
      <c r="G547" s="9">
        <v>335</v>
      </c>
      <c r="H547" s="9">
        <v>72</v>
      </c>
      <c r="I547" s="9">
        <v>1571</v>
      </c>
      <c r="J547" s="9">
        <v>1441</v>
      </c>
      <c r="K547" s="9">
        <v>33</v>
      </c>
      <c r="L547" s="9">
        <v>60</v>
      </c>
      <c r="M547" s="9">
        <v>96</v>
      </c>
      <c r="N547" s="9">
        <v>25</v>
      </c>
      <c r="O547" s="9">
        <v>402</v>
      </c>
      <c r="P547" s="9">
        <f t="shared" si="91"/>
        <v>6742</v>
      </c>
      <c r="Q547" s="10">
        <f t="shared" si="92"/>
        <v>2057</v>
      </c>
      <c r="R547" s="9">
        <f t="shared" si="93"/>
        <v>8799</v>
      </c>
      <c r="S547" s="9">
        <v>3</v>
      </c>
      <c r="T547" s="9">
        <v>2</v>
      </c>
      <c r="U547" s="11">
        <f t="shared" si="94"/>
        <v>5</v>
      </c>
    </row>
    <row r="548" spans="1:21" ht="22.5" hidden="1" outlineLevel="1">
      <c r="A548" s="851"/>
      <c r="B548" s="852" t="s">
        <v>726</v>
      </c>
      <c r="C548" s="50" t="s">
        <v>727</v>
      </c>
      <c r="D548" s="9">
        <v>72</v>
      </c>
      <c r="E548" s="9">
        <v>2</v>
      </c>
      <c r="F548" s="9">
        <v>4</v>
      </c>
      <c r="G548" s="9">
        <v>7</v>
      </c>
      <c r="H548" s="9">
        <v>0</v>
      </c>
      <c r="I548" s="9">
        <v>28</v>
      </c>
      <c r="J548" s="9">
        <v>79</v>
      </c>
      <c r="K548" s="9">
        <v>3</v>
      </c>
      <c r="L548" s="9">
        <v>7</v>
      </c>
      <c r="M548" s="9">
        <v>11</v>
      </c>
      <c r="N548" s="9">
        <v>0</v>
      </c>
      <c r="O548" s="9">
        <v>37</v>
      </c>
      <c r="P548" s="9">
        <f t="shared" si="91"/>
        <v>113</v>
      </c>
      <c r="Q548" s="10">
        <f t="shared" si="92"/>
        <v>137</v>
      </c>
      <c r="R548" s="9">
        <f t="shared" si="93"/>
        <v>250</v>
      </c>
      <c r="S548" s="9">
        <v>0</v>
      </c>
      <c r="T548" s="9">
        <v>0</v>
      </c>
      <c r="U548" s="11">
        <f t="shared" si="94"/>
        <v>0</v>
      </c>
    </row>
    <row r="549" spans="1:21" hidden="1" outlineLevel="1">
      <c r="A549" s="851"/>
      <c r="B549" s="852"/>
      <c r="C549" s="50" t="s">
        <v>728</v>
      </c>
      <c r="D549" s="9">
        <v>1074</v>
      </c>
      <c r="E549" s="9">
        <v>34</v>
      </c>
      <c r="F549" s="9">
        <v>60</v>
      </c>
      <c r="G549" s="9">
        <v>107</v>
      </c>
      <c r="H549" s="9">
        <v>36</v>
      </c>
      <c r="I549" s="9">
        <v>534</v>
      </c>
      <c r="J549" s="9">
        <v>872</v>
      </c>
      <c r="K549" s="9">
        <v>26</v>
      </c>
      <c r="L549" s="9">
        <v>57</v>
      </c>
      <c r="M549" s="9">
        <v>103</v>
      </c>
      <c r="N549" s="9">
        <v>31</v>
      </c>
      <c r="O549" s="9">
        <v>429</v>
      </c>
      <c r="P549" s="9">
        <f t="shared" si="91"/>
        <v>1845</v>
      </c>
      <c r="Q549" s="10">
        <f t="shared" si="92"/>
        <v>1518</v>
      </c>
      <c r="R549" s="9">
        <f t="shared" si="93"/>
        <v>3363</v>
      </c>
      <c r="S549" s="9">
        <v>1</v>
      </c>
      <c r="T549" s="9">
        <v>0</v>
      </c>
      <c r="U549" s="11">
        <f t="shared" si="94"/>
        <v>1</v>
      </c>
    </row>
    <row r="550" spans="1:21" ht="22.5" hidden="1" outlineLevel="1">
      <c r="A550" s="851"/>
      <c r="B550" s="50" t="s">
        <v>729</v>
      </c>
      <c r="C550" s="50" t="s">
        <v>730</v>
      </c>
      <c r="D550" s="9">
        <v>94</v>
      </c>
      <c r="E550" s="9">
        <v>1</v>
      </c>
      <c r="F550" s="9">
        <v>7</v>
      </c>
      <c r="G550" s="9">
        <v>9</v>
      </c>
      <c r="H550" s="9">
        <v>3</v>
      </c>
      <c r="I550" s="9">
        <v>49</v>
      </c>
      <c r="J550" s="9">
        <v>28</v>
      </c>
      <c r="K550" s="9">
        <v>1</v>
      </c>
      <c r="L550" s="9">
        <v>1</v>
      </c>
      <c r="M550" s="9">
        <v>3</v>
      </c>
      <c r="N550" s="9">
        <v>3</v>
      </c>
      <c r="O550" s="9">
        <v>15</v>
      </c>
      <c r="P550" s="9">
        <f t="shared" si="91"/>
        <v>163</v>
      </c>
      <c r="Q550" s="10">
        <f t="shared" si="92"/>
        <v>51</v>
      </c>
      <c r="R550" s="9">
        <f t="shared" si="93"/>
        <v>214</v>
      </c>
      <c r="S550" s="9">
        <v>0</v>
      </c>
      <c r="T550" s="9">
        <v>0</v>
      </c>
      <c r="U550" s="11">
        <f t="shared" si="94"/>
        <v>0</v>
      </c>
    </row>
    <row r="551" spans="1:21" ht="14.1" customHeight="1" collapsed="1">
      <c r="A551" s="847" t="s">
        <v>731</v>
      </c>
      <c r="B551" s="847"/>
      <c r="C551" s="847"/>
      <c r="D551" s="7">
        <f t="shared" ref="D551:T551" si="100">SUM(D552:D558)</f>
        <v>18</v>
      </c>
      <c r="E551" s="7">
        <f t="shared" si="100"/>
        <v>0</v>
      </c>
      <c r="F551" s="7">
        <f t="shared" si="100"/>
        <v>0</v>
      </c>
      <c r="G551" s="7">
        <f t="shared" si="100"/>
        <v>3</v>
      </c>
      <c r="H551" s="7">
        <f t="shared" si="100"/>
        <v>0</v>
      </c>
      <c r="I551" s="7">
        <f t="shared" si="100"/>
        <v>11</v>
      </c>
      <c r="J551" s="7">
        <f t="shared" si="100"/>
        <v>7</v>
      </c>
      <c r="K551" s="7">
        <f t="shared" si="100"/>
        <v>0</v>
      </c>
      <c r="L551" s="7">
        <f t="shared" si="100"/>
        <v>0</v>
      </c>
      <c r="M551" s="7">
        <f t="shared" si="100"/>
        <v>0</v>
      </c>
      <c r="N551" s="7">
        <f t="shared" si="100"/>
        <v>1</v>
      </c>
      <c r="O551" s="7">
        <f t="shared" si="100"/>
        <v>1</v>
      </c>
      <c r="P551" s="8">
        <f t="shared" si="91"/>
        <v>32</v>
      </c>
      <c r="Q551" s="8">
        <f t="shared" si="92"/>
        <v>9</v>
      </c>
      <c r="R551" s="8">
        <f t="shared" si="93"/>
        <v>41</v>
      </c>
      <c r="S551" s="8">
        <f t="shared" si="100"/>
        <v>0</v>
      </c>
      <c r="T551" s="8">
        <f t="shared" si="100"/>
        <v>0</v>
      </c>
      <c r="U551" s="8">
        <f t="shared" si="94"/>
        <v>0</v>
      </c>
    </row>
    <row r="552" spans="1:21" hidden="1" outlineLevel="1">
      <c r="A552" s="851" t="s">
        <v>731</v>
      </c>
      <c r="B552" s="852" t="s">
        <v>732</v>
      </c>
      <c r="C552" s="50" t="s">
        <v>733</v>
      </c>
      <c r="D552" s="9">
        <v>2</v>
      </c>
      <c r="E552" s="9">
        <v>0</v>
      </c>
      <c r="F552" s="9">
        <v>0</v>
      </c>
      <c r="G552" s="9">
        <v>1</v>
      </c>
      <c r="H552" s="9">
        <v>0</v>
      </c>
      <c r="I552" s="9">
        <v>3</v>
      </c>
      <c r="J552" s="9">
        <v>0</v>
      </c>
      <c r="K552" s="9">
        <v>0</v>
      </c>
      <c r="L552" s="9">
        <v>0</v>
      </c>
      <c r="M552" s="9">
        <v>0</v>
      </c>
      <c r="N552" s="9">
        <v>1</v>
      </c>
      <c r="O552" s="9">
        <v>0</v>
      </c>
      <c r="P552" s="9">
        <f>SUM(D552:I552)</f>
        <v>6</v>
      </c>
      <c r="Q552" s="10">
        <f t="shared" si="92"/>
        <v>1</v>
      </c>
      <c r="R552" s="9">
        <f t="shared" si="93"/>
        <v>7</v>
      </c>
      <c r="S552" s="9">
        <v>0</v>
      </c>
      <c r="T552" s="9">
        <v>0</v>
      </c>
      <c r="U552" s="11">
        <f t="shared" si="94"/>
        <v>0</v>
      </c>
    </row>
    <row r="553" spans="1:21" ht="22.5" hidden="1" outlineLevel="1">
      <c r="A553" s="851"/>
      <c r="B553" s="852"/>
      <c r="C553" s="50" t="s">
        <v>734</v>
      </c>
      <c r="D553" s="9">
        <v>1</v>
      </c>
      <c r="E553" s="9">
        <v>0</v>
      </c>
      <c r="F553" s="9">
        <v>0</v>
      </c>
      <c r="G553" s="9">
        <v>0</v>
      </c>
      <c r="H553" s="9">
        <v>0</v>
      </c>
      <c r="I553" s="9">
        <v>0</v>
      </c>
      <c r="J553" s="9">
        <v>0</v>
      </c>
      <c r="K553" s="9">
        <v>0</v>
      </c>
      <c r="L553" s="9">
        <v>0</v>
      </c>
      <c r="M553" s="9">
        <v>0</v>
      </c>
      <c r="N553" s="9">
        <v>0</v>
      </c>
      <c r="O553" s="9">
        <v>0</v>
      </c>
      <c r="P553" s="9">
        <f t="shared" ref="P553:P558" si="101">SUM(D553:I553)</f>
        <v>1</v>
      </c>
      <c r="Q553" s="10">
        <f t="shared" si="92"/>
        <v>0</v>
      </c>
      <c r="R553" s="9">
        <f t="shared" si="93"/>
        <v>1</v>
      </c>
      <c r="S553" s="9">
        <v>0</v>
      </c>
      <c r="T553" s="9">
        <v>0</v>
      </c>
      <c r="U553" s="11">
        <f t="shared" si="94"/>
        <v>0</v>
      </c>
    </row>
    <row r="554" spans="1:21" hidden="1" outlineLevel="1">
      <c r="A554" s="851"/>
      <c r="B554" s="852"/>
      <c r="C554" s="50" t="s">
        <v>735</v>
      </c>
      <c r="D554" s="9">
        <v>14</v>
      </c>
      <c r="E554" s="9">
        <v>0</v>
      </c>
      <c r="F554" s="9">
        <v>0</v>
      </c>
      <c r="G554" s="9">
        <v>2</v>
      </c>
      <c r="H554" s="9">
        <v>0</v>
      </c>
      <c r="I554" s="9">
        <v>3</v>
      </c>
      <c r="J554" s="9">
        <v>3</v>
      </c>
      <c r="K554" s="9">
        <v>0</v>
      </c>
      <c r="L554" s="9">
        <v>0</v>
      </c>
      <c r="M554" s="9">
        <v>0</v>
      </c>
      <c r="N554" s="9">
        <v>0</v>
      </c>
      <c r="O554" s="9">
        <v>0</v>
      </c>
      <c r="P554" s="9">
        <f t="shared" si="101"/>
        <v>19</v>
      </c>
      <c r="Q554" s="10">
        <f t="shared" si="92"/>
        <v>3</v>
      </c>
      <c r="R554" s="9">
        <f t="shared" si="93"/>
        <v>22</v>
      </c>
      <c r="S554" s="9">
        <v>0</v>
      </c>
      <c r="T554" s="9">
        <v>0</v>
      </c>
      <c r="U554" s="11">
        <f t="shared" si="94"/>
        <v>0</v>
      </c>
    </row>
    <row r="555" spans="1:21" ht="22.5" hidden="1" outlineLevel="1">
      <c r="A555" s="851"/>
      <c r="B555" s="852"/>
      <c r="C555" s="50" t="s">
        <v>736</v>
      </c>
      <c r="D555" s="9">
        <v>1</v>
      </c>
      <c r="E555" s="9">
        <v>0</v>
      </c>
      <c r="F555" s="9">
        <v>0</v>
      </c>
      <c r="G555" s="9">
        <v>0</v>
      </c>
      <c r="H555" s="9">
        <v>0</v>
      </c>
      <c r="I555" s="9">
        <v>1</v>
      </c>
      <c r="J555" s="9">
        <v>3</v>
      </c>
      <c r="K555" s="9">
        <v>0</v>
      </c>
      <c r="L555" s="9">
        <v>0</v>
      </c>
      <c r="M555" s="9">
        <v>0</v>
      </c>
      <c r="N555" s="9">
        <v>0</v>
      </c>
      <c r="O555" s="9">
        <v>0</v>
      </c>
      <c r="P555" s="9">
        <f t="shared" si="101"/>
        <v>2</v>
      </c>
      <c r="Q555" s="10">
        <f t="shared" si="92"/>
        <v>3</v>
      </c>
      <c r="R555" s="9">
        <f t="shared" si="93"/>
        <v>5</v>
      </c>
      <c r="S555" s="9">
        <v>0</v>
      </c>
      <c r="T555" s="9">
        <v>0</v>
      </c>
      <c r="U555" s="11">
        <f t="shared" si="94"/>
        <v>0</v>
      </c>
    </row>
    <row r="556" spans="1:21" hidden="1" outlineLevel="1">
      <c r="A556" s="851"/>
      <c r="B556" s="852"/>
      <c r="C556" s="50" t="s">
        <v>737</v>
      </c>
      <c r="D556" s="9">
        <v>0</v>
      </c>
      <c r="E556" s="9">
        <v>0</v>
      </c>
      <c r="F556" s="9">
        <v>0</v>
      </c>
      <c r="G556" s="9">
        <v>0</v>
      </c>
      <c r="H556" s="9">
        <v>0</v>
      </c>
      <c r="I556" s="9">
        <v>4</v>
      </c>
      <c r="J556" s="9">
        <v>0</v>
      </c>
      <c r="K556" s="9">
        <v>0</v>
      </c>
      <c r="L556" s="9">
        <v>0</v>
      </c>
      <c r="M556" s="9">
        <v>0</v>
      </c>
      <c r="N556" s="9">
        <v>0</v>
      </c>
      <c r="O556" s="9">
        <v>0</v>
      </c>
      <c r="P556" s="9">
        <f t="shared" si="101"/>
        <v>4</v>
      </c>
      <c r="Q556" s="10">
        <f t="shared" si="92"/>
        <v>0</v>
      </c>
      <c r="R556" s="9">
        <f t="shared" si="93"/>
        <v>4</v>
      </c>
      <c r="S556" s="9">
        <v>0</v>
      </c>
      <c r="T556" s="9">
        <v>0</v>
      </c>
      <c r="U556" s="11">
        <f t="shared" si="94"/>
        <v>0</v>
      </c>
    </row>
    <row r="557" spans="1:21" hidden="1" outlineLevel="1">
      <c r="A557" s="851"/>
      <c r="B557" s="852" t="s">
        <v>738</v>
      </c>
      <c r="C557" s="50" t="s">
        <v>739</v>
      </c>
      <c r="D557" s="9">
        <v>0</v>
      </c>
      <c r="E557" s="9">
        <v>0</v>
      </c>
      <c r="F557" s="9">
        <v>0</v>
      </c>
      <c r="G557" s="9">
        <v>0</v>
      </c>
      <c r="H557" s="9">
        <v>0</v>
      </c>
      <c r="I557" s="9">
        <v>0</v>
      </c>
      <c r="J557" s="9">
        <v>0</v>
      </c>
      <c r="K557" s="9">
        <v>0</v>
      </c>
      <c r="L557" s="9">
        <v>0</v>
      </c>
      <c r="M557" s="9">
        <v>0</v>
      </c>
      <c r="N557" s="9">
        <v>0</v>
      </c>
      <c r="O557" s="9">
        <v>0</v>
      </c>
      <c r="P557" s="9">
        <f t="shared" si="101"/>
        <v>0</v>
      </c>
      <c r="Q557" s="10">
        <f t="shared" si="92"/>
        <v>0</v>
      </c>
      <c r="R557" s="9">
        <f t="shared" si="93"/>
        <v>0</v>
      </c>
      <c r="S557" s="9">
        <v>0</v>
      </c>
      <c r="T557" s="9">
        <v>0</v>
      </c>
      <c r="U557" s="11">
        <f t="shared" si="94"/>
        <v>0</v>
      </c>
    </row>
    <row r="558" spans="1:21" ht="22.5" hidden="1" outlineLevel="1">
      <c r="A558" s="851"/>
      <c r="B558" s="852"/>
      <c r="C558" s="50" t="s">
        <v>740</v>
      </c>
      <c r="D558" s="9">
        <v>0</v>
      </c>
      <c r="E558" s="9">
        <v>0</v>
      </c>
      <c r="F558" s="9">
        <v>0</v>
      </c>
      <c r="G558" s="9">
        <v>0</v>
      </c>
      <c r="H558" s="9">
        <v>0</v>
      </c>
      <c r="I558" s="9">
        <v>0</v>
      </c>
      <c r="J558" s="9">
        <v>1</v>
      </c>
      <c r="K558" s="9">
        <v>0</v>
      </c>
      <c r="L558" s="9">
        <v>0</v>
      </c>
      <c r="M558" s="9">
        <v>0</v>
      </c>
      <c r="N558" s="9">
        <v>0</v>
      </c>
      <c r="O558" s="9">
        <v>1</v>
      </c>
      <c r="P558" s="9">
        <f t="shared" si="101"/>
        <v>0</v>
      </c>
      <c r="Q558" s="10">
        <f t="shared" si="92"/>
        <v>2</v>
      </c>
      <c r="R558" s="9">
        <f t="shared" si="93"/>
        <v>2</v>
      </c>
      <c r="S558" s="9">
        <v>0</v>
      </c>
      <c r="T558" s="9">
        <v>0</v>
      </c>
      <c r="U558" s="11">
        <f t="shared" si="94"/>
        <v>0</v>
      </c>
    </row>
    <row r="559" spans="1:21" ht="18.75" customHeight="1" collapsed="1">
      <c r="A559" s="847" t="s">
        <v>741</v>
      </c>
      <c r="B559" s="847"/>
      <c r="C559" s="847"/>
      <c r="D559" s="7">
        <f t="shared" ref="D559:T559" si="102">SUM(D560:D564)</f>
        <v>27</v>
      </c>
      <c r="E559" s="7">
        <f t="shared" si="102"/>
        <v>0</v>
      </c>
      <c r="F559" s="7">
        <f t="shared" si="102"/>
        <v>1</v>
      </c>
      <c r="G559" s="7">
        <f t="shared" si="102"/>
        <v>2</v>
      </c>
      <c r="H559" s="7">
        <f t="shared" si="102"/>
        <v>0</v>
      </c>
      <c r="I559" s="7">
        <f t="shared" si="102"/>
        <v>11</v>
      </c>
      <c r="J559" s="7">
        <f t="shared" si="102"/>
        <v>11</v>
      </c>
      <c r="K559" s="7">
        <f t="shared" si="102"/>
        <v>1</v>
      </c>
      <c r="L559" s="7">
        <f t="shared" si="102"/>
        <v>1</v>
      </c>
      <c r="M559" s="7">
        <f t="shared" si="102"/>
        <v>1</v>
      </c>
      <c r="N559" s="7">
        <f t="shared" si="102"/>
        <v>0</v>
      </c>
      <c r="O559" s="7">
        <f t="shared" si="102"/>
        <v>4</v>
      </c>
      <c r="P559" s="8">
        <f t="shared" si="91"/>
        <v>41</v>
      </c>
      <c r="Q559" s="8">
        <f t="shared" si="92"/>
        <v>18</v>
      </c>
      <c r="R559" s="8">
        <f t="shared" si="93"/>
        <v>59</v>
      </c>
      <c r="S559" s="8">
        <f t="shared" si="102"/>
        <v>0</v>
      </c>
      <c r="T559" s="8">
        <f t="shared" si="102"/>
        <v>0</v>
      </c>
      <c r="U559" s="8">
        <f t="shared" si="94"/>
        <v>0</v>
      </c>
    </row>
    <row r="560" spans="1:21" ht="22.5" hidden="1" outlineLevel="1">
      <c r="A560" s="851" t="s">
        <v>741</v>
      </c>
      <c r="B560" s="852" t="s">
        <v>742</v>
      </c>
      <c r="C560" s="50" t="s">
        <v>743</v>
      </c>
      <c r="D560" s="9">
        <v>22</v>
      </c>
      <c r="E560" s="9">
        <v>0</v>
      </c>
      <c r="F560" s="9">
        <v>0</v>
      </c>
      <c r="G560" s="9">
        <v>0</v>
      </c>
      <c r="H560" s="9">
        <v>0</v>
      </c>
      <c r="I560" s="9">
        <v>5</v>
      </c>
      <c r="J560" s="9">
        <v>10</v>
      </c>
      <c r="K560" s="9">
        <v>0</v>
      </c>
      <c r="L560" s="9">
        <v>0</v>
      </c>
      <c r="M560" s="9">
        <v>1</v>
      </c>
      <c r="N560" s="9">
        <v>0</v>
      </c>
      <c r="O560" s="9">
        <v>0</v>
      </c>
      <c r="P560" s="9">
        <f t="shared" si="91"/>
        <v>27</v>
      </c>
      <c r="Q560" s="10">
        <f t="shared" si="92"/>
        <v>11</v>
      </c>
      <c r="R560" s="9">
        <f t="shared" si="93"/>
        <v>38</v>
      </c>
      <c r="S560" s="9">
        <v>0</v>
      </c>
      <c r="T560" s="9">
        <v>0</v>
      </c>
      <c r="U560" s="11">
        <f t="shared" si="94"/>
        <v>0</v>
      </c>
    </row>
    <row r="561" spans="1:21" ht="22.5" hidden="1" outlineLevel="1">
      <c r="A561" s="851"/>
      <c r="B561" s="852"/>
      <c r="C561" s="50" t="s">
        <v>744</v>
      </c>
      <c r="D561" s="9">
        <v>3</v>
      </c>
      <c r="E561" s="9">
        <v>0</v>
      </c>
      <c r="F561" s="9">
        <v>0</v>
      </c>
      <c r="G561" s="9">
        <v>0</v>
      </c>
      <c r="H561" s="9">
        <v>0</v>
      </c>
      <c r="I561" s="9">
        <v>1</v>
      </c>
      <c r="J561" s="9">
        <v>1</v>
      </c>
      <c r="K561" s="9">
        <v>0</v>
      </c>
      <c r="L561" s="9">
        <v>0</v>
      </c>
      <c r="M561" s="9">
        <v>0</v>
      </c>
      <c r="N561" s="9">
        <v>0</v>
      </c>
      <c r="O561" s="9">
        <v>1</v>
      </c>
      <c r="P561" s="9">
        <f t="shared" si="91"/>
        <v>4</v>
      </c>
      <c r="Q561" s="10">
        <f t="shared" si="92"/>
        <v>2</v>
      </c>
      <c r="R561" s="9">
        <f t="shared" si="93"/>
        <v>6</v>
      </c>
      <c r="S561" s="9">
        <v>0</v>
      </c>
      <c r="T561" s="9">
        <v>0</v>
      </c>
      <c r="U561" s="11">
        <f t="shared" si="94"/>
        <v>0</v>
      </c>
    </row>
    <row r="562" spans="1:21" ht="22.5" hidden="1" outlineLevel="1">
      <c r="A562" s="851"/>
      <c r="B562" s="852"/>
      <c r="C562" s="50" t="s">
        <v>745</v>
      </c>
      <c r="D562" s="9">
        <v>0</v>
      </c>
      <c r="E562" s="9">
        <v>0</v>
      </c>
      <c r="F562" s="9">
        <v>0</v>
      </c>
      <c r="G562" s="9">
        <v>0</v>
      </c>
      <c r="H562" s="9">
        <v>0</v>
      </c>
      <c r="I562" s="9">
        <v>0</v>
      </c>
      <c r="J562" s="9">
        <v>0</v>
      </c>
      <c r="K562" s="9">
        <v>0</v>
      </c>
      <c r="L562" s="9">
        <v>0</v>
      </c>
      <c r="M562" s="9">
        <v>0</v>
      </c>
      <c r="N562" s="9">
        <v>0</v>
      </c>
      <c r="O562" s="9">
        <v>1</v>
      </c>
      <c r="P562" s="9">
        <f t="shared" si="91"/>
        <v>0</v>
      </c>
      <c r="Q562" s="10">
        <f t="shared" si="92"/>
        <v>1</v>
      </c>
      <c r="R562" s="9">
        <f t="shared" si="93"/>
        <v>1</v>
      </c>
      <c r="S562" s="9">
        <v>0</v>
      </c>
      <c r="T562" s="9">
        <v>0</v>
      </c>
      <c r="U562" s="11">
        <f t="shared" si="94"/>
        <v>0</v>
      </c>
    </row>
    <row r="563" spans="1:21" hidden="1" outlineLevel="1">
      <c r="A563" s="851"/>
      <c r="B563" s="852"/>
      <c r="C563" s="50" t="s">
        <v>746</v>
      </c>
      <c r="D563" s="9">
        <v>2</v>
      </c>
      <c r="E563" s="9">
        <v>0</v>
      </c>
      <c r="F563" s="9">
        <v>1</v>
      </c>
      <c r="G563" s="9">
        <v>1</v>
      </c>
      <c r="H563" s="9">
        <v>0</v>
      </c>
      <c r="I563" s="9">
        <v>2</v>
      </c>
      <c r="J563" s="9">
        <v>0</v>
      </c>
      <c r="K563" s="9">
        <v>1</v>
      </c>
      <c r="L563" s="9">
        <v>1</v>
      </c>
      <c r="M563" s="9">
        <v>0</v>
      </c>
      <c r="N563" s="9">
        <v>0</v>
      </c>
      <c r="O563" s="9">
        <v>1</v>
      </c>
      <c r="P563" s="9">
        <f t="shared" si="91"/>
        <v>6</v>
      </c>
      <c r="Q563" s="10">
        <f t="shared" si="92"/>
        <v>3</v>
      </c>
      <c r="R563" s="9">
        <f t="shared" si="93"/>
        <v>9</v>
      </c>
      <c r="S563" s="9">
        <v>0</v>
      </c>
      <c r="T563" s="9">
        <v>0</v>
      </c>
      <c r="U563" s="11">
        <f t="shared" si="94"/>
        <v>0</v>
      </c>
    </row>
    <row r="564" spans="1:21" ht="33.75" hidden="1" outlineLevel="1">
      <c r="A564" s="851"/>
      <c r="B564" s="50" t="s">
        <v>747</v>
      </c>
      <c r="C564" s="50" t="s">
        <v>748</v>
      </c>
      <c r="D564" s="9">
        <v>0</v>
      </c>
      <c r="E564" s="9">
        <v>0</v>
      </c>
      <c r="F564" s="9">
        <v>0</v>
      </c>
      <c r="G564" s="9">
        <v>1</v>
      </c>
      <c r="H564" s="9">
        <v>0</v>
      </c>
      <c r="I564" s="9">
        <v>3</v>
      </c>
      <c r="J564" s="9">
        <v>0</v>
      </c>
      <c r="K564" s="9">
        <v>0</v>
      </c>
      <c r="L564" s="9">
        <v>0</v>
      </c>
      <c r="M564" s="9">
        <v>0</v>
      </c>
      <c r="N564" s="9">
        <v>0</v>
      </c>
      <c r="O564" s="9">
        <v>1</v>
      </c>
      <c r="P564" s="9">
        <f t="shared" si="91"/>
        <v>4</v>
      </c>
      <c r="Q564" s="10">
        <f t="shared" si="92"/>
        <v>1</v>
      </c>
      <c r="R564" s="9">
        <f t="shared" si="93"/>
        <v>5</v>
      </c>
      <c r="S564" s="9">
        <v>0</v>
      </c>
      <c r="T564" s="9">
        <v>0</v>
      </c>
      <c r="U564" s="11">
        <f t="shared" si="94"/>
        <v>0</v>
      </c>
    </row>
    <row r="565" spans="1:21" ht="14.1" customHeight="1" collapsed="1">
      <c r="A565" s="847" t="s">
        <v>749</v>
      </c>
      <c r="B565" s="847"/>
      <c r="C565" s="847"/>
      <c r="D565" s="7">
        <f t="shared" ref="D565:T565" si="103">+D566+D567</f>
        <v>13</v>
      </c>
      <c r="E565" s="7">
        <f t="shared" si="103"/>
        <v>0</v>
      </c>
      <c r="F565" s="7">
        <f t="shared" si="103"/>
        <v>0</v>
      </c>
      <c r="G565" s="7">
        <f t="shared" si="103"/>
        <v>0</v>
      </c>
      <c r="H565" s="7">
        <f t="shared" si="103"/>
        <v>0</v>
      </c>
      <c r="I565" s="7">
        <f t="shared" si="103"/>
        <v>2</v>
      </c>
      <c r="J565" s="7">
        <f t="shared" si="103"/>
        <v>10</v>
      </c>
      <c r="K565" s="7">
        <f t="shared" si="103"/>
        <v>1</v>
      </c>
      <c r="L565" s="7">
        <f t="shared" si="103"/>
        <v>0</v>
      </c>
      <c r="M565" s="7">
        <f t="shared" si="103"/>
        <v>0</v>
      </c>
      <c r="N565" s="7">
        <f t="shared" si="103"/>
        <v>0</v>
      </c>
      <c r="O565" s="7">
        <f t="shared" si="103"/>
        <v>0</v>
      </c>
      <c r="P565" s="8">
        <f t="shared" si="91"/>
        <v>15</v>
      </c>
      <c r="Q565" s="8">
        <f t="shared" si="92"/>
        <v>11</v>
      </c>
      <c r="R565" s="8">
        <f t="shared" si="93"/>
        <v>26</v>
      </c>
      <c r="S565" s="8">
        <f t="shared" si="103"/>
        <v>0</v>
      </c>
      <c r="T565" s="8">
        <f t="shared" si="103"/>
        <v>0</v>
      </c>
      <c r="U565" s="8">
        <f t="shared" si="94"/>
        <v>0</v>
      </c>
    </row>
    <row r="566" spans="1:21" hidden="1" outlineLevel="1">
      <c r="A566" s="851" t="s">
        <v>749</v>
      </c>
      <c r="B566" s="50" t="s">
        <v>750</v>
      </c>
      <c r="C566" s="50" t="s">
        <v>751</v>
      </c>
      <c r="D566" s="9">
        <v>0</v>
      </c>
      <c r="E566" s="9">
        <v>0</v>
      </c>
      <c r="F566" s="9">
        <v>0</v>
      </c>
      <c r="G566" s="9">
        <v>0</v>
      </c>
      <c r="H566" s="9">
        <v>0</v>
      </c>
      <c r="I566" s="9">
        <v>0</v>
      </c>
      <c r="J566" s="9">
        <v>0</v>
      </c>
      <c r="K566" s="9">
        <v>0</v>
      </c>
      <c r="L566" s="9">
        <v>0</v>
      </c>
      <c r="M566" s="9">
        <v>0</v>
      </c>
      <c r="N566" s="9">
        <v>0</v>
      </c>
      <c r="O566" s="9">
        <v>0</v>
      </c>
      <c r="P566" s="9">
        <f>SUM(D566:I566)</f>
        <v>0</v>
      </c>
      <c r="Q566" s="10">
        <f t="shared" si="92"/>
        <v>0</v>
      </c>
      <c r="R566" s="9">
        <f t="shared" si="93"/>
        <v>0</v>
      </c>
      <c r="S566" s="9">
        <v>0</v>
      </c>
      <c r="T566" s="9">
        <v>0</v>
      </c>
      <c r="U566" s="11">
        <f t="shared" si="94"/>
        <v>0</v>
      </c>
    </row>
    <row r="567" spans="1:21" ht="33.75" hidden="1" outlineLevel="1">
      <c r="A567" s="851"/>
      <c r="B567" s="50" t="s">
        <v>752</v>
      </c>
      <c r="C567" s="50" t="s">
        <v>753</v>
      </c>
      <c r="D567" s="9">
        <v>13</v>
      </c>
      <c r="E567" s="9">
        <v>0</v>
      </c>
      <c r="F567" s="9">
        <v>0</v>
      </c>
      <c r="G567" s="9">
        <v>0</v>
      </c>
      <c r="H567" s="9">
        <v>0</v>
      </c>
      <c r="I567" s="9">
        <v>2</v>
      </c>
      <c r="J567" s="9">
        <v>10</v>
      </c>
      <c r="K567" s="9">
        <v>1</v>
      </c>
      <c r="L567" s="9">
        <v>0</v>
      </c>
      <c r="M567" s="9">
        <v>0</v>
      </c>
      <c r="N567" s="9">
        <v>0</v>
      </c>
      <c r="O567" s="9">
        <v>0</v>
      </c>
      <c r="P567" s="9">
        <f>SUM(D567:I567)</f>
        <v>15</v>
      </c>
      <c r="Q567" s="10">
        <f t="shared" si="92"/>
        <v>11</v>
      </c>
      <c r="R567" s="9">
        <f t="shared" si="93"/>
        <v>26</v>
      </c>
      <c r="S567" s="9">
        <v>0</v>
      </c>
      <c r="T567" s="9">
        <v>0</v>
      </c>
      <c r="U567" s="11">
        <f t="shared" si="94"/>
        <v>0</v>
      </c>
    </row>
    <row r="568" spans="1:21" ht="14.1" customHeight="1" collapsed="1">
      <c r="A568" s="847" t="s">
        <v>754</v>
      </c>
      <c r="B568" s="847"/>
      <c r="C568" s="847"/>
      <c r="D568" s="7">
        <f t="shared" ref="D568:T568" si="104">SUM(D569:D572)</f>
        <v>54</v>
      </c>
      <c r="E568" s="7">
        <f t="shared" si="104"/>
        <v>1</v>
      </c>
      <c r="F568" s="7">
        <f t="shared" si="104"/>
        <v>0</v>
      </c>
      <c r="G568" s="7">
        <f t="shared" si="104"/>
        <v>2</v>
      </c>
      <c r="H568" s="7">
        <f t="shared" si="104"/>
        <v>0</v>
      </c>
      <c r="I568" s="7">
        <f t="shared" si="104"/>
        <v>28</v>
      </c>
      <c r="J568" s="7">
        <f t="shared" si="104"/>
        <v>39</v>
      </c>
      <c r="K568" s="7">
        <f t="shared" si="104"/>
        <v>0</v>
      </c>
      <c r="L568" s="7">
        <f t="shared" si="104"/>
        <v>1</v>
      </c>
      <c r="M568" s="7">
        <f t="shared" si="104"/>
        <v>1</v>
      </c>
      <c r="N568" s="7">
        <f t="shared" si="104"/>
        <v>0</v>
      </c>
      <c r="O568" s="7">
        <f t="shared" si="104"/>
        <v>3</v>
      </c>
      <c r="P568" s="8">
        <f t="shared" si="91"/>
        <v>85</v>
      </c>
      <c r="Q568" s="8">
        <f t="shared" si="92"/>
        <v>44</v>
      </c>
      <c r="R568" s="8">
        <f t="shared" si="93"/>
        <v>129</v>
      </c>
      <c r="S568" s="8">
        <f t="shared" si="104"/>
        <v>0</v>
      </c>
      <c r="T568" s="8">
        <f t="shared" si="104"/>
        <v>0</v>
      </c>
      <c r="U568" s="8">
        <f t="shared" si="94"/>
        <v>0</v>
      </c>
    </row>
    <row r="569" spans="1:21" ht="33.75" hidden="1" outlineLevel="1">
      <c r="A569" s="858" t="s">
        <v>754</v>
      </c>
      <c r="B569" s="50" t="s">
        <v>755</v>
      </c>
      <c r="C569" s="50" t="s">
        <v>756</v>
      </c>
      <c r="D569" s="9">
        <v>14</v>
      </c>
      <c r="E569" s="9">
        <v>0</v>
      </c>
      <c r="F569" s="9">
        <v>0</v>
      </c>
      <c r="G569" s="9">
        <v>1</v>
      </c>
      <c r="H569" s="9">
        <v>0</v>
      </c>
      <c r="I569" s="9">
        <v>16</v>
      </c>
      <c r="J569" s="9">
        <v>2</v>
      </c>
      <c r="K569" s="9">
        <v>0</v>
      </c>
      <c r="L569" s="9">
        <v>0</v>
      </c>
      <c r="M569" s="9">
        <v>0</v>
      </c>
      <c r="N569" s="9">
        <v>0</v>
      </c>
      <c r="O569" s="9">
        <v>3</v>
      </c>
      <c r="P569" s="9">
        <f t="shared" si="91"/>
        <v>31</v>
      </c>
      <c r="Q569" s="10">
        <f t="shared" si="92"/>
        <v>5</v>
      </c>
      <c r="R569" s="9">
        <f t="shared" si="93"/>
        <v>36</v>
      </c>
      <c r="S569" s="9">
        <v>0</v>
      </c>
      <c r="T569" s="9">
        <v>0</v>
      </c>
      <c r="U569" s="11">
        <f t="shared" si="94"/>
        <v>0</v>
      </c>
    </row>
    <row r="570" spans="1:21" ht="33.75" hidden="1" outlineLevel="1">
      <c r="A570" s="859"/>
      <c r="B570" s="50" t="s">
        <v>757</v>
      </c>
      <c r="C570" s="50" t="s">
        <v>758</v>
      </c>
      <c r="D570" s="9">
        <v>5</v>
      </c>
      <c r="E570" s="9">
        <v>0</v>
      </c>
      <c r="F570" s="9">
        <v>0</v>
      </c>
      <c r="G570" s="9">
        <v>0</v>
      </c>
      <c r="H570" s="9">
        <v>0</v>
      </c>
      <c r="I570" s="9">
        <v>3</v>
      </c>
      <c r="J570" s="9">
        <v>1</v>
      </c>
      <c r="K570" s="9">
        <v>0</v>
      </c>
      <c r="L570" s="9">
        <v>0</v>
      </c>
      <c r="M570" s="9">
        <v>0</v>
      </c>
      <c r="N570" s="9">
        <v>0</v>
      </c>
      <c r="O570" s="9">
        <v>0</v>
      </c>
      <c r="P570" s="9">
        <f t="shared" si="91"/>
        <v>8</v>
      </c>
      <c r="Q570" s="10">
        <f t="shared" si="92"/>
        <v>1</v>
      </c>
      <c r="R570" s="9">
        <f t="shared" si="93"/>
        <v>9</v>
      </c>
      <c r="S570" s="9">
        <v>0</v>
      </c>
      <c r="T570" s="9">
        <v>0</v>
      </c>
      <c r="U570" s="11">
        <f t="shared" si="94"/>
        <v>0</v>
      </c>
    </row>
    <row r="571" spans="1:21" ht="33.75" hidden="1" outlineLevel="1">
      <c r="A571" s="859"/>
      <c r="B571" s="50" t="s">
        <v>759</v>
      </c>
      <c r="C571" s="50" t="s">
        <v>760</v>
      </c>
      <c r="D571" s="9">
        <v>7</v>
      </c>
      <c r="E571" s="9">
        <v>0</v>
      </c>
      <c r="F571" s="9">
        <v>0</v>
      </c>
      <c r="G571" s="9">
        <v>0</v>
      </c>
      <c r="H571" s="9">
        <v>0</v>
      </c>
      <c r="I571" s="9">
        <v>1</v>
      </c>
      <c r="J571" s="9">
        <v>0</v>
      </c>
      <c r="K571" s="9">
        <v>0</v>
      </c>
      <c r="L571" s="9">
        <v>0</v>
      </c>
      <c r="M571" s="9">
        <v>0</v>
      </c>
      <c r="N571" s="9">
        <v>0</v>
      </c>
      <c r="O571" s="9">
        <v>0</v>
      </c>
      <c r="P571" s="9">
        <f t="shared" si="91"/>
        <v>8</v>
      </c>
      <c r="Q571" s="10">
        <f t="shared" si="92"/>
        <v>0</v>
      </c>
      <c r="R571" s="9">
        <f t="shared" si="93"/>
        <v>8</v>
      </c>
      <c r="S571" s="9">
        <v>0</v>
      </c>
      <c r="T571" s="9">
        <v>0</v>
      </c>
      <c r="U571" s="11">
        <f t="shared" si="94"/>
        <v>0</v>
      </c>
    </row>
    <row r="572" spans="1:21" ht="33.75" hidden="1" outlineLevel="1">
      <c r="A572" s="860"/>
      <c r="B572" s="50" t="s">
        <v>761</v>
      </c>
      <c r="C572" s="50" t="s">
        <v>762</v>
      </c>
      <c r="D572" s="9">
        <v>28</v>
      </c>
      <c r="E572" s="9">
        <v>1</v>
      </c>
      <c r="F572" s="9">
        <v>0</v>
      </c>
      <c r="G572" s="9">
        <v>1</v>
      </c>
      <c r="H572" s="9">
        <v>0</v>
      </c>
      <c r="I572" s="9">
        <v>8</v>
      </c>
      <c r="J572" s="9">
        <v>36</v>
      </c>
      <c r="K572" s="9">
        <v>0</v>
      </c>
      <c r="L572" s="9">
        <v>1</v>
      </c>
      <c r="M572" s="9">
        <v>1</v>
      </c>
      <c r="N572" s="9">
        <v>0</v>
      </c>
      <c r="O572" s="9">
        <v>0</v>
      </c>
      <c r="P572" s="9">
        <f t="shared" si="91"/>
        <v>38</v>
      </c>
      <c r="Q572" s="10">
        <f t="shared" si="92"/>
        <v>38</v>
      </c>
      <c r="R572" s="9">
        <f t="shared" si="93"/>
        <v>76</v>
      </c>
      <c r="S572" s="9">
        <v>0</v>
      </c>
      <c r="T572" s="9">
        <v>0</v>
      </c>
      <c r="U572" s="11">
        <f t="shared" si="94"/>
        <v>0</v>
      </c>
    </row>
    <row r="573" spans="1:21" ht="14.1" customHeight="1" collapsed="1">
      <c r="A573" s="847" t="s">
        <v>763</v>
      </c>
      <c r="B573" s="847"/>
      <c r="C573" s="847"/>
      <c r="D573" s="7">
        <f t="shared" ref="D573:T573" si="105">SUM(D574:D577)</f>
        <v>55</v>
      </c>
      <c r="E573" s="7">
        <f t="shared" si="105"/>
        <v>1</v>
      </c>
      <c r="F573" s="7">
        <f t="shared" si="105"/>
        <v>2</v>
      </c>
      <c r="G573" s="7">
        <f t="shared" si="105"/>
        <v>2</v>
      </c>
      <c r="H573" s="7">
        <f t="shared" si="105"/>
        <v>0</v>
      </c>
      <c r="I573" s="7">
        <f t="shared" si="105"/>
        <v>18</v>
      </c>
      <c r="J573" s="7">
        <f t="shared" si="105"/>
        <v>30</v>
      </c>
      <c r="K573" s="7">
        <f t="shared" si="105"/>
        <v>1</v>
      </c>
      <c r="L573" s="7">
        <f t="shared" si="105"/>
        <v>1</v>
      </c>
      <c r="M573" s="7">
        <f t="shared" si="105"/>
        <v>2</v>
      </c>
      <c r="N573" s="7">
        <f t="shared" si="105"/>
        <v>0</v>
      </c>
      <c r="O573" s="7">
        <f t="shared" si="105"/>
        <v>6</v>
      </c>
      <c r="P573" s="8">
        <f t="shared" si="91"/>
        <v>78</v>
      </c>
      <c r="Q573" s="8">
        <f t="shared" si="92"/>
        <v>40</v>
      </c>
      <c r="R573" s="8">
        <f t="shared" si="93"/>
        <v>118</v>
      </c>
      <c r="S573" s="8">
        <f t="shared" si="105"/>
        <v>0</v>
      </c>
      <c r="T573" s="8">
        <f t="shared" si="105"/>
        <v>0</v>
      </c>
      <c r="U573" s="8">
        <f t="shared" si="94"/>
        <v>0</v>
      </c>
    </row>
    <row r="574" spans="1:21" hidden="1" outlineLevel="1">
      <c r="A574" s="851" t="s">
        <v>763</v>
      </c>
      <c r="B574" s="852" t="s">
        <v>764</v>
      </c>
      <c r="C574" s="50" t="s">
        <v>765</v>
      </c>
      <c r="D574" s="9">
        <v>34</v>
      </c>
      <c r="E574" s="9">
        <v>1</v>
      </c>
      <c r="F574" s="9">
        <v>1</v>
      </c>
      <c r="G574" s="9">
        <v>2</v>
      </c>
      <c r="H574" s="9">
        <v>0</v>
      </c>
      <c r="I574" s="9">
        <v>13</v>
      </c>
      <c r="J574" s="9">
        <v>15</v>
      </c>
      <c r="K574" s="9">
        <v>0</v>
      </c>
      <c r="L574" s="9">
        <v>0</v>
      </c>
      <c r="M574" s="9">
        <v>1</v>
      </c>
      <c r="N574" s="9">
        <v>0</v>
      </c>
      <c r="O574" s="9">
        <v>1</v>
      </c>
      <c r="P574" s="9">
        <f t="shared" si="91"/>
        <v>51</v>
      </c>
      <c r="Q574" s="10">
        <f t="shared" si="92"/>
        <v>17</v>
      </c>
      <c r="R574" s="9">
        <f t="shared" si="93"/>
        <v>68</v>
      </c>
      <c r="S574" s="9">
        <v>0</v>
      </c>
      <c r="T574" s="9">
        <v>0</v>
      </c>
      <c r="U574" s="11">
        <f t="shared" si="94"/>
        <v>0</v>
      </c>
    </row>
    <row r="575" spans="1:21" hidden="1" outlineLevel="1">
      <c r="A575" s="851"/>
      <c r="B575" s="852"/>
      <c r="C575" s="50" t="s">
        <v>766</v>
      </c>
      <c r="D575" s="9">
        <v>3</v>
      </c>
      <c r="E575" s="9">
        <v>0</v>
      </c>
      <c r="F575" s="9">
        <v>0</v>
      </c>
      <c r="G575" s="9">
        <v>0</v>
      </c>
      <c r="H575" s="9">
        <v>0</v>
      </c>
      <c r="I575" s="9">
        <v>2</v>
      </c>
      <c r="J575" s="9">
        <v>0</v>
      </c>
      <c r="K575" s="9">
        <v>0</v>
      </c>
      <c r="L575" s="9">
        <v>0</v>
      </c>
      <c r="M575" s="9">
        <v>0</v>
      </c>
      <c r="N575" s="9">
        <v>0</v>
      </c>
      <c r="O575" s="9">
        <v>0</v>
      </c>
      <c r="P575" s="9">
        <f t="shared" si="91"/>
        <v>5</v>
      </c>
      <c r="Q575" s="10">
        <f t="shared" si="92"/>
        <v>0</v>
      </c>
      <c r="R575" s="9">
        <f t="shared" si="93"/>
        <v>5</v>
      </c>
      <c r="S575" s="9">
        <v>0</v>
      </c>
      <c r="T575" s="9">
        <v>0</v>
      </c>
      <c r="U575" s="11">
        <f t="shared" si="94"/>
        <v>0</v>
      </c>
    </row>
    <row r="576" spans="1:21" hidden="1" outlineLevel="1">
      <c r="A576" s="851"/>
      <c r="B576" s="852"/>
      <c r="C576" s="50" t="s">
        <v>767</v>
      </c>
      <c r="D576" s="9">
        <v>1</v>
      </c>
      <c r="E576" s="9">
        <v>0</v>
      </c>
      <c r="F576" s="9">
        <v>0</v>
      </c>
      <c r="G576" s="9">
        <v>0</v>
      </c>
      <c r="H576" s="9">
        <v>0</v>
      </c>
      <c r="I576" s="9">
        <v>2</v>
      </c>
      <c r="J576" s="9">
        <v>1</v>
      </c>
      <c r="K576" s="9">
        <v>0</v>
      </c>
      <c r="L576" s="9">
        <v>0</v>
      </c>
      <c r="M576" s="9">
        <v>0</v>
      </c>
      <c r="N576" s="9">
        <v>0</v>
      </c>
      <c r="O576" s="9">
        <v>0</v>
      </c>
      <c r="P576" s="9">
        <f t="shared" si="91"/>
        <v>3</v>
      </c>
      <c r="Q576" s="10">
        <f>SUM(J576:O576)</f>
        <v>1</v>
      </c>
      <c r="R576" s="9">
        <f t="shared" si="93"/>
        <v>4</v>
      </c>
      <c r="S576" s="9">
        <v>0</v>
      </c>
      <c r="T576" s="9">
        <v>0</v>
      </c>
      <c r="U576" s="11">
        <f t="shared" si="94"/>
        <v>0</v>
      </c>
    </row>
    <row r="577" spans="1:21" ht="22.5" hidden="1" outlineLevel="1">
      <c r="A577" s="851"/>
      <c r="B577" s="852"/>
      <c r="C577" s="50" t="s">
        <v>768</v>
      </c>
      <c r="D577" s="9">
        <v>17</v>
      </c>
      <c r="E577" s="9">
        <v>0</v>
      </c>
      <c r="F577" s="9">
        <v>1</v>
      </c>
      <c r="G577" s="9">
        <v>0</v>
      </c>
      <c r="H577" s="9">
        <v>0</v>
      </c>
      <c r="I577" s="9">
        <v>1</v>
      </c>
      <c r="J577" s="9">
        <v>14</v>
      </c>
      <c r="K577" s="9">
        <v>1</v>
      </c>
      <c r="L577" s="9">
        <v>1</v>
      </c>
      <c r="M577" s="9">
        <v>1</v>
      </c>
      <c r="N577" s="9">
        <v>0</v>
      </c>
      <c r="O577" s="9">
        <v>5</v>
      </c>
      <c r="P577" s="9">
        <f t="shared" si="91"/>
        <v>19</v>
      </c>
      <c r="Q577" s="10">
        <f t="shared" si="92"/>
        <v>22</v>
      </c>
      <c r="R577" s="9">
        <f t="shared" si="93"/>
        <v>41</v>
      </c>
      <c r="S577" s="9">
        <v>0</v>
      </c>
      <c r="T577" s="9">
        <v>0</v>
      </c>
      <c r="U577" s="11">
        <f t="shared" si="94"/>
        <v>0</v>
      </c>
    </row>
    <row r="578" spans="1:21" ht="14.1" customHeight="1" collapsed="1">
      <c r="A578" s="847" t="s">
        <v>769</v>
      </c>
      <c r="B578" s="847"/>
      <c r="C578" s="847"/>
      <c r="D578" s="7">
        <f t="shared" ref="D578:T578" si="106">SUM(D579:D582)</f>
        <v>46</v>
      </c>
      <c r="E578" s="7">
        <f t="shared" si="106"/>
        <v>0</v>
      </c>
      <c r="F578" s="7">
        <f t="shared" si="106"/>
        <v>4</v>
      </c>
      <c r="G578" s="7">
        <f t="shared" si="106"/>
        <v>2</v>
      </c>
      <c r="H578" s="7">
        <f t="shared" si="106"/>
        <v>1</v>
      </c>
      <c r="I578" s="7">
        <f t="shared" si="106"/>
        <v>11</v>
      </c>
      <c r="J578" s="7">
        <f t="shared" si="106"/>
        <v>81</v>
      </c>
      <c r="K578" s="7">
        <f t="shared" si="106"/>
        <v>2</v>
      </c>
      <c r="L578" s="7">
        <f t="shared" si="106"/>
        <v>3</v>
      </c>
      <c r="M578" s="7">
        <f t="shared" si="106"/>
        <v>4</v>
      </c>
      <c r="N578" s="7">
        <f t="shared" si="106"/>
        <v>0</v>
      </c>
      <c r="O578" s="7">
        <f t="shared" si="106"/>
        <v>16</v>
      </c>
      <c r="P578" s="8">
        <f t="shared" si="91"/>
        <v>64</v>
      </c>
      <c r="Q578" s="8">
        <f t="shared" si="92"/>
        <v>106</v>
      </c>
      <c r="R578" s="8">
        <f t="shared" si="93"/>
        <v>170</v>
      </c>
      <c r="S578" s="8">
        <f t="shared" si="106"/>
        <v>0</v>
      </c>
      <c r="T578" s="8">
        <f t="shared" si="106"/>
        <v>0</v>
      </c>
      <c r="U578" s="8">
        <f t="shared" si="94"/>
        <v>0</v>
      </c>
    </row>
    <row r="579" spans="1:21" ht="22.5" hidden="1" outlineLevel="1">
      <c r="A579" s="851" t="s">
        <v>769</v>
      </c>
      <c r="B579" s="852" t="s">
        <v>770</v>
      </c>
      <c r="C579" s="50" t="s">
        <v>771</v>
      </c>
      <c r="D579" s="9">
        <v>40</v>
      </c>
      <c r="E579" s="9">
        <v>0</v>
      </c>
      <c r="F579" s="9">
        <v>3</v>
      </c>
      <c r="G579" s="9">
        <v>1</v>
      </c>
      <c r="H579" s="9">
        <v>1</v>
      </c>
      <c r="I579" s="9">
        <v>6</v>
      </c>
      <c r="J579" s="9">
        <v>80</v>
      </c>
      <c r="K579" s="9">
        <v>2</v>
      </c>
      <c r="L579" s="9">
        <v>3</v>
      </c>
      <c r="M579" s="9">
        <v>4</v>
      </c>
      <c r="N579" s="9">
        <v>0</v>
      </c>
      <c r="O579" s="9">
        <v>15</v>
      </c>
      <c r="P579" s="9">
        <f t="shared" si="91"/>
        <v>51</v>
      </c>
      <c r="Q579" s="10">
        <f t="shared" si="92"/>
        <v>104</v>
      </c>
      <c r="R579" s="9">
        <f t="shared" si="93"/>
        <v>155</v>
      </c>
      <c r="S579" s="9">
        <v>0</v>
      </c>
      <c r="T579" s="9">
        <v>0</v>
      </c>
      <c r="U579" s="11">
        <f t="shared" si="94"/>
        <v>0</v>
      </c>
    </row>
    <row r="580" spans="1:21" hidden="1" outlineLevel="1">
      <c r="A580" s="851"/>
      <c r="B580" s="852"/>
      <c r="C580" s="50" t="s">
        <v>772</v>
      </c>
      <c r="D580" s="9">
        <v>0</v>
      </c>
      <c r="E580" s="9">
        <v>0</v>
      </c>
      <c r="F580" s="9">
        <v>0</v>
      </c>
      <c r="G580" s="9">
        <v>0</v>
      </c>
      <c r="H580" s="9">
        <v>0</v>
      </c>
      <c r="I580" s="9">
        <v>0</v>
      </c>
      <c r="J580" s="9">
        <v>0</v>
      </c>
      <c r="K580" s="9">
        <v>0</v>
      </c>
      <c r="L580" s="9">
        <v>0</v>
      </c>
      <c r="M580" s="9">
        <v>0</v>
      </c>
      <c r="N580" s="9">
        <v>0</v>
      </c>
      <c r="O580" s="9">
        <v>0</v>
      </c>
      <c r="P580" s="9">
        <f t="shared" si="91"/>
        <v>0</v>
      </c>
      <c r="Q580" s="10">
        <f t="shared" si="92"/>
        <v>0</v>
      </c>
      <c r="R580" s="9">
        <f t="shared" si="93"/>
        <v>0</v>
      </c>
      <c r="S580" s="9">
        <v>0</v>
      </c>
      <c r="T580" s="9">
        <v>0</v>
      </c>
      <c r="U580" s="11">
        <f t="shared" si="94"/>
        <v>0</v>
      </c>
    </row>
    <row r="581" spans="1:21" hidden="1" outlineLevel="1">
      <c r="A581" s="851"/>
      <c r="B581" s="852" t="s">
        <v>773</v>
      </c>
      <c r="C581" s="50" t="s">
        <v>774</v>
      </c>
      <c r="D581" s="9">
        <v>3</v>
      </c>
      <c r="E581" s="9">
        <v>0</v>
      </c>
      <c r="F581" s="9">
        <v>0</v>
      </c>
      <c r="G581" s="9">
        <v>0</v>
      </c>
      <c r="H581" s="9">
        <v>0</v>
      </c>
      <c r="I581" s="9">
        <v>2</v>
      </c>
      <c r="J581" s="9">
        <v>1</v>
      </c>
      <c r="K581" s="9">
        <v>0</v>
      </c>
      <c r="L581" s="9">
        <v>0</v>
      </c>
      <c r="M581" s="9">
        <v>0</v>
      </c>
      <c r="N581" s="9">
        <v>0</v>
      </c>
      <c r="O581" s="9">
        <v>0</v>
      </c>
      <c r="P581" s="9">
        <f t="shared" ref="P581:P582" si="107">SUM(D581:I581)</f>
        <v>5</v>
      </c>
      <c r="Q581" s="10">
        <f t="shared" ref="Q581:Q644" si="108">SUM(J581:O581)</f>
        <v>1</v>
      </c>
      <c r="R581" s="9">
        <f t="shared" ref="R581:R644" si="109">+Q581+P581</f>
        <v>6</v>
      </c>
      <c r="S581" s="9">
        <v>0</v>
      </c>
      <c r="T581" s="9">
        <v>0</v>
      </c>
      <c r="U581" s="11">
        <f t="shared" ref="U581:U644" si="110">+T581+S581</f>
        <v>0</v>
      </c>
    </row>
    <row r="582" spans="1:21" ht="22.5" hidden="1" outlineLevel="1">
      <c r="A582" s="851"/>
      <c r="B582" s="852"/>
      <c r="C582" s="50" t="s">
        <v>775</v>
      </c>
      <c r="D582" s="9">
        <v>3</v>
      </c>
      <c r="E582" s="9">
        <v>0</v>
      </c>
      <c r="F582" s="9">
        <v>1</v>
      </c>
      <c r="G582" s="9">
        <v>1</v>
      </c>
      <c r="H582" s="9">
        <v>0</v>
      </c>
      <c r="I582" s="9">
        <v>3</v>
      </c>
      <c r="J582" s="9">
        <v>0</v>
      </c>
      <c r="K582" s="9">
        <v>0</v>
      </c>
      <c r="L582" s="9">
        <v>0</v>
      </c>
      <c r="M582" s="9">
        <v>0</v>
      </c>
      <c r="N582" s="9">
        <v>0</v>
      </c>
      <c r="O582" s="9">
        <v>1</v>
      </c>
      <c r="P582" s="9">
        <f t="shared" si="107"/>
        <v>8</v>
      </c>
      <c r="Q582" s="10">
        <f t="shared" si="108"/>
        <v>1</v>
      </c>
      <c r="R582" s="9">
        <f t="shared" si="109"/>
        <v>9</v>
      </c>
      <c r="S582" s="9">
        <v>0</v>
      </c>
      <c r="T582" s="9">
        <v>0</v>
      </c>
      <c r="U582" s="11">
        <f t="shared" si="110"/>
        <v>0</v>
      </c>
    </row>
    <row r="583" spans="1:21" ht="14.1" customHeight="1" collapsed="1">
      <c r="A583" s="847" t="s">
        <v>776</v>
      </c>
      <c r="B583" s="847"/>
      <c r="C583" s="847"/>
      <c r="D583" s="7">
        <f t="shared" ref="D583:T583" si="111">SUM(D584:D590)</f>
        <v>88</v>
      </c>
      <c r="E583" s="7">
        <f t="shared" si="111"/>
        <v>0</v>
      </c>
      <c r="F583" s="7">
        <f t="shared" si="111"/>
        <v>1</v>
      </c>
      <c r="G583" s="7">
        <f t="shared" si="111"/>
        <v>0</v>
      </c>
      <c r="H583" s="7">
        <f t="shared" si="111"/>
        <v>0</v>
      </c>
      <c r="I583" s="7">
        <f t="shared" si="111"/>
        <v>19</v>
      </c>
      <c r="J583" s="7">
        <f t="shared" si="111"/>
        <v>153</v>
      </c>
      <c r="K583" s="7">
        <f t="shared" si="111"/>
        <v>0</v>
      </c>
      <c r="L583" s="7">
        <f t="shared" si="111"/>
        <v>1</v>
      </c>
      <c r="M583" s="7">
        <f t="shared" si="111"/>
        <v>2</v>
      </c>
      <c r="N583" s="7">
        <f t="shared" si="111"/>
        <v>0</v>
      </c>
      <c r="O583" s="7">
        <f t="shared" si="111"/>
        <v>8</v>
      </c>
      <c r="P583" s="8">
        <f t="shared" ref="P583:P644" si="112">SUM(D583:I583)</f>
        <v>108</v>
      </c>
      <c r="Q583" s="8">
        <f t="shared" si="108"/>
        <v>164</v>
      </c>
      <c r="R583" s="8">
        <f t="shared" si="109"/>
        <v>272</v>
      </c>
      <c r="S583" s="8">
        <f t="shared" si="111"/>
        <v>0</v>
      </c>
      <c r="T583" s="8">
        <f t="shared" si="111"/>
        <v>1</v>
      </c>
      <c r="U583" s="8">
        <f t="shared" si="110"/>
        <v>1</v>
      </c>
    </row>
    <row r="584" spans="1:21" hidden="1" outlineLevel="1">
      <c r="A584" s="851" t="s">
        <v>776</v>
      </c>
      <c r="B584" s="852" t="s">
        <v>777</v>
      </c>
      <c r="C584" s="50" t="s">
        <v>778</v>
      </c>
      <c r="D584" s="9">
        <v>1</v>
      </c>
      <c r="E584" s="9">
        <v>0</v>
      </c>
      <c r="F584" s="9">
        <v>0</v>
      </c>
      <c r="G584" s="9">
        <v>0</v>
      </c>
      <c r="H584" s="9">
        <v>0</v>
      </c>
      <c r="I584" s="9">
        <v>0</v>
      </c>
      <c r="J584" s="9">
        <v>0</v>
      </c>
      <c r="K584" s="9">
        <v>0</v>
      </c>
      <c r="L584" s="9">
        <v>0</v>
      </c>
      <c r="M584" s="9">
        <v>0</v>
      </c>
      <c r="N584" s="9">
        <v>0</v>
      </c>
      <c r="O584" s="9">
        <v>0</v>
      </c>
      <c r="P584" s="9">
        <f t="shared" si="112"/>
        <v>1</v>
      </c>
      <c r="Q584" s="10">
        <f t="shared" si="108"/>
        <v>0</v>
      </c>
      <c r="R584" s="9">
        <f t="shared" si="109"/>
        <v>1</v>
      </c>
      <c r="S584" s="9">
        <v>0</v>
      </c>
      <c r="T584" s="9">
        <v>0</v>
      </c>
      <c r="U584" s="11">
        <f t="shared" si="110"/>
        <v>0</v>
      </c>
    </row>
    <row r="585" spans="1:21" hidden="1" outlineLevel="1">
      <c r="A585" s="851"/>
      <c r="B585" s="852"/>
      <c r="C585" s="50" t="s">
        <v>779</v>
      </c>
      <c r="D585" s="9">
        <v>39</v>
      </c>
      <c r="E585" s="9">
        <v>0</v>
      </c>
      <c r="F585" s="9">
        <v>0</v>
      </c>
      <c r="G585" s="9">
        <v>0</v>
      </c>
      <c r="H585" s="9">
        <v>0</v>
      </c>
      <c r="I585" s="9">
        <v>5</v>
      </c>
      <c r="J585" s="9">
        <v>84</v>
      </c>
      <c r="K585" s="9">
        <v>0</v>
      </c>
      <c r="L585" s="9">
        <v>0</v>
      </c>
      <c r="M585" s="9">
        <v>1</v>
      </c>
      <c r="N585" s="9">
        <v>0</v>
      </c>
      <c r="O585" s="9">
        <v>6</v>
      </c>
      <c r="P585" s="9">
        <f t="shared" si="112"/>
        <v>44</v>
      </c>
      <c r="Q585" s="10">
        <f t="shared" si="108"/>
        <v>91</v>
      </c>
      <c r="R585" s="9">
        <f t="shared" si="109"/>
        <v>135</v>
      </c>
      <c r="S585" s="9">
        <v>0</v>
      </c>
      <c r="T585" s="9">
        <v>0</v>
      </c>
      <c r="U585" s="11">
        <f t="shared" si="110"/>
        <v>0</v>
      </c>
    </row>
    <row r="586" spans="1:21" ht="33.75" hidden="1" outlineLevel="1">
      <c r="A586" s="851"/>
      <c r="B586" s="50" t="s">
        <v>780</v>
      </c>
      <c r="C586" s="50" t="s">
        <v>781</v>
      </c>
      <c r="D586" s="9">
        <v>5</v>
      </c>
      <c r="E586" s="9">
        <v>0</v>
      </c>
      <c r="F586" s="9">
        <v>0</v>
      </c>
      <c r="G586" s="9">
        <v>0</v>
      </c>
      <c r="H586" s="9">
        <v>0</v>
      </c>
      <c r="I586" s="9">
        <v>5</v>
      </c>
      <c r="J586" s="9">
        <v>2</v>
      </c>
      <c r="K586" s="9">
        <v>0</v>
      </c>
      <c r="L586" s="9">
        <v>1</v>
      </c>
      <c r="M586" s="9">
        <v>0</v>
      </c>
      <c r="N586" s="9">
        <v>0</v>
      </c>
      <c r="O586" s="9">
        <v>1</v>
      </c>
      <c r="P586" s="9">
        <f t="shared" si="112"/>
        <v>10</v>
      </c>
      <c r="Q586" s="10">
        <f t="shared" si="108"/>
        <v>4</v>
      </c>
      <c r="R586" s="9">
        <f t="shared" si="109"/>
        <v>14</v>
      </c>
      <c r="S586" s="9">
        <v>0</v>
      </c>
      <c r="T586" s="9">
        <v>0</v>
      </c>
      <c r="U586" s="11">
        <f t="shared" si="110"/>
        <v>0</v>
      </c>
    </row>
    <row r="587" spans="1:21" ht="22.5" hidden="1" outlineLevel="1">
      <c r="A587" s="851"/>
      <c r="B587" s="50" t="s">
        <v>782</v>
      </c>
      <c r="C587" s="50" t="s">
        <v>783</v>
      </c>
      <c r="D587" s="9">
        <v>0</v>
      </c>
      <c r="E587" s="9">
        <v>0</v>
      </c>
      <c r="F587" s="9">
        <v>0</v>
      </c>
      <c r="G587" s="9">
        <v>0</v>
      </c>
      <c r="H587" s="9">
        <v>0</v>
      </c>
      <c r="I587" s="9">
        <v>1</v>
      </c>
      <c r="J587" s="9">
        <v>0</v>
      </c>
      <c r="K587" s="9">
        <v>0</v>
      </c>
      <c r="L587" s="9">
        <v>0</v>
      </c>
      <c r="M587" s="9">
        <v>0</v>
      </c>
      <c r="N587" s="9">
        <v>0</v>
      </c>
      <c r="O587" s="9">
        <v>0</v>
      </c>
      <c r="P587" s="9">
        <f t="shared" si="112"/>
        <v>1</v>
      </c>
      <c r="Q587" s="10">
        <f t="shared" si="108"/>
        <v>0</v>
      </c>
      <c r="R587" s="9">
        <f t="shared" si="109"/>
        <v>1</v>
      </c>
      <c r="S587" s="9">
        <v>0</v>
      </c>
      <c r="T587" s="9">
        <v>0</v>
      </c>
      <c r="U587" s="11">
        <f t="shared" si="110"/>
        <v>0</v>
      </c>
    </row>
    <row r="588" spans="1:21" hidden="1" outlineLevel="1">
      <c r="A588" s="851"/>
      <c r="B588" s="852" t="s">
        <v>784</v>
      </c>
      <c r="C588" s="50" t="s">
        <v>785</v>
      </c>
      <c r="D588" s="9">
        <v>4</v>
      </c>
      <c r="E588" s="9">
        <v>0</v>
      </c>
      <c r="F588" s="9">
        <v>0</v>
      </c>
      <c r="G588" s="9">
        <v>0</v>
      </c>
      <c r="H588" s="9">
        <v>0</v>
      </c>
      <c r="I588" s="9">
        <v>0</v>
      </c>
      <c r="J588" s="9">
        <v>4</v>
      </c>
      <c r="K588" s="9">
        <v>0</v>
      </c>
      <c r="L588" s="9">
        <v>0</v>
      </c>
      <c r="M588" s="9">
        <v>0</v>
      </c>
      <c r="N588" s="9">
        <v>0</v>
      </c>
      <c r="O588" s="9">
        <v>0</v>
      </c>
      <c r="P588" s="9">
        <f t="shared" si="112"/>
        <v>4</v>
      </c>
      <c r="Q588" s="10">
        <f t="shared" si="108"/>
        <v>4</v>
      </c>
      <c r="R588" s="9">
        <f t="shared" si="109"/>
        <v>8</v>
      </c>
      <c r="S588" s="9">
        <v>0</v>
      </c>
      <c r="T588" s="9">
        <v>0</v>
      </c>
      <c r="U588" s="11">
        <f t="shared" si="110"/>
        <v>0</v>
      </c>
    </row>
    <row r="589" spans="1:21" hidden="1" outlineLevel="1">
      <c r="A589" s="851"/>
      <c r="B589" s="852"/>
      <c r="C589" s="50" t="s">
        <v>786</v>
      </c>
      <c r="D589" s="9">
        <v>30</v>
      </c>
      <c r="E589" s="9">
        <v>0</v>
      </c>
      <c r="F589" s="9">
        <v>1</v>
      </c>
      <c r="G589" s="9">
        <v>0</v>
      </c>
      <c r="H589" s="9">
        <v>0</v>
      </c>
      <c r="I589" s="9">
        <v>8</v>
      </c>
      <c r="J589" s="9">
        <v>59</v>
      </c>
      <c r="K589" s="9">
        <v>0</v>
      </c>
      <c r="L589" s="9">
        <v>0</v>
      </c>
      <c r="M589" s="9">
        <v>1</v>
      </c>
      <c r="N589" s="9">
        <v>0</v>
      </c>
      <c r="O589" s="9">
        <v>1</v>
      </c>
      <c r="P589" s="9">
        <f t="shared" si="112"/>
        <v>39</v>
      </c>
      <c r="Q589" s="10">
        <f t="shared" si="108"/>
        <v>61</v>
      </c>
      <c r="R589" s="9">
        <f t="shared" si="109"/>
        <v>100</v>
      </c>
      <c r="S589" s="9">
        <v>0</v>
      </c>
      <c r="T589" s="9">
        <v>1</v>
      </c>
      <c r="U589" s="11">
        <f t="shared" si="110"/>
        <v>1</v>
      </c>
    </row>
    <row r="590" spans="1:21" ht="33.75" hidden="1" outlineLevel="1">
      <c r="A590" s="851"/>
      <c r="B590" s="852"/>
      <c r="C590" s="50" t="s">
        <v>787</v>
      </c>
      <c r="D590" s="9">
        <v>9</v>
      </c>
      <c r="E590" s="9">
        <v>0</v>
      </c>
      <c r="F590" s="9">
        <v>0</v>
      </c>
      <c r="G590" s="9">
        <v>0</v>
      </c>
      <c r="H590" s="9">
        <v>0</v>
      </c>
      <c r="I590" s="9">
        <v>0</v>
      </c>
      <c r="J590" s="9">
        <v>4</v>
      </c>
      <c r="K590" s="9">
        <v>0</v>
      </c>
      <c r="L590" s="9">
        <v>0</v>
      </c>
      <c r="M590" s="9">
        <v>0</v>
      </c>
      <c r="N590" s="9">
        <v>0</v>
      </c>
      <c r="O590" s="9">
        <v>0</v>
      </c>
      <c r="P590" s="9">
        <f t="shared" si="112"/>
        <v>9</v>
      </c>
      <c r="Q590" s="10">
        <f t="shared" si="108"/>
        <v>4</v>
      </c>
      <c r="R590" s="9">
        <f t="shared" si="109"/>
        <v>13</v>
      </c>
      <c r="S590" s="9">
        <v>0</v>
      </c>
      <c r="T590" s="9">
        <v>0</v>
      </c>
      <c r="U590" s="11">
        <f t="shared" si="110"/>
        <v>0</v>
      </c>
    </row>
    <row r="591" spans="1:21" ht="14.1" customHeight="1" collapsed="1">
      <c r="A591" s="847" t="s">
        <v>788</v>
      </c>
      <c r="B591" s="847"/>
      <c r="C591" s="847"/>
      <c r="D591" s="7">
        <f t="shared" ref="D591:T591" si="113">SUM(D592:D595)</f>
        <v>8</v>
      </c>
      <c r="E591" s="7">
        <f t="shared" si="113"/>
        <v>0</v>
      </c>
      <c r="F591" s="7">
        <f t="shared" si="113"/>
        <v>0</v>
      </c>
      <c r="G591" s="7">
        <f t="shared" si="113"/>
        <v>0</v>
      </c>
      <c r="H591" s="7">
        <f t="shared" si="113"/>
        <v>0</v>
      </c>
      <c r="I591" s="7">
        <f t="shared" si="113"/>
        <v>0</v>
      </c>
      <c r="J591" s="7">
        <f t="shared" si="113"/>
        <v>10</v>
      </c>
      <c r="K591" s="7">
        <f t="shared" si="113"/>
        <v>0</v>
      </c>
      <c r="L591" s="7">
        <f t="shared" si="113"/>
        <v>0</v>
      </c>
      <c r="M591" s="7">
        <f t="shared" si="113"/>
        <v>0</v>
      </c>
      <c r="N591" s="7">
        <f t="shared" si="113"/>
        <v>0</v>
      </c>
      <c r="O591" s="7">
        <f t="shared" si="113"/>
        <v>2</v>
      </c>
      <c r="P591" s="8">
        <f t="shared" si="112"/>
        <v>8</v>
      </c>
      <c r="Q591" s="8">
        <f t="shared" si="108"/>
        <v>12</v>
      </c>
      <c r="R591" s="8">
        <f t="shared" si="109"/>
        <v>20</v>
      </c>
      <c r="S591" s="8">
        <f t="shared" si="113"/>
        <v>0</v>
      </c>
      <c r="T591" s="8">
        <f t="shared" si="113"/>
        <v>0</v>
      </c>
      <c r="U591" s="8">
        <f t="shared" si="110"/>
        <v>0</v>
      </c>
    </row>
    <row r="592" spans="1:21" hidden="1" outlineLevel="1">
      <c r="A592" s="851" t="s">
        <v>789</v>
      </c>
      <c r="B592" s="852" t="s">
        <v>790</v>
      </c>
      <c r="C592" s="50" t="s">
        <v>791</v>
      </c>
      <c r="D592" s="9">
        <v>2</v>
      </c>
      <c r="E592" s="9">
        <v>0</v>
      </c>
      <c r="F592" s="9">
        <v>0</v>
      </c>
      <c r="G592" s="9">
        <v>0</v>
      </c>
      <c r="H592" s="9">
        <v>0</v>
      </c>
      <c r="I592" s="9">
        <v>0</v>
      </c>
      <c r="J592" s="9">
        <v>6</v>
      </c>
      <c r="K592" s="9">
        <v>0</v>
      </c>
      <c r="L592" s="9">
        <v>0</v>
      </c>
      <c r="M592" s="9">
        <v>0</v>
      </c>
      <c r="N592" s="9">
        <v>0</v>
      </c>
      <c r="O592" s="9">
        <v>1</v>
      </c>
      <c r="P592" s="9">
        <f t="shared" si="112"/>
        <v>2</v>
      </c>
      <c r="Q592" s="10">
        <f t="shared" si="108"/>
        <v>7</v>
      </c>
      <c r="R592" s="9">
        <f t="shared" si="109"/>
        <v>9</v>
      </c>
      <c r="S592" s="9">
        <v>0</v>
      </c>
      <c r="T592" s="9">
        <v>0</v>
      </c>
      <c r="U592" s="11">
        <f t="shared" si="110"/>
        <v>0</v>
      </c>
    </row>
    <row r="593" spans="1:21" hidden="1" outlineLevel="1">
      <c r="A593" s="851"/>
      <c r="B593" s="852"/>
      <c r="C593" s="50" t="s">
        <v>792</v>
      </c>
      <c r="D593" s="9">
        <v>6</v>
      </c>
      <c r="E593" s="9">
        <v>0</v>
      </c>
      <c r="F593" s="9">
        <v>0</v>
      </c>
      <c r="G593" s="9">
        <v>0</v>
      </c>
      <c r="H593" s="9">
        <v>0</v>
      </c>
      <c r="I593" s="9">
        <v>0</v>
      </c>
      <c r="J593" s="9">
        <v>2</v>
      </c>
      <c r="K593" s="9">
        <v>0</v>
      </c>
      <c r="L593" s="9">
        <v>0</v>
      </c>
      <c r="M593" s="9">
        <v>0</v>
      </c>
      <c r="N593" s="9">
        <v>0</v>
      </c>
      <c r="O593" s="9">
        <v>0</v>
      </c>
      <c r="P593" s="9">
        <f t="shared" si="112"/>
        <v>6</v>
      </c>
      <c r="Q593" s="10">
        <f t="shared" si="108"/>
        <v>2</v>
      </c>
      <c r="R593" s="9">
        <f t="shared" si="109"/>
        <v>8</v>
      </c>
      <c r="S593" s="9">
        <v>0</v>
      </c>
      <c r="T593" s="9">
        <v>0</v>
      </c>
      <c r="U593" s="11">
        <f t="shared" si="110"/>
        <v>0</v>
      </c>
    </row>
    <row r="594" spans="1:21" hidden="1" outlineLevel="1">
      <c r="A594" s="851"/>
      <c r="B594" s="50" t="s">
        <v>793</v>
      </c>
      <c r="C594" s="50" t="s">
        <v>794</v>
      </c>
      <c r="D594" s="9">
        <v>0</v>
      </c>
      <c r="E594" s="9">
        <v>0</v>
      </c>
      <c r="F594" s="9">
        <v>0</v>
      </c>
      <c r="G594" s="9">
        <v>0</v>
      </c>
      <c r="H594" s="9">
        <v>0</v>
      </c>
      <c r="I594" s="9">
        <v>0</v>
      </c>
      <c r="J594" s="9">
        <v>0</v>
      </c>
      <c r="K594" s="9">
        <v>0</v>
      </c>
      <c r="L594" s="9">
        <v>0</v>
      </c>
      <c r="M594" s="9">
        <v>0</v>
      </c>
      <c r="N594" s="9">
        <v>0</v>
      </c>
      <c r="O594" s="9">
        <v>0</v>
      </c>
      <c r="P594" s="9">
        <f t="shared" si="112"/>
        <v>0</v>
      </c>
      <c r="Q594" s="10">
        <f t="shared" si="108"/>
        <v>0</v>
      </c>
      <c r="R594" s="9">
        <f t="shared" si="109"/>
        <v>0</v>
      </c>
      <c r="S594" s="9">
        <v>0</v>
      </c>
      <c r="T594" s="9">
        <v>0</v>
      </c>
      <c r="U594" s="11">
        <f t="shared" si="110"/>
        <v>0</v>
      </c>
    </row>
    <row r="595" spans="1:21" hidden="1" outlineLevel="1">
      <c r="A595" s="851"/>
      <c r="B595" s="50" t="s">
        <v>795</v>
      </c>
      <c r="C595" s="50" t="s">
        <v>796</v>
      </c>
      <c r="D595" s="9">
        <v>0</v>
      </c>
      <c r="E595" s="9">
        <v>0</v>
      </c>
      <c r="F595" s="9">
        <v>0</v>
      </c>
      <c r="G595" s="9">
        <v>0</v>
      </c>
      <c r="H595" s="9">
        <v>0</v>
      </c>
      <c r="I595" s="9">
        <v>0</v>
      </c>
      <c r="J595" s="9">
        <v>2</v>
      </c>
      <c r="K595" s="9">
        <v>0</v>
      </c>
      <c r="L595" s="9">
        <v>0</v>
      </c>
      <c r="M595" s="9">
        <v>0</v>
      </c>
      <c r="N595" s="9">
        <v>0</v>
      </c>
      <c r="O595" s="9">
        <v>1</v>
      </c>
      <c r="P595" s="9">
        <f t="shared" si="112"/>
        <v>0</v>
      </c>
      <c r="Q595" s="10">
        <f t="shared" si="108"/>
        <v>3</v>
      </c>
      <c r="R595" s="9">
        <f t="shared" si="109"/>
        <v>3</v>
      </c>
      <c r="S595" s="9">
        <v>0</v>
      </c>
      <c r="T595" s="9">
        <v>0</v>
      </c>
      <c r="U595" s="11">
        <f t="shared" si="110"/>
        <v>0</v>
      </c>
    </row>
    <row r="596" spans="1:21" ht="14.1" customHeight="1" collapsed="1">
      <c r="A596" s="847" t="s">
        <v>797</v>
      </c>
      <c r="B596" s="847"/>
      <c r="C596" s="847"/>
      <c r="D596" s="7">
        <f t="shared" ref="D596:T596" si="114">SUM(D597:D603)</f>
        <v>29</v>
      </c>
      <c r="E596" s="7">
        <f t="shared" si="114"/>
        <v>0</v>
      </c>
      <c r="F596" s="7">
        <f t="shared" si="114"/>
        <v>0</v>
      </c>
      <c r="G596" s="7">
        <f t="shared" si="114"/>
        <v>0</v>
      </c>
      <c r="H596" s="7">
        <f t="shared" si="114"/>
        <v>0</v>
      </c>
      <c r="I596" s="7">
        <f t="shared" si="114"/>
        <v>3</v>
      </c>
      <c r="J596" s="7">
        <f t="shared" si="114"/>
        <v>21</v>
      </c>
      <c r="K596" s="7">
        <f t="shared" si="114"/>
        <v>0</v>
      </c>
      <c r="L596" s="7">
        <f t="shared" si="114"/>
        <v>0</v>
      </c>
      <c r="M596" s="7">
        <f t="shared" si="114"/>
        <v>0</v>
      </c>
      <c r="N596" s="7">
        <f t="shared" si="114"/>
        <v>0</v>
      </c>
      <c r="O596" s="7">
        <f t="shared" si="114"/>
        <v>2</v>
      </c>
      <c r="P596" s="8">
        <f t="shared" si="112"/>
        <v>32</v>
      </c>
      <c r="Q596" s="8">
        <f t="shared" si="108"/>
        <v>23</v>
      </c>
      <c r="R596" s="8">
        <f t="shared" si="109"/>
        <v>55</v>
      </c>
      <c r="S596" s="8">
        <f t="shared" si="114"/>
        <v>0</v>
      </c>
      <c r="T596" s="8">
        <f t="shared" si="114"/>
        <v>1</v>
      </c>
      <c r="U596" s="8">
        <f t="shared" si="110"/>
        <v>1</v>
      </c>
    </row>
    <row r="597" spans="1:21" hidden="1" outlineLevel="1">
      <c r="A597" s="851" t="s">
        <v>797</v>
      </c>
      <c r="B597" s="852" t="s">
        <v>798</v>
      </c>
      <c r="C597" s="50" t="s">
        <v>799</v>
      </c>
      <c r="D597" s="9">
        <v>0</v>
      </c>
      <c r="E597" s="9">
        <v>0</v>
      </c>
      <c r="F597" s="9">
        <v>0</v>
      </c>
      <c r="G597" s="9">
        <v>0</v>
      </c>
      <c r="H597" s="9">
        <v>0</v>
      </c>
      <c r="I597" s="9">
        <v>0</v>
      </c>
      <c r="J597" s="9">
        <v>1</v>
      </c>
      <c r="K597" s="9">
        <v>0</v>
      </c>
      <c r="L597" s="9">
        <v>0</v>
      </c>
      <c r="M597" s="9">
        <v>0</v>
      </c>
      <c r="N597" s="9">
        <v>0</v>
      </c>
      <c r="O597" s="9">
        <v>0</v>
      </c>
      <c r="P597" s="9">
        <f>SUM(D597:I597)</f>
        <v>0</v>
      </c>
      <c r="Q597" s="10">
        <f t="shared" si="108"/>
        <v>1</v>
      </c>
      <c r="R597" s="9">
        <f t="shared" si="109"/>
        <v>1</v>
      </c>
      <c r="S597" s="9">
        <v>0</v>
      </c>
      <c r="T597" s="9">
        <v>0</v>
      </c>
      <c r="U597" s="11">
        <f t="shared" si="110"/>
        <v>0</v>
      </c>
    </row>
    <row r="598" spans="1:21" ht="22.5" hidden="1" outlineLevel="1">
      <c r="A598" s="851"/>
      <c r="B598" s="852"/>
      <c r="C598" s="50" t="s">
        <v>800</v>
      </c>
      <c r="D598" s="9">
        <v>6</v>
      </c>
      <c r="E598" s="9">
        <v>0</v>
      </c>
      <c r="F598" s="9">
        <v>0</v>
      </c>
      <c r="G598" s="9">
        <v>0</v>
      </c>
      <c r="H598" s="9">
        <v>0</v>
      </c>
      <c r="I598" s="9">
        <v>0</v>
      </c>
      <c r="J598" s="9">
        <v>1</v>
      </c>
      <c r="K598" s="9">
        <v>0</v>
      </c>
      <c r="L598" s="9">
        <v>0</v>
      </c>
      <c r="M598" s="9">
        <v>0</v>
      </c>
      <c r="N598" s="9">
        <v>0</v>
      </c>
      <c r="O598" s="9">
        <v>1</v>
      </c>
      <c r="P598" s="9">
        <f t="shared" ref="P598:P603" si="115">SUM(D598:I598)</f>
        <v>6</v>
      </c>
      <c r="Q598" s="10">
        <f t="shared" si="108"/>
        <v>2</v>
      </c>
      <c r="R598" s="9">
        <f t="shared" si="109"/>
        <v>8</v>
      </c>
      <c r="S598" s="9">
        <v>0</v>
      </c>
      <c r="T598" s="9">
        <v>0</v>
      </c>
      <c r="U598" s="11">
        <f t="shared" si="110"/>
        <v>0</v>
      </c>
    </row>
    <row r="599" spans="1:21" ht="33.75" hidden="1" outlineLevel="1">
      <c r="A599" s="851"/>
      <c r="B599" s="852"/>
      <c r="C599" s="50" t="s">
        <v>801</v>
      </c>
      <c r="D599" s="9">
        <v>10</v>
      </c>
      <c r="E599" s="9">
        <v>0</v>
      </c>
      <c r="F599" s="9">
        <v>0</v>
      </c>
      <c r="G599" s="9">
        <v>0</v>
      </c>
      <c r="H599" s="9">
        <v>0</v>
      </c>
      <c r="I599" s="9">
        <v>1</v>
      </c>
      <c r="J599" s="9">
        <v>2</v>
      </c>
      <c r="K599" s="9">
        <v>0</v>
      </c>
      <c r="L599" s="9">
        <v>0</v>
      </c>
      <c r="M599" s="9">
        <v>0</v>
      </c>
      <c r="N599" s="9">
        <v>0</v>
      </c>
      <c r="O599" s="9">
        <v>1</v>
      </c>
      <c r="P599" s="9">
        <f t="shared" si="115"/>
        <v>11</v>
      </c>
      <c r="Q599" s="10">
        <f t="shared" si="108"/>
        <v>3</v>
      </c>
      <c r="R599" s="9">
        <f t="shared" si="109"/>
        <v>14</v>
      </c>
      <c r="S599" s="9">
        <v>0</v>
      </c>
      <c r="T599" s="9">
        <v>0</v>
      </c>
      <c r="U599" s="11">
        <f t="shared" si="110"/>
        <v>0</v>
      </c>
    </row>
    <row r="600" spans="1:21" hidden="1" outlineLevel="1">
      <c r="A600" s="851"/>
      <c r="B600" s="852" t="s">
        <v>802</v>
      </c>
      <c r="C600" s="50" t="s">
        <v>803</v>
      </c>
      <c r="D600" s="9">
        <v>0</v>
      </c>
      <c r="E600" s="9">
        <v>0</v>
      </c>
      <c r="F600" s="9">
        <v>0</v>
      </c>
      <c r="G600" s="9">
        <v>0</v>
      </c>
      <c r="H600" s="9">
        <v>0</v>
      </c>
      <c r="I600" s="9">
        <v>0</v>
      </c>
      <c r="J600" s="9">
        <v>0</v>
      </c>
      <c r="K600" s="9">
        <v>0</v>
      </c>
      <c r="L600" s="9">
        <v>0</v>
      </c>
      <c r="M600" s="9">
        <v>0</v>
      </c>
      <c r="N600" s="9">
        <v>0</v>
      </c>
      <c r="O600" s="9">
        <v>0</v>
      </c>
      <c r="P600" s="9">
        <f t="shared" si="115"/>
        <v>0</v>
      </c>
      <c r="Q600" s="10">
        <f t="shared" si="108"/>
        <v>0</v>
      </c>
      <c r="R600" s="9">
        <f t="shared" si="109"/>
        <v>0</v>
      </c>
      <c r="S600" s="9">
        <v>0</v>
      </c>
      <c r="T600" s="9">
        <v>0</v>
      </c>
      <c r="U600" s="11">
        <f t="shared" si="110"/>
        <v>0</v>
      </c>
    </row>
    <row r="601" spans="1:21" ht="22.5" hidden="1" outlineLevel="1">
      <c r="A601" s="851"/>
      <c r="B601" s="852"/>
      <c r="C601" s="50" t="s">
        <v>804</v>
      </c>
      <c r="D601" s="9">
        <v>11</v>
      </c>
      <c r="E601" s="9">
        <v>0</v>
      </c>
      <c r="F601" s="9">
        <v>0</v>
      </c>
      <c r="G601" s="9">
        <v>0</v>
      </c>
      <c r="H601" s="9">
        <v>0</v>
      </c>
      <c r="I601" s="9">
        <v>1</v>
      </c>
      <c r="J601" s="9">
        <v>17</v>
      </c>
      <c r="K601" s="9">
        <v>0</v>
      </c>
      <c r="L601" s="9">
        <v>0</v>
      </c>
      <c r="M601" s="9">
        <v>0</v>
      </c>
      <c r="N601" s="9">
        <v>0</v>
      </c>
      <c r="O601" s="9">
        <v>0</v>
      </c>
      <c r="P601" s="9">
        <f t="shared" si="115"/>
        <v>12</v>
      </c>
      <c r="Q601" s="10">
        <f t="shared" si="108"/>
        <v>17</v>
      </c>
      <c r="R601" s="9">
        <f t="shared" si="109"/>
        <v>29</v>
      </c>
      <c r="S601" s="9">
        <v>0</v>
      </c>
      <c r="T601" s="9">
        <v>1</v>
      </c>
      <c r="U601" s="11">
        <f t="shared" si="110"/>
        <v>1</v>
      </c>
    </row>
    <row r="602" spans="1:21" ht="22.5" hidden="1" outlineLevel="1">
      <c r="A602" s="851"/>
      <c r="B602" s="852"/>
      <c r="C602" s="50" t="s">
        <v>805</v>
      </c>
      <c r="D602" s="9">
        <v>0</v>
      </c>
      <c r="E602" s="9">
        <v>0</v>
      </c>
      <c r="F602" s="9">
        <v>0</v>
      </c>
      <c r="G602" s="9">
        <v>0</v>
      </c>
      <c r="H602" s="9">
        <v>0</v>
      </c>
      <c r="I602" s="9">
        <v>0</v>
      </c>
      <c r="J602" s="9">
        <v>0</v>
      </c>
      <c r="K602" s="9">
        <v>0</v>
      </c>
      <c r="L602" s="9">
        <v>0</v>
      </c>
      <c r="M602" s="9">
        <v>0</v>
      </c>
      <c r="N602" s="9">
        <v>0</v>
      </c>
      <c r="O602" s="9">
        <v>0</v>
      </c>
      <c r="P602" s="9">
        <f t="shared" si="115"/>
        <v>0</v>
      </c>
      <c r="Q602" s="10">
        <f t="shared" si="108"/>
        <v>0</v>
      </c>
      <c r="R602" s="9">
        <f t="shared" si="109"/>
        <v>0</v>
      </c>
      <c r="S602" s="9">
        <v>0</v>
      </c>
      <c r="T602" s="9">
        <v>0</v>
      </c>
      <c r="U602" s="11">
        <f t="shared" si="110"/>
        <v>0</v>
      </c>
    </row>
    <row r="603" spans="1:21" ht="22.5" hidden="1" outlineLevel="1">
      <c r="A603" s="851"/>
      <c r="B603" s="50" t="s">
        <v>806</v>
      </c>
      <c r="C603" s="50" t="s">
        <v>807</v>
      </c>
      <c r="D603" s="9">
        <v>2</v>
      </c>
      <c r="E603" s="9">
        <v>0</v>
      </c>
      <c r="F603" s="9">
        <v>0</v>
      </c>
      <c r="G603" s="9">
        <v>0</v>
      </c>
      <c r="H603" s="9">
        <v>0</v>
      </c>
      <c r="I603" s="9">
        <v>1</v>
      </c>
      <c r="J603" s="9">
        <v>0</v>
      </c>
      <c r="K603" s="9">
        <v>0</v>
      </c>
      <c r="L603" s="9">
        <v>0</v>
      </c>
      <c r="M603" s="9">
        <v>0</v>
      </c>
      <c r="N603" s="9">
        <v>0</v>
      </c>
      <c r="O603" s="9">
        <v>0</v>
      </c>
      <c r="P603" s="9">
        <f t="shared" si="115"/>
        <v>3</v>
      </c>
      <c r="Q603" s="10">
        <f t="shared" si="108"/>
        <v>0</v>
      </c>
      <c r="R603" s="9">
        <f t="shared" si="109"/>
        <v>3</v>
      </c>
      <c r="S603" s="9">
        <v>0</v>
      </c>
      <c r="T603" s="9">
        <v>0</v>
      </c>
      <c r="U603" s="11">
        <f t="shared" si="110"/>
        <v>0</v>
      </c>
    </row>
    <row r="604" spans="1:21" ht="14.1" customHeight="1" collapsed="1">
      <c r="A604" s="847" t="s">
        <v>808</v>
      </c>
      <c r="B604" s="847"/>
      <c r="C604" s="847"/>
      <c r="D604" s="7">
        <f t="shared" ref="D604:T604" si="116">SUM(D605:D608)</f>
        <v>168</v>
      </c>
      <c r="E604" s="7">
        <f t="shared" si="116"/>
        <v>4</v>
      </c>
      <c r="F604" s="7">
        <f t="shared" si="116"/>
        <v>13</v>
      </c>
      <c r="G604" s="7">
        <f t="shared" si="116"/>
        <v>12</v>
      </c>
      <c r="H604" s="7">
        <f t="shared" si="116"/>
        <v>8</v>
      </c>
      <c r="I604" s="7">
        <f t="shared" si="116"/>
        <v>160</v>
      </c>
      <c r="J604" s="7">
        <f t="shared" si="116"/>
        <v>36</v>
      </c>
      <c r="K604" s="7">
        <f t="shared" si="116"/>
        <v>2</v>
      </c>
      <c r="L604" s="7">
        <f t="shared" si="116"/>
        <v>1</v>
      </c>
      <c r="M604" s="7">
        <f t="shared" si="116"/>
        <v>5</v>
      </c>
      <c r="N604" s="7">
        <f t="shared" si="116"/>
        <v>0</v>
      </c>
      <c r="O604" s="7">
        <f t="shared" si="116"/>
        <v>25</v>
      </c>
      <c r="P604" s="8">
        <f t="shared" si="112"/>
        <v>365</v>
      </c>
      <c r="Q604" s="8">
        <f t="shared" si="108"/>
        <v>69</v>
      </c>
      <c r="R604" s="8">
        <f t="shared" si="109"/>
        <v>434</v>
      </c>
      <c r="S604" s="8">
        <f t="shared" si="116"/>
        <v>1</v>
      </c>
      <c r="T604" s="8">
        <f t="shared" si="116"/>
        <v>0</v>
      </c>
      <c r="U604" s="8">
        <f t="shared" si="110"/>
        <v>1</v>
      </c>
    </row>
    <row r="605" spans="1:21" ht="33.75" hidden="1" outlineLevel="1">
      <c r="A605" s="851" t="s">
        <v>808</v>
      </c>
      <c r="B605" s="50" t="s">
        <v>809</v>
      </c>
      <c r="C605" s="50" t="s">
        <v>810</v>
      </c>
      <c r="D605" s="9">
        <v>3</v>
      </c>
      <c r="E605" s="9">
        <v>0</v>
      </c>
      <c r="F605" s="9">
        <v>0</v>
      </c>
      <c r="G605" s="9">
        <v>0</v>
      </c>
      <c r="H605" s="9">
        <v>0</v>
      </c>
      <c r="I605" s="9">
        <v>3</v>
      </c>
      <c r="J605" s="9">
        <v>2</v>
      </c>
      <c r="K605" s="9">
        <v>0</v>
      </c>
      <c r="L605" s="9">
        <v>0</v>
      </c>
      <c r="M605" s="9">
        <v>0</v>
      </c>
      <c r="N605" s="9">
        <v>0</v>
      </c>
      <c r="O605" s="9">
        <v>1</v>
      </c>
      <c r="P605" s="9">
        <f t="shared" si="112"/>
        <v>6</v>
      </c>
      <c r="Q605" s="10">
        <f t="shared" si="108"/>
        <v>3</v>
      </c>
      <c r="R605" s="9">
        <f t="shared" si="109"/>
        <v>9</v>
      </c>
      <c r="S605" s="9">
        <v>0</v>
      </c>
      <c r="T605" s="9">
        <v>0</v>
      </c>
      <c r="U605" s="11">
        <f t="shared" si="110"/>
        <v>0</v>
      </c>
    </row>
    <row r="606" spans="1:21" ht="33.75" hidden="1" outlineLevel="1">
      <c r="A606" s="851"/>
      <c r="B606" s="50" t="s">
        <v>811</v>
      </c>
      <c r="C606" s="50" t="s">
        <v>812</v>
      </c>
      <c r="D606" s="9">
        <v>4</v>
      </c>
      <c r="E606" s="9">
        <v>0</v>
      </c>
      <c r="F606" s="9">
        <v>0</v>
      </c>
      <c r="G606" s="9">
        <v>0</v>
      </c>
      <c r="H606" s="9">
        <v>0</v>
      </c>
      <c r="I606" s="9">
        <v>7</v>
      </c>
      <c r="J606" s="9">
        <v>6</v>
      </c>
      <c r="K606" s="9">
        <v>0</v>
      </c>
      <c r="L606" s="9">
        <v>0</v>
      </c>
      <c r="M606" s="9">
        <v>0</v>
      </c>
      <c r="N606" s="9">
        <v>0</v>
      </c>
      <c r="O606" s="9">
        <v>0</v>
      </c>
      <c r="P606" s="9">
        <f t="shared" si="112"/>
        <v>11</v>
      </c>
      <c r="Q606" s="10">
        <f t="shared" si="108"/>
        <v>6</v>
      </c>
      <c r="R606" s="9">
        <f t="shared" si="109"/>
        <v>17</v>
      </c>
      <c r="S606" s="9">
        <v>0</v>
      </c>
      <c r="T606" s="9">
        <v>0</v>
      </c>
      <c r="U606" s="11">
        <f t="shared" si="110"/>
        <v>0</v>
      </c>
    </row>
    <row r="607" spans="1:21" hidden="1" outlineLevel="1">
      <c r="A607" s="851"/>
      <c r="B607" s="852" t="s">
        <v>813</v>
      </c>
      <c r="C607" s="50" t="s">
        <v>814</v>
      </c>
      <c r="D607" s="9">
        <v>23</v>
      </c>
      <c r="E607" s="9">
        <v>0</v>
      </c>
      <c r="F607" s="9">
        <v>0</v>
      </c>
      <c r="G607" s="9">
        <v>1</v>
      </c>
      <c r="H607" s="9">
        <v>1</v>
      </c>
      <c r="I607" s="9">
        <v>9</v>
      </c>
      <c r="J607" s="9">
        <v>7</v>
      </c>
      <c r="K607" s="9">
        <v>1</v>
      </c>
      <c r="L607" s="9">
        <v>0</v>
      </c>
      <c r="M607" s="9">
        <v>1</v>
      </c>
      <c r="N607" s="9">
        <v>0</v>
      </c>
      <c r="O607" s="9">
        <v>5</v>
      </c>
      <c r="P607" s="9">
        <f t="shared" si="112"/>
        <v>34</v>
      </c>
      <c r="Q607" s="10">
        <f t="shared" si="108"/>
        <v>14</v>
      </c>
      <c r="R607" s="9">
        <f t="shared" si="109"/>
        <v>48</v>
      </c>
      <c r="S607" s="9">
        <v>0</v>
      </c>
      <c r="T607" s="9">
        <v>0</v>
      </c>
      <c r="U607" s="11">
        <f t="shared" si="110"/>
        <v>0</v>
      </c>
    </row>
    <row r="608" spans="1:21" ht="22.5" hidden="1" outlineLevel="1">
      <c r="A608" s="851"/>
      <c r="B608" s="852"/>
      <c r="C608" s="50" t="s">
        <v>815</v>
      </c>
      <c r="D608" s="9">
        <v>138</v>
      </c>
      <c r="E608" s="9">
        <v>4</v>
      </c>
      <c r="F608" s="9">
        <v>13</v>
      </c>
      <c r="G608" s="9">
        <v>11</v>
      </c>
      <c r="H608" s="9">
        <v>7</v>
      </c>
      <c r="I608" s="9">
        <v>141</v>
      </c>
      <c r="J608" s="9">
        <v>21</v>
      </c>
      <c r="K608" s="9">
        <v>1</v>
      </c>
      <c r="L608" s="9">
        <v>1</v>
      </c>
      <c r="M608" s="9">
        <v>4</v>
      </c>
      <c r="N608" s="9">
        <v>0</v>
      </c>
      <c r="O608" s="9">
        <v>19</v>
      </c>
      <c r="P608" s="9">
        <f t="shared" si="112"/>
        <v>314</v>
      </c>
      <c r="Q608" s="10">
        <f t="shared" si="108"/>
        <v>46</v>
      </c>
      <c r="R608" s="9">
        <f t="shared" si="109"/>
        <v>360</v>
      </c>
      <c r="S608" s="9">
        <v>1</v>
      </c>
      <c r="T608" s="9">
        <v>0</v>
      </c>
      <c r="U608" s="11">
        <f t="shared" si="110"/>
        <v>1</v>
      </c>
    </row>
    <row r="609" spans="1:21" ht="14.1" customHeight="1" collapsed="1">
      <c r="A609" s="847" t="s">
        <v>816</v>
      </c>
      <c r="B609" s="847"/>
      <c r="C609" s="847"/>
      <c r="D609" s="7">
        <f t="shared" ref="D609:T609" si="117">SUM(D610:D612)</f>
        <v>14</v>
      </c>
      <c r="E609" s="7">
        <f t="shared" si="117"/>
        <v>0</v>
      </c>
      <c r="F609" s="7">
        <f t="shared" si="117"/>
        <v>0</v>
      </c>
      <c r="G609" s="7">
        <f t="shared" si="117"/>
        <v>0</v>
      </c>
      <c r="H609" s="7">
        <f t="shared" si="117"/>
        <v>0</v>
      </c>
      <c r="I609" s="7">
        <f t="shared" si="117"/>
        <v>5</v>
      </c>
      <c r="J609" s="7">
        <f t="shared" si="117"/>
        <v>17</v>
      </c>
      <c r="K609" s="7">
        <f t="shared" si="117"/>
        <v>0</v>
      </c>
      <c r="L609" s="7">
        <f t="shared" si="117"/>
        <v>0</v>
      </c>
      <c r="M609" s="7">
        <f t="shared" si="117"/>
        <v>2</v>
      </c>
      <c r="N609" s="7">
        <f t="shared" si="117"/>
        <v>0</v>
      </c>
      <c r="O609" s="7">
        <f t="shared" si="117"/>
        <v>6</v>
      </c>
      <c r="P609" s="8">
        <f t="shared" si="112"/>
        <v>19</v>
      </c>
      <c r="Q609" s="8">
        <f t="shared" si="108"/>
        <v>25</v>
      </c>
      <c r="R609" s="8">
        <f t="shared" si="109"/>
        <v>44</v>
      </c>
      <c r="S609" s="8">
        <f t="shared" si="117"/>
        <v>0</v>
      </c>
      <c r="T609" s="8">
        <f t="shared" si="117"/>
        <v>0</v>
      </c>
      <c r="U609" s="8">
        <f t="shared" si="110"/>
        <v>0</v>
      </c>
    </row>
    <row r="610" spans="1:21" hidden="1" outlineLevel="1">
      <c r="A610" s="851" t="s">
        <v>816</v>
      </c>
      <c r="B610" s="852" t="s">
        <v>817</v>
      </c>
      <c r="C610" s="50" t="s">
        <v>818</v>
      </c>
      <c r="D610" s="9">
        <v>2</v>
      </c>
      <c r="E610" s="9">
        <v>0</v>
      </c>
      <c r="F610" s="9">
        <v>0</v>
      </c>
      <c r="G610" s="9">
        <v>0</v>
      </c>
      <c r="H610" s="9">
        <v>0</v>
      </c>
      <c r="I610" s="9">
        <v>1</v>
      </c>
      <c r="J610" s="9">
        <v>8</v>
      </c>
      <c r="K610" s="9">
        <v>0</v>
      </c>
      <c r="L610" s="9">
        <v>0</v>
      </c>
      <c r="M610" s="9">
        <v>1</v>
      </c>
      <c r="N610" s="9">
        <v>0</v>
      </c>
      <c r="O610" s="9">
        <v>4</v>
      </c>
      <c r="P610" s="9">
        <f t="shared" si="112"/>
        <v>3</v>
      </c>
      <c r="Q610" s="10">
        <f t="shared" si="108"/>
        <v>13</v>
      </c>
      <c r="R610" s="9">
        <f t="shared" si="109"/>
        <v>16</v>
      </c>
      <c r="S610" s="9">
        <v>0</v>
      </c>
      <c r="T610" s="9">
        <v>0</v>
      </c>
      <c r="U610" s="11">
        <f t="shared" si="110"/>
        <v>0</v>
      </c>
    </row>
    <row r="611" spans="1:21" hidden="1" outlineLevel="1">
      <c r="A611" s="851"/>
      <c r="B611" s="852"/>
      <c r="C611" s="50" t="s">
        <v>819</v>
      </c>
      <c r="D611" s="9">
        <v>0</v>
      </c>
      <c r="E611" s="9">
        <v>0</v>
      </c>
      <c r="F611" s="9">
        <v>0</v>
      </c>
      <c r="G611" s="9">
        <v>0</v>
      </c>
      <c r="H611" s="9">
        <v>0</v>
      </c>
      <c r="I611" s="9">
        <v>0</v>
      </c>
      <c r="J611" s="9">
        <v>0</v>
      </c>
      <c r="K611" s="9">
        <v>0</v>
      </c>
      <c r="L611" s="9">
        <v>0</v>
      </c>
      <c r="M611" s="9">
        <v>0</v>
      </c>
      <c r="N611" s="9">
        <v>0</v>
      </c>
      <c r="O611" s="9">
        <v>0</v>
      </c>
      <c r="P611" s="9">
        <f t="shared" si="112"/>
        <v>0</v>
      </c>
      <c r="Q611" s="10">
        <f t="shared" si="108"/>
        <v>0</v>
      </c>
      <c r="R611" s="9">
        <f t="shared" si="109"/>
        <v>0</v>
      </c>
      <c r="S611" s="9">
        <v>0</v>
      </c>
      <c r="T611" s="9">
        <v>0</v>
      </c>
      <c r="U611" s="11">
        <f t="shared" si="110"/>
        <v>0</v>
      </c>
    </row>
    <row r="612" spans="1:21" ht="45" hidden="1" outlineLevel="1">
      <c r="A612" s="851"/>
      <c r="B612" s="50" t="s">
        <v>820</v>
      </c>
      <c r="C612" s="50" t="s">
        <v>821</v>
      </c>
      <c r="D612" s="9">
        <v>12</v>
      </c>
      <c r="E612" s="9">
        <v>0</v>
      </c>
      <c r="F612" s="9">
        <v>0</v>
      </c>
      <c r="G612" s="9">
        <v>0</v>
      </c>
      <c r="H612" s="9">
        <v>0</v>
      </c>
      <c r="I612" s="9">
        <v>4</v>
      </c>
      <c r="J612" s="9">
        <v>9</v>
      </c>
      <c r="K612" s="9">
        <v>0</v>
      </c>
      <c r="L612" s="9">
        <v>0</v>
      </c>
      <c r="M612" s="9">
        <v>1</v>
      </c>
      <c r="N612" s="9">
        <v>0</v>
      </c>
      <c r="O612" s="9">
        <v>2</v>
      </c>
      <c r="P612" s="9">
        <f t="shared" si="112"/>
        <v>16</v>
      </c>
      <c r="Q612" s="10">
        <f t="shared" si="108"/>
        <v>12</v>
      </c>
      <c r="R612" s="9">
        <f t="shared" si="109"/>
        <v>28</v>
      </c>
      <c r="S612" s="9">
        <v>0</v>
      </c>
      <c r="T612" s="9">
        <v>0</v>
      </c>
      <c r="U612" s="11">
        <f t="shared" si="110"/>
        <v>0</v>
      </c>
    </row>
    <row r="613" spans="1:21" ht="14.1" customHeight="1" collapsed="1">
      <c r="A613" s="847" t="s">
        <v>822</v>
      </c>
      <c r="B613" s="847"/>
      <c r="C613" s="847"/>
      <c r="D613" s="7">
        <f t="shared" ref="D613:T613" si="118">+D614+D615+D616</f>
        <v>475</v>
      </c>
      <c r="E613" s="7">
        <f t="shared" si="118"/>
        <v>8</v>
      </c>
      <c r="F613" s="7">
        <f t="shared" si="118"/>
        <v>28</v>
      </c>
      <c r="G613" s="7">
        <f t="shared" si="118"/>
        <v>43</v>
      </c>
      <c r="H613" s="7">
        <f t="shared" si="118"/>
        <v>7</v>
      </c>
      <c r="I613" s="7">
        <f t="shared" si="118"/>
        <v>248</v>
      </c>
      <c r="J613" s="7">
        <f t="shared" si="118"/>
        <v>237</v>
      </c>
      <c r="K613" s="7">
        <f t="shared" si="118"/>
        <v>1</v>
      </c>
      <c r="L613" s="7">
        <f t="shared" si="118"/>
        <v>9</v>
      </c>
      <c r="M613" s="7">
        <f t="shared" si="118"/>
        <v>11</v>
      </c>
      <c r="N613" s="7">
        <f t="shared" si="118"/>
        <v>5</v>
      </c>
      <c r="O613" s="7">
        <f t="shared" si="118"/>
        <v>56</v>
      </c>
      <c r="P613" s="8">
        <f t="shared" si="112"/>
        <v>809</v>
      </c>
      <c r="Q613" s="8">
        <f t="shared" si="108"/>
        <v>319</v>
      </c>
      <c r="R613" s="8">
        <f t="shared" si="109"/>
        <v>1128</v>
      </c>
      <c r="S613" s="8">
        <f t="shared" si="118"/>
        <v>0</v>
      </c>
      <c r="T613" s="8">
        <f t="shared" si="118"/>
        <v>0</v>
      </c>
      <c r="U613" s="8">
        <f t="shared" si="110"/>
        <v>0</v>
      </c>
    </row>
    <row r="614" spans="1:21" ht="22.5" hidden="1" outlineLevel="1">
      <c r="A614" s="851" t="s">
        <v>822</v>
      </c>
      <c r="B614" s="50" t="s">
        <v>823</v>
      </c>
      <c r="C614" s="50" t="s">
        <v>824</v>
      </c>
      <c r="D614" s="9">
        <v>139</v>
      </c>
      <c r="E614" s="9">
        <v>2</v>
      </c>
      <c r="F614" s="9">
        <v>12</v>
      </c>
      <c r="G614" s="9">
        <v>13</v>
      </c>
      <c r="H614" s="9">
        <v>3</v>
      </c>
      <c r="I614" s="9">
        <v>85</v>
      </c>
      <c r="J614" s="9">
        <v>66</v>
      </c>
      <c r="K614" s="9">
        <v>0</v>
      </c>
      <c r="L614" s="9">
        <v>1</v>
      </c>
      <c r="M614" s="9">
        <v>1</v>
      </c>
      <c r="N614" s="9">
        <v>2</v>
      </c>
      <c r="O614" s="9">
        <v>11</v>
      </c>
      <c r="P614" s="9">
        <f t="shared" si="112"/>
        <v>254</v>
      </c>
      <c r="Q614" s="10">
        <f t="shared" si="108"/>
        <v>81</v>
      </c>
      <c r="R614" s="9">
        <f t="shared" si="109"/>
        <v>335</v>
      </c>
      <c r="S614" s="9">
        <v>0</v>
      </c>
      <c r="T614" s="9">
        <v>0</v>
      </c>
      <c r="U614" s="11">
        <f t="shared" si="110"/>
        <v>0</v>
      </c>
    </row>
    <row r="615" spans="1:21" hidden="1" outlineLevel="1">
      <c r="A615" s="851"/>
      <c r="B615" s="852" t="s">
        <v>825</v>
      </c>
      <c r="C615" s="50" t="s">
        <v>826</v>
      </c>
      <c r="D615" s="9">
        <v>22</v>
      </c>
      <c r="E615" s="9">
        <v>1</v>
      </c>
      <c r="F615" s="9">
        <v>2</v>
      </c>
      <c r="G615" s="9">
        <v>1</v>
      </c>
      <c r="H615" s="9">
        <v>1</v>
      </c>
      <c r="I615" s="9">
        <v>11</v>
      </c>
      <c r="J615" s="9">
        <v>19</v>
      </c>
      <c r="K615" s="9">
        <v>0</v>
      </c>
      <c r="L615" s="9">
        <v>3</v>
      </c>
      <c r="M615" s="9">
        <v>0</v>
      </c>
      <c r="N615" s="9">
        <v>0</v>
      </c>
      <c r="O615" s="9">
        <v>4</v>
      </c>
      <c r="P615" s="9">
        <f t="shared" si="112"/>
        <v>38</v>
      </c>
      <c r="Q615" s="10">
        <f t="shared" si="108"/>
        <v>26</v>
      </c>
      <c r="R615" s="9">
        <f t="shared" si="109"/>
        <v>64</v>
      </c>
      <c r="S615" s="9">
        <v>0</v>
      </c>
      <c r="T615" s="9">
        <v>0</v>
      </c>
      <c r="U615" s="11">
        <f t="shared" si="110"/>
        <v>0</v>
      </c>
    </row>
    <row r="616" spans="1:21" ht="22.5" hidden="1" outlineLevel="1">
      <c r="A616" s="851"/>
      <c r="B616" s="852"/>
      <c r="C616" s="50" t="s">
        <v>827</v>
      </c>
      <c r="D616" s="9">
        <v>314</v>
      </c>
      <c r="E616" s="9">
        <v>5</v>
      </c>
      <c r="F616" s="9">
        <v>14</v>
      </c>
      <c r="G616" s="9">
        <v>29</v>
      </c>
      <c r="H616" s="9">
        <v>3</v>
      </c>
      <c r="I616" s="9">
        <v>152</v>
      </c>
      <c r="J616" s="9">
        <v>152</v>
      </c>
      <c r="K616" s="9">
        <v>1</v>
      </c>
      <c r="L616" s="9">
        <v>5</v>
      </c>
      <c r="M616" s="9">
        <v>10</v>
      </c>
      <c r="N616" s="9">
        <v>3</v>
      </c>
      <c r="O616" s="9">
        <v>41</v>
      </c>
      <c r="P616" s="9">
        <f t="shared" si="112"/>
        <v>517</v>
      </c>
      <c r="Q616" s="10">
        <f t="shared" si="108"/>
        <v>212</v>
      </c>
      <c r="R616" s="9">
        <f t="shared" si="109"/>
        <v>729</v>
      </c>
      <c r="S616" s="9">
        <v>0</v>
      </c>
      <c r="T616" s="9">
        <v>0</v>
      </c>
      <c r="U616" s="11">
        <f t="shared" si="110"/>
        <v>0</v>
      </c>
    </row>
    <row r="617" spans="1:21" ht="14.1" customHeight="1" collapsed="1">
      <c r="A617" s="847" t="s">
        <v>828</v>
      </c>
      <c r="B617" s="847"/>
      <c r="C617" s="847"/>
      <c r="D617" s="7">
        <f t="shared" ref="D617:T617" si="119">+D618+D619+D620</f>
        <v>509</v>
      </c>
      <c r="E617" s="7">
        <f t="shared" si="119"/>
        <v>13</v>
      </c>
      <c r="F617" s="7">
        <f t="shared" si="119"/>
        <v>22</v>
      </c>
      <c r="G617" s="7">
        <f t="shared" si="119"/>
        <v>45</v>
      </c>
      <c r="H617" s="7">
        <f t="shared" si="119"/>
        <v>9</v>
      </c>
      <c r="I617" s="7">
        <f t="shared" si="119"/>
        <v>327</v>
      </c>
      <c r="J617" s="7">
        <f t="shared" si="119"/>
        <v>47</v>
      </c>
      <c r="K617" s="7">
        <f t="shared" si="119"/>
        <v>3</v>
      </c>
      <c r="L617" s="7">
        <f t="shared" si="119"/>
        <v>2</v>
      </c>
      <c r="M617" s="7">
        <f t="shared" si="119"/>
        <v>4</v>
      </c>
      <c r="N617" s="7">
        <f t="shared" si="119"/>
        <v>1</v>
      </c>
      <c r="O617" s="7">
        <f t="shared" si="119"/>
        <v>12</v>
      </c>
      <c r="P617" s="8">
        <f t="shared" si="112"/>
        <v>925</v>
      </c>
      <c r="Q617" s="8">
        <f t="shared" si="108"/>
        <v>69</v>
      </c>
      <c r="R617" s="8">
        <f t="shared" si="109"/>
        <v>994</v>
      </c>
      <c r="S617" s="8">
        <f t="shared" si="119"/>
        <v>0</v>
      </c>
      <c r="T617" s="8">
        <f t="shared" si="119"/>
        <v>0</v>
      </c>
      <c r="U617" s="8">
        <f t="shared" si="110"/>
        <v>0</v>
      </c>
    </row>
    <row r="618" spans="1:21" hidden="1" outlineLevel="1">
      <c r="A618" s="851" t="s">
        <v>828</v>
      </c>
      <c r="B618" s="852" t="s">
        <v>829</v>
      </c>
      <c r="C618" s="50" t="s">
        <v>830</v>
      </c>
      <c r="D618" s="9">
        <v>44</v>
      </c>
      <c r="E618" s="9">
        <v>1</v>
      </c>
      <c r="F618" s="9">
        <v>0</v>
      </c>
      <c r="G618" s="9">
        <v>2</v>
      </c>
      <c r="H618" s="9">
        <v>1</v>
      </c>
      <c r="I618" s="9">
        <v>41</v>
      </c>
      <c r="J618" s="9">
        <v>8</v>
      </c>
      <c r="K618" s="9">
        <v>1</v>
      </c>
      <c r="L618" s="9">
        <v>0</v>
      </c>
      <c r="M618" s="9">
        <v>0</v>
      </c>
      <c r="N618" s="9">
        <v>0</v>
      </c>
      <c r="O618" s="9">
        <v>1</v>
      </c>
      <c r="P618" s="9">
        <f t="shared" si="112"/>
        <v>89</v>
      </c>
      <c r="Q618" s="10">
        <f t="shared" si="108"/>
        <v>10</v>
      </c>
      <c r="R618" s="9">
        <f t="shared" si="109"/>
        <v>99</v>
      </c>
      <c r="S618" s="9">
        <v>0</v>
      </c>
      <c r="T618" s="9">
        <v>0</v>
      </c>
      <c r="U618" s="11">
        <f t="shared" si="110"/>
        <v>0</v>
      </c>
    </row>
    <row r="619" spans="1:21" ht="22.5" hidden="1" outlineLevel="1">
      <c r="A619" s="851"/>
      <c r="B619" s="852"/>
      <c r="C619" s="50" t="s">
        <v>831</v>
      </c>
      <c r="D619" s="9">
        <v>380</v>
      </c>
      <c r="E619" s="9">
        <v>7</v>
      </c>
      <c r="F619" s="9">
        <v>15</v>
      </c>
      <c r="G619" s="9">
        <v>28</v>
      </c>
      <c r="H619" s="9">
        <v>7</v>
      </c>
      <c r="I619" s="9">
        <v>230</v>
      </c>
      <c r="J619" s="9">
        <v>22</v>
      </c>
      <c r="K619" s="9">
        <v>0</v>
      </c>
      <c r="L619" s="9">
        <v>1</v>
      </c>
      <c r="M619" s="9">
        <v>1</v>
      </c>
      <c r="N619" s="9">
        <v>0</v>
      </c>
      <c r="O619" s="9">
        <v>8</v>
      </c>
      <c r="P619" s="9">
        <f t="shared" si="112"/>
        <v>667</v>
      </c>
      <c r="Q619" s="10">
        <f t="shared" si="108"/>
        <v>32</v>
      </c>
      <c r="R619" s="9">
        <f t="shared" si="109"/>
        <v>699</v>
      </c>
      <c r="S619" s="9">
        <v>0</v>
      </c>
      <c r="T619" s="9">
        <v>0</v>
      </c>
      <c r="U619" s="11">
        <f t="shared" si="110"/>
        <v>0</v>
      </c>
    </row>
    <row r="620" spans="1:21" ht="22.5" hidden="1" outlineLevel="1">
      <c r="A620" s="851"/>
      <c r="B620" s="50" t="s">
        <v>832</v>
      </c>
      <c r="C620" s="50" t="s">
        <v>833</v>
      </c>
      <c r="D620" s="9">
        <v>85</v>
      </c>
      <c r="E620" s="9">
        <v>5</v>
      </c>
      <c r="F620" s="9">
        <v>7</v>
      </c>
      <c r="G620" s="9">
        <v>15</v>
      </c>
      <c r="H620" s="9">
        <v>1</v>
      </c>
      <c r="I620" s="9">
        <v>56</v>
      </c>
      <c r="J620" s="9">
        <v>17</v>
      </c>
      <c r="K620" s="9">
        <v>2</v>
      </c>
      <c r="L620" s="9">
        <v>1</v>
      </c>
      <c r="M620" s="9">
        <v>3</v>
      </c>
      <c r="N620" s="9">
        <v>1</v>
      </c>
      <c r="O620" s="9">
        <v>3</v>
      </c>
      <c r="P620" s="9">
        <f t="shared" si="112"/>
        <v>169</v>
      </c>
      <c r="Q620" s="10">
        <f t="shared" si="108"/>
        <v>27</v>
      </c>
      <c r="R620" s="9">
        <f t="shared" si="109"/>
        <v>196</v>
      </c>
      <c r="S620" s="9">
        <v>0</v>
      </c>
      <c r="T620" s="9">
        <v>0</v>
      </c>
      <c r="U620" s="11">
        <f t="shared" si="110"/>
        <v>0</v>
      </c>
    </row>
    <row r="621" spans="1:21" ht="14.1" customHeight="1" collapsed="1">
      <c r="A621" s="847" t="s">
        <v>834</v>
      </c>
      <c r="B621" s="847"/>
      <c r="C621" s="847"/>
      <c r="D621" s="7">
        <f t="shared" ref="D621:T621" si="120">+D622+D623+D624</f>
        <v>17</v>
      </c>
      <c r="E621" s="7">
        <f t="shared" si="120"/>
        <v>1</v>
      </c>
      <c r="F621" s="7">
        <f t="shared" si="120"/>
        <v>2</v>
      </c>
      <c r="G621" s="7">
        <f t="shared" si="120"/>
        <v>5</v>
      </c>
      <c r="H621" s="7">
        <f t="shared" si="120"/>
        <v>1</v>
      </c>
      <c r="I621" s="7">
        <f t="shared" si="120"/>
        <v>14</v>
      </c>
      <c r="J621" s="7">
        <f t="shared" si="120"/>
        <v>19</v>
      </c>
      <c r="K621" s="7">
        <f t="shared" si="120"/>
        <v>0</v>
      </c>
      <c r="L621" s="7">
        <f t="shared" si="120"/>
        <v>1</v>
      </c>
      <c r="M621" s="7">
        <f t="shared" si="120"/>
        <v>1</v>
      </c>
      <c r="N621" s="7">
        <f t="shared" si="120"/>
        <v>1</v>
      </c>
      <c r="O621" s="7">
        <f t="shared" si="120"/>
        <v>3</v>
      </c>
      <c r="P621" s="8">
        <f t="shared" si="112"/>
        <v>40</v>
      </c>
      <c r="Q621" s="8">
        <f t="shared" si="108"/>
        <v>25</v>
      </c>
      <c r="R621" s="8">
        <f t="shared" si="109"/>
        <v>65</v>
      </c>
      <c r="S621" s="8">
        <f t="shared" si="120"/>
        <v>0</v>
      </c>
      <c r="T621" s="8">
        <f t="shared" si="120"/>
        <v>0</v>
      </c>
      <c r="U621" s="8">
        <f t="shared" si="110"/>
        <v>0</v>
      </c>
    </row>
    <row r="622" spans="1:21" ht="22.5" hidden="1" outlineLevel="1">
      <c r="A622" s="851" t="s">
        <v>834</v>
      </c>
      <c r="B622" s="852" t="s">
        <v>835</v>
      </c>
      <c r="C622" s="50" t="s">
        <v>836</v>
      </c>
      <c r="D622" s="9">
        <v>6</v>
      </c>
      <c r="E622" s="9">
        <v>1</v>
      </c>
      <c r="F622" s="9">
        <v>0</v>
      </c>
      <c r="G622" s="9">
        <v>0</v>
      </c>
      <c r="H622" s="9">
        <v>0</v>
      </c>
      <c r="I622" s="9">
        <v>0</v>
      </c>
      <c r="J622" s="9">
        <v>15</v>
      </c>
      <c r="K622" s="9">
        <v>0</v>
      </c>
      <c r="L622" s="9">
        <v>0</v>
      </c>
      <c r="M622" s="9">
        <v>0</v>
      </c>
      <c r="N622" s="9">
        <v>0</v>
      </c>
      <c r="O622" s="9">
        <v>2</v>
      </c>
      <c r="P622" s="9">
        <f t="shared" si="112"/>
        <v>7</v>
      </c>
      <c r="Q622" s="10">
        <f t="shared" si="108"/>
        <v>17</v>
      </c>
      <c r="R622" s="9">
        <f t="shared" si="109"/>
        <v>24</v>
      </c>
      <c r="S622" s="9">
        <v>0</v>
      </c>
      <c r="T622" s="9">
        <v>0</v>
      </c>
      <c r="U622" s="11">
        <f t="shared" si="110"/>
        <v>0</v>
      </c>
    </row>
    <row r="623" spans="1:21" ht="33.75" hidden="1" outlineLevel="1">
      <c r="A623" s="851"/>
      <c r="B623" s="852"/>
      <c r="C623" s="50" t="s">
        <v>837</v>
      </c>
      <c r="D623" s="9">
        <v>10</v>
      </c>
      <c r="E623" s="9">
        <v>0</v>
      </c>
      <c r="F623" s="9">
        <v>2</v>
      </c>
      <c r="G623" s="9">
        <v>4</v>
      </c>
      <c r="H623" s="9">
        <v>1</v>
      </c>
      <c r="I623" s="9">
        <v>13</v>
      </c>
      <c r="J623" s="9">
        <v>2</v>
      </c>
      <c r="K623" s="9">
        <v>0</v>
      </c>
      <c r="L623" s="9">
        <v>1</v>
      </c>
      <c r="M623" s="9">
        <v>1</v>
      </c>
      <c r="N623" s="9">
        <v>1</v>
      </c>
      <c r="O623" s="9">
        <v>1</v>
      </c>
      <c r="P623" s="9">
        <f t="shared" si="112"/>
        <v>30</v>
      </c>
      <c r="Q623" s="10">
        <f t="shared" si="108"/>
        <v>6</v>
      </c>
      <c r="R623" s="9">
        <f t="shared" si="109"/>
        <v>36</v>
      </c>
      <c r="S623" s="9">
        <v>0</v>
      </c>
      <c r="T623" s="9">
        <v>0</v>
      </c>
      <c r="U623" s="11">
        <f t="shared" si="110"/>
        <v>0</v>
      </c>
    </row>
    <row r="624" spans="1:21" ht="56.25" hidden="1" outlineLevel="1">
      <c r="A624" s="851"/>
      <c r="B624" s="50" t="s">
        <v>838</v>
      </c>
      <c r="C624" s="50" t="s">
        <v>839</v>
      </c>
      <c r="D624" s="9">
        <v>1</v>
      </c>
      <c r="E624" s="9">
        <v>0</v>
      </c>
      <c r="F624" s="9">
        <v>0</v>
      </c>
      <c r="G624" s="9">
        <v>1</v>
      </c>
      <c r="H624" s="9">
        <v>0</v>
      </c>
      <c r="I624" s="9">
        <v>1</v>
      </c>
      <c r="J624" s="9">
        <v>2</v>
      </c>
      <c r="K624" s="9">
        <v>0</v>
      </c>
      <c r="L624" s="9">
        <v>0</v>
      </c>
      <c r="M624" s="9">
        <v>0</v>
      </c>
      <c r="N624" s="9">
        <v>0</v>
      </c>
      <c r="O624" s="9">
        <v>0</v>
      </c>
      <c r="P624" s="9">
        <f t="shared" si="112"/>
        <v>3</v>
      </c>
      <c r="Q624" s="10">
        <f t="shared" si="108"/>
        <v>2</v>
      </c>
      <c r="R624" s="9">
        <f t="shared" si="109"/>
        <v>5</v>
      </c>
      <c r="S624" s="9">
        <v>0</v>
      </c>
      <c r="T624" s="9">
        <v>0</v>
      </c>
      <c r="U624" s="11">
        <f t="shared" si="110"/>
        <v>0</v>
      </c>
    </row>
    <row r="625" spans="1:21" ht="14.1" customHeight="1" collapsed="1">
      <c r="A625" s="847" t="s">
        <v>840</v>
      </c>
      <c r="B625" s="847"/>
      <c r="C625" s="847"/>
      <c r="D625" s="7">
        <f t="shared" ref="D625:T625" si="121">+D626+D627+D628</f>
        <v>118</v>
      </c>
      <c r="E625" s="7">
        <f t="shared" si="121"/>
        <v>6</v>
      </c>
      <c r="F625" s="7">
        <f t="shared" si="121"/>
        <v>11</v>
      </c>
      <c r="G625" s="7">
        <f t="shared" si="121"/>
        <v>14</v>
      </c>
      <c r="H625" s="7">
        <f t="shared" si="121"/>
        <v>3</v>
      </c>
      <c r="I625" s="7">
        <f t="shared" si="121"/>
        <v>82</v>
      </c>
      <c r="J625" s="7">
        <f t="shared" si="121"/>
        <v>78</v>
      </c>
      <c r="K625" s="7">
        <f t="shared" si="121"/>
        <v>0</v>
      </c>
      <c r="L625" s="7">
        <f t="shared" si="121"/>
        <v>9</v>
      </c>
      <c r="M625" s="7">
        <f t="shared" si="121"/>
        <v>8</v>
      </c>
      <c r="N625" s="7">
        <f t="shared" si="121"/>
        <v>2</v>
      </c>
      <c r="O625" s="7">
        <f t="shared" si="121"/>
        <v>36</v>
      </c>
      <c r="P625" s="8">
        <f t="shared" si="112"/>
        <v>234</v>
      </c>
      <c r="Q625" s="8">
        <f t="shared" si="108"/>
        <v>133</v>
      </c>
      <c r="R625" s="8">
        <f t="shared" si="109"/>
        <v>367</v>
      </c>
      <c r="S625" s="8">
        <f t="shared" si="121"/>
        <v>0</v>
      </c>
      <c r="T625" s="8">
        <f t="shared" si="121"/>
        <v>0</v>
      </c>
      <c r="U625" s="8">
        <f t="shared" si="110"/>
        <v>0</v>
      </c>
    </row>
    <row r="626" spans="1:21" ht="17.25" hidden="1" customHeight="1" outlineLevel="1">
      <c r="A626" s="851" t="s">
        <v>840</v>
      </c>
      <c r="B626" s="852" t="s">
        <v>841</v>
      </c>
      <c r="C626" s="50" t="s">
        <v>842</v>
      </c>
      <c r="D626" s="9">
        <v>108</v>
      </c>
      <c r="E626" s="9">
        <v>4</v>
      </c>
      <c r="F626" s="9">
        <v>11</v>
      </c>
      <c r="G626" s="9">
        <v>12</v>
      </c>
      <c r="H626" s="9">
        <v>3</v>
      </c>
      <c r="I626" s="9">
        <v>75</v>
      </c>
      <c r="J626" s="9">
        <v>76</v>
      </c>
      <c r="K626" s="9">
        <v>0</v>
      </c>
      <c r="L626" s="9">
        <v>9</v>
      </c>
      <c r="M626" s="9">
        <v>6</v>
      </c>
      <c r="N626" s="9">
        <v>2</v>
      </c>
      <c r="O626" s="9">
        <v>34</v>
      </c>
      <c r="P626" s="9">
        <f t="shared" si="112"/>
        <v>213</v>
      </c>
      <c r="Q626" s="10">
        <f t="shared" si="108"/>
        <v>127</v>
      </c>
      <c r="R626" s="9">
        <f t="shared" si="109"/>
        <v>340</v>
      </c>
      <c r="S626" s="9">
        <v>0</v>
      </c>
      <c r="T626" s="9">
        <v>0</v>
      </c>
      <c r="U626" s="11">
        <f t="shared" si="110"/>
        <v>0</v>
      </c>
    </row>
    <row r="627" spans="1:21" ht="33.75" hidden="1" outlineLevel="1">
      <c r="A627" s="851"/>
      <c r="B627" s="852"/>
      <c r="C627" s="50" t="s">
        <v>843</v>
      </c>
      <c r="D627" s="9">
        <v>10</v>
      </c>
      <c r="E627" s="9">
        <v>2</v>
      </c>
      <c r="F627" s="9">
        <v>0</v>
      </c>
      <c r="G627" s="9">
        <v>2</v>
      </c>
      <c r="H627" s="9">
        <v>0</v>
      </c>
      <c r="I627" s="9">
        <v>7</v>
      </c>
      <c r="J627" s="9">
        <v>1</v>
      </c>
      <c r="K627" s="9">
        <v>0</v>
      </c>
      <c r="L627" s="9">
        <v>0</v>
      </c>
      <c r="M627" s="9">
        <v>1</v>
      </c>
      <c r="N627" s="9">
        <v>0</v>
      </c>
      <c r="O627" s="9">
        <v>2</v>
      </c>
      <c r="P627" s="9">
        <f t="shared" si="112"/>
        <v>21</v>
      </c>
      <c r="Q627" s="10">
        <f t="shared" si="108"/>
        <v>4</v>
      </c>
      <c r="R627" s="9">
        <f t="shared" si="109"/>
        <v>25</v>
      </c>
      <c r="S627" s="9">
        <v>0</v>
      </c>
      <c r="T627" s="9">
        <v>0</v>
      </c>
      <c r="U627" s="11">
        <f t="shared" si="110"/>
        <v>0</v>
      </c>
    </row>
    <row r="628" spans="1:21" ht="33.75" hidden="1" outlineLevel="1">
      <c r="A628" s="851"/>
      <c r="B628" s="50" t="s">
        <v>844</v>
      </c>
      <c r="C628" s="50" t="s">
        <v>845</v>
      </c>
      <c r="D628" s="9">
        <v>0</v>
      </c>
      <c r="E628" s="9">
        <v>0</v>
      </c>
      <c r="F628" s="9">
        <v>0</v>
      </c>
      <c r="G628" s="9">
        <v>0</v>
      </c>
      <c r="H628" s="9">
        <v>0</v>
      </c>
      <c r="I628" s="9">
        <v>0</v>
      </c>
      <c r="J628" s="9">
        <v>1</v>
      </c>
      <c r="K628" s="9">
        <v>0</v>
      </c>
      <c r="L628" s="9">
        <v>0</v>
      </c>
      <c r="M628" s="9">
        <v>1</v>
      </c>
      <c r="N628" s="9">
        <v>0</v>
      </c>
      <c r="O628" s="9">
        <v>0</v>
      </c>
      <c r="P628" s="9">
        <f t="shared" si="112"/>
        <v>0</v>
      </c>
      <c r="Q628" s="10">
        <f t="shared" si="108"/>
        <v>2</v>
      </c>
      <c r="R628" s="9">
        <f t="shared" si="109"/>
        <v>2</v>
      </c>
      <c r="S628" s="9">
        <v>0</v>
      </c>
      <c r="T628" s="9">
        <v>0</v>
      </c>
      <c r="U628" s="11">
        <f t="shared" si="110"/>
        <v>0</v>
      </c>
    </row>
    <row r="629" spans="1:21" ht="14.1" customHeight="1" collapsed="1">
      <c r="A629" s="847" t="s">
        <v>846</v>
      </c>
      <c r="B629" s="847"/>
      <c r="C629" s="847"/>
      <c r="D629" s="7">
        <f t="shared" ref="D629:T629" si="122">SUM(D630:D633)</f>
        <v>44</v>
      </c>
      <c r="E629" s="7">
        <f t="shared" si="122"/>
        <v>0</v>
      </c>
      <c r="F629" s="7">
        <f t="shared" si="122"/>
        <v>3</v>
      </c>
      <c r="G629" s="7">
        <f t="shared" si="122"/>
        <v>1</v>
      </c>
      <c r="H629" s="7">
        <f t="shared" si="122"/>
        <v>1</v>
      </c>
      <c r="I629" s="7">
        <f t="shared" si="122"/>
        <v>22</v>
      </c>
      <c r="J629" s="7">
        <f t="shared" si="122"/>
        <v>18</v>
      </c>
      <c r="K629" s="7">
        <f t="shared" si="122"/>
        <v>1</v>
      </c>
      <c r="L629" s="7">
        <f t="shared" si="122"/>
        <v>2</v>
      </c>
      <c r="M629" s="7">
        <f t="shared" si="122"/>
        <v>1</v>
      </c>
      <c r="N629" s="7">
        <f t="shared" si="122"/>
        <v>0</v>
      </c>
      <c r="O629" s="7">
        <f t="shared" si="122"/>
        <v>3</v>
      </c>
      <c r="P629" s="8">
        <f t="shared" si="112"/>
        <v>71</v>
      </c>
      <c r="Q629" s="8">
        <f t="shared" si="108"/>
        <v>25</v>
      </c>
      <c r="R629" s="8">
        <f t="shared" si="109"/>
        <v>96</v>
      </c>
      <c r="S629" s="8">
        <f t="shared" si="122"/>
        <v>0</v>
      </c>
      <c r="T629" s="8">
        <f t="shared" si="122"/>
        <v>0</v>
      </c>
      <c r="U629" s="8">
        <f t="shared" si="110"/>
        <v>0</v>
      </c>
    </row>
    <row r="630" spans="1:21" ht="22.5" hidden="1" outlineLevel="1">
      <c r="A630" s="851" t="s">
        <v>846</v>
      </c>
      <c r="B630" s="50" t="s">
        <v>847</v>
      </c>
      <c r="C630" s="50" t="s">
        <v>848</v>
      </c>
      <c r="D630" s="9">
        <v>9</v>
      </c>
      <c r="E630" s="9">
        <v>0</v>
      </c>
      <c r="F630" s="9">
        <v>0</v>
      </c>
      <c r="G630" s="9">
        <v>0</v>
      </c>
      <c r="H630" s="9">
        <v>0</v>
      </c>
      <c r="I630" s="9">
        <v>6</v>
      </c>
      <c r="J630" s="9">
        <v>1</v>
      </c>
      <c r="K630" s="9">
        <v>0</v>
      </c>
      <c r="L630" s="9">
        <v>1</v>
      </c>
      <c r="M630" s="9">
        <v>0</v>
      </c>
      <c r="N630" s="9">
        <v>0</v>
      </c>
      <c r="O630" s="9">
        <v>2</v>
      </c>
      <c r="P630" s="9">
        <f t="shared" si="112"/>
        <v>15</v>
      </c>
      <c r="Q630" s="10">
        <f t="shared" si="108"/>
        <v>4</v>
      </c>
      <c r="R630" s="9">
        <f t="shared" si="109"/>
        <v>19</v>
      </c>
      <c r="S630" s="9">
        <v>0</v>
      </c>
      <c r="T630" s="9">
        <v>0</v>
      </c>
      <c r="U630" s="11">
        <f t="shared" si="110"/>
        <v>0</v>
      </c>
    </row>
    <row r="631" spans="1:21" ht="22.5" hidden="1" outlineLevel="1">
      <c r="A631" s="851"/>
      <c r="B631" s="50" t="s">
        <v>849</v>
      </c>
      <c r="C631" s="50" t="s">
        <v>850</v>
      </c>
      <c r="D631" s="9">
        <v>2</v>
      </c>
      <c r="E631" s="9">
        <v>0</v>
      </c>
      <c r="F631" s="9">
        <v>1</v>
      </c>
      <c r="G631" s="9">
        <v>0</v>
      </c>
      <c r="H631" s="9">
        <v>0</v>
      </c>
      <c r="I631" s="9">
        <v>3</v>
      </c>
      <c r="J631" s="9">
        <v>1</v>
      </c>
      <c r="K631" s="9">
        <v>0</v>
      </c>
      <c r="L631" s="9">
        <v>0</v>
      </c>
      <c r="M631" s="9">
        <v>1</v>
      </c>
      <c r="N631" s="9">
        <v>0</v>
      </c>
      <c r="O631" s="9">
        <v>0</v>
      </c>
      <c r="P631" s="9">
        <f t="shared" si="112"/>
        <v>6</v>
      </c>
      <c r="Q631" s="10">
        <f t="shared" si="108"/>
        <v>2</v>
      </c>
      <c r="R631" s="9">
        <f t="shared" si="109"/>
        <v>8</v>
      </c>
      <c r="S631" s="9">
        <v>0</v>
      </c>
      <c r="T631" s="9">
        <v>0</v>
      </c>
      <c r="U631" s="11">
        <f t="shared" si="110"/>
        <v>0</v>
      </c>
    </row>
    <row r="632" spans="1:21" ht="22.5" hidden="1" outlineLevel="1">
      <c r="A632" s="851"/>
      <c r="B632" s="50" t="s">
        <v>851</v>
      </c>
      <c r="C632" s="50" t="s">
        <v>852</v>
      </c>
      <c r="D632" s="9">
        <v>0</v>
      </c>
      <c r="E632" s="9">
        <v>0</v>
      </c>
      <c r="F632" s="9">
        <v>0</v>
      </c>
      <c r="G632" s="9">
        <v>0</v>
      </c>
      <c r="H632" s="9">
        <v>0</v>
      </c>
      <c r="I632" s="9">
        <v>0</v>
      </c>
      <c r="J632" s="9">
        <v>0</v>
      </c>
      <c r="K632" s="9">
        <v>0</v>
      </c>
      <c r="L632" s="9">
        <v>0</v>
      </c>
      <c r="M632" s="9">
        <v>0</v>
      </c>
      <c r="N632" s="9">
        <v>0</v>
      </c>
      <c r="O632" s="9">
        <v>0</v>
      </c>
      <c r="P632" s="9">
        <f t="shared" si="112"/>
        <v>0</v>
      </c>
      <c r="Q632" s="10">
        <f t="shared" si="108"/>
        <v>0</v>
      </c>
      <c r="R632" s="9">
        <f t="shared" si="109"/>
        <v>0</v>
      </c>
      <c r="S632" s="9">
        <v>0</v>
      </c>
      <c r="T632" s="9">
        <v>0</v>
      </c>
      <c r="U632" s="11">
        <f t="shared" si="110"/>
        <v>0</v>
      </c>
    </row>
    <row r="633" spans="1:21" ht="56.25" hidden="1" outlineLevel="1">
      <c r="A633" s="851"/>
      <c r="B633" s="50" t="s">
        <v>853</v>
      </c>
      <c r="C633" s="50" t="s">
        <v>854</v>
      </c>
      <c r="D633" s="9">
        <v>33</v>
      </c>
      <c r="E633" s="9">
        <v>0</v>
      </c>
      <c r="F633" s="9">
        <v>2</v>
      </c>
      <c r="G633" s="9">
        <v>1</v>
      </c>
      <c r="H633" s="9">
        <v>1</v>
      </c>
      <c r="I633" s="9">
        <v>13</v>
      </c>
      <c r="J633" s="9">
        <v>16</v>
      </c>
      <c r="K633" s="9">
        <v>1</v>
      </c>
      <c r="L633" s="9">
        <v>1</v>
      </c>
      <c r="M633" s="9">
        <v>0</v>
      </c>
      <c r="N633" s="9">
        <v>0</v>
      </c>
      <c r="O633" s="9">
        <v>1</v>
      </c>
      <c r="P633" s="9">
        <f t="shared" si="112"/>
        <v>50</v>
      </c>
      <c r="Q633" s="10">
        <f t="shared" si="108"/>
        <v>19</v>
      </c>
      <c r="R633" s="9">
        <f t="shared" si="109"/>
        <v>69</v>
      </c>
      <c r="S633" s="9">
        <v>0</v>
      </c>
      <c r="T633" s="9">
        <v>0</v>
      </c>
      <c r="U633" s="11">
        <f t="shared" si="110"/>
        <v>0</v>
      </c>
    </row>
    <row r="634" spans="1:21" ht="14.1" customHeight="1" collapsed="1">
      <c r="A634" s="847" t="s">
        <v>855</v>
      </c>
      <c r="B634" s="847"/>
      <c r="C634" s="847"/>
      <c r="D634" s="7">
        <v>85</v>
      </c>
      <c r="E634" s="7">
        <v>4</v>
      </c>
      <c r="F634" s="7">
        <v>2</v>
      </c>
      <c r="G634" s="7">
        <v>4</v>
      </c>
      <c r="H634" s="7">
        <v>0</v>
      </c>
      <c r="I634" s="7">
        <v>17</v>
      </c>
      <c r="J634" s="7">
        <v>30</v>
      </c>
      <c r="K634" s="7">
        <v>0</v>
      </c>
      <c r="L634" s="7">
        <v>1</v>
      </c>
      <c r="M634" s="7">
        <v>0</v>
      </c>
      <c r="N634" s="7">
        <v>0</v>
      </c>
      <c r="O634" s="7">
        <v>5</v>
      </c>
      <c r="P634" s="8">
        <f t="shared" si="112"/>
        <v>112</v>
      </c>
      <c r="Q634" s="8">
        <f t="shared" si="108"/>
        <v>36</v>
      </c>
      <c r="R634" s="8">
        <f t="shared" si="109"/>
        <v>148</v>
      </c>
      <c r="S634" s="8">
        <v>0</v>
      </c>
      <c r="T634" s="8">
        <v>0</v>
      </c>
      <c r="U634" s="8">
        <f t="shared" si="110"/>
        <v>0</v>
      </c>
    </row>
    <row r="635" spans="1:21" ht="14.1" customHeight="1" collapsed="1">
      <c r="A635" s="847" t="s">
        <v>856</v>
      </c>
      <c r="B635" s="847"/>
      <c r="C635" s="847"/>
      <c r="D635" s="7">
        <f t="shared" ref="D635:T635" si="123">SUM(D636:D647)</f>
        <v>79</v>
      </c>
      <c r="E635" s="7">
        <f t="shared" si="123"/>
        <v>4</v>
      </c>
      <c r="F635" s="7">
        <f t="shared" si="123"/>
        <v>7</v>
      </c>
      <c r="G635" s="7">
        <f t="shared" si="123"/>
        <v>11</v>
      </c>
      <c r="H635" s="7">
        <f t="shared" si="123"/>
        <v>0</v>
      </c>
      <c r="I635" s="7">
        <f t="shared" si="123"/>
        <v>65</v>
      </c>
      <c r="J635" s="7">
        <f t="shared" si="123"/>
        <v>13</v>
      </c>
      <c r="K635" s="7">
        <f t="shared" si="123"/>
        <v>0</v>
      </c>
      <c r="L635" s="7">
        <f t="shared" si="123"/>
        <v>4</v>
      </c>
      <c r="M635" s="7">
        <f t="shared" si="123"/>
        <v>0</v>
      </c>
      <c r="N635" s="7">
        <f t="shared" si="123"/>
        <v>0</v>
      </c>
      <c r="O635" s="7">
        <f t="shared" si="123"/>
        <v>5</v>
      </c>
      <c r="P635" s="8">
        <f t="shared" si="112"/>
        <v>166</v>
      </c>
      <c r="Q635" s="8">
        <f t="shared" si="108"/>
        <v>22</v>
      </c>
      <c r="R635" s="8">
        <f t="shared" si="109"/>
        <v>188</v>
      </c>
      <c r="S635" s="8">
        <f t="shared" si="123"/>
        <v>0</v>
      </c>
      <c r="T635" s="8">
        <f t="shared" si="123"/>
        <v>0</v>
      </c>
      <c r="U635" s="8">
        <f t="shared" si="110"/>
        <v>0</v>
      </c>
    </row>
    <row r="636" spans="1:21" ht="22.5" hidden="1" outlineLevel="1">
      <c r="A636" s="851" t="s">
        <v>856</v>
      </c>
      <c r="B636" s="852" t="s">
        <v>857</v>
      </c>
      <c r="C636" s="50" t="s">
        <v>858</v>
      </c>
      <c r="D636" s="9">
        <v>32</v>
      </c>
      <c r="E636" s="9">
        <v>1</v>
      </c>
      <c r="F636" s="9">
        <v>2</v>
      </c>
      <c r="G636" s="9">
        <v>4</v>
      </c>
      <c r="H636" s="9">
        <v>0</v>
      </c>
      <c r="I636" s="9">
        <v>33</v>
      </c>
      <c r="J636" s="9">
        <v>8</v>
      </c>
      <c r="K636" s="9">
        <v>0</v>
      </c>
      <c r="L636" s="9">
        <v>4</v>
      </c>
      <c r="M636" s="9">
        <v>0</v>
      </c>
      <c r="N636" s="9">
        <v>0</v>
      </c>
      <c r="O636" s="9">
        <v>1</v>
      </c>
      <c r="P636" s="9">
        <f t="shared" si="112"/>
        <v>72</v>
      </c>
      <c r="Q636" s="10">
        <f t="shared" si="108"/>
        <v>13</v>
      </c>
      <c r="R636" s="9">
        <f t="shared" si="109"/>
        <v>85</v>
      </c>
      <c r="S636" s="9">
        <v>0</v>
      </c>
      <c r="T636" s="9">
        <v>0</v>
      </c>
      <c r="U636" s="11">
        <f t="shared" si="110"/>
        <v>0</v>
      </c>
    </row>
    <row r="637" spans="1:21" hidden="1" outlineLevel="1">
      <c r="A637" s="851"/>
      <c r="B637" s="852"/>
      <c r="C637" s="50" t="s">
        <v>859</v>
      </c>
      <c r="D637" s="9">
        <v>29</v>
      </c>
      <c r="E637" s="9">
        <v>2</v>
      </c>
      <c r="F637" s="9">
        <v>1</v>
      </c>
      <c r="G637" s="9">
        <v>2</v>
      </c>
      <c r="H637" s="9">
        <v>0</v>
      </c>
      <c r="I637" s="9">
        <v>18</v>
      </c>
      <c r="J637" s="9">
        <v>1</v>
      </c>
      <c r="K637" s="9">
        <v>0</v>
      </c>
      <c r="L637" s="9">
        <v>0</v>
      </c>
      <c r="M637" s="9">
        <v>0</v>
      </c>
      <c r="N637" s="9">
        <v>0</v>
      </c>
      <c r="O637" s="9">
        <v>4</v>
      </c>
      <c r="P637" s="9">
        <f t="shared" si="112"/>
        <v>52</v>
      </c>
      <c r="Q637" s="10">
        <f t="shared" si="108"/>
        <v>5</v>
      </c>
      <c r="R637" s="9">
        <f t="shared" si="109"/>
        <v>57</v>
      </c>
      <c r="S637" s="9">
        <v>0</v>
      </c>
      <c r="T637" s="9">
        <v>0</v>
      </c>
      <c r="U637" s="11">
        <f t="shared" si="110"/>
        <v>0</v>
      </c>
    </row>
    <row r="638" spans="1:21" ht="22.5" hidden="1" outlineLevel="1">
      <c r="A638" s="851"/>
      <c r="B638" s="852" t="s">
        <v>860</v>
      </c>
      <c r="C638" s="50" t="s">
        <v>861</v>
      </c>
      <c r="D638" s="9">
        <v>0</v>
      </c>
      <c r="E638" s="9">
        <v>0</v>
      </c>
      <c r="F638" s="9">
        <v>0</v>
      </c>
      <c r="G638" s="9">
        <v>0</v>
      </c>
      <c r="H638" s="9">
        <v>0</v>
      </c>
      <c r="I638" s="9">
        <v>1</v>
      </c>
      <c r="J638" s="9">
        <v>0</v>
      </c>
      <c r="K638" s="9">
        <v>0</v>
      </c>
      <c r="L638" s="9">
        <v>0</v>
      </c>
      <c r="M638" s="9">
        <v>0</v>
      </c>
      <c r="N638" s="9">
        <v>0</v>
      </c>
      <c r="O638" s="9">
        <v>0</v>
      </c>
      <c r="P638" s="9">
        <f t="shared" si="112"/>
        <v>1</v>
      </c>
      <c r="Q638" s="10">
        <f t="shared" si="108"/>
        <v>0</v>
      </c>
      <c r="R638" s="9">
        <f t="shared" si="109"/>
        <v>1</v>
      </c>
      <c r="S638" s="9">
        <v>0</v>
      </c>
      <c r="T638" s="9">
        <v>0</v>
      </c>
      <c r="U638" s="11">
        <f t="shared" si="110"/>
        <v>0</v>
      </c>
    </row>
    <row r="639" spans="1:21" ht="22.5" hidden="1" outlineLevel="1">
      <c r="A639" s="851"/>
      <c r="B639" s="852"/>
      <c r="C639" s="50" t="s">
        <v>862</v>
      </c>
      <c r="D639" s="9">
        <v>0</v>
      </c>
      <c r="E639" s="9">
        <v>0</v>
      </c>
      <c r="F639" s="9">
        <v>0</v>
      </c>
      <c r="G639" s="9">
        <v>0</v>
      </c>
      <c r="H639" s="9">
        <v>0</v>
      </c>
      <c r="I639" s="9">
        <v>0</v>
      </c>
      <c r="J639" s="9">
        <v>0</v>
      </c>
      <c r="K639" s="9">
        <v>0</v>
      </c>
      <c r="L639" s="9">
        <v>0</v>
      </c>
      <c r="M639" s="9">
        <v>0</v>
      </c>
      <c r="N639" s="9">
        <v>0</v>
      </c>
      <c r="O639" s="9">
        <v>0</v>
      </c>
      <c r="P639" s="9">
        <f t="shared" si="112"/>
        <v>0</v>
      </c>
      <c r="Q639" s="10">
        <f t="shared" si="108"/>
        <v>0</v>
      </c>
      <c r="R639" s="9">
        <f t="shared" si="109"/>
        <v>0</v>
      </c>
      <c r="S639" s="9">
        <v>0</v>
      </c>
      <c r="T639" s="9">
        <v>0</v>
      </c>
      <c r="U639" s="11">
        <f t="shared" si="110"/>
        <v>0</v>
      </c>
    </row>
    <row r="640" spans="1:21" ht="33.75" hidden="1" outlineLevel="1">
      <c r="A640" s="851"/>
      <c r="B640" s="852"/>
      <c r="C640" s="50" t="s">
        <v>863</v>
      </c>
      <c r="D640" s="9">
        <v>0</v>
      </c>
      <c r="E640" s="9">
        <v>0</v>
      </c>
      <c r="F640" s="9">
        <v>0</v>
      </c>
      <c r="G640" s="9">
        <v>0</v>
      </c>
      <c r="H640" s="9">
        <v>0</v>
      </c>
      <c r="I640" s="9">
        <v>0</v>
      </c>
      <c r="J640" s="9">
        <v>0</v>
      </c>
      <c r="K640" s="9">
        <v>0</v>
      </c>
      <c r="L640" s="9">
        <v>0</v>
      </c>
      <c r="M640" s="9">
        <v>0</v>
      </c>
      <c r="N640" s="9">
        <v>0</v>
      </c>
      <c r="O640" s="9">
        <v>0</v>
      </c>
      <c r="P640" s="9">
        <f t="shared" si="112"/>
        <v>0</v>
      </c>
      <c r="Q640" s="10">
        <f t="shared" si="108"/>
        <v>0</v>
      </c>
      <c r="R640" s="9">
        <f t="shared" si="109"/>
        <v>0</v>
      </c>
      <c r="S640" s="9">
        <v>0</v>
      </c>
      <c r="T640" s="9">
        <v>0</v>
      </c>
      <c r="U640" s="11">
        <f t="shared" si="110"/>
        <v>0</v>
      </c>
    </row>
    <row r="641" spans="1:21" ht="22.5" hidden="1" outlineLevel="1">
      <c r="A641" s="851"/>
      <c r="B641" s="852" t="s">
        <v>864</v>
      </c>
      <c r="C641" s="50" t="s">
        <v>865</v>
      </c>
      <c r="D641" s="9">
        <v>4</v>
      </c>
      <c r="E641" s="9">
        <v>1</v>
      </c>
      <c r="F641" s="9">
        <v>3</v>
      </c>
      <c r="G641" s="9">
        <v>4</v>
      </c>
      <c r="H641" s="9">
        <v>0</v>
      </c>
      <c r="I641" s="9">
        <v>2</v>
      </c>
      <c r="J641" s="9">
        <v>2</v>
      </c>
      <c r="K641" s="9">
        <v>0</v>
      </c>
      <c r="L641" s="9">
        <v>0</v>
      </c>
      <c r="M641" s="9">
        <v>0</v>
      </c>
      <c r="N641" s="9">
        <v>0</v>
      </c>
      <c r="O641" s="9">
        <v>0</v>
      </c>
      <c r="P641" s="9">
        <f t="shared" si="112"/>
        <v>14</v>
      </c>
      <c r="Q641" s="10">
        <f t="shared" si="108"/>
        <v>2</v>
      </c>
      <c r="R641" s="9">
        <f t="shared" si="109"/>
        <v>16</v>
      </c>
      <c r="S641" s="9">
        <v>0</v>
      </c>
      <c r="T641" s="9">
        <v>0</v>
      </c>
      <c r="U641" s="11">
        <f t="shared" si="110"/>
        <v>0</v>
      </c>
    </row>
    <row r="642" spans="1:21" ht="33.75" hidden="1" outlineLevel="1">
      <c r="A642" s="851"/>
      <c r="B642" s="852"/>
      <c r="C642" s="50" t="s">
        <v>866</v>
      </c>
      <c r="D642" s="9">
        <v>11</v>
      </c>
      <c r="E642" s="9">
        <v>0</v>
      </c>
      <c r="F642" s="9">
        <v>1</v>
      </c>
      <c r="G642" s="9">
        <v>0</v>
      </c>
      <c r="H642" s="9">
        <v>0</v>
      </c>
      <c r="I642" s="9">
        <v>11</v>
      </c>
      <c r="J642" s="9">
        <v>0</v>
      </c>
      <c r="K642" s="9">
        <v>0</v>
      </c>
      <c r="L642" s="9">
        <v>0</v>
      </c>
      <c r="M642" s="9">
        <v>0</v>
      </c>
      <c r="N642" s="9">
        <v>0</v>
      </c>
      <c r="O642" s="9">
        <v>0</v>
      </c>
      <c r="P642" s="9">
        <f t="shared" si="112"/>
        <v>23</v>
      </c>
      <c r="Q642" s="10">
        <f t="shared" si="108"/>
        <v>0</v>
      </c>
      <c r="R642" s="9">
        <f t="shared" si="109"/>
        <v>23</v>
      </c>
      <c r="S642" s="9">
        <v>0</v>
      </c>
      <c r="T642" s="9">
        <v>0</v>
      </c>
      <c r="U642" s="11">
        <f t="shared" si="110"/>
        <v>0</v>
      </c>
    </row>
    <row r="643" spans="1:21" ht="33.75" hidden="1" outlineLevel="1">
      <c r="A643" s="851"/>
      <c r="B643" s="852"/>
      <c r="C643" s="50" t="s">
        <v>867</v>
      </c>
      <c r="D643" s="9">
        <v>0</v>
      </c>
      <c r="E643" s="9">
        <v>0</v>
      </c>
      <c r="F643" s="9">
        <v>0</v>
      </c>
      <c r="G643" s="9">
        <v>0</v>
      </c>
      <c r="H643" s="9">
        <v>0</v>
      </c>
      <c r="I643" s="9">
        <v>0</v>
      </c>
      <c r="J643" s="9">
        <v>0</v>
      </c>
      <c r="K643" s="9">
        <v>0</v>
      </c>
      <c r="L643" s="9">
        <v>0</v>
      </c>
      <c r="M643" s="9">
        <v>0</v>
      </c>
      <c r="N643" s="9">
        <v>0</v>
      </c>
      <c r="O643" s="9">
        <v>0</v>
      </c>
      <c r="P643" s="9">
        <f t="shared" si="112"/>
        <v>0</v>
      </c>
      <c r="Q643" s="10">
        <f t="shared" si="108"/>
        <v>0</v>
      </c>
      <c r="R643" s="9">
        <f t="shared" si="109"/>
        <v>0</v>
      </c>
      <c r="S643" s="9">
        <v>0</v>
      </c>
      <c r="T643" s="9">
        <v>0</v>
      </c>
      <c r="U643" s="11">
        <f t="shared" si="110"/>
        <v>0</v>
      </c>
    </row>
    <row r="644" spans="1:21" ht="22.5" hidden="1" outlineLevel="1">
      <c r="A644" s="851"/>
      <c r="B644" s="852"/>
      <c r="C644" s="50" t="s">
        <v>868</v>
      </c>
      <c r="D644" s="9">
        <v>2</v>
      </c>
      <c r="E644" s="9">
        <v>0</v>
      </c>
      <c r="F644" s="9">
        <v>0</v>
      </c>
      <c r="G644" s="9">
        <v>0</v>
      </c>
      <c r="H644" s="9">
        <v>0</v>
      </c>
      <c r="I644" s="9">
        <v>0</v>
      </c>
      <c r="J644" s="9">
        <v>2</v>
      </c>
      <c r="K644" s="9">
        <v>0</v>
      </c>
      <c r="L644" s="9">
        <v>0</v>
      </c>
      <c r="M644" s="9">
        <v>0</v>
      </c>
      <c r="N644" s="9">
        <v>0</v>
      </c>
      <c r="O644" s="9">
        <v>0</v>
      </c>
      <c r="P644" s="9">
        <f t="shared" si="112"/>
        <v>2</v>
      </c>
      <c r="Q644" s="10">
        <f t="shared" si="108"/>
        <v>2</v>
      </c>
      <c r="R644" s="9">
        <f t="shared" si="109"/>
        <v>4</v>
      </c>
      <c r="S644" s="9">
        <v>0</v>
      </c>
      <c r="T644" s="9">
        <v>0</v>
      </c>
      <c r="U644" s="11">
        <f t="shared" si="110"/>
        <v>0</v>
      </c>
    </row>
    <row r="645" spans="1:21" ht="22.5" hidden="1" outlineLevel="1">
      <c r="A645" s="851"/>
      <c r="B645" s="852"/>
      <c r="C645" s="50" t="s">
        <v>869</v>
      </c>
      <c r="D645" s="9">
        <v>1</v>
      </c>
      <c r="E645" s="9">
        <v>0</v>
      </c>
      <c r="F645" s="9">
        <v>0</v>
      </c>
      <c r="G645" s="9">
        <v>0</v>
      </c>
      <c r="H645" s="9">
        <v>0</v>
      </c>
      <c r="I645" s="9">
        <v>0</v>
      </c>
      <c r="J645" s="9">
        <v>0</v>
      </c>
      <c r="K645" s="9">
        <v>0</v>
      </c>
      <c r="L645" s="9">
        <v>0</v>
      </c>
      <c r="M645" s="9">
        <v>0</v>
      </c>
      <c r="N645" s="9">
        <v>0</v>
      </c>
      <c r="O645" s="9">
        <v>0</v>
      </c>
      <c r="P645" s="9">
        <f t="shared" ref="P645:P647" si="124">SUM(D645:I645)</f>
        <v>1</v>
      </c>
      <c r="Q645" s="10">
        <f t="shared" ref="Q645:Q647" si="125">SUM(J645:O645)</f>
        <v>0</v>
      </c>
      <c r="R645" s="9">
        <f t="shared" ref="R645:R709" si="126">+Q645+P645</f>
        <v>1</v>
      </c>
      <c r="S645" s="9">
        <v>0</v>
      </c>
      <c r="T645" s="9">
        <v>0</v>
      </c>
      <c r="U645" s="11">
        <f t="shared" ref="U645:U709" si="127">+T645+S645</f>
        <v>0</v>
      </c>
    </row>
    <row r="646" spans="1:21" ht="33.75" hidden="1" outlineLevel="1">
      <c r="A646" s="851"/>
      <c r="B646" s="852"/>
      <c r="C646" s="50" t="s">
        <v>870</v>
      </c>
      <c r="D646" s="9">
        <v>0</v>
      </c>
      <c r="E646" s="9">
        <v>0</v>
      </c>
      <c r="F646" s="9">
        <v>0</v>
      </c>
      <c r="G646" s="9">
        <v>1</v>
      </c>
      <c r="H646" s="9">
        <v>0</v>
      </c>
      <c r="I646" s="9">
        <v>0</v>
      </c>
      <c r="J646" s="9">
        <v>0</v>
      </c>
      <c r="K646" s="9">
        <v>0</v>
      </c>
      <c r="L646" s="9">
        <v>0</v>
      </c>
      <c r="M646" s="9">
        <v>0</v>
      </c>
      <c r="N646" s="9">
        <v>0</v>
      </c>
      <c r="O646" s="9">
        <v>0</v>
      </c>
      <c r="P646" s="9">
        <f t="shared" si="124"/>
        <v>1</v>
      </c>
      <c r="Q646" s="10">
        <f t="shared" si="125"/>
        <v>0</v>
      </c>
      <c r="R646" s="9">
        <f t="shared" si="126"/>
        <v>1</v>
      </c>
      <c r="S646" s="9">
        <v>0</v>
      </c>
      <c r="T646" s="9">
        <v>0</v>
      </c>
      <c r="U646" s="11">
        <f t="shared" si="127"/>
        <v>0</v>
      </c>
    </row>
    <row r="647" spans="1:21" ht="67.5" hidden="1" outlineLevel="1">
      <c r="A647" s="851"/>
      <c r="B647" s="50" t="s">
        <v>871</v>
      </c>
      <c r="C647" s="50" t="s">
        <v>872</v>
      </c>
      <c r="D647" s="9">
        <v>0</v>
      </c>
      <c r="E647" s="9">
        <v>0</v>
      </c>
      <c r="F647" s="9">
        <v>0</v>
      </c>
      <c r="G647" s="9">
        <v>0</v>
      </c>
      <c r="H647" s="9">
        <v>0</v>
      </c>
      <c r="I647" s="9">
        <v>0</v>
      </c>
      <c r="J647" s="9">
        <v>0</v>
      </c>
      <c r="K647" s="9">
        <v>0</v>
      </c>
      <c r="L647" s="9">
        <v>0</v>
      </c>
      <c r="M647" s="9">
        <v>0</v>
      </c>
      <c r="N647" s="9">
        <v>0</v>
      </c>
      <c r="O647" s="9">
        <v>0</v>
      </c>
      <c r="P647" s="9">
        <f t="shared" si="124"/>
        <v>0</v>
      </c>
      <c r="Q647" s="10">
        <f t="shared" si="125"/>
        <v>0</v>
      </c>
      <c r="R647" s="9">
        <f t="shared" si="126"/>
        <v>0</v>
      </c>
      <c r="S647" s="9">
        <v>0</v>
      </c>
      <c r="T647" s="9">
        <v>0</v>
      </c>
      <c r="U647" s="11">
        <f t="shared" si="127"/>
        <v>0</v>
      </c>
    </row>
    <row r="648" spans="1:21" ht="14.1" customHeight="1" collapsed="1">
      <c r="A648" s="847" t="s">
        <v>873</v>
      </c>
      <c r="B648" s="847"/>
      <c r="C648" s="847"/>
      <c r="D648" s="7">
        <f t="shared" ref="D648:T648" si="128">+D649+D650+D651</f>
        <v>295</v>
      </c>
      <c r="E648" s="7">
        <f t="shared" si="128"/>
        <v>21</v>
      </c>
      <c r="F648" s="7">
        <f t="shared" si="128"/>
        <v>42</v>
      </c>
      <c r="G648" s="7">
        <f t="shared" si="128"/>
        <v>43</v>
      </c>
      <c r="H648" s="7">
        <f t="shared" si="128"/>
        <v>10</v>
      </c>
      <c r="I648" s="7">
        <f t="shared" si="128"/>
        <v>236</v>
      </c>
      <c r="J648" s="7">
        <f t="shared" si="128"/>
        <v>116</v>
      </c>
      <c r="K648" s="7">
        <f t="shared" si="128"/>
        <v>8</v>
      </c>
      <c r="L648" s="7">
        <f t="shared" si="128"/>
        <v>18</v>
      </c>
      <c r="M648" s="7">
        <f t="shared" si="128"/>
        <v>19</v>
      </c>
      <c r="N648" s="7">
        <f t="shared" si="128"/>
        <v>5</v>
      </c>
      <c r="O648" s="7">
        <f t="shared" si="128"/>
        <v>87</v>
      </c>
      <c r="P648" s="8">
        <f t="shared" ref="P648:P709" si="129">SUM(D648:I648)</f>
        <v>647</v>
      </c>
      <c r="Q648" s="8">
        <f t="shared" ref="Q648:Q709" si="130">SUM(J648:O648)</f>
        <v>253</v>
      </c>
      <c r="R648" s="8">
        <f t="shared" si="126"/>
        <v>900</v>
      </c>
      <c r="S648" s="8">
        <f t="shared" si="128"/>
        <v>4</v>
      </c>
      <c r="T648" s="8">
        <f t="shared" si="128"/>
        <v>0</v>
      </c>
      <c r="U648" s="8">
        <f t="shared" si="127"/>
        <v>4</v>
      </c>
    </row>
    <row r="649" spans="1:21" ht="33.75" hidden="1" outlineLevel="1">
      <c r="A649" s="851" t="s">
        <v>873</v>
      </c>
      <c r="B649" s="50" t="s">
        <v>874</v>
      </c>
      <c r="C649" s="50" t="s">
        <v>875</v>
      </c>
      <c r="D649" s="9">
        <v>32</v>
      </c>
      <c r="E649" s="9">
        <v>7</v>
      </c>
      <c r="F649" s="9">
        <v>8</v>
      </c>
      <c r="G649" s="9">
        <v>8</v>
      </c>
      <c r="H649" s="9">
        <v>3</v>
      </c>
      <c r="I649" s="9">
        <v>42</v>
      </c>
      <c r="J649" s="9">
        <v>20</v>
      </c>
      <c r="K649" s="9">
        <v>1</v>
      </c>
      <c r="L649" s="9">
        <v>6</v>
      </c>
      <c r="M649" s="9">
        <v>2</v>
      </c>
      <c r="N649" s="9">
        <v>1</v>
      </c>
      <c r="O649" s="9">
        <v>24</v>
      </c>
      <c r="P649" s="9">
        <f t="shared" si="129"/>
        <v>100</v>
      </c>
      <c r="Q649" s="10">
        <f t="shared" si="130"/>
        <v>54</v>
      </c>
      <c r="R649" s="9">
        <f t="shared" si="126"/>
        <v>154</v>
      </c>
      <c r="S649" s="9">
        <v>0</v>
      </c>
      <c r="T649" s="9">
        <v>0</v>
      </c>
      <c r="U649" s="11">
        <f t="shared" si="127"/>
        <v>0</v>
      </c>
    </row>
    <row r="650" spans="1:21" ht="33.75" hidden="1" outlineLevel="1">
      <c r="A650" s="851"/>
      <c r="B650" s="50" t="s">
        <v>876</v>
      </c>
      <c r="C650" s="50" t="s">
        <v>877</v>
      </c>
      <c r="D650" s="9">
        <v>10</v>
      </c>
      <c r="E650" s="9">
        <v>0</v>
      </c>
      <c r="F650" s="9">
        <v>3</v>
      </c>
      <c r="G650" s="9">
        <v>3</v>
      </c>
      <c r="H650" s="9">
        <v>0</v>
      </c>
      <c r="I650" s="9">
        <v>8</v>
      </c>
      <c r="J650" s="9">
        <v>6</v>
      </c>
      <c r="K650" s="9">
        <v>0</v>
      </c>
      <c r="L650" s="9">
        <v>1</v>
      </c>
      <c r="M650" s="9">
        <v>1</v>
      </c>
      <c r="N650" s="9">
        <v>0</v>
      </c>
      <c r="O650" s="9">
        <v>8</v>
      </c>
      <c r="P650" s="9">
        <f t="shared" si="129"/>
        <v>24</v>
      </c>
      <c r="Q650" s="10">
        <f t="shared" si="130"/>
        <v>16</v>
      </c>
      <c r="R650" s="9">
        <f t="shared" si="126"/>
        <v>40</v>
      </c>
      <c r="S650" s="9">
        <v>0</v>
      </c>
      <c r="T650" s="9">
        <v>0</v>
      </c>
      <c r="U650" s="11">
        <f t="shared" si="127"/>
        <v>0</v>
      </c>
    </row>
    <row r="651" spans="1:21" ht="33.75" hidden="1" outlineLevel="1">
      <c r="A651" s="851"/>
      <c r="B651" s="50" t="s">
        <v>878</v>
      </c>
      <c r="C651" s="50" t="s">
        <v>879</v>
      </c>
      <c r="D651" s="9">
        <v>253</v>
      </c>
      <c r="E651" s="9">
        <v>14</v>
      </c>
      <c r="F651" s="9">
        <v>31</v>
      </c>
      <c r="G651" s="9">
        <v>32</v>
      </c>
      <c r="H651" s="9">
        <v>7</v>
      </c>
      <c r="I651" s="9">
        <v>186</v>
      </c>
      <c r="J651" s="9">
        <v>90</v>
      </c>
      <c r="K651" s="9">
        <v>7</v>
      </c>
      <c r="L651" s="9">
        <v>11</v>
      </c>
      <c r="M651" s="9">
        <v>16</v>
      </c>
      <c r="N651" s="9">
        <v>4</v>
      </c>
      <c r="O651" s="9">
        <v>55</v>
      </c>
      <c r="P651" s="9">
        <f t="shared" si="129"/>
        <v>523</v>
      </c>
      <c r="Q651" s="10">
        <f t="shared" si="130"/>
        <v>183</v>
      </c>
      <c r="R651" s="9">
        <f t="shared" si="126"/>
        <v>706</v>
      </c>
      <c r="S651" s="9">
        <v>4</v>
      </c>
      <c r="T651" s="9">
        <v>0</v>
      </c>
      <c r="U651" s="11">
        <f t="shared" si="127"/>
        <v>4</v>
      </c>
    </row>
    <row r="652" spans="1:21" ht="18" customHeight="1" collapsed="1">
      <c r="A652" s="847" t="s">
        <v>880</v>
      </c>
      <c r="B652" s="847"/>
      <c r="C652" s="847"/>
      <c r="D652" s="7">
        <f t="shared" ref="D652:T652" si="131">+D653+D654+D655</f>
        <v>66</v>
      </c>
      <c r="E652" s="7">
        <f t="shared" si="131"/>
        <v>0</v>
      </c>
      <c r="F652" s="7">
        <f t="shared" si="131"/>
        <v>3</v>
      </c>
      <c r="G652" s="7">
        <f t="shared" si="131"/>
        <v>4</v>
      </c>
      <c r="H652" s="7">
        <f t="shared" si="131"/>
        <v>0</v>
      </c>
      <c r="I652" s="7">
        <f t="shared" si="131"/>
        <v>37</v>
      </c>
      <c r="J652" s="7">
        <f t="shared" si="131"/>
        <v>13</v>
      </c>
      <c r="K652" s="7">
        <f t="shared" si="131"/>
        <v>1</v>
      </c>
      <c r="L652" s="7">
        <f t="shared" si="131"/>
        <v>2</v>
      </c>
      <c r="M652" s="7">
        <f t="shared" si="131"/>
        <v>2</v>
      </c>
      <c r="N652" s="7">
        <f t="shared" si="131"/>
        <v>0</v>
      </c>
      <c r="O652" s="7">
        <f t="shared" si="131"/>
        <v>9</v>
      </c>
      <c r="P652" s="8">
        <f t="shared" si="129"/>
        <v>110</v>
      </c>
      <c r="Q652" s="8">
        <f t="shared" si="130"/>
        <v>27</v>
      </c>
      <c r="R652" s="8">
        <f t="shared" si="126"/>
        <v>137</v>
      </c>
      <c r="S652" s="8">
        <f t="shared" si="131"/>
        <v>0</v>
      </c>
      <c r="T652" s="8">
        <f t="shared" si="131"/>
        <v>0</v>
      </c>
      <c r="U652" s="8">
        <f t="shared" si="127"/>
        <v>0</v>
      </c>
    </row>
    <row r="653" spans="1:21" hidden="1" outlineLevel="1">
      <c r="A653" s="851" t="s">
        <v>880</v>
      </c>
      <c r="B653" s="852" t="s">
        <v>881</v>
      </c>
      <c r="C653" s="50" t="s">
        <v>882</v>
      </c>
      <c r="D653" s="9">
        <v>27</v>
      </c>
      <c r="E653" s="9">
        <v>0</v>
      </c>
      <c r="F653" s="9">
        <v>1</v>
      </c>
      <c r="G653" s="9">
        <v>1</v>
      </c>
      <c r="H653" s="9">
        <v>0</v>
      </c>
      <c r="I653" s="9">
        <v>15</v>
      </c>
      <c r="J653" s="9">
        <v>7</v>
      </c>
      <c r="K653" s="9">
        <v>1</v>
      </c>
      <c r="L653" s="9">
        <v>2</v>
      </c>
      <c r="M653" s="9">
        <v>1</v>
      </c>
      <c r="N653" s="9">
        <v>0</v>
      </c>
      <c r="O653" s="9">
        <v>5</v>
      </c>
      <c r="P653" s="9">
        <f t="shared" si="129"/>
        <v>44</v>
      </c>
      <c r="Q653" s="10">
        <f t="shared" si="130"/>
        <v>16</v>
      </c>
      <c r="R653" s="9">
        <f t="shared" si="126"/>
        <v>60</v>
      </c>
      <c r="S653" s="9">
        <v>0</v>
      </c>
      <c r="T653" s="9">
        <v>0</v>
      </c>
      <c r="U653" s="11">
        <f t="shared" si="127"/>
        <v>0</v>
      </c>
    </row>
    <row r="654" spans="1:21" hidden="1" outlineLevel="1">
      <c r="A654" s="851"/>
      <c r="B654" s="852"/>
      <c r="C654" s="50" t="s">
        <v>883</v>
      </c>
      <c r="D654" s="9">
        <v>16</v>
      </c>
      <c r="E654" s="9">
        <v>0</v>
      </c>
      <c r="F654" s="9">
        <v>2</v>
      </c>
      <c r="G654" s="9">
        <v>2</v>
      </c>
      <c r="H654" s="9">
        <v>0</v>
      </c>
      <c r="I654" s="9">
        <v>3</v>
      </c>
      <c r="J654" s="9">
        <v>3</v>
      </c>
      <c r="K654" s="9">
        <v>0</v>
      </c>
      <c r="L654" s="9">
        <v>0</v>
      </c>
      <c r="M654" s="9">
        <v>0</v>
      </c>
      <c r="N654" s="9">
        <v>0</v>
      </c>
      <c r="O654" s="9">
        <v>2</v>
      </c>
      <c r="P654" s="9">
        <f t="shared" si="129"/>
        <v>23</v>
      </c>
      <c r="Q654" s="10">
        <f t="shared" si="130"/>
        <v>5</v>
      </c>
      <c r="R654" s="9">
        <f t="shared" si="126"/>
        <v>28</v>
      </c>
      <c r="S654" s="9">
        <v>0</v>
      </c>
      <c r="T654" s="9">
        <v>0</v>
      </c>
      <c r="U654" s="11">
        <f t="shared" si="127"/>
        <v>0</v>
      </c>
    </row>
    <row r="655" spans="1:21" ht="33.75" hidden="1" outlineLevel="1">
      <c r="A655" s="851"/>
      <c r="B655" s="50" t="s">
        <v>884</v>
      </c>
      <c r="C655" s="50" t="s">
        <v>885</v>
      </c>
      <c r="D655" s="9">
        <v>23</v>
      </c>
      <c r="E655" s="9">
        <v>0</v>
      </c>
      <c r="F655" s="9">
        <v>0</v>
      </c>
      <c r="G655" s="9">
        <v>1</v>
      </c>
      <c r="H655" s="9">
        <v>0</v>
      </c>
      <c r="I655" s="9">
        <v>19</v>
      </c>
      <c r="J655" s="9">
        <v>3</v>
      </c>
      <c r="K655" s="9">
        <v>0</v>
      </c>
      <c r="L655" s="9">
        <v>0</v>
      </c>
      <c r="M655" s="9">
        <v>1</v>
      </c>
      <c r="N655" s="9">
        <v>0</v>
      </c>
      <c r="O655" s="9">
        <v>2</v>
      </c>
      <c r="P655" s="9">
        <f t="shared" si="129"/>
        <v>43</v>
      </c>
      <c r="Q655" s="10">
        <f t="shared" si="130"/>
        <v>6</v>
      </c>
      <c r="R655" s="9">
        <f t="shared" si="126"/>
        <v>49</v>
      </c>
      <c r="S655" s="9">
        <v>0</v>
      </c>
      <c r="T655" s="9">
        <v>0</v>
      </c>
      <c r="U655" s="11">
        <f t="shared" si="127"/>
        <v>0</v>
      </c>
    </row>
    <row r="656" spans="1:21" ht="14.1" customHeight="1" collapsed="1">
      <c r="A656" s="847" t="s">
        <v>886</v>
      </c>
      <c r="B656" s="847"/>
      <c r="C656" s="847"/>
      <c r="D656" s="7">
        <f t="shared" ref="D656:T656" si="132">+D657+D658+D659</f>
        <v>1270</v>
      </c>
      <c r="E656" s="7">
        <f t="shared" si="132"/>
        <v>18</v>
      </c>
      <c r="F656" s="7">
        <f t="shared" si="132"/>
        <v>40</v>
      </c>
      <c r="G656" s="7">
        <f t="shared" si="132"/>
        <v>60</v>
      </c>
      <c r="H656" s="7">
        <f t="shared" si="132"/>
        <v>21</v>
      </c>
      <c r="I656" s="7">
        <f t="shared" si="132"/>
        <v>520</v>
      </c>
      <c r="J656" s="7">
        <f t="shared" si="132"/>
        <v>262</v>
      </c>
      <c r="K656" s="7">
        <f t="shared" si="132"/>
        <v>6</v>
      </c>
      <c r="L656" s="7">
        <f t="shared" si="132"/>
        <v>13</v>
      </c>
      <c r="M656" s="7">
        <f t="shared" si="132"/>
        <v>10</v>
      </c>
      <c r="N656" s="7">
        <f t="shared" si="132"/>
        <v>3</v>
      </c>
      <c r="O656" s="7">
        <f t="shared" si="132"/>
        <v>50</v>
      </c>
      <c r="P656" s="8">
        <f t="shared" si="129"/>
        <v>1929</v>
      </c>
      <c r="Q656" s="8">
        <f t="shared" si="130"/>
        <v>344</v>
      </c>
      <c r="R656" s="8">
        <f t="shared" si="126"/>
        <v>2273</v>
      </c>
      <c r="S656" s="8">
        <f t="shared" si="132"/>
        <v>0</v>
      </c>
      <c r="T656" s="8">
        <f t="shared" si="132"/>
        <v>0</v>
      </c>
      <c r="U656" s="8">
        <f t="shared" si="127"/>
        <v>0</v>
      </c>
    </row>
    <row r="657" spans="1:21" ht="22.5" hidden="1" outlineLevel="1">
      <c r="A657" s="851" t="s">
        <v>886</v>
      </c>
      <c r="B657" s="50" t="s">
        <v>887</v>
      </c>
      <c r="C657" s="50" t="s">
        <v>888</v>
      </c>
      <c r="D657" s="9">
        <v>1237</v>
      </c>
      <c r="E657" s="9">
        <v>18</v>
      </c>
      <c r="F657" s="9">
        <v>39</v>
      </c>
      <c r="G657" s="9">
        <v>59</v>
      </c>
      <c r="H657" s="9">
        <v>21</v>
      </c>
      <c r="I657" s="9">
        <v>500</v>
      </c>
      <c r="J657" s="9">
        <v>255</v>
      </c>
      <c r="K657" s="9">
        <v>6</v>
      </c>
      <c r="L657" s="9">
        <v>13</v>
      </c>
      <c r="M657" s="9">
        <v>9</v>
      </c>
      <c r="N657" s="9">
        <v>3</v>
      </c>
      <c r="O657" s="9">
        <v>47</v>
      </c>
      <c r="P657" s="9">
        <f t="shared" si="129"/>
        <v>1874</v>
      </c>
      <c r="Q657" s="10">
        <f t="shared" si="130"/>
        <v>333</v>
      </c>
      <c r="R657" s="9">
        <f t="shared" si="126"/>
        <v>2207</v>
      </c>
      <c r="S657" s="9">
        <v>0</v>
      </c>
      <c r="T657" s="9">
        <v>0</v>
      </c>
      <c r="U657" s="11">
        <f t="shared" si="127"/>
        <v>0</v>
      </c>
    </row>
    <row r="658" spans="1:21" ht="33.75" hidden="1" outlineLevel="1">
      <c r="A658" s="851"/>
      <c r="B658" s="50" t="s">
        <v>889</v>
      </c>
      <c r="C658" s="50" t="s">
        <v>890</v>
      </c>
      <c r="D658" s="9">
        <v>33</v>
      </c>
      <c r="E658" s="9">
        <v>0</v>
      </c>
      <c r="F658" s="9">
        <v>1</v>
      </c>
      <c r="G658" s="9">
        <v>1</v>
      </c>
      <c r="H658" s="9">
        <v>0</v>
      </c>
      <c r="I658" s="9">
        <v>20</v>
      </c>
      <c r="J658" s="9">
        <v>7</v>
      </c>
      <c r="K658" s="9">
        <v>0</v>
      </c>
      <c r="L658" s="9">
        <v>0</v>
      </c>
      <c r="M658" s="9">
        <v>1</v>
      </c>
      <c r="N658" s="9">
        <v>0</v>
      </c>
      <c r="O658" s="9">
        <v>3</v>
      </c>
      <c r="P658" s="9">
        <f t="shared" si="129"/>
        <v>55</v>
      </c>
      <c r="Q658" s="10">
        <f t="shared" si="130"/>
        <v>11</v>
      </c>
      <c r="R658" s="9">
        <f t="shared" si="126"/>
        <v>66</v>
      </c>
      <c r="S658" s="9">
        <v>0</v>
      </c>
      <c r="T658" s="9">
        <v>0</v>
      </c>
      <c r="U658" s="11">
        <f t="shared" si="127"/>
        <v>0</v>
      </c>
    </row>
    <row r="659" spans="1:21" ht="22.5" hidden="1" outlineLevel="1">
      <c r="A659" s="851"/>
      <c r="B659" s="50" t="s">
        <v>891</v>
      </c>
      <c r="C659" s="50" t="s">
        <v>892</v>
      </c>
      <c r="D659" s="9">
        <v>0</v>
      </c>
      <c r="E659" s="9">
        <v>0</v>
      </c>
      <c r="F659" s="9">
        <v>0</v>
      </c>
      <c r="G659" s="9">
        <v>0</v>
      </c>
      <c r="H659" s="9">
        <v>0</v>
      </c>
      <c r="I659" s="9">
        <v>0</v>
      </c>
      <c r="J659" s="9">
        <v>0</v>
      </c>
      <c r="K659" s="9">
        <v>0</v>
      </c>
      <c r="L659" s="9">
        <v>0</v>
      </c>
      <c r="M659" s="9">
        <v>0</v>
      </c>
      <c r="N659" s="9">
        <v>0</v>
      </c>
      <c r="O659" s="9">
        <v>0</v>
      </c>
      <c r="P659" s="9">
        <f t="shared" si="129"/>
        <v>0</v>
      </c>
      <c r="Q659" s="10">
        <f t="shared" si="130"/>
        <v>0</v>
      </c>
      <c r="R659" s="9">
        <f t="shared" si="126"/>
        <v>0</v>
      </c>
      <c r="S659" s="9">
        <v>0</v>
      </c>
      <c r="T659" s="9">
        <v>0</v>
      </c>
      <c r="U659" s="11">
        <f t="shared" si="127"/>
        <v>0</v>
      </c>
    </row>
    <row r="660" spans="1:21" ht="14.1" customHeight="1" collapsed="1">
      <c r="A660" s="847" t="s">
        <v>893</v>
      </c>
      <c r="B660" s="847"/>
      <c r="C660" s="847"/>
      <c r="D660" s="7">
        <f t="shared" ref="D660:T660" si="133">SUM(D661:D665)</f>
        <v>4533</v>
      </c>
      <c r="E660" s="7">
        <f t="shared" si="133"/>
        <v>130</v>
      </c>
      <c r="F660" s="7">
        <f t="shared" si="133"/>
        <v>299</v>
      </c>
      <c r="G660" s="7">
        <f t="shared" si="133"/>
        <v>425</v>
      </c>
      <c r="H660" s="7">
        <f t="shared" si="133"/>
        <v>114</v>
      </c>
      <c r="I660" s="7">
        <f t="shared" si="133"/>
        <v>2257</v>
      </c>
      <c r="J660" s="7">
        <f t="shared" si="133"/>
        <v>2819</v>
      </c>
      <c r="K660" s="7">
        <f t="shared" si="133"/>
        <v>55</v>
      </c>
      <c r="L660" s="7">
        <f t="shared" si="133"/>
        <v>96</v>
      </c>
      <c r="M660" s="7">
        <f t="shared" si="133"/>
        <v>144</v>
      </c>
      <c r="N660" s="7">
        <f t="shared" si="133"/>
        <v>34</v>
      </c>
      <c r="O660" s="7">
        <f t="shared" si="133"/>
        <v>725</v>
      </c>
      <c r="P660" s="8">
        <f t="shared" si="129"/>
        <v>7758</v>
      </c>
      <c r="Q660" s="8">
        <f t="shared" si="130"/>
        <v>3873</v>
      </c>
      <c r="R660" s="8">
        <f t="shared" si="126"/>
        <v>11631</v>
      </c>
      <c r="S660" s="8">
        <f t="shared" si="133"/>
        <v>3</v>
      </c>
      <c r="T660" s="8">
        <f t="shared" si="133"/>
        <v>2</v>
      </c>
      <c r="U660" s="8">
        <f t="shared" si="127"/>
        <v>5</v>
      </c>
    </row>
    <row r="661" spans="1:21" ht="33.75" hidden="1" outlineLevel="1">
      <c r="A661" s="851" t="s">
        <v>893</v>
      </c>
      <c r="B661" s="50" t="s">
        <v>894</v>
      </c>
      <c r="C661" s="50" t="s">
        <v>895</v>
      </c>
      <c r="D661" s="9">
        <v>671</v>
      </c>
      <c r="E661" s="9">
        <v>15</v>
      </c>
      <c r="F661" s="9">
        <v>35</v>
      </c>
      <c r="G661" s="9">
        <v>49</v>
      </c>
      <c r="H661" s="9">
        <v>17</v>
      </c>
      <c r="I661" s="9">
        <v>264</v>
      </c>
      <c r="J661" s="9">
        <v>296</v>
      </c>
      <c r="K661" s="9">
        <v>11</v>
      </c>
      <c r="L661" s="9">
        <v>12</v>
      </c>
      <c r="M661" s="9">
        <v>9</v>
      </c>
      <c r="N661" s="9">
        <v>5</v>
      </c>
      <c r="O661" s="9">
        <v>88</v>
      </c>
      <c r="P661" s="9">
        <f t="shared" si="129"/>
        <v>1051</v>
      </c>
      <c r="Q661" s="10">
        <f t="shared" si="130"/>
        <v>421</v>
      </c>
      <c r="R661" s="9">
        <f t="shared" si="126"/>
        <v>1472</v>
      </c>
      <c r="S661" s="9">
        <v>0</v>
      </c>
      <c r="T661" s="9">
        <v>0</v>
      </c>
      <c r="U661" s="11">
        <f t="shared" si="127"/>
        <v>0</v>
      </c>
    </row>
    <row r="662" spans="1:21" hidden="1" outlineLevel="1">
      <c r="A662" s="851"/>
      <c r="B662" s="852" t="s">
        <v>896</v>
      </c>
      <c r="C662" s="50" t="s">
        <v>897</v>
      </c>
      <c r="D662" s="9">
        <v>2931</v>
      </c>
      <c r="E662" s="9">
        <v>79</v>
      </c>
      <c r="F662" s="9">
        <v>159</v>
      </c>
      <c r="G662" s="9">
        <v>245</v>
      </c>
      <c r="H662" s="9">
        <v>64</v>
      </c>
      <c r="I662" s="9">
        <v>1169</v>
      </c>
      <c r="J662" s="9">
        <v>2408</v>
      </c>
      <c r="K662" s="9">
        <v>41</v>
      </c>
      <c r="L662" s="9">
        <v>79</v>
      </c>
      <c r="M662" s="9">
        <v>124</v>
      </c>
      <c r="N662" s="9">
        <v>28</v>
      </c>
      <c r="O662" s="9">
        <v>583</v>
      </c>
      <c r="P662" s="9">
        <f t="shared" si="129"/>
        <v>4647</v>
      </c>
      <c r="Q662" s="10">
        <f t="shared" si="130"/>
        <v>3263</v>
      </c>
      <c r="R662" s="9">
        <f t="shared" si="126"/>
        <v>7910</v>
      </c>
      <c r="S662" s="9">
        <v>2</v>
      </c>
      <c r="T662" s="9">
        <v>2</v>
      </c>
      <c r="U662" s="11">
        <f t="shared" si="127"/>
        <v>4</v>
      </c>
    </row>
    <row r="663" spans="1:21" ht="22.5" hidden="1" outlineLevel="1">
      <c r="A663" s="851"/>
      <c r="B663" s="852"/>
      <c r="C663" s="50" t="s">
        <v>898</v>
      </c>
      <c r="D663" s="9">
        <v>140</v>
      </c>
      <c r="E663" s="9">
        <v>5</v>
      </c>
      <c r="F663" s="9">
        <v>11</v>
      </c>
      <c r="G663" s="9">
        <v>13</v>
      </c>
      <c r="H663" s="9">
        <v>2</v>
      </c>
      <c r="I663" s="9">
        <v>92</v>
      </c>
      <c r="J663" s="9">
        <v>63</v>
      </c>
      <c r="K663" s="9">
        <v>2</v>
      </c>
      <c r="L663" s="9">
        <v>3</v>
      </c>
      <c r="M663" s="9">
        <v>3</v>
      </c>
      <c r="N663" s="9">
        <v>0</v>
      </c>
      <c r="O663" s="9">
        <v>20</v>
      </c>
      <c r="P663" s="9">
        <f t="shared" si="129"/>
        <v>263</v>
      </c>
      <c r="Q663" s="10">
        <f t="shared" si="130"/>
        <v>91</v>
      </c>
      <c r="R663" s="9">
        <f t="shared" si="126"/>
        <v>354</v>
      </c>
      <c r="S663" s="9">
        <v>1</v>
      </c>
      <c r="T663" s="9">
        <v>0</v>
      </c>
      <c r="U663" s="11">
        <f t="shared" si="127"/>
        <v>1</v>
      </c>
    </row>
    <row r="664" spans="1:21" hidden="1" outlineLevel="1">
      <c r="A664" s="851"/>
      <c r="B664" s="852"/>
      <c r="C664" s="50" t="s">
        <v>899</v>
      </c>
      <c r="D664" s="9">
        <v>397</v>
      </c>
      <c r="E664" s="9">
        <v>15</v>
      </c>
      <c r="F664" s="9">
        <v>39</v>
      </c>
      <c r="G664" s="9">
        <v>60</v>
      </c>
      <c r="H664" s="9">
        <v>19</v>
      </c>
      <c r="I664" s="9">
        <v>346</v>
      </c>
      <c r="J664" s="9">
        <v>34</v>
      </c>
      <c r="K664" s="9">
        <v>1</v>
      </c>
      <c r="L664" s="9">
        <v>1</v>
      </c>
      <c r="M664" s="9">
        <v>4</v>
      </c>
      <c r="N664" s="9">
        <v>0</v>
      </c>
      <c r="O664" s="9">
        <v>13</v>
      </c>
      <c r="P664" s="9">
        <f t="shared" si="129"/>
        <v>876</v>
      </c>
      <c r="Q664" s="10">
        <f t="shared" si="130"/>
        <v>53</v>
      </c>
      <c r="R664" s="9">
        <f t="shared" si="126"/>
        <v>929</v>
      </c>
      <c r="S664" s="9">
        <v>0</v>
      </c>
      <c r="T664" s="9">
        <v>0</v>
      </c>
      <c r="U664" s="11">
        <f t="shared" si="127"/>
        <v>0</v>
      </c>
    </row>
    <row r="665" spans="1:21" ht="22.5" hidden="1" outlineLevel="1">
      <c r="A665" s="851"/>
      <c r="B665" s="50" t="s">
        <v>900</v>
      </c>
      <c r="C665" s="50" t="s">
        <v>901</v>
      </c>
      <c r="D665" s="9">
        <v>394</v>
      </c>
      <c r="E665" s="9">
        <v>16</v>
      </c>
      <c r="F665" s="9">
        <v>55</v>
      </c>
      <c r="G665" s="9">
        <v>58</v>
      </c>
      <c r="H665" s="9">
        <v>12</v>
      </c>
      <c r="I665" s="9">
        <v>386</v>
      </c>
      <c r="J665" s="9">
        <v>18</v>
      </c>
      <c r="K665" s="9">
        <v>0</v>
      </c>
      <c r="L665" s="9">
        <v>1</v>
      </c>
      <c r="M665" s="9">
        <v>4</v>
      </c>
      <c r="N665" s="9">
        <v>1</v>
      </c>
      <c r="O665" s="9">
        <v>21</v>
      </c>
      <c r="P665" s="9">
        <f t="shared" si="129"/>
        <v>921</v>
      </c>
      <c r="Q665" s="10">
        <f t="shared" si="130"/>
        <v>45</v>
      </c>
      <c r="R665" s="9">
        <f t="shared" si="126"/>
        <v>966</v>
      </c>
      <c r="S665" s="9">
        <v>0</v>
      </c>
      <c r="T665" s="9">
        <v>0</v>
      </c>
      <c r="U665" s="11">
        <f t="shared" si="127"/>
        <v>0</v>
      </c>
    </row>
    <row r="666" spans="1:21" ht="14.1" customHeight="1" collapsed="1">
      <c r="A666" s="847" t="s">
        <v>902</v>
      </c>
      <c r="B666" s="847"/>
      <c r="C666" s="847"/>
      <c r="D666" s="7">
        <f t="shared" ref="D666:T666" si="134">SUM(D667:D673)</f>
        <v>1168</v>
      </c>
      <c r="E666" s="7">
        <f t="shared" si="134"/>
        <v>34</v>
      </c>
      <c r="F666" s="7">
        <f t="shared" si="134"/>
        <v>69</v>
      </c>
      <c r="G666" s="7">
        <f t="shared" si="134"/>
        <v>121</v>
      </c>
      <c r="H666" s="7">
        <f t="shared" si="134"/>
        <v>17</v>
      </c>
      <c r="I666" s="7">
        <f t="shared" si="134"/>
        <v>633</v>
      </c>
      <c r="J666" s="7">
        <f t="shared" si="134"/>
        <v>674</v>
      </c>
      <c r="K666" s="7">
        <f t="shared" si="134"/>
        <v>31</v>
      </c>
      <c r="L666" s="7">
        <f t="shared" si="134"/>
        <v>36</v>
      </c>
      <c r="M666" s="7">
        <f t="shared" si="134"/>
        <v>31</v>
      </c>
      <c r="N666" s="7">
        <f t="shared" si="134"/>
        <v>9</v>
      </c>
      <c r="O666" s="7">
        <f t="shared" si="134"/>
        <v>219</v>
      </c>
      <c r="P666" s="8">
        <f t="shared" si="129"/>
        <v>2042</v>
      </c>
      <c r="Q666" s="8">
        <f t="shared" si="130"/>
        <v>1000</v>
      </c>
      <c r="R666" s="8">
        <f t="shared" si="126"/>
        <v>3042</v>
      </c>
      <c r="S666" s="8">
        <f t="shared" si="134"/>
        <v>1</v>
      </c>
      <c r="T666" s="8">
        <f t="shared" si="134"/>
        <v>1</v>
      </c>
      <c r="U666" s="8">
        <f t="shared" si="127"/>
        <v>2</v>
      </c>
    </row>
    <row r="667" spans="1:21" ht="22.5" hidden="1" outlineLevel="1">
      <c r="A667" s="851" t="s">
        <v>902</v>
      </c>
      <c r="B667" s="852" t="s">
        <v>903</v>
      </c>
      <c r="C667" s="50" t="s">
        <v>904</v>
      </c>
      <c r="D667" s="9">
        <v>554</v>
      </c>
      <c r="E667" s="9">
        <v>12</v>
      </c>
      <c r="F667" s="9">
        <v>31</v>
      </c>
      <c r="G667" s="9">
        <v>50</v>
      </c>
      <c r="H667" s="9">
        <v>7</v>
      </c>
      <c r="I667" s="9">
        <v>326</v>
      </c>
      <c r="J667" s="9">
        <v>193</v>
      </c>
      <c r="K667" s="9">
        <v>5</v>
      </c>
      <c r="L667" s="9">
        <v>11</v>
      </c>
      <c r="M667" s="9">
        <v>8</v>
      </c>
      <c r="N667" s="9">
        <v>2</v>
      </c>
      <c r="O667" s="9">
        <v>61</v>
      </c>
      <c r="P667" s="9">
        <f t="shared" si="129"/>
        <v>980</v>
      </c>
      <c r="Q667" s="10">
        <f t="shared" si="130"/>
        <v>280</v>
      </c>
      <c r="R667" s="9">
        <f t="shared" si="126"/>
        <v>1260</v>
      </c>
      <c r="S667" s="9">
        <v>0</v>
      </c>
      <c r="T667" s="9">
        <v>0</v>
      </c>
      <c r="U667" s="11">
        <f t="shared" si="127"/>
        <v>0</v>
      </c>
    </row>
    <row r="668" spans="1:21" ht="22.5" hidden="1" outlineLevel="1">
      <c r="A668" s="851"/>
      <c r="B668" s="852"/>
      <c r="C668" s="50" t="s">
        <v>905</v>
      </c>
      <c r="D668" s="9">
        <v>65</v>
      </c>
      <c r="E668" s="9">
        <v>2</v>
      </c>
      <c r="F668" s="9">
        <v>2</v>
      </c>
      <c r="G668" s="9">
        <v>8</v>
      </c>
      <c r="H668" s="9">
        <v>1</v>
      </c>
      <c r="I668" s="9">
        <v>34</v>
      </c>
      <c r="J668" s="9">
        <v>28</v>
      </c>
      <c r="K668" s="9">
        <v>7</v>
      </c>
      <c r="L668" s="9">
        <v>5</v>
      </c>
      <c r="M668" s="9">
        <v>3</v>
      </c>
      <c r="N668" s="9">
        <v>1</v>
      </c>
      <c r="O668" s="9">
        <v>13</v>
      </c>
      <c r="P668" s="9">
        <f t="shared" si="129"/>
        <v>112</v>
      </c>
      <c r="Q668" s="10">
        <f t="shared" si="130"/>
        <v>57</v>
      </c>
      <c r="R668" s="9">
        <f t="shared" si="126"/>
        <v>169</v>
      </c>
      <c r="S668" s="9">
        <v>1</v>
      </c>
      <c r="T668" s="9">
        <v>1</v>
      </c>
      <c r="U668" s="11">
        <f t="shared" si="127"/>
        <v>2</v>
      </c>
    </row>
    <row r="669" spans="1:21" ht="33.75" hidden="1" outlineLevel="1">
      <c r="A669" s="851"/>
      <c r="B669" s="50" t="s">
        <v>906</v>
      </c>
      <c r="C669" s="50" t="s">
        <v>907</v>
      </c>
      <c r="D669" s="9">
        <v>100</v>
      </c>
      <c r="E669" s="9">
        <v>1</v>
      </c>
      <c r="F669" s="9">
        <v>2</v>
      </c>
      <c r="G669" s="9">
        <v>3</v>
      </c>
      <c r="H669" s="9">
        <v>1</v>
      </c>
      <c r="I669" s="9">
        <v>9</v>
      </c>
      <c r="J669" s="9">
        <v>280</v>
      </c>
      <c r="K669" s="9">
        <v>7</v>
      </c>
      <c r="L669" s="9">
        <v>5</v>
      </c>
      <c r="M669" s="9">
        <v>5</v>
      </c>
      <c r="N669" s="9">
        <v>2</v>
      </c>
      <c r="O669" s="9">
        <v>19</v>
      </c>
      <c r="P669" s="9">
        <f t="shared" si="129"/>
        <v>116</v>
      </c>
      <c r="Q669" s="10">
        <f t="shared" si="130"/>
        <v>318</v>
      </c>
      <c r="R669" s="9">
        <f t="shared" si="126"/>
        <v>434</v>
      </c>
      <c r="S669" s="9">
        <v>0</v>
      </c>
      <c r="T669" s="9">
        <v>0</v>
      </c>
      <c r="U669" s="11">
        <f t="shared" si="127"/>
        <v>0</v>
      </c>
    </row>
    <row r="670" spans="1:21" ht="22.5" hidden="1" outlineLevel="1">
      <c r="A670" s="851"/>
      <c r="B670" s="50" t="s">
        <v>908</v>
      </c>
      <c r="C670" s="50" t="s">
        <v>909</v>
      </c>
      <c r="D670" s="9">
        <v>35</v>
      </c>
      <c r="E670" s="9">
        <v>0</v>
      </c>
      <c r="F670" s="9">
        <v>1</v>
      </c>
      <c r="G670" s="9">
        <v>2</v>
      </c>
      <c r="H670" s="9">
        <v>2</v>
      </c>
      <c r="I670" s="9">
        <v>11</v>
      </c>
      <c r="J670" s="9">
        <v>15</v>
      </c>
      <c r="K670" s="9">
        <v>0</v>
      </c>
      <c r="L670" s="9">
        <v>2</v>
      </c>
      <c r="M670" s="9">
        <v>1</v>
      </c>
      <c r="N670" s="9">
        <v>1</v>
      </c>
      <c r="O670" s="9">
        <v>5</v>
      </c>
      <c r="P670" s="9">
        <f t="shared" si="129"/>
        <v>51</v>
      </c>
      <c r="Q670" s="10">
        <f t="shared" si="130"/>
        <v>24</v>
      </c>
      <c r="R670" s="9">
        <f t="shared" si="126"/>
        <v>75</v>
      </c>
      <c r="S670" s="9">
        <v>0</v>
      </c>
      <c r="T670" s="9">
        <v>0</v>
      </c>
      <c r="U670" s="11">
        <f t="shared" si="127"/>
        <v>0</v>
      </c>
    </row>
    <row r="671" spans="1:21" ht="22.5" hidden="1" outlineLevel="1">
      <c r="A671" s="851"/>
      <c r="B671" s="852" t="s">
        <v>910</v>
      </c>
      <c r="C671" s="50" t="s">
        <v>911</v>
      </c>
      <c r="D671" s="9">
        <v>2</v>
      </c>
      <c r="E671" s="9">
        <v>0</v>
      </c>
      <c r="F671" s="9">
        <v>2</v>
      </c>
      <c r="G671" s="9">
        <v>1</v>
      </c>
      <c r="H671" s="9">
        <v>0</v>
      </c>
      <c r="I671" s="9">
        <v>4</v>
      </c>
      <c r="J671" s="9">
        <v>0</v>
      </c>
      <c r="K671" s="9">
        <v>0</v>
      </c>
      <c r="L671" s="9">
        <v>0</v>
      </c>
      <c r="M671" s="9">
        <v>0</v>
      </c>
      <c r="N671" s="9">
        <v>0</v>
      </c>
      <c r="O671" s="9">
        <v>0</v>
      </c>
      <c r="P671" s="9">
        <f t="shared" si="129"/>
        <v>9</v>
      </c>
      <c r="Q671" s="10">
        <f t="shared" si="130"/>
        <v>0</v>
      </c>
      <c r="R671" s="9">
        <f t="shared" si="126"/>
        <v>9</v>
      </c>
      <c r="S671" s="9">
        <v>0</v>
      </c>
      <c r="T671" s="9">
        <v>0</v>
      </c>
      <c r="U671" s="11">
        <f t="shared" si="127"/>
        <v>0</v>
      </c>
    </row>
    <row r="672" spans="1:21" hidden="1" outlineLevel="1">
      <c r="A672" s="851"/>
      <c r="B672" s="852"/>
      <c r="C672" s="50" t="s">
        <v>912</v>
      </c>
      <c r="D672" s="9">
        <v>209</v>
      </c>
      <c r="E672" s="9">
        <v>13</v>
      </c>
      <c r="F672" s="9">
        <v>19</v>
      </c>
      <c r="G672" s="9">
        <v>37</v>
      </c>
      <c r="H672" s="9">
        <v>3</v>
      </c>
      <c r="I672" s="9">
        <v>145</v>
      </c>
      <c r="J672" s="9">
        <v>153</v>
      </c>
      <c r="K672" s="9">
        <v>11</v>
      </c>
      <c r="L672" s="9">
        <v>13</v>
      </c>
      <c r="M672" s="9">
        <v>14</v>
      </c>
      <c r="N672" s="9">
        <v>3</v>
      </c>
      <c r="O672" s="9">
        <v>119</v>
      </c>
      <c r="P672" s="9">
        <f t="shared" si="129"/>
        <v>426</v>
      </c>
      <c r="Q672" s="10">
        <f t="shared" si="130"/>
        <v>313</v>
      </c>
      <c r="R672" s="9">
        <f t="shared" si="126"/>
        <v>739</v>
      </c>
      <c r="S672" s="9">
        <v>0</v>
      </c>
      <c r="T672" s="9">
        <v>0</v>
      </c>
      <c r="U672" s="11">
        <f t="shared" si="127"/>
        <v>0</v>
      </c>
    </row>
    <row r="673" spans="1:21" ht="22.5" hidden="1" outlineLevel="1">
      <c r="A673" s="851"/>
      <c r="B673" s="852"/>
      <c r="C673" s="50" t="s">
        <v>913</v>
      </c>
      <c r="D673" s="9">
        <v>203</v>
      </c>
      <c r="E673" s="9">
        <v>6</v>
      </c>
      <c r="F673" s="9">
        <v>12</v>
      </c>
      <c r="G673" s="9">
        <v>20</v>
      </c>
      <c r="H673" s="9">
        <v>3</v>
      </c>
      <c r="I673" s="9">
        <v>104</v>
      </c>
      <c r="J673" s="9">
        <v>5</v>
      </c>
      <c r="K673" s="9">
        <v>1</v>
      </c>
      <c r="L673" s="9">
        <v>0</v>
      </c>
      <c r="M673" s="9">
        <v>0</v>
      </c>
      <c r="N673" s="9">
        <v>0</v>
      </c>
      <c r="O673" s="9">
        <v>2</v>
      </c>
      <c r="P673" s="9">
        <f t="shared" si="129"/>
        <v>348</v>
      </c>
      <c r="Q673" s="10">
        <f t="shared" si="130"/>
        <v>8</v>
      </c>
      <c r="R673" s="9">
        <f t="shared" si="126"/>
        <v>356</v>
      </c>
      <c r="S673" s="9">
        <v>0</v>
      </c>
      <c r="T673" s="9">
        <v>0</v>
      </c>
      <c r="U673" s="11">
        <f t="shared" si="127"/>
        <v>0</v>
      </c>
    </row>
    <row r="674" spans="1:21" ht="14.1" customHeight="1" collapsed="1">
      <c r="A674" s="847" t="s">
        <v>914</v>
      </c>
      <c r="B674" s="847"/>
      <c r="C674" s="847"/>
      <c r="D674" s="7">
        <f>+D675+D676+D677+D678</f>
        <v>173</v>
      </c>
      <c r="E674" s="7">
        <f t="shared" ref="E674:O674" si="135">+E675+E676+E677+E678</f>
        <v>8</v>
      </c>
      <c r="F674" s="7">
        <f t="shared" si="135"/>
        <v>13</v>
      </c>
      <c r="G674" s="7">
        <f t="shared" si="135"/>
        <v>11</v>
      </c>
      <c r="H674" s="7">
        <f t="shared" si="135"/>
        <v>7</v>
      </c>
      <c r="I674" s="7">
        <f t="shared" si="135"/>
        <v>133</v>
      </c>
      <c r="J674" s="7">
        <f t="shared" si="135"/>
        <v>18</v>
      </c>
      <c r="K674" s="7">
        <f t="shared" si="135"/>
        <v>2</v>
      </c>
      <c r="L674" s="7">
        <f t="shared" si="135"/>
        <v>1</v>
      </c>
      <c r="M674" s="7">
        <f t="shared" si="135"/>
        <v>1</v>
      </c>
      <c r="N674" s="7">
        <f t="shared" si="135"/>
        <v>0</v>
      </c>
      <c r="O674" s="7">
        <f t="shared" si="135"/>
        <v>10</v>
      </c>
      <c r="P674" s="8">
        <f t="shared" si="129"/>
        <v>345</v>
      </c>
      <c r="Q674" s="8">
        <f t="shared" si="130"/>
        <v>32</v>
      </c>
      <c r="R674" s="8">
        <f t="shared" si="126"/>
        <v>377</v>
      </c>
      <c r="S674" s="8">
        <f t="shared" ref="S674:T674" si="136">+S675+S676+S678</f>
        <v>0</v>
      </c>
      <c r="T674" s="8">
        <f t="shared" si="136"/>
        <v>0</v>
      </c>
      <c r="U674" s="8">
        <f t="shared" si="127"/>
        <v>0</v>
      </c>
    </row>
    <row r="675" spans="1:21" ht="11.25" hidden="1" customHeight="1" outlineLevel="1">
      <c r="A675" s="851" t="s">
        <v>1121</v>
      </c>
      <c r="B675" s="852" t="s">
        <v>1122</v>
      </c>
      <c r="C675" s="601" t="s">
        <v>1123</v>
      </c>
      <c r="D675" s="652">
        <v>40</v>
      </c>
      <c r="E675" s="652">
        <v>5</v>
      </c>
      <c r="F675" s="652">
        <v>8</v>
      </c>
      <c r="G675" s="652">
        <v>7</v>
      </c>
      <c r="H675" s="652">
        <v>4</v>
      </c>
      <c r="I675" s="652">
        <v>55</v>
      </c>
      <c r="J675" s="652">
        <v>12</v>
      </c>
      <c r="K675" s="652">
        <v>1</v>
      </c>
      <c r="L675" s="652">
        <v>1</v>
      </c>
      <c r="M675" s="652">
        <v>1</v>
      </c>
      <c r="N675" s="652">
        <v>0</v>
      </c>
      <c r="O675" s="652">
        <v>5</v>
      </c>
      <c r="P675" s="652">
        <f t="shared" si="129"/>
        <v>119</v>
      </c>
      <c r="Q675" s="653">
        <f t="shared" si="130"/>
        <v>20</v>
      </c>
      <c r="R675" s="652">
        <f t="shared" si="126"/>
        <v>139</v>
      </c>
      <c r="S675" s="652">
        <v>0</v>
      </c>
      <c r="T675" s="652">
        <v>0</v>
      </c>
      <c r="U675" s="11">
        <f t="shared" si="127"/>
        <v>0</v>
      </c>
    </row>
    <row r="676" spans="1:21" ht="45" hidden="1" outlineLevel="1">
      <c r="A676" s="851"/>
      <c r="B676" s="852"/>
      <c r="C676" s="601" t="s">
        <v>1124</v>
      </c>
      <c r="D676" s="652">
        <v>9</v>
      </c>
      <c r="E676" s="652">
        <v>0</v>
      </c>
      <c r="F676" s="652">
        <v>0</v>
      </c>
      <c r="G676" s="652">
        <v>0</v>
      </c>
      <c r="H676" s="652">
        <v>0</v>
      </c>
      <c r="I676" s="652">
        <v>9</v>
      </c>
      <c r="J676" s="652">
        <v>6</v>
      </c>
      <c r="K676" s="652">
        <v>1</v>
      </c>
      <c r="L676" s="652">
        <v>0</v>
      </c>
      <c r="M676" s="652">
        <v>0</v>
      </c>
      <c r="N676" s="652">
        <v>0</v>
      </c>
      <c r="O676" s="652">
        <v>5</v>
      </c>
      <c r="P676" s="652">
        <f t="shared" si="129"/>
        <v>18</v>
      </c>
      <c r="Q676" s="653">
        <f t="shared" si="130"/>
        <v>12</v>
      </c>
      <c r="R676" s="652">
        <f t="shared" si="126"/>
        <v>30</v>
      </c>
      <c r="S676" s="652">
        <v>0</v>
      </c>
      <c r="T676" s="652">
        <v>0</v>
      </c>
      <c r="U676" s="11">
        <f t="shared" si="127"/>
        <v>0</v>
      </c>
    </row>
    <row r="677" spans="1:21" ht="22.5" hidden="1" outlineLevel="1">
      <c r="A677" s="851"/>
      <c r="B677" s="856" t="s">
        <v>1125</v>
      </c>
      <c r="C677" s="601" t="s">
        <v>1126</v>
      </c>
      <c r="D677" s="652">
        <v>1</v>
      </c>
      <c r="E677" s="652">
        <v>0</v>
      </c>
      <c r="F677" s="652">
        <v>0</v>
      </c>
      <c r="G677" s="652">
        <v>1</v>
      </c>
      <c r="H677" s="652">
        <v>0</v>
      </c>
      <c r="I677" s="652">
        <v>2</v>
      </c>
      <c r="J677" s="652">
        <v>0</v>
      </c>
      <c r="K677" s="652">
        <v>0</v>
      </c>
      <c r="L677" s="652">
        <v>0</v>
      </c>
      <c r="M677" s="652">
        <v>0</v>
      </c>
      <c r="N677" s="652">
        <v>0</v>
      </c>
      <c r="O677" s="652">
        <v>0</v>
      </c>
      <c r="P677" s="652">
        <f t="shared" ref="P677" si="137">SUM(D677:I677)</f>
        <v>4</v>
      </c>
      <c r="Q677" s="653">
        <f t="shared" ref="Q677" si="138">SUM(J677:O677)</f>
        <v>0</v>
      </c>
      <c r="R677" s="652">
        <f t="shared" si="126"/>
        <v>4</v>
      </c>
      <c r="S677" s="652">
        <v>0</v>
      </c>
      <c r="T677" s="652">
        <v>0</v>
      </c>
      <c r="U677" s="11">
        <f t="shared" si="127"/>
        <v>0</v>
      </c>
    </row>
    <row r="678" spans="1:21" hidden="1" outlineLevel="1">
      <c r="A678" s="851"/>
      <c r="B678" s="857"/>
      <c r="C678" s="601" t="s">
        <v>1127</v>
      </c>
      <c r="D678" s="652">
        <v>123</v>
      </c>
      <c r="E678" s="652">
        <v>3</v>
      </c>
      <c r="F678" s="652">
        <v>5</v>
      </c>
      <c r="G678" s="652">
        <v>3</v>
      </c>
      <c r="H678" s="652">
        <v>3</v>
      </c>
      <c r="I678" s="652">
        <v>67</v>
      </c>
      <c r="J678" s="652">
        <v>0</v>
      </c>
      <c r="K678" s="652">
        <v>0</v>
      </c>
      <c r="L678" s="652">
        <v>0</v>
      </c>
      <c r="M678" s="652">
        <v>0</v>
      </c>
      <c r="N678" s="652">
        <v>0</v>
      </c>
      <c r="O678" s="652">
        <v>0</v>
      </c>
      <c r="P678" s="652">
        <f t="shared" si="129"/>
        <v>204</v>
      </c>
      <c r="Q678" s="653">
        <f t="shared" si="130"/>
        <v>0</v>
      </c>
      <c r="R678" s="652">
        <f t="shared" si="126"/>
        <v>204</v>
      </c>
      <c r="S678" s="652">
        <v>0</v>
      </c>
      <c r="T678" s="652">
        <v>0</v>
      </c>
      <c r="U678" s="11">
        <f t="shared" si="127"/>
        <v>0</v>
      </c>
    </row>
    <row r="679" spans="1:21" ht="14.1" customHeight="1" collapsed="1">
      <c r="A679" s="847" t="s">
        <v>915</v>
      </c>
      <c r="B679" s="847"/>
      <c r="C679" s="847"/>
      <c r="D679" s="7">
        <f t="shared" ref="D679:T679" si="139">SUM(D680:D690)</f>
        <v>1549</v>
      </c>
      <c r="E679" s="7">
        <f t="shared" si="139"/>
        <v>15</v>
      </c>
      <c r="F679" s="7">
        <f t="shared" si="139"/>
        <v>49</v>
      </c>
      <c r="G679" s="7">
        <f t="shared" si="139"/>
        <v>67</v>
      </c>
      <c r="H679" s="7">
        <f t="shared" si="139"/>
        <v>7</v>
      </c>
      <c r="I679" s="7">
        <f t="shared" si="139"/>
        <v>281</v>
      </c>
      <c r="J679" s="7">
        <f t="shared" si="139"/>
        <v>2583</v>
      </c>
      <c r="K679" s="7">
        <f t="shared" si="139"/>
        <v>18</v>
      </c>
      <c r="L679" s="7">
        <f t="shared" si="139"/>
        <v>22</v>
      </c>
      <c r="M679" s="7">
        <f t="shared" si="139"/>
        <v>26</v>
      </c>
      <c r="N679" s="7">
        <f t="shared" si="139"/>
        <v>5</v>
      </c>
      <c r="O679" s="7">
        <f t="shared" si="139"/>
        <v>122</v>
      </c>
      <c r="P679" s="8">
        <f t="shared" si="129"/>
        <v>1968</v>
      </c>
      <c r="Q679" s="8">
        <f t="shared" si="130"/>
        <v>2776</v>
      </c>
      <c r="R679" s="8">
        <f t="shared" si="126"/>
        <v>4744</v>
      </c>
      <c r="S679" s="8">
        <f t="shared" si="139"/>
        <v>1</v>
      </c>
      <c r="T679" s="8">
        <f t="shared" si="139"/>
        <v>0</v>
      </c>
      <c r="U679" s="8">
        <f t="shared" si="127"/>
        <v>1</v>
      </c>
    </row>
    <row r="680" spans="1:21" hidden="1" outlineLevel="1">
      <c r="A680" s="853" t="s">
        <v>915</v>
      </c>
      <c r="B680" s="50" t="s">
        <v>916</v>
      </c>
      <c r="C680" s="50" t="s">
        <v>917</v>
      </c>
      <c r="D680" s="9">
        <v>8</v>
      </c>
      <c r="E680" s="9">
        <v>0</v>
      </c>
      <c r="F680" s="9">
        <v>0</v>
      </c>
      <c r="G680" s="9">
        <v>1</v>
      </c>
      <c r="H680" s="9">
        <v>0</v>
      </c>
      <c r="I680" s="9">
        <v>4</v>
      </c>
      <c r="J680" s="9">
        <v>40</v>
      </c>
      <c r="K680" s="9">
        <v>0</v>
      </c>
      <c r="L680" s="9">
        <v>0</v>
      </c>
      <c r="M680" s="9">
        <v>0</v>
      </c>
      <c r="N680" s="9">
        <v>2</v>
      </c>
      <c r="O680" s="9">
        <v>16</v>
      </c>
      <c r="P680" s="9">
        <f t="shared" si="129"/>
        <v>13</v>
      </c>
      <c r="Q680" s="10">
        <f t="shared" si="130"/>
        <v>58</v>
      </c>
      <c r="R680" s="9">
        <f t="shared" si="126"/>
        <v>71</v>
      </c>
      <c r="S680" s="9">
        <v>0</v>
      </c>
      <c r="T680" s="9">
        <v>0</v>
      </c>
      <c r="U680" s="11">
        <f t="shared" si="127"/>
        <v>0</v>
      </c>
    </row>
    <row r="681" spans="1:21" ht="15" hidden="1" customHeight="1" outlineLevel="1">
      <c r="A681" s="854"/>
      <c r="B681" s="50" t="s">
        <v>918</v>
      </c>
      <c r="C681" s="50" t="s">
        <v>919</v>
      </c>
      <c r="D681" s="9">
        <v>20</v>
      </c>
      <c r="E681" s="9">
        <v>0</v>
      </c>
      <c r="F681" s="9">
        <v>2</v>
      </c>
      <c r="G681" s="9">
        <v>1</v>
      </c>
      <c r="H681" s="9">
        <v>1</v>
      </c>
      <c r="I681" s="9">
        <v>11</v>
      </c>
      <c r="J681" s="9">
        <v>35</v>
      </c>
      <c r="K681" s="9">
        <v>1</v>
      </c>
      <c r="L681" s="9">
        <v>0</v>
      </c>
      <c r="M681" s="9">
        <v>3</v>
      </c>
      <c r="N681" s="9">
        <v>0</v>
      </c>
      <c r="O681" s="9">
        <v>13</v>
      </c>
      <c r="P681" s="9">
        <f t="shared" si="129"/>
        <v>35</v>
      </c>
      <c r="Q681" s="10">
        <f t="shared" si="130"/>
        <v>52</v>
      </c>
      <c r="R681" s="9">
        <f t="shared" si="126"/>
        <v>87</v>
      </c>
      <c r="S681" s="9">
        <v>0</v>
      </c>
      <c r="T681" s="9">
        <v>0</v>
      </c>
      <c r="U681" s="11">
        <f t="shared" si="127"/>
        <v>0</v>
      </c>
    </row>
    <row r="682" spans="1:21" ht="15" hidden="1" customHeight="1" outlineLevel="1">
      <c r="A682" s="854"/>
      <c r="B682" s="852" t="s">
        <v>920</v>
      </c>
      <c r="C682" s="50" t="s">
        <v>921</v>
      </c>
      <c r="D682" s="9">
        <v>228</v>
      </c>
      <c r="E682" s="9">
        <v>3</v>
      </c>
      <c r="F682" s="9">
        <v>10</v>
      </c>
      <c r="G682" s="9">
        <v>11</v>
      </c>
      <c r="H682" s="9">
        <v>0</v>
      </c>
      <c r="I682" s="9">
        <v>31</v>
      </c>
      <c r="J682" s="9">
        <v>499</v>
      </c>
      <c r="K682" s="9">
        <v>6</v>
      </c>
      <c r="L682" s="9">
        <v>5</v>
      </c>
      <c r="M682" s="9">
        <v>9</v>
      </c>
      <c r="N682" s="9">
        <v>0</v>
      </c>
      <c r="O682" s="9">
        <v>17</v>
      </c>
      <c r="P682" s="9">
        <f t="shared" si="129"/>
        <v>283</v>
      </c>
      <c r="Q682" s="10">
        <f t="shared" si="130"/>
        <v>536</v>
      </c>
      <c r="R682" s="9">
        <f t="shared" si="126"/>
        <v>819</v>
      </c>
      <c r="S682" s="9">
        <v>0</v>
      </c>
      <c r="T682" s="9">
        <v>0</v>
      </c>
      <c r="U682" s="11">
        <f t="shared" si="127"/>
        <v>0</v>
      </c>
    </row>
    <row r="683" spans="1:21" ht="15" hidden="1" customHeight="1" outlineLevel="1">
      <c r="A683" s="854"/>
      <c r="B683" s="852"/>
      <c r="C683" s="50" t="s">
        <v>922</v>
      </c>
      <c r="D683" s="9">
        <v>807</v>
      </c>
      <c r="E683" s="9">
        <v>5</v>
      </c>
      <c r="F683" s="9">
        <v>17</v>
      </c>
      <c r="G683" s="9">
        <v>31</v>
      </c>
      <c r="H683" s="9">
        <v>4</v>
      </c>
      <c r="I683" s="9">
        <v>96</v>
      </c>
      <c r="J683" s="9">
        <v>1435</v>
      </c>
      <c r="K683" s="9">
        <v>7</v>
      </c>
      <c r="L683" s="9">
        <v>11</v>
      </c>
      <c r="M683" s="9">
        <v>6</v>
      </c>
      <c r="N683" s="9">
        <v>1</v>
      </c>
      <c r="O683" s="9">
        <v>17</v>
      </c>
      <c r="P683" s="9">
        <f t="shared" si="129"/>
        <v>960</v>
      </c>
      <c r="Q683" s="10">
        <f t="shared" si="130"/>
        <v>1477</v>
      </c>
      <c r="R683" s="9">
        <f t="shared" si="126"/>
        <v>2437</v>
      </c>
      <c r="S683" s="9">
        <v>0</v>
      </c>
      <c r="T683" s="9">
        <v>0</v>
      </c>
      <c r="U683" s="11">
        <f t="shared" si="127"/>
        <v>0</v>
      </c>
    </row>
    <row r="684" spans="1:21" ht="22.5" hidden="1" outlineLevel="1">
      <c r="A684" s="854"/>
      <c r="B684" s="852" t="s">
        <v>923</v>
      </c>
      <c r="C684" s="50" t="s">
        <v>924</v>
      </c>
      <c r="D684" s="9">
        <v>8</v>
      </c>
      <c r="E684" s="9">
        <v>0</v>
      </c>
      <c r="F684" s="9">
        <v>0</v>
      </c>
      <c r="G684" s="9">
        <v>0</v>
      </c>
      <c r="H684" s="9">
        <v>0</v>
      </c>
      <c r="I684" s="9">
        <v>0</v>
      </c>
      <c r="J684" s="9">
        <v>20</v>
      </c>
      <c r="K684" s="9">
        <v>0</v>
      </c>
      <c r="L684" s="9">
        <v>0</v>
      </c>
      <c r="M684" s="9">
        <v>0</v>
      </c>
      <c r="N684" s="9">
        <v>0</v>
      </c>
      <c r="O684" s="9">
        <v>0</v>
      </c>
      <c r="P684" s="9">
        <f t="shared" si="129"/>
        <v>8</v>
      </c>
      <c r="Q684" s="10">
        <f t="shared" si="130"/>
        <v>20</v>
      </c>
      <c r="R684" s="9">
        <f t="shared" si="126"/>
        <v>28</v>
      </c>
      <c r="S684" s="9">
        <v>0</v>
      </c>
      <c r="T684" s="9">
        <v>0</v>
      </c>
      <c r="U684" s="11">
        <f t="shared" si="127"/>
        <v>0</v>
      </c>
    </row>
    <row r="685" spans="1:21" ht="15" hidden="1" customHeight="1" outlineLevel="1">
      <c r="A685" s="854"/>
      <c r="B685" s="852"/>
      <c r="C685" s="50" t="s">
        <v>925</v>
      </c>
      <c r="D685" s="9">
        <v>75</v>
      </c>
      <c r="E685" s="9">
        <v>0</v>
      </c>
      <c r="F685" s="9">
        <v>3</v>
      </c>
      <c r="G685" s="9">
        <v>4</v>
      </c>
      <c r="H685" s="9">
        <v>0</v>
      </c>
      <c r="I685" s="9">
        <v>15</v>
      </c>
      <c r="J685" s="9">
        <v>151</v>
      </c>
      <c r="K685" s="9">
        <v>3</v>
      </c>
      <c r="L685" s="9">
        <v>3</v>
      </c>
      <c r="M685" s="9">
        <v>4</v>
      </c>
      <c r="N685" s="9">
        <v>1</v>
      </c>
      <c r="O685" s="9">
        <v>13</v>
      </c>
      <c r="P685" s="9">
        <f t="shared" si="129"/>
        <v>97</v>
      </c>
      <c r="Q685" s="10">
        <f t="shared" si="130"/>
        <v>175</v>
      </c>
      <c r="R685" s="9">
        <f t="shared" si="126"/>
        <v>272</v>
      </c>
      <c r="S685" s="9">
        <v>0</v>
      </c>
      <c r="T685" s="9">
        <v>0</v>
      </c>
      <c r="U685" s="11">
        <f t="shared" si="127"/>
        <v>0</v>
      </c>
    </row>
    <row r="686" spans="1:21" ht="15" hidden="1" customHeight="1" outlineLevel="1">
      <c r="A686" s="854"/>
      <c r="B686" s="852" t="s">
        <v>926</v>
      </c>
      <c r="C686" s="50" t="s">
        <v>927</v>
      </c>
      <c r="D686" s="9">
        <v>1</v>
      </c>
      <c r="E686" s="9">
        <v>0</v>
      </c>
      <c r="F686" s="9">
        <v>0</v>
      </c>
      <c r="G686" s="9">
        <v>0</v>
      </c>
      <c r="H686" s="9">
        <v>0</v>
      </c>
      <c r="I686" s="9">
        <v>1</v>
      </c>
      <c r="J686" s="9">
        <v>1</v>
      </c>
      <c r="K686" s="9">
        <v>0</v>
      </c>
      <c r="L686" s="9">
        <v>0</v>
      </c>
      <c r="M686" s="9">
        <v>0</v>
      </c>
      <c r="N686" s="9">
        <v>0</v>
      </c>
      <c r="O686" s="9">
        <v>0</v>
      </c>
      <c r="P686" s="9">
        <f t="shared" si="129"/>
        <v>2</v>
      </c>
      <c r="Q686" s="10">
        <f t="shared" si="130"/>
        <v>1</v>
      </c>
      <c r="R686" s="9">
        <f t="shared" si="126"/>
        <v>3</v>
      </c>
      <c r="S686" s="9">
        <v>0</v>
      </c>
      <c r="T686" s="9">
        <v>0</v>
      </c>
      <c r="U686" s="11">
        <f t="shared" si="127"/>
        <v>0</v>
      </c>
    </row>
    <row r="687" spans="1:21" ht="15" hidden="1" customHeight="1" outlineLevel="1">
      <c r="A687" s="854"/>
      <c r="B687" s="852"/>
      <c r="C687" s="50" t="s">
        <v>928</v>
      </c>
      <c r="D687" s="9">
        <v>2</v>
      </c>
      <c r="E687" s="9">
        <v>0</v>
      </c>
      <c r="F687" s="9">
        <v>0</v>
      </c>
      <c r="G687" s="9">
        <v>0</v>
      </c>
      <c r="H687" s="9">
        <v>0</v>
      </c>
      <c r="I687" s="9">
        <v>2</v>
      </c>
      <c r="J687" s="9">
        <v>6</v>
      </c>
      <c r="K687" s="9">
        <v>0</v>
      </c>
      <c r="L687" s="9">
        <v>0</v>
      </c>
      <c r="M687" s="9">
        <v>0</v>
      </c>
      <c r="N687" s="9">
        <v>0</v>
      </c>
      <c r="O687" s="9">
        <v>2</v>
      </c>
      <c r="P687" s="9">
        <f t="shared" si="129"/>
        <v>4</v>
      </c>
      <c r="Q687" s="10">
        <f t="shared" si="130"/>
        <v>8</v>
      </c>
      <c r="R687" s="9">
        <f t="shared" si="126"/>
        <v>12</v>
      </c>
      <c r="S687" s="9">
        <v>0</v>
      </c>
      <c r="T687" s="9">
        <v>0</v>
      </c>
      <c r="U687" s="11">
        <f t="shared" si="127"/>
        <v>0</v>
      </c>
    </row>
    <row r="688" spans="1:21" ht="15" hidden="1" customHeight="1" outlineLevel="1">
      <c r="A688" s="854"/>
      <c r="B688" s="852"/>
      <c r="C688" s="50" t="s">
        <v>929</v>
      </c>
      <c r="D688" s="9">
        <v>1</v>
      </c>
      <c r="E688" s="9">
        <v>0</v>
      </c>
      <c r="F688" s="9">
        <v>0</v>
      </c>
      <c r="G688" s="9">
        <v>0</v>
      </c>
      <c r="H688" s="9">
        <v>0</v>
      </c>
      <c r="I688" s="9">
        <v>2</v>
      </c>
      <c r="J688" s="9">
        <v>1</v>
      </c>
      <c r="K688" s="9">
        <v>0</v>
      </c>
      <c r="L688" s="9">
        <v>0</v>
      </c>
      <c r="M688" s="9">
        <v>0</v>
      </c>
      <c r="N688" s="9">
        <v>0</v>
      </c>
      <c r="O688" s="9">
        <v>1</v>
      </c>
      <c r="P688" s="9">
        <f t="shared" si="129"/>
        <v>3</v>
      </c>
      <c r="Q688" s="10">
        <f t="shared" si="130"/>
        <v>2</v>
      </c>
      <c r="R688" s="9">
        <f t="shared" si="126"/>
        <v>5</v>
      </c>
      <c r="S688" s="9">
        <v>0</v>
      </c>
      <c r="T688" s="9">
        <v>0</v>
      </c>
      <c r="U688" s="11">
        <f t="shared" si="127"/>
        <v>0</v>
      </c>
    </row>
    <row r="689" spans="1:21" ht="15" hidden="1" customHeight="1" outlineLevel="1">
      <c r="A689" s="854"/>
      <c r="B689" s="852"/>
      <c r="C689" s="50" t="s">
        <v>930</v>
      </c>
      <c r="D689" s="9">
        <v>133</v>
      </c>
      <c r="E689" s="9">
        <v>4</v>
      </c>
      <c r="F689" s="9">
        <v>6</v>
      </c>
      <c r="G689" s="9">
        <v>8</v>
      </c>
      <c r="H689" s="9">
        <v>0</v>
      </c>
      <c r="I689" s="9">
        <v>39</v>
      </c>
      <c r="J689" s="9">
        <v>123</v>
      </c>
      <c r="K689" s="9">
        <v>0</v>
      </c>
      <c r="L689" s="9">
        <v>1</v>
      </c>
      <c r="M689" s="9">
        <v>0</v>
      </c>
      <c r="N689" s="9">
        <v>1</v>
      </c>
      <c r="O689" s="9">
        <v>6</v>
      </c>
      <c r="P689" s="9">
        <f t="shared" si="129"/>
        <v>190</v>
      </c>
      <c r="Q689" s="10">
        <f t="shared" si="130"/>
        <v>131</v>
      </c>
      <c r="R689" s="9">
        <f t="shared" si="126"/>
        <v>321</v>
      </c>
      <c r="S689" s="9">
        <v>0</v>
      </c>
      <c r="T689" s="9">
        <v>0</v>
      </c>
      <c r="U689" s="11">
        <f t="shared" si="127"/>
        <v>0</v>
      </c>
    </row>
    <row r="690" spans="1:21" ht="33.75" hidden="1" outlineLevel="1">
      <c r="A690" s="855"/>
      <c r="B690" s="50" t="s">
        <v>931</v>
      </c>
      <c r="C690" s="50" t="s">
        <v>932</v>
      </c>
      <c r="D690" s="9">
        <v>266</v>
      </c>
      <c r="E690" s="9">
        <v>3</v>
      </c>
      <c r="F690" s="9">
        <v>11</v>
      </c>
      <c r="G690" s="9">
        <v>11</v>
      </c>
      <c r="H690" s="9">
        <v>2</v>
      </c>
      <c r="I690" s="9">
        <v>80</v>
      </c>
      <c r="J690" s="9">
        <v>272</v>
      </c>
      <c r="K690" s="9">
        <v>1</v>
      </c>
      <c r="L690" s="9">
        <v>2</v>
      </c>
      <c r="M690" s="9">
        <v>4</v>
      </c>
      <c r="N690" s="9">
        <v>0</v>
      </c>
      <c r="O690" s="9">
        <v>37</v>
      </c>
      <c r="P690" s="9">
        <f t="shared" si="129"/>
        <v>373</v>
      </c>
      <c r="Q690" s="10">
        <f t="shared" si="130"/>
        <v>316</v>
      </c>
      <c r="R690" s="9">
        <f t="shared" si="126"/>
        <v>689</v>
      </c>
      <c r="S690" s="9">
        <v>1</v>
      </c>
      <c r="T690" s="9">
        <v>0</v>
      </c>
      <c r="U690" s="11">
        <f t="shared" si="127"/>
        <v>1</v>
      </c>
    </row>
    <row r="691" spans="1:21" ht="14.1" customHeight="1" collapsed="1">
      <c r="A691" s="847" t="s">
        <v>933</v>
      </c>
      <c r="B691" s="847"/>
      <c r="C691" s="847"/>
      <c r="D691" s="7">
        <f t="shared" ref="D691:T691" si="140">SUM(D692:D696)</f>
        <v>1233</v>
      </c>
      <c r="E691" s="7">
        <f t="shared" si="140"/>
        <v>12</v>
      </c>
      <c r="F691" s="7">
        <f t="shared" si="140"/>
        <v>32</v>
      </c>
      <c r="G691" s="7">
        <f t="shared" si="140"/>
        <v>34</v>
      </c>
      <c r="H691" s="7">
        <f t="shared" si="140"/>
        <v>9</v>
      </c>
      <c r="I691" s="7">
        <f t="shared" si="140"/>
        <v>182</v>
      </c>
      <c r="J691" s="7">
        <f t="shared" si="140"/>
        <v>2593</v>
      </c>
      <c r="K691" s="7">
        <f t="shared" si="140"/>
        <v>15</v>
      </c>
      <c r="L691" s="7">
        <f t="shared" si="140"/>
        <v>40</v>
      </c>
      <c r="M691" s="7">
        <f t="shared" si="140"/>
        <v>47</v>
      </c>
      <c r="N691" s="7">
        <f t="shared" si="140"/>
        <v>11</v>
      </c>
      <c r="O691" s="7">
        <f t="shared" si="140"/>
        <v>252</v>
      </c>
      <c r="P691" s="8">
        <f t="shared" si="129"/>
        <v>1502</v>
      </c>
      <c r="Q691" s="8">
        <f t="shared" si="130"/>
        <v>2958</v>
      </c>
      <c r="R691" s="8">
        <f t="shared" si="126"/>
        <v>4460</v>
      </c>
      <c r="S691" s="8">
        <f t="shared" si="140"/>
        <v>3</v>
      </c>
      <c r="T691" s="8">
        <f t="shared" si="140"/>
        <v>0</v>
      </c>
      <c r="U691" s="8">
        <f t="shared" si="127"/>
        <v>3</v>
      </c>
    </row>
    <row r="692" spans="1:21" ht="22.5" hidden="1" outlineLevel="1">
      <c r="A692" s="851" t="s">
        <v>933</v>
      </c>
      <c r="B692" s="50" t="s">
        <v>934</v>
      </c>
      <c r="C692" s="50" t="s">
        <v>935</v>
      </c>
      <c r="D692" s="9">
        <v>973</v>
      </c>
      <c r="E692" s="9">
        <v>6</v>
      </c>
      <c r="F692" s="9">
        <v>27</v>
      </c>
      <c r="G692" s="9">
        <v>22</v>
      </c>
      <c r="H692" s="9">
        <v>7</v>
      </c>
      <c r="I692" s="9">
        <v>124</v>
      </c>
      <c r="J692" s="9">
        <v>2212</v>
      </c>
      <c r="K692" s="9">
        <v>14</v>
      </c>
      <c r="L692" s="9">
        <v>34</v>
      </c>
      <c r="M692" s="9">
        <v>42</v>
      </c>
      <c r="N692" s="9">
        <v>10</v>
      </c>
      <c r="O692" s="9">
        <v>217</v>
      </c>
      <c r="P692" s="9">
        <f t="shared" si="129"/>
        <v>1159</v>
      </c>
      <c r="Q692" s="10">
        <f t="shared" si="130"/>
        <v>2529</v>
      </c>
      <c r="R692" s="9">
        <f t="shared" si="126"/>
        <v>3688</v>
      </c>
      <c r="S692" s="9">
        <v>2</v>
      </c>
      <c r="T692" s="9">
        <v>0</v>
      </c>
      <c r="U692" s="11">
        <f t="shared" si="127"/>
        <v>2</v>
      </c>
    </row>
    <row r="693" spans="1:21" hidden="1" outlineLevel="1">
      <c r="A693" s="851"/>
      <c r="B693" s="852" t="s">
        <v>936</v>
      </c>
      <c r="C693" s="50" t="s">
        <v>937</v>
      </c>
      <c r="D693" s="9">
        <v>22</v>
      </c>
      <c r="E693" s="9">
        <v>0</v>
      </c>
      <c r="F693" s="9">
        <v>0</v>
      </c>
      <c r="G693" s="9">
        <v>0</v>
      </c>
      <c r="H693" s="9">
        <v>0</v>
      </c>
      <c r="I693" s="9">
        <v>2</v>
      </c>
      <c r="J693" s="9">
        <v>36</v>
      </c>
      <c r="K693" s="9">
        <v>0</v>
      </c>
      <c r="L693" s="9">
        <v>0</v>
      </c>
      <c r="M693" s="9">
        <v>0</v>
      </c>
      <c r="N693" s="9">
        <v>0</v>
      </c>
      <c r="O693" s="9">
        <v>6</v>
      </c>
      <c r="P693" s="9">
        <f t="shared" si="129"/>
        <v>24</v>
      </c>
      <c r="Q693" s="10">
        <f t="shared" si="130"/>
        <v>42</v>
      </c>
      <c r="R693" s="9">
        <f t="shared" si="126"/>
        <v>66</v>
      </c>
      <c r="S693" s="9">
        <v>0</v>
      </c>
      <c r="T693" s="9">
        <v>0</v>
      </c>
      <c r="U693" s="11">
        <f t="shared" si="127"/>
        <v>0</v>
      </c>
    </row>
    <row r="694" spans="1:21" ht="22.5" hidden="1" outlineLevel="1">
      <c r="A694" s="851"/>
      <c r="B694" s="852"/>
      <c r="C694" s="50" t="s">
        <v>938</v>
      </c>
      <c r="D694" s="9">
        <v>26</v>
      </c>
      <c r="E694" s="9">
        <v>0</v>
      </c>
      <c r="F694" s="9">
        <v>1</v>
      </c>
      <c r="G694" s="9">
        <v>1</v>
      </c>
      <c r="H694" s="9">
        <v>0</v>
      </c>
      <c r="I694" s="9">
        <v>11</v>
      </c>
      <c r="J694" s="9">
        <v>80</v>
      </c>
      <c r="K694" s="9">
        <v>0</v>
      </c>
      <c r="L694" s="9">
        <v>0</v>
      </c>
      <c r="M694" s="9">
        <v>0</v>
      </c>
      <c r="N694" s="9">
        <v>0</v>
      </c>
      <c r="O694" s="9">
        <v>10</v>
      </c>
      <c r="P694" s="9">
        <f t="shared" si="129"/>
        <v>39</v>
      </c>
      <c r="Q694" s="10">
        <f t="shared" si="130"/>
        <v>90</v>
      </c>
      <c r="R694" s="9">
        <f t="shared" si="126"/>
        <v>129</v>
      </c>
      <c r="S694" s="9">
        <v>0</v>
      </c>
      <c r="T694" s="9">
        <v>0</v>
      </c>
      <c r="U694" s="11">
        <f t="shared" si="127"/>
        <v>0</v>
      </c>
    </row>
    <row r="695" spans="1:21" hidden="1" outlineLevel="1">
      <c r="A695" s="851"/>
      <c r="B695" s="852"/>
      <c r="C695" s="50" t="s">
        <v>939</v>
      </c>
      <c r="D695" s="9">
        <v>5</v>
      </c>
      <c r="E695" s="9">
        <v>1</v>
      </c>
      <c r="F695" s="9">
        <v>0</v>
      </c>
      <c r="G695" s="9">
        <v>1</v>
      </c>
      <c r="H695" s="9">
        <v>0</v>
      </c>
      <c r="I695" s="9">
        <v>1</v>
      </c>
      <c r="J695" s="9">
        <v>22</v>
      </c>
      <c r="K695" s="9">
        <v>0</v>
      </c>
      <c r="L695" s="9">
        <v>1</v>
      </c>
      <c r="M695" s="9">
        <v>2</v>
      </c>
      <c r="N695" s="9">
        <v>0</v>
      </c>
      <c r="O695" s="9">
        <v>7</v>
      </c>
      <c r="P695" s="9">
        <f t="shared" si="129"/>
        <v>8</v>
      </c>
      <c r="Q695" s="10">
        <f t="shared" si="130"/>
        <v>32</v>
      </c>
      <c r="R695" s="9">
        <f t="shared" si="126"/>
        <v>40</v>
      </c>
      <c r="S695" s="9">
        <v>1</v>
      </c>
      <c r="T695" s="9">
        <v>0</v>
      </c>
      <c r="U695" s="11">
        <f t="shared" si="127"/>
        <v>1</v>
      </c>
    </row>
    <row r="696" spans="1:21" ht="22.5" hidden="1" outlineLevel="1">
      <c r="A696" s="851"/>
      <c r="B696" s="50" t="s">
        <v>940</v>
      </c>
      <c r="C696" s="50" t="s">
        <v>941</v>
      </c>
      <c r="D696" s="9">
        <v>207</v>
      </c>
      <c r="E696" s="9">
        <v>5</v>
      </c>
      <c r="F696" s="9">
        <v>4</v>
      </c>
      <c r="G696" s="9">
        <v>10</v>
      </c>
      <c r="H696" s="9">
        <v>2</v>
      </c>
      <c r="I696" s="9">
        <v>44</v>
      </c>
      <c r="J696" s="9">
        <v>243</v>
      </c>
      <c r="K696" s="9">
        <v>1</v>
      </c>
      <c r="L696" s="9">
        <v>5</v>
      </c>
      <c r="M696" s="9">
        <v>3</v>
      </c>
      <c r="N696" s="9">
        <v>1</v>
      </c>
      <c r="O696" s="9">
        <v>12</v>
      </c>
      <c r="P696" s="9">
        <f t="shared" si="129"/>
        <v>272</v>
      </c>
      <c r="Q696" s="10">
        <f t="shared" si="130"/>
        <v>265</v>
      </c>
      <c r="R696" s="9">
        <f t="shared" si="126"/>
        <v>537</v>
      </c>
      <c r="S696" s="9">
        <v>0</v>
      </c>
      <c r="T696" s="9">
        <v>0</v>
      </c>
      <c r="U696" s="11">
        <f t="shared" si="127"/>
        <v>0</v>
      </c>
    </row>
    <row r="697" spans="1:21" ht="14.1" customHeight="1" collapsed="1">
      <c r="A697" s="847" t="s">
        <v>942</v>
      </c>
      <c r="B697" s="847"/>
      <c r="C697" s="847"/>
      <c r="D697" s="7">
        <f t="shared" ref="D697:T697" si="141">SUM(D698:D701)</f>
        <v>28</v>
      </c>
      <c r="E697" s="7">
        <f t="shared" si="141"/>
        <v>1</v>
      </c>
      <c r="F697" s="7">
        <f t="shared" si="141"/>
        <v>4</v>
      </c>
      <c r="G697" s="7">
        <f t="shared" si="141"/>
        <v>3</v>
      </c>
      <c r="H697" s="7">
        <f t="shared" si="141"/>
        <v>0</v>
      </c>
      <c r="I697" s="7">
        <f t="shared" si="141"/>
        <v>19</v>
      </c>
      <c r="J697" s="7">
        <f t="shared" si="141"/>
        <v>58</v>
      </c>
      <c r="K697" s="7">
        <f t="shared" si="141"/>
        <v>2</v>
      </c>
      <c r="L697" s="7">
        <f t="shared" si="141"/>
        <v>3</v>
      </c>
      <c r="M697" s="7">
        <f t="shared" si="141"/>
        <v>6</v>
      </c>
      <c r="N697" s="7">
        <f t="shared" si="141"/>
        <v>3</v>
      </c>
      <c r="O697" s="7">
        <f t="shared" si="141"/>
        <v>42</v>
      </c>
      <c r="P697" s="8">
        <f t="shared" si="129"/>
        <v>55</v>
      </c>
      <c r="Q697" s="8">
        <f t="shared" si="130"/>
        <v>114</v>
      </c>
      <c r="R697" s="8">
        <f t="shared" si="126"/>
        <v>169</v>
      </c>
      <c r="S697" s="8">
        <f t="shared" si="141"/>
        <v>0</v>
      </c>
      <c r="T697" s="8">
        <f t="shared" si="141"/>
        <v>0</v>
      </c>
      <c r="U697" s="8">
        <f t="shared" si="127"/>
        <v>0</v>
      </c>
    </row>
    <row r="698" spans="1:21" ht="22.5" hidden="1" outlineLevel="1">
      <c r="A698" s="851" t="s">
        <v>942</v>
      </c>
      <c r="B698" s="50" t="s">
        <v>943</v>
      </c>
      <c r="C698" s="50" t="s">
        <v>944</v>
      </c>
      <c r="D698" s="9">
        <v>4</v>
      </c>
      <c r="E698" s="9">
        <v>0</v>
      </c>
      <c r="F698" s="9">
        <v>2</v>
      </c>
      <c r="G698" s="9">
        <v>1</v>
      </c>
      <c r="H698" s="9">
        <v>0</v>
      </c>
      <c r="I698" s="9">
        <v>2</v>
      </c>
      <c r="J698" s="9">
        <v>18</v>
      </c>
      <c r="K698" s="9">
        <v>0</v>
      </c>
      <c r="L698" s="9">
        <v>0</v>
      </c>
      <c r="M698" s="9">
        <v>1</v>
      </c>
      <c r="N698" s="9">
        <v>0</v>
      </c>
      <c r="O698" s="9">
        <v>5</v>
      </c>
      <c r="P698" s="9">
        <f t="shared" si="129"/>
        <v>9</v>
      </c>
      <c r="Q698" s="10">
        <f t="shared" si="130"/>
        <v>24</v>
      </c>
      <c r="R698" s="9">
        <f t="shared" si="126"/>
        <v>33</v>
      </c>
      <c r="S698" s="9">
        <v>0</v>
      </c>
      <c r="T698" s="9">
        <v>0</v>
      </c>
      <c r="U698" s="11">
        <f t="shared" si="127"/>
        <v>0</v>
      </c>
    </row>
    <row r="699" spans="1:21" ht="67.5" hidden="1" outlineLevel="1">
      <c r="A699" s="851"/>
      <c r="B699" s="50" t="s">
        <v>945</v>
      </c>
      <c r="C699" s="50" t="s">
        <v>946</v>
      </c>
      <c r="D699" s="9">
        <v>1</v>
      </c>
      <c r="E699" s="9">
        <v>0</v>
      </c>
      <c r="F699" s="9">
        <v>0</v>
      </c>
      <c r="G699" s="9">
        <v>1</v>
      </c>
      <c r="H699" s="9">
        <v>0</v>
      </c>
      <c r="I699" s="9">
        <v>2</v>
      </c>
      <c r="J699" s="9">
        <v>1</v>
      </c>
      <c r="K699" s="9">
        <v>0</v>
      </c>
      <c r="L699" s="9">
        <v>1</v>
      </c>
      <c r="M699" s="9">
        <v>1</v>
      </c>
      <c r="N699" s="9">
        <v>0</v>
      </c>
      <c r="O699" s="9">
        <v>5</v>
      </c>
      <c r="P699" s="9">
        <f t="shared" si="129"/>
        <v>4</v>
      </c>
      <c r="Q699" s="10">
        <f t="shared" si="130"/>
        <v>8</v>
      </c>
      <c r="R699" s="9">
        <f t="shared" si="126"/>
        <v>12</v>
      </c>
      <c r="S699" s="9">
        <v>0</v>
      </c>
      <c r="T699" s="9">
        <v>0</v>
      </c>
      <c r="U699" s="11">
        <f t="shared" si="127"/>
        <v>0</v>
      </c>
    </row>
    <row r="700" spans="1:21" ht="45" hidden="1" outlineLevel="1">
      <c r="A700" s="851"/>
      <c r="B700" s="50" t="s">
        <v>947</v>
      </c>
      <c r="C700" s="50" t="s">
        <v>948</v>
      </c>
      <c r="D700" s="9">
        <v>17</v>
      </c>
      <c r="E700" s="9">
        <v>1</v>
      </c>
      <c r="F700" s="9">
        <v>2</v>
      </c>
      <c r="G700" s="9">
        <v>1</v>
      </c>
      <c r="H700" s="9">
        <v>0</v>
      </c>
      <c r="I700" s="9">
        <v>12</v>
      </c>
      <c r="J700" s="9">
        <v>29</v>
      </c>
      <c r="K700" s="9">
        <v>1</v>
      </c>
      <c r="L700" s="9">
        <v>2</v>
      </c>
      <c r="M700" s="9">
        <v>3</v>
      </c>
      <c r="N700" s="9">
        <v>3</v>
      </c>
      <c r="O700" s="9">
        <v>20</v>
      </c>
      <c r="P700" s="9">
        <f t="shared" si="129"/>
        <v>33</v>
      </c>
      <c r="Q700" s="10">
        <f t="shared" si="130"/>
        <v>58</v>
      </c>
      <c r="R700" s="9">
        <f t="shared" si="126"/>
        <v>91</v>
      </c>
      <c r="S700" s="9">
        <v>0</v>
      </c>
      <c r="T700" s="9">
        <v>0</v>
      </c>
      <c r="U700" s="11">
        <f t="shared" si="127"/>
        <v>0</v>
      </c>
    </row>
    <row r="701" spans="1:21" ht="22.5" hidden="1" outlineLevel="1">
      <c r="A701" s="851"/>
      <c r="B701" s="50" t="s">
        <v>949</v>
      </c>
      <c r="C701" s="50" t="s">
        <v>950</v>
      </c>
      <c r="D701" s="9">
        <v>6</v>
      </c>
      <c r="E701" s="9">
        <v>0</v>
      </c>
      <c r="F701" s="9">
        <v>0</v>
      </c>
      <c r="G701" s="9">
        <v>0</v>
      </c>
      <c r="H701" s="9">
        <v>0</v>
      </c>
      <c r="I701" s="9">
        <v>3</v>
      </c>
      <c r="J701" s="9">
        <v>10</v>
      </c>
      <c r="K701" s="9">
        <v>1</v>
      </c>
      <c r="L701" s="9">
        <v>0</v>
      </c>
      <c r="M701" s="9">
        <v>1</v>
      </c>
      <c r="N701" s="9">
        <v>0</v>
      </c>
      <c r="O701" s="9">
        <v>12</v>
      </c>
      <c r="P701" s="9">
        <f t="shared" si="129"/>
        <v>9</v>
      </c>
      <c r="Q701" s="10">
        <f t="shared" si="130"/>
        <v>24</v>
      </c>
      <c r="R701" s="9">
        <f t="shared" si="126"/>
        <v>33</v>
      </c>
      <c r="S701" s="9">
        <v>0</v>
      </c>
      <c r="T701" s="9">
        <v>0</v>
      </c>
      <c r="U701" s="11">
        <f t="shared" si="127"/>
        <v>0</v>
      </c>
    </row>
    <row r="702" spans="1:21" ht="14.1" customHeight="1" collapsed="1">
      <c r="A702" s="847" t="s">
        <v>951</v>
      </c>
      <c r="B702" s="847"/>
      <c r="C702" s="847"/>
      <c r="D702" s="7">
        <f t="shared" ref="D702:T702" si="142">SUM(D703:D705)</f>
        <v>12</v>
      </c>
      <c r="E702" s="7">
        <f t="shared" si="142"/>
        <v>1</v>
      </c>
      <c r="F702" s="7">
        <f t="shared" si="142"/>
        <v>0</v>
      </c>
      <c r="G702" s="7">
        <f t="shared" si="142"/>
        <v>2</v>
      </c>
      <c r="H702" s="7">
        <f t="shared" si="142"/>
        <v>0</v>
      </c>
      <c r="I702" s="7">
        <f t="shared" si="142"/>
        <v>4</v>
      </c>
      <c r="J702" s="7">
        <f t="shared" si="142"/>
        <v>30</v>
      </c>
      <c r="K702" s="7">
        <f t="shared" si="142"/>
        <v>0</v>
      </c>
      <c r="L702" s="7">
        <f t="shared" si="142"/>
        <v>2</v>
      </c>
      <c r="M702" s="7">
        <f t="shared" si="142"/>
        <v>4</v>
      </c>
      <c r="N702" s="7">
        <f t="shared" si="142"/>
        <v>0</v>
      </c>
      <c r="O702" s="7">
        <f t="shared" si="142"/>
        <v>12</v>
      </c>
      <c r="P702" s="8">
        <f t="shared" si="129"/>
        <v>19</v>
      </c>
      <c r="Q702" s="8">
        <f t="shared" si="130"/>
        <v>48</v>
      </c>
      <c r="R702" s="8">
        <f t="shared" si="126"/>
        <v>67</v>
      </c>
      <c r="S702" s="8">
        <f t="shared" si="142"/>
        <v>0</v>
      </c>
      <c r="T702" s="8">
        <f t="shared" si="142"/>
        <v>1</v>
      </c>
      <c r="U702" s="8">
        <f t="shared" si="127"/>
        <v>1</v>
      </c>
    </row>
    <row r="703" spans="1:21" ht="67.5" hidden="1" outlineLevel="1">
      <c r="A703" s="851" t="s">
        <v>951</v>
      </c>
      <c r="B703" s="50" t="s">
        <v>952</v>
      </c>
      <c r="C703" s="50" t="s">
        <v>953</v>
      </c>
      <c r="D703" s="9">
        <v>2</v>
      </c>
      <c r="E703" s="9">
        <v>0</v>
      </c>
      <c r="F703" s="9">
        <v>0</v>
      </c>
      <c r="G703" s="9">
        <v>1</v>
      </c>
      <c r="H703" s="9">
        <v>0</v>
      </c>
      <c r="I703" s="9">
        <v>1</v>
      </c>
      <c r="J703" s="9">
        <v>6</v>
      </c>
      <c r="K703" s="9">
        <v>0</v>
      </c>
      <c r="L703" s="9">
        <v>0</v>
      </c>
      <c r="M703" s="9">
        <v>2</v>
      </c>
      <c r="N703" s="9">
        <v>0</v>
      </c>
      <c r="O703" s="9">
        <v>7</v>
      </c>
      <c r="P703" s="9">
        <f t="shared" si="129"/>
        <v>4</v>
      </c>
      <c r="Q703" s="10">
        <f t="shared" si="130"/>
        <v>15</v>
      </c>
      <c r="R703" s="9">
        <f t="shared" si="126"/>
        <v>19</v>
      </c>
      <c r="S703" s="9">
        <v>0</v>
      </c>
      <c r="T703" s="9">
        <v>0</v>
      </c>
      <c r="U703" s="11">
        <f t="shared" si="127"/>
        <v>0</v>
      </c>
    </row>
    <row r="704" spans="1:21" hidden="1" outlineLevel="1">
      <c r="A704" s="851"/>
      <c r="B704" s="852" t="s">
        <v>954</v>
      </c>
      <c r="C704" s="50" t="s">
        <v>955</v>
      </c>
      <c r="D704" s="9">
        <v>0</v>
      </c>
      <c r="E704" s="9">
        <v>0</v>
      </c>
      <c r="F704" s="9">
        <v>0</v>
      </c>
      <c r="G704" s="9">
        <v>0</v>
      </c>
      <c r="H704" s="9">
        <v>0</v>
      </c>
      <c r="I704" s="9">
        <v>0</v>
      </c>
      <c r="J704" s="9">
        <v>12</v>
      </c>
      <c r="K704" s="9">
        <v>0</v>
      </c>
      <c r="L704" s="9">
        <v>1</v>
      </c>
      <c r="M704" s="9">
        <v>0</v>
      </c>
      <c r="N704" s="9">
        <v>0</v>
      </c>
      <c r="O704" s="9">
        <v>2</v>
      </c>
      <c r="P704" s="9">
        <f t="shared" si="129"/>
        <v>0</v>
      </c>
      <c r="Q704" s="10">
        <f t="shared" si="130"/>
        <v>15</v>
      </c>
      <c r="R704" s="9">
        <f t="shared" si="126"/>
        <v>15</v>
      </c>
      <c r="S704" s="9">
        <v>0</v>
      </c>
      <c r="T704" s="9">
        <v>0</v>
      </c>
      <c r="U704" s="11">
        <f t="shared" si="127"/>
        <v>0</v>
      </c>
    </row>
    <row r="705" spans="1:21" ht="33.75" hidden="1" outlineLevel="1">
      <c r="A705" s="851"/>
      <c r="B705" s="852"/>
      <c r="C705" s="50" t="s">
        <v>956</v>
      </c>
      <c r="D705" s="9">
        <v>10</v>
      </c>
      <c r="E705" s="9">
        <v>1</v>
      </c>
      <c r="F705" s="9">
        <v>0</v>
      </c>
      <c r="G705" s="9">
        <v>1</v>
      </c>
      <c r="H705" s="9">
        <v>0</v>
      </c>
      <c r="I705" s="9">
        <v>3</v>
      </c>
      <c r="J705" s="9">
        <v>12</v>
      </c>
      <c r="K705" s="9">
        <v>0</v>
      </c>
      <c r="L705" s="9">
        <v>1</v>
      </c>
      <c r="M705" s="9">
        <v>2</v>
      </c>
      <c r="N705" s="9">
        <v>0</v>
      </c>
      <c r="O705" s="9">
        <v>3</v>
      </c>
      <c r="P705" s="9">
        <f t="shared" si="129"/>
        <v>15</v>
      </c>
      <c r="Q705" s="10">
        <f t="shared" si="130"/>
        <v>18</v>
      </c>
      <c r="R705" s="9">
        <f t="shared" si="126"/>
        <v>33</v>
      </c>
      <c r="S705" s="9">
        <v>0</v>
      </c>
      <c r="T705" s="9">
        <v>1</v>
      </c>
      <c r="U705" s="11">
        <f t="shared" si="127"/>
        <v>1</v>
      </c>
    </row>
    <row r="706" spans="1:21" ht="14.1" customHeight="1" collapsed="1">
      <c r="A706" s="847" t="s">
        <v>957</v>
      </c>
      <c r="B706" s="847"/>
      <c r="C706" s="847"/>
      <c r="D706" s="7">
        <f t="shared" ref="D706:T706" si="143">SUM(D707:D710)</f>
        <v>16</v>
      </c>
      <c r="E706" s="7">
        <f t="shared" si="143"/>
        <v>0</v>
      </c>
      <c r="F706" s="7">
        <f t="shared" si="143"/>
        <v>0</v>
      </c>
      <c r="G706" s="7">
        <f t="shared" si="143"/>
        <v>0</v>
      </c>
      <c r="H706" s="7">
        <f t="shared" si="143"/>
        <v>2</v>
      </c>
      <c r="I706" s="7">
        <f t="shared" si="143"/>
        <v>7</v>
      </c>
      <c r="J706" s="7">
        <f t="shared" si="143"/>
        <v>8</v>
      </c>
      <c r="K706" s="7">
        <f t="shared" si="143"/>
        <v>0</v>
      </c>
      <c r="L706" s="7">
        <f t="shared" si="143"/>
        <v>0</v>
      </c>
      <c r="M706" s="7">
        <f t="shared" si="143"/>
        <v>1</v>
      </c>
      <c r="N706" s="7">
        <f t="shared" si="143"/>
        <v>0</v>
      </c>
      <c r="O706" s="7">
        <f t="shared" si="143"/>
        <v>7</v>
      </c>
      <c r="P706" s="8">
        <f t="shared" si="129"/>
        <v>25</v>
      </c>
      <c r="Q706" s="8">
        <f t="shared" si="130"/>
        <v>16</v>
      </c>
      <c r="R706" s="8">
        <f t="shared" si="126"/>
        <v>41</v>
      </c>
      <c r="S706" s="8">
        <f t="shared" si="143"/>
        <v>0</v>
      </c>
      <c r="T706" s="8">
        <f t="shared" si="143"/>
        <v>0</v>
      </c>
      <c r="U706" s="8">
        <f t="shared" si="127"/>
        <v>0</v>
      </c>
    </row>
    <row r="707" spans="1:21" ht="22.5" hidden="1" outlineLevel="1">
      <c r="A707" s="851" t="s">
        <v>957</v>
      </c>
      <c r="B707" s="852" t="s">
        <v>958</v>
      </c>
      <c r="C707" s="50" t="s">
        <v>959</v>
      </c>
      <c r="D707" s="9">
        <v>4</v>
      </c>
      <c r="E707" s="9">
        <v>0</v>
      </c>
      <c r="F707" s="9">
        <v>0</v>
      </c>
      <c r="G707" s="9">
        <v>0</v>
      </c>
      <c r="H707" s="9">
        <v>1</v>
      </c>
      <c r="I707" s="9">
        <v>4</v>
      </c>
      <c r="J707" s="9">
        <v>6</v>
      </c>
      <c r="K707" s="9">
        <v>0</v>
      </c>
      <c r="L707" s="9">
        <v>0</v>
      </c>
      <c r="M707" s="9">
        <v>0</v>
      </c>
      <c r="N707" s="9">
        <v>0</v>
      </c>
      <c r="O707" s="9">
        <v>4</v>
      </c>
      <c r="P707" s="9">
        <f t="shared" si="129"/>
        <v>9</v>
      </c>
      <c r="Q707" s="10">
        <f t="shared" si="130"/>
        <v>10</v>
      </c>
      <c r="R707" s="9">
        <f t="shared" si="126"/>
        <v>19</v>
      </c>
      <c r="S707" s="9">
        <v>0</v>
      </c>
      <c r="T707" s="9">
        <v>0</v>
      </c>
      <c r="U707" s="11">
        <f t="shared" si="127"/>
        <v>0</v>
      </c>
    </row>
    <row r="708" spans="1:21" ht="22.5" hidden="1" outlineLevel="1">
      <c r="A708" s="851"/>
      <c r="B708" s="852"/>
      <c r="C708" s="50" t="s">
        <v>960</v>
      </c>
      <c r="D708" s="9">
        <v>7</v>
      </c>
      <c r="E708" s="9">
        <v>0</v>
      </c>
      <c r="F708" s="9">
        <v>0</v>
      </c>
      <c r="G708" s="9">
        <v>0</v>
      </c>
      <c r="H708" s="9">
        <v>1</v>
      </c>
      <c r="I708" s="9">
        <v>2</v>
      </c>
      <c r="J708" s="9">
        <v>1</v>
      </c>
      <c r="K708" s="9">
        <v>0</v>
      </c>
      <c r="L708" s="9">
        <v>0</v>
      </c>
      <c r="M708" s="9">
        <v>1</v>
      </c>
      <c r="N708" s="9">
        <v>0</v>
      </c>
      <c r="O708" s="9">
        <v>1</v>
      </c>
      <c r="P708" s="9">
        <f t="shared" si="129"/>
        <v>10</v>
      </c>
      <c r="Q708" s="10">
        <f t="shared" si="130"/>
        <v>3</v>
      </c>
      <c r="R708" s="9">
        <f t="shared" si="126"/>
        <v>13</v>
      </c>
      <c r="S708" s="9">
        <v>0</v>
      </c>
      <c r="T708" s="9">
        <v>0</v>
      </c>
      <c r="U708" s="11">
        <f t="shared" si="127"/>
        <v>0</v>
      </c>
    </row>
    <row r="709" spans="1:21" hidden="1" outlineLevel="1">
      <c r="A709" s="851"/>
      <c r="B709" s="852"/>
      <c r="C709" s="50" t="s">
        <v>961</v>
      </c>
      <c r="D709" s="9">
        <v>3</v>
      </c>
      <c r="E709" s="9">
        <v>0</v>
      </c>
      <c r="F709" s="9">
        <v>0</v>
      </c>
      <c r="G709" s="9">
        <v>0</v>
      </c>
      <c r="H709" s="9">
        <v>0</v>
      </c>
      <c r="I709" s="9">
        <v>0</v>
      </c>
      <c r="J709" s="9">
        <v>1</v>
      </c>
      <c r="K709" s="9">
        <v>0</v>
      </c>
      <c r="L709" s="9">
        <v>0</v>
      </c>
      <c r="M709" s="9">
        <v>0</v>
      </c>
      <c r="N709" s="9">
        <v>0</v>
      </c>
      <c r="O709" s="9">
        <v>2</v>
      </c>
      <c r="P709" s="9">
        <f t="shared" si="129"/>
        <v>3</v>
      </c>
      <c r="Q709" s="10">
        <f t="shared" si="130"/>
        <v>3</v>
      </c>
      <c r="R709" s="9">
        <f t="shared" si="126"/>
        <v>6</v>
      </c>
      <c r="S709" s="9">
        <v>0</v>
      </c>
      <c r="T709" s="9">
        <v>0</v>
      </c>
      <c r="U709" s="11">
        <f t="shared" si="127"/>
        <v>0</v>
      </c>
    </row>
    <row r="710" spans="1:21" hidden="1" outlineLevel="1">
      <c r="A710" s="851"/>
      <c r="B710" s="852"/>
      <c r="C710" s="50" t="s">
        <v>962</v>
      </c>
      <c r="D710" s="9">
        <v>2</v>
      </c>
      <c r="E710" s="9">
        <v>0</v>
      </c>
      <c r="F710" s="9">
        <v>0</v>
      </c>
      <c r="G710" s="9">
        <v>0</v>
      </c>
      <c r="H710" s="9">
        <v>0</v>
      </c>
      <c r="I710" s="9">
        <v>1</v>
      </c>
      <c r="J710" s="9">
        <v>0</v>
      </c>
      <c r="K710" s="9">
        <v>0</v>
      </c>
      <c r="L710" s="9">
        <v>0</v>
      </c>
      <c r="M710" s="9">
        <v>0</v>
      </c>
      <c r="N710" s="9">
        <v>0</v>
      </c>
      <c r="O710" s="9">
        <v>0</v>
      </c>
      <c r="P710" s="9">
        <f t="shared" ref="P710:P752" si="144">SUM(D710:I710)</f>
        <v>3</v>
      </c>
      <c r="Q710" s="10">
        <f t="shared" ref="Q710:Q753" si="145">SUM(J710:O710)</f>
        <v>0</v>
      </c>
      <c r="R710" s="9">
        <f t="shared" ref="R710:R753" si="146">+Q710+P710</f>
        <v>3</v>
      </c>
      <c r="S710" s="9">
        <v>0</v>
      </c>
      <c r="T710" s="9">
        <v>0</v>
      </c>
      <c r="U710" s="11">
        <f t="shared" ref="U710:U753" si="147">+T710+S710</f>
        <v>0</v>
      </c>
    </row>
    <row r="711" spans="1:21" ht="14.1" customHeight="1" collapsed="1">
      <c r="A711" s="847" t="s">
        <v>963</v>
      </c>
      <c r="B711" s="847"/>
      <c r="C711" s="847"/>
      <c r="D711" s="7">
        <f t="shared" ref="D711:T711" si="148">SUM(D712:D715)</f>
        <v>7</v>
      </c>
      <c r="E711" s="7">
        <f t="shared" si="148"/>
        <v>2</v>
      </c>
      <c r="F711" s="7">
        <f t="shared" si="148"/>
        <v>0</v>
      </c>
      <c r="G711" s="7">
        <f t="shared" si="148"/>
        <v>3</v>
      </c>
      <c r="H711" s="7">
        <f t="shared" si="148"/>
        <v>0</v>
      </c>
      <c r="I711" s="7">
        <f t="shared" si="148"/>
        <v>7</v>
      </c>
      <c r="J711" s="7">
        <f t="shared" si="148"/>
        <v>1</v>
      </c>
      <c r="K711" s="7">
        <f t="shared" si="148"/>
        <v>0</v>
      </c>
      <c r="L711" s="7">
        <f t="shared" si="148"/>
        <v>0</v>
      </c>
      <c r="M711" s="7">
        <f t="shared" si="148"/>
        <v>0</v>
      </c>
      <c r="N711" s="7">
        <f t="shared" si="148"/>
        <v>0</v>
      </c>
      <c r="O711" s="7">
        <f t="shared" si="148"/>
        <v>0</v>
      </c>
      <c r="P711" s="8">
        <f t="shared" si="144"/>
        <v>19</v>
      </c>
      <c r="Q711" s="8">
        <f t="shared" si="145"/>
        <v>1</v>
      </c>
      <c r="R711" s="8">
        <f t="shared" si="146"/>
        <v>20</v>
      </c>
      <c r="S711" s="8">
        <f t="shared" si="148"/>
        <v>0</v>
      </c>
      <c r="T711" s="8">
        <f t="shared" si="148"/>
        <v>0</v>
      </c>
      <c r="U711" s="8">
        <f t="shared" si="147"/>
        <v>0</v>
      </c>
    </row>
    <row r="712" spans="1:21" hidden="1" outlineLevel="1">
      <c r="A712" s="851" t="s">
        <v>963</v>
      </c>
      <c r="B712" s="852" t="s">
        <v>964</v>
      </c>
      <c r="C712" s="50" t="s">
        <v>965</v>
      </c>
      <c r="D712" s="9">
        <v>3</v>
      </c>
      <c r="E712" s="9">
        <v>1</v>
      </c>
      <c r="F712" s="9">
        <v>0</v>
      </c>
      <c r="G712" s="9">
        <v>0</v>
      </c>
      <c r="H712" s="9">
        <v>0</v>
      </c>
      <c r="I712" s="9">
        <v>3</v>
      </c>
      <c r="J712" s="9">
        <v>1</v>
      </c>
      <c r="K712" s="9">
        <v>0</v>
      </c>
      <c r="L712" s="9">
        <v>0</v>
      </c>
      <c r="M712" s="9">
        <v>0</v>
      </c>
      <c r="N712" s="9">
        <v>0</v>
      </c>
      <c r="O712" s="9">
        <v>0</v>
      </c>
      <c r="P712" s="9">
        <f t="shared" si="144"/>
        <v>7</v>
      </c>
      <c r="Q712" s="10">
        <f t="shared" si="145"/>
        <v>1</v>
      </c>
      <c r="R712" s="9">
        <f t="shared" si="146"/>
        <v>8</v>
      </c>
      <c r="S712" s="9">
        <v>0</v>
      </c>
      <c r="T712" s="9">
        <v>0</v>
      </c>
      <c r="U712" s="11">
        <f t="shared" si="147"/>
        <v>0</v>
      </c>
    </row>
    <row r="713" spans="1:21" hidden="1" outlineLevel="1">
      <c r="A713" s="851"/>
      <c r="B713" s="852"/>
      <c r="C713" s="50" t="s">
        <v>966</v>
      </c>
      <c r="D713" s="9">
        <v>1</v>
      </c>
      <c r="E713" s="9">
        <v>0</v>
      </c>
      <c r="F713" s="9">
        <v>0</v>
      </c>
      <c r="G713" s="9">
        <v>0</v>
      </c>
      <c r="H713" s="9">
        <v>0</v>
      </c>
      <c r="I713" s="9">
        <v>1</v>
      </c>
      <c r="J713" s="9">
        <v>0</v>
      </c>
      <c r="K713" s="9">
        <v>0</v>
      </c>
      <c r="L713" s="9">
        <v>0</v>
      </c>
      <c r="M713" s="9">
        <v>0</v>
      </c>
      <c r="N713" s="9">
        <v>0</v>
      </c>
      <c r="O713" s="9">
        <v>0</v>
      </c>
      <c r="P713" s="9">
        <f t="shared" si="144"/>
        <v>2</v>
      </c>
      <c r="Q713" s="10">
        <f t="shared" si="145"/>
        <v>0</v>
      </c>
      <c r="R713" s="9">
        <f t="shared" si="146"/>
        <v>2</v>
      </c>
      <c r="S713" s="9">
        <v>0</v>
      </c>
      <c r="T713" s="9">
        <v>0</v>
      </c>
      <c r="U713" s="11">
        <f t="shared" si="147"/>
        <v>0</v>
      </c>
    </row>
    <row r="714" spans="1:21" ht="22.5" hidden="1" outlineLevel="1">
      <c r="A714" s="851"/>
      <c r="B714" s="852"/>
      <c r="C714" s="50" t="s">
        <v>967</v>
      </c>
      <c r="D714" s="9">
        <v>0</v>
      </c>
      <c r="E714" s="9">
        <v>0</v>
      </c>
      <c r="F714" s="9">
        <v>0</v>
      </c>
      <c r="G714" s="9">
        <v>0</v>
      </c>
      <c r="H714" s="9">
        <v>0</v>
      </c>
      <c r="I714" s="9">
        <v>0</v>
      </c>
      <c r="J714" s="9">
        <v>0</v>
      </c>
      <c r="K714" s="9">
        <v>0</v>
      </c>
      <c r="L714" s="9">
        <v>0</v>
      </c>
      <c r="M714" s="9">
        <v>0</v>
      </c>
      <c r="N714" s="9">
        <v>0</v>
      </c>
      <c r="O714" s="9">
        <v>0</v>
      </c>
      <c r="P714" s="9">
        <f t="shared" si="144"/>
        <v>0</v>
      </c>
      <c r="Q714" s="10">
        <f t="shared" si="145"/>
        <v>0</v>
      </c>
      <c r="R714" s="9">
        <f t="shared" si="146"/>
        <v>0</v>
      </c>
      <c r="S714" s="9">
        <v>0</v>
      </c>
      <c r="T714" s="9">
        <v>0</v>
      </c>
      <c r="U714" s="11">
        <f t="shared" si="147"/>
        <v>0</v>
      </c>
    </row>
    <row r="715" spans="1:21" ht="33.75" hidden="1" outlineLevel="1">
      <c r="A715" s="851"/>
      <c r="B715" s="852"/>
      <c r="C715" s="50" t="s">
        <v>968</v>
      </c>
      <c r="D715" s="9">
        <v>3</v>
      </c>
      <c r="E715" s="9">
        <v>1</v>
      </c>
      <c r="F715" s="9">
        <v>0</v>
      </c>
      <c r="G715" s="9">
        <v>3</v>
      </c>
      <c r="H715" s="9">
        <v>0</v>
      </c>
      <c r="I715" s="9">
        <v>3</v>
      </c>
      <c r="J715" s="9">
        <v>0</v>
      </c>
      <c r="K715" s="9">
        <v>0</v>
      </c>
      <c r="L715" s="9">
        <v>0</v>
      </c>
      <c r="M715" s="9">
        <v>0</v>
      </c>
      <c r="N715" s="9">
        <v>0</v>
      </c>
      <c r="O715" s="9">
        <v>0</v>
      </c>
      <c r="P715" s="9">
        <f t="shared" si="144"/>
        <v>10</v>
      </c>
      <c r="Q715" s="10">
        <f t="shared" si="145"/>
        <v>0</v>
      </c>
      <c r="R715" s="9">
        <f t="shared" si="146"/>
        <v>10</v>
      </c>
      <c r="S715" s="9">
        <v>0</v>
      </c>
      <c r="T715" s="9">
        <v>0</v>
      </c>
      <c r="U715" s="11">
        <f t="shared" si="147"/>
        <v>0</v>
      </c>
    </row>
    <row r="716" spans="1:21" ht="14.1" customHeight="1" collapsed="1">
      <c r="A716" s="847" t="s">
        <v>969</v>
      </c>
      <c r="B716" s="847"/>
      <c r="C716" s="847"/>
      <c r="D716" s="7">
        <v>6</v>
      </c>
      <c r="E716" s="7">
        <v>0</v>
      </c>
      <c r="F716" s="7">
        <v>0</v>
      </c>
      <c r="G716" s="7">
        <v>0</v>
      </c>
      <c r="H716" s="7">
        <v>0</v>
      </c>
      <c r="I716" s="7">
        <v>9</v>
      </c>
      <c r="J716" s="7">
        <v>7</v>
      </c>
      <c r="K716" s="7">
        <v>0</v>
      </c>
      <c r="L716" s="7">
        <v>0</v>
      </c>
      <c r="M716" s="7">
        <v>0</v>
      </c>
      <c r="N716" s="7">
        <v>0</v>
      </c>
      <c r="O716" s="7">
        <v>1</v>
      </c>
      <c r="P716" s="8">
        <f t="shared" si="144"/>
        <v>15</v>
      </c>
      <c r="Q716" s="8">
        <f t="shared" si="145"/>
        <v>8</v>
      </c>
      <c r="R716" s="8">
        <f t="shared" si="146"/>
        <v>23</v>
      </c>
      <c r="S716" s="8">
        <v>0</v>
      </c>
      <c r="T716" s="8">
        <v>0</v>
      </c>
      <c r="U716" s="8">
        <f t="shared" si="147"/>
        <v>0</v>
      </c>
    </row>
    <row r="717" spans="1:21" ht="14.1" customHeight="1" collapsed="1">
      <c r="A717" s="847" t="s">
        <v>970</v>
      </c>
      <c r="B717" s="847"/>
      <c r="C717" s="847"/>
      <c r="D717" s="7">
        <f>SUM(D718:D724)</f>
        <v>115</v>
      </c>
      <c r="E717" s="7">
        <f t="shared" ref="E717:O717" si="149">SUM(E718:E724)</f>
        <v>8</v>
      </c>
      <c r="F717" s="7">
        <f t="shared" si="149"/>
        <v>9</v>
      </c>
      <c r="G717" s="7">
        <f t="shared" si="149"/>
        <v>17</v>
      </c>
      <c r="H717" s="7">
        <f t="shared" si="149"/>
        <v>3</v>
      </c>
      <c r="I717" s="7">
        <f t="shared" si="149"/>
        <v>116</v>
      </c>
      <c r="J717" s="7">
        <f t="shared" si="149"/>
        <v>27</v>
      </c>
      <c r="K717" s="7">
        <f t="shared" si="149"/>
        <v>2</v>
      </c>
      <c r="L717" s="7">
        <f t="shared" si="149"/>
        <v>1</v>
      </c>
      <c r="M717" s="7">
        <f t="shared" si="149"/>
        <v>3</v>
      </c>
      <c r="N717" s="7">
        <f t="shared" si="149"/>
        <v>2</v>
      </c>
      <c r="O717" s="7">
        <f t="shared" si="149"/>
        <v>17</v>
      </c>
      <c r="P717" s="8">
        <f t="shared" si="144"/>
        <v>268</v>
      </c>
      <c r="Q717" s="8">
        <f t="shared" si="145"/>
        <v>52</v>
      </c>
      <c r="R717" s="8">
        <f t="shared" si="146"/>
        <v>320</v>
      </c>
      <c r="S717" s="8">
        <f t="shared" ref="S717:T717" si="150">SUM(S718:S724)</f>
        <v>0</v>
      </c>
      <c r="T717" s="8">
        <f t="shared" si="150"/>
        <v>0</v>
      </c>
      <c r="U717" s="8">
        <f t="shared" si="147"/>
        <v>0</v>
      </c>
    </row>
    <row r="718" spans="1:21" hidden="1" outlineLevel="1">
      <c r="A718" s="851" t="s">
        <v>970</v>
      </c>
      <c r="B718" s="852" t="s">
        <v>971</v>
      </c>
      <c r="C718" s="50" t="s">
        <v>972</v>
      </c>
      <c r="D718" s="9">
        <v>51</v>
      </c>
      <c r="E718" s="9">
        <v>2</v>
      </c>
      <c r="F718" s="9">
        <v>5</v>
      </c>
      <c r="G718" s="9">
        <v>3</v>
      </c>
      <c r="H718" s="9">
        <v>1</v>
      </c>
      <c r="I718" s="9">
        <v>18</v>
      </c>
      <c r="J718" s="9">
        <v>17</v>
      </c>
      <c r="K718" s="9">
        <v>0</v>
      </c>
      <c r="L718" s="9">
        <v>0</v>
      </c>
      <c r="M718" s="9">
        <v>1</v>
      </c>
      <c r="N718" s="9">
        <v>2</v>
      </c>
      <c r="O718" s="9">
        <v>10</v>
      </c>
      <c r="P718" s="9">
        <f t="shared" si="144"/>
        <v>80</v>
      </c>
      <c r="Q718" s="10">
        <f t="shared" si="145"/>
        <v>30</v>
      </c>
      <c r="R718" s="9">
        <f t="shared" si="146"/>
        <v>110</v>
      </c>
      <c r="S718" s="9">
        <v>0</v>
      </c>
      <c r="T718" s="9">
        <v>0</v>
      </c>
      <c r="U718" s="11">
        <f t="shared" si="147"/>
        <v>0</v>
      </c>
    </row>
    <row r="719" spans="1:21" hidden="1" outlineLevel="1">
      <c r="A719" s="851"/>
      <c r="B719" s="852"/>
      <c r="C719" s="50" t="s">
        <v>973</v>
      </c>
      <c r="D719" s="9">
        <v>14</v>
      </c>
      <c r="E719" s="9">
        <v>0</v>
      </c>
      <c r="F719" s="9">
        <v>1</v>
      </c>
      <c r="G719" s="9">
        <v>5</v>
      </c>
      <c r="H719" s="9">
        <v>0</v>
      </c>
      <c r="I719" s="9">
        <v>22</v>
      </c>
      <c r="J719" s="9">
        <v>2</v>
      </c>
      <c r="K719" s="9">
        <v>0</v>
      </c>
      <c r="L719" s="9">
        <v>0</v>
      </c>
      <c r="M719" s="9">
        <v>1</v>
      </c>
      <c r="N719" s="9">
        <v>0</v>
      </c>
      <c r="O719" s="9">
        <v>1</v>
      </c>
      <c r="P719" s="9">
        <f t="shared" si="144"/>
        <v>42</v>
      </c>
      <c r="Q719" s="10">
        <f t="shared" si="145"/>
        <v>4</v>
      </c>
      <c r="R719" s="9">
        <f t="shared" si="146"/>
        <v>46</v>
      </c>
      <c r="S719" s="9">
        <v>0</v>
      </c>
      <c r="T719" s="9">
        <v>0</v>
      </c>
      <c r="U719" s="11">
        <f t="shared" si="147"/>
        <v>0</v>
      </c>
    </row>
    <row r="720" spans="1:21" ht="22.5" hidden="1" outlineLevel="1">
      <c r="A720" s="851"/>
      <c r="B720" s="852"/>
      <c r="C720" s="50" t="s">
        <v>974</v>
      </c>
      <c r="D720" s="9">
        <v>0</v>
      </c>
      <c r="E720" s="9">
        <v>0</v>
      </c>
      <c r="F720" s="9">
        <v>0</v>
      </c>
      <c r="G720" s="9">
        <v>0</v>
      </c>
      <c r="H720" s="9">
        <v>0</v>
      </c>
      <c r="I720" s="9">
        <v>1</v>
      </c>
      <c r="J720" s="9">
        <v>1</v>
      </c>
      <c r="K720" s="9">
        <v>1</v>
      </c>
      <c r="L720" s="9">
        <v>0</v>
      </c>
      <c r="M720" s="9">
        <v>0</v>
      </c>
      <c r="N720" s="9">
        <v>0</v>
      </c>
      <c r="O720" s="9">
        <v>1</v>
      </c>
      <c r="P720" s="9">
        <f t="shared" si="144"/>
        <v>1</v>
      </c>
      <c r="Q720" s="10">
        <f t="shared" si="145"/>
        <v>3</v>
      </c>
      <c r="R720" s="9">
        <f t="shared" si="146"/>
        <v>4</v>
      </c>
      <c r="S720" s="9">
        <v>0</v>
      </c>
      <c r="T720" s="9">
        <v>0</v>
      </c>
      <c r="U720" s="11">
        <f t="shared" si="147"/>
        <v>0</v>
      </c>
    </row>
    <row r="721" spans="1:21" hidden="1" outlineLevel="1">
      <c r="A721" s="851"/>
      <c r="B721" s="852"/>
      <c r="C721" s="50" t="s">
        <v>975</v>
      </c>
      <c r="D721" s="9">
        <v>14</v>
      </c>
      <c r="E721" s="9">
        <v>2</v>
      </c>
      <c r="F721" s="9">
        <v>1</v>
      </c>
      <c r="G721" s="9">
        <v>4</v>
      </c>
      <c r="H721" s="9">
        <v>0</v>
      </c>
      <c r="I721" s="9">
        <v>34</v>
      </c>
      <c r="J721" s="9">
        <v>1</v>
      </c>
      <c r="K721" s="9">
        <v>0</v>
      </c>
      <c r="L721" s="9">
        <v>0</v>
      </c>
      <c r="M721" s="9">
        <v>0</v>
      </c>
      <c r="N721" s="9">
        <v>0</v>
      </c>
      <c r="O721" s="9">
        <v>0</v>
      </c>
      <c r="P721" s="9">
        <f t="shared" si="144"/>
        <v>55</v>
      </c>
      <c r="Q721" s="10">
        <f t="shared" si="145"/>
        <v>1</v>
      </c>
      <c r="R721" s="9">
        <f t="shared" si="146"/>
        <v>56</v>
      </c>
      <c r="S721" s="9">
        <v>0</v>
      </c>
      <c r="T721" s="9">
        <v>0</v>
      </c>
      <c r="U721" s="11">
        <f t="shared" si="147"/>
        <v>0</v>
      </c>
    </row>
    <row r="722" spans="1:21" ht="22.5" hidden="1" outlineLevel="1">
      <c r="A722" s="851"/>
      <c r="B722" s="852" t="s">
        <v>976</v>
      </c>
      <c r="C722" s="50" t="s">
        <v>977</v>
      </c>
      <c r="D722" s="9">
        <v>9</v>
      </c>
      <c r="E722" s="9">
        <v>0</v>
      </c>
      <c r="F722" s="9">
        <v>1</v>
      </c>
      <c r="G722" s="9">
        <v>1</v>
      </c>
      <c r="H722" s="9">
        <v>0</v>
      </c>
      <c r="I722" s="9">
        <v>8</v>
      </c>
      <c r="J722" s="9">
        <v>3</v>
      </c>
      <c r="K722" s="9">
        <v>0</v>
      </c>
      <c r="L722" s="9">
        <v>1</v>
      </c>
      <c r="M722" s="9">
        <v>0</v>
      </c>
      <c r="N722" s="9">
        <v>0</v>
      </c>
      <c r="O722" s="9">
        <v>3</v>
      </c>
      <c r="P722" s="9">
        <f t="shared" si="144"/>
        <v>19</v>
      </c>
      <c r="Q722" s="10">
        <f t="shared" si="145"/>
        <v>7</v>
      </c>
      <c r="R722" s="9">
        <f t="shared" si="146"/>
        <v>26</v>
      </c>
      <c r="S722" s="9">
        <v>0</v>
      </c>
      <c r="T722" s="9">
        <v>0</v>
      </c>
      <c r="U722" s="11">
        <f t="shared" si="147"/>
        <v>0</v>
      </c>
    </row>
    <row r="723" spans="1:21" ht="22.5" hidden="1" outlineLevel="1">
      <c r="A723" s="851"/>
      <c r="B723" s="852"/>
      <c r="C723" s="50" t="s">
        <v>978</v>
      </c>
      <c r="D723" s="9">
        <v>0</v>
      </c>
      <c r="E723" s="9">
        <v>0</v>
      </c>
      <c r="F723" s="9">
        <v>0</v>
      </c>
      <c r="G723" s="9">
        <v>0</v>
      </c>
      <c r="H723" s="9">
        <v>0</v>
      </c>
      <c r="I723" s="9">
        <v>0</v>
      </c>
      <c r="J723" s="9">
        <v>0</v>
      </c>
      <c r="K723" s="9">
        <v>0</v>
      </c>
      <c r="L723" s="9">
        <v>0</v>
      </c>
      <c r="M723" s="9">
        <v>0</v>
      </c>
      <c r="N723" s="9">
        <v>0</v>
      </c>
      <c r="O723" s="9">
        <v>0</v>
      </c>
      <c r="P723" s="9">
        <f t="shared" si="144"/>
        <v>0</v>
      </c>
      <c r="Q723" s="10">
        <f t="shared" si="145"/>
        <v>0</v>
      </c>
      <c r="R723" s="9">
        <f t="shared" si="146"/>
        <v>0</v>
      </c>
      <c r="S723" s="9">
        <v>0</v>
      </c>
      <c r="T723" s="9">
        <v>0</v>
      </c>
      <c r="U723" s="11">
        <f t="shared" si="147"/>
        <v>0</v>
      </c>
    </row>
    <row r="724" spans="1:21" hidden="1" outlineLevel="1">
      <c r="A724" s="851"/>
      <c r="B724" s="852"/>
      <c r="C724" s="50" t="s">
        <v>979</v>
      </c>
      <c r="D724" s="9">
        <v>27</v>
      </c>
      <c r="E724" s="9">
        <v>4</v>
      </c>
      <c r="F724" s="9">
        <v>1</v>
      </c>
      <c r="G724" s="9">
        <v>4</v>
      </c>
      <c r="H724" s="9">
        <v>2</v>
      </c>
      <c r="I724" s="9">
        <v>33</v>
      </c>
      <c r="J724" s="9">
        <v>3</v>
      </c>
      <c r="K724" s="9">
        <v>1</v>
      </c>
      <c r="L724" s="9">
        <v>0</v>
      </c>
      <c r="M724" s="9">
        <v>1</v>
      </c>
      <c r="N724" s="9">
        <v>0</v>
      </c>
      <c r="O724" s="9">
        <v>2</v>
      </c>
      <c r="P724" s="9">
        <f t="shared" si="144"/>
        <v>71</v>
      </c>
      <c r="Q724" s="10">
        <f t="shared" si="145"/>
        <v>7</v>
      </c>
      <c r="R724" s="9">
        <f t="shared" si="146"/>
        <v>78</v>
      </c>
      <c r="S724" s="9">
        <v>0</v>
      </c>
      <c r="T724" s="9">
        <v>0</v>
      </c>
      <c r="U724" s="11">
        <f t="shared" si="147"/>
        <v>0</v>
      </c>
    </row>
    <row r="725" spans="1:21" ht="14.1" customHeight="1" collapsed="1">
      <c r="A725" s="847" t="s">
        <v>980</v>
      </c>
      <c r="B725" s="847"/>
      <c r="C725" s="847"/>
      <c r="D725" s="7">
        <f t="shared" ref="D725:T725" si="151">SUM(D726:D731)</f>
        <v>21</v>
      </c>
      <c r="E725" s="7">
        <f t="shared" si="151"/>
        <v>1</v>
      </c>
      <c r="F725" s="7">
        <f t="shared" si="151"/>
        <v>4</v>
      </c>
      <c r="G725" s="7">
        <f t="shared" si="151"/>
        <v>1</v>
      </c>
      <c r="H725" s="7">
        <f t="shared" si="151"/>
        <v>0</v>
      </c>
      <c r="I725" s="7">
        <f t="shared" si="151"/>
        <v>11</v>
      </c>
      <c r="J725" s="7">
        <f t="shared" si="151"/>
        <v>6</v>
      </c>
      <c r="K725" s="7">
        <f t="shared" si="151"/>
        <v>1</v>
      </c>
      <c r="L725" s="7">
        <f t="shared" si="151"/>
        <v>0</v>
      </c>
      <c r="M725" s="7">
        <f t="shared" si="151"/>
        <v>0</v>
      </c>
      <c r="N725" s="7">
        <f t="shared" si="151"/>
        <v>0</v>
      </c>
      <c r="O725" s="7">
        <f t="shared" si="151"/>
        <v>4</v>
      </c>
      <c r="P725" s="8">
        <f t="shared" si="144"/>
        <v>38</v>
      </c>
      <c r="Q725" s="8">
        <f t="shared" si="145"/>
        <v>11</v>
      </c>
      <c r="R725" s="8">
        <f t="shared" si="146"/>
        <v>49</v>
      </c>
      <c r="S725" s="8">
        <f t="shared" si="151"/>
        <v>1</v>
      </c>
      <c r="T725" s="8">
        <f t="shared" si="151"/>
        <v>0</v>
      </c>
      <c r="U725" s="8">
        <f t="shared" si="147"/>
        <v>1</v>
      </c>
    </row>
    <row r="726" spans="1:21" hidden="1" outlineLevel="1">
      <c r="A726" s="851" t="s">
        <v>980</v>
      </c>
      <c r="B726" s="852" t="s">
        <v>981</v>
      </c>
      <c r="C726" s="50" t="s">
        <v>982</v>
      </c>
      <c r="D726" s="9">
        <v>3</v>
      </c>
      <c r="E726" s="9">
        <v>0</v>
      </c>
      <c r="F726" s="9">
        <v>1</v>
      </c>
      <c r="G726" s="9">
        <v>0</v>
      </c>
      <c r="H726" s="9">
        <v>0</v>
      </c>
      <c r="I726" s="9">
        <v>3</v>
      </c>
      <c r="J726" s="9">
        <v>1</v>
      </c>
      <c r="K726" s="9">
        <v>0</v>
      </c>
      <c r="L726" s="9">
        <v>0</v>
      </c>
      <c r="M726" s="9">
        <v>0</v>
      </c>
      <c r="N726" s="9">
        <v>0</v>
      </c>
      <c r="O726" s="9">
        <v>0</v>
      </c>
      <c r="P726" s="9">
        <f>SUM(D726:I726)</f>
        <v>7</v>
      </c>
      <c r="Q726" s="10">
        <f t="shared" si="145"/>
        <v>1</v>
      </c>
      <c r="R726" s="9">
        <f t="shared" si="146"/>
        <v>8</v>
      </c>
      <c r="S726" s="9">
        <v>1</v>
      </c>
      <c r="T726" s="9">
        <v>0</v>
      </c>
      <c r="U726" s="11">
        <f t="shared" si="147"/>
        <v>1</v>
      </c>
    </row>
    <row r="727" spans="1:21" ht="22.5" hidden="1" outlineLevel="1">
      <c r="A727" s="851"/>
      <c r="B727" s="852"/>
      <c r="C727" s="50" t="s">
        <v>983</v>
      </c>
      <c r="D727" s="9">
        <v>3</v>
      </c>
      <c r="E727" s="9">
        <v>1</v>
      </c>
      <c r="F727" s="9">
        <v>0</v>
      </c>
      <c r="G727" s="9">
        <v>0</v>
      </c>
      <c r="H727" s="9">
        <v>0</v>
      </c>
      <c r="I727" s="9">
        <v>1</v>
      </c>
      <c r="J727" s="9">
        <v>0</v>
      </c>
      <c r="K727" s="9">
        <v>0</v>
      </c>
      <c r="L727" s="9">
        <v>0</v>
      </c>
      <c r="M727" s="9">
        <v>0</v>
      </c>
      <c r="N727" s="9">
        <v>0</v>
      </c>
      <c r="O727" s="9">
        <v>0</v>
      </c>
      <c r="P727" s="9">
        <f t="shared" ref="P727:P731" si="152">SUM(D727:I727)</f>
        <v>5</v>
      </c>
      <c r="Q727" s="10">
        <f t="shared" si="145"/>
        <v>0</v>
      </c>
      <c r="R727" s="9">
        <f t="shared" si="146"/>
        <v>5</v>
      </c>
      <c r="S727" s="9">
        <v>0</v>
      </c>
      <c r="T727" s="9">
        <v>0</v>
      </c>
      <c r="U727" s="11">
        <f t="shared" si="147"/>
        <v>0</v>
      </c>
    </row>
    <row r="728" spans="1:21" ht="22.5" hidden="1" outlineLevel="1">
      <c r="A728" s="851"/>
      <c r="B728" s="50" t="s">
        <v>984</v>
      </c>
      <c r="C728" s="50" t="s">
        <v>985</v>
      </c>
      <c r="D728" s="9">
        <v>1</v>
      </c>
      <c r="E728" s="9">
        <v>0</v>
      </c>
      <c r="F728" s="9">
        <v>0</v>
      </c>
      <c r="G728" s="9">
        <v>1</v>
      </c>
      <c r="H728" s="9">
        <v>0</v>
      </c>
      <c r="I728" s="9">
        <v>1</v>
      </c>
      <c r="J728" s="9">
        <v>1</v>
      </c>
      <c r="K728" s="9">
        <v>0</v>
      </c>
      <c r="L728" s="9">
        <v>0</v>
      </c>
      <c r="M728" s="9">
        <v>0</v>
      </c>
      <c r="N728" s="9">
        <v>0</v>
      </c>
      <c r="O728" s="9">
        <v>0</v>
      </c>
      <c r="P728" s="9">
        <f t="shared" si="152"/>
        <v>3</v>
      </c>
      <c r="Q728" s="10">
        <f t="shared" si="145"/>
        <v>1</v>
      </c>
      <c r="R728" s="9">
        <f t="shared" si="146"/>
        <v>4</v>
      </c>
      <c r="S728" s="9">
        <v>0</v>
      </c>
      <c r="T728" s="9">
        <v>0</v>
      </c>
      <c r="U728" s="11">
        <f t="shared" si="147"/>
        <v>0</v>
      </c>
    </row>
    <row r="729" spans="1:21" hidden="1" outlineLevel="1">
      <c r="A729" s="851"/>
      <c r="B729" s="852" t="s">
        <v>986</v>
      </c>
      <c r="C729" s="50" t="s">
        <v>987</v>
      </c>
      <c r="D729" s="9">
        <v>2</v>
      </c>
      <c r="E729" s="9">
        <v>0</v>
      </c>
      <c r="F729" s="9">
        <v>1</v>
      </c>
      <c r="G729" s="9">
        <v>0</v>
      </c>
      <c r="H729" s="9">
        <v>0</v>
      </c>
      <c r="I729" s="9">
        <v>0</v>
      </c>
      <c r="J729" s="9">
        <v>2</v>
      </c>
      <c r="K729" s="9">
        <v>0</v>
      </c>
      <c r="L729" s="9">
        <v>0</v>
      </c>
      <c r="M729" s="9">
        <v>0</v>
      </c>
      <c r="N729" s="9">
        <v>0</v>
      </c>
      <c r="O729" s="9">
        <v>1</v>
      </c>
      <c r="P729" s="9">
        <f t="shared" si="152"/>
        <v>3</v>
      </c>
      <c r="Q729" s="10">
        <f t="shared" si="145"/>
        <v>3</v>
      </c>
      <c r="R729" s="9">
        <f t="shared" si="146"/>
        <v>6</v>
      </c>
      <c r="S729" s="9">
        <v>0</v>
      </c>
      <c r="T729" s="9">
        <v>0</v>
      </c>
      <c r="U729" s="11">
        <f t="shared" si="147"/>
        <v>0</v>
      </c>
    </row>
    <row r="730" spans="1:21" hidden="1" outlineLevel="1">
      <c r="A730" s="851"/>
      <c r="B730" s="852"/>
      <c r="C730" s="50" t="s">
        <v>988</v>
      </c>
      <c r="D730" s="9">
        <v>2</v>
      </c>
      <c r="E730" s="9">
        <v>0</v>
      </c>
      <c r="F730" s="9">
        <v>0</v>
      </c>
      <c r="G730" s="9">
        <v>0</v>
      </c>
      <c r="H730" s="9">
        <v>0</v>
      </c>
      <c r="I730" s="9">
        <v>1</v>
      </c>
      <c r="J730" s="9">
        <v>0</v>
      </c>
      <c r="K730" s="9">
        <v>0</v>
      </c>
      <c r="L730" s="9">
        <v>0</v>
      </c>
      <c r="M730" s="9">
        <v>0</v>
      </c>
      <c r="N730" s="9">
        <v>0</v>
      </c>
      <c r="O730" s="9">
        <v>0</v>
      </c>
      <c r="P730" s="9">
        <f t="shared" si="152"/>
        <v>3</v>
      </c>
      <c r="Q730" s="10">
        <f t="shared" si="145"/>
        <v>0</v>
      </c>
      <c r="R730" s="9">
        <f t="shared" si="146"/>
        <v>3</v>
      </c>
      <c r="S730" s="9">
        <v>0</v>
      </c>
      <c r="T730" s="9">
        <v>0</v>
      </c>
      <c r="U730" s="11">
        <f t="shared" si="147"/>
        <v>0</v>
      </c>
    </row>
    <row r="731" spans="1:21" ht="22.5" hidden="1" outlineLevel="1">
      <c r="A731" s="851"/>
      <c r="B731" s="852"/>
      <c r="C731" s="50" t="s">
        <v>989</v>
      </c>
      <c r="D731" s="9">
        <v>10</v>
      </c>
      <c r="E731" s="9">
        <v>0</v>
      </c>
      <c r="F731" s="9">
        <v>2</v>
      </c>
      <c r="G731" s="9">
        <v>0</v>
      </c>
      <c r="H731" s="9">
        <v>0</v>
      </c>
      <c r="I731" s="9">
        <v>5</v>
      </c>
      <c r="J731" s="9">
        <v>2</v>
      </c>
      <c r="K731" s="9">
        <v>1</v>
      </c>
      <c r="L731" s="9">
        <v>0</v>
      </c>
      <c r="M731" s="9">
        <v>0</v>
      </c>
      <c r="N731" s="9">
        <v>0</v>
      </c>
      <c r="O731" s="9">
        <v>3</v>
      </c>
      <c r="P731" s="9">
        <f t="shared" si="152"/>
        <v>17</v>
      </c>
      <c r="Q731" s="10">
        <f t="shared" si="145"/>
        <v>6</v>
      </c>
      <c r="R731" s="9">
        <f t="shared" si="146"/>
        <v>23</v>
      </c>
      <c r="S731" s="9">
        <v>0</v>
      </c>
      <c r="T731" s="9">
        <v>0</v>
      </c>
      <c r="U731" s="11">
        <f t="shared" si="147"/>
        <v>0</v>
      </c>
    </row>
    <row r="732" spans="1:21" ht="14.1" customHeight="1" collapsed="1">
      <c r="A732" s="847" t="s">
        <v>990</v>
      </c>
      <c r="B732" s="847"/>
      <c r="C732" s="847"/>
      <c r="D732" s="7">
        <f t="shared" ref="D732:T732" si="153">SUM(D733:D740)</f>
        <v>368</v>
      </c>
      <c r="E732" s="7">
        <f t="shared" si="153"/>
        <v>16</v>
      </c>
      <c r="F732" s="7">
        <f t="shared" si="153"/>
        <v>34</v>
      </c>
      <c r="G732" s="7">
        <f t="shared" si="153"/>
        <v>48</v>
      </c>
      <c r="H732" s="7">
        <f t="shared" si="153"/>
        <v>15</v>
      </c>
      <c r="I732" s="7">
        <f t="shared" si="153"/>
        <v>267</v>
      </c>
      <c r="J732" s="7">
        <f t="shared" si="153"/>
        <v>34</v>
      </c>
      <c r="K732" s="7">
        <f t="shared" si="153"/>
        <v>2</v>
      </c>
      <c r="L732" s="7">
        <f t="shared" si="153"/>
        <v>3</v>
      </c>
      <c r="M732" s="7">
        <f t="shared" si="153"/>
        <v>3</v>
      </c>
      <c r="N732" s="7">
        <f t="shared" si="153"/>
        <v>3</v>
      </c>
      <c r="O732" s="7">
        <f t="shared" si="153"/>
        <v>15</v>
      </c>
      <c r="P732" s="8">
        <f t="shared" si="144"/>
        <v>748</v>
      </c>
      <c r="Q732" s="8">
        <f t="shared" si="145"/>
        <v>60</v>
      </c>
      <c r="R732" s="8">
        <f t="shared" si="146"/>
        <v>808</v>
      </c>
      <c r="S732" s="8">
        <f t="shared" si="153"/>
        <v>1</v>
      </c>
      <c r="T732" s="8">
        <f t="shared" si="153"/>
        <v>0</v>
      </c>
      <c r="U732" s="8">
        <f t="shared" si="147"/>
        <v>1</v>
      </c>
    </row>
    <row r="733" spans="1:21" ht="22.5" hidden="1" outlineLevel="1">
      <c r="A733" s="851" t="s">
        <v>990</v>
      </c>
      <c r="B733" s="852" t="s">
        <v>991</v>
      </c>
      <c r="C733" s="50" t="s">
        <v>992</v>
      </c>
      <c r="D733" s="9">
        <v>13</v>
      </c>
      <c r="E733" s="9">
        <v>0</v>
      </c>
      <c r="F733" s="9">
        <v>1</v>
      </c>
      <c r="G733" s="9">
        <v>0</v>
      </c>
      <c r="H733" s="9">
        <v>0</v>
      </c>
      <c r="I733" s="9">
        <v>4</v>
      </c>
      <c r="J733" s="9">
        <v>16</v>
      </c>
      <c r="K733" s="9">
        <v>0</v>
      </c>
      <c r="L733" s="9">
        <v>0</v>
      </c>
      <c r="M733" s="9">
        <v>0</v>
      </c>
      <c r="N733" s="9">
        <v>0</v>
      </c>
      <c r="O733" s="9">
        <v>0</v>
      </c>
      <c r="P733" s="9">
        <f>SUM(D733:I733)</f>
        <v>18</v>
      </c>
      <c r="Q733" s="10">
        <f t="shared" si="145"/>
        <v>16</v>
      </c>
      <c r="R733" s="9">
        <f t="shared" si="146"/>
        <v>34</v>
      </c>
      <c r="S733" s="9">
        <v>0</v>
      </c>
      <c r="T733" s="9">
        <v>0</v>
      </c>
      <c r="U733" s="11">
        <f t="shared" si="147"/>
        <v>0</v>
      </c>
    </row>
    <row r="734" spans="1:21" hidden="1" outlineLevel="1">
      <c r="A734" s="851"/>
      <c r="B734" s="852"/>
      <c r="C734" s="50" t="s">
        <v>993</v>
      </c>
      <c r="D734" s="9">
        <v>1</v>
      </c>
      <c r="E734" s="9">
        <v>0</v>
      </c>
      <c r="F734" s="9">
        <v>0</v>
      </c>
      <c r="G734" s="9">
        <v>0</v>
      </c>
      <c r="H734" s="9">
        <v>0</v>
      </c>
      <c r="I734" s="9">
        <v>2</v>
      </c>
      <c r="J734" s="9">
        <v>1</v>
      </c>
      <c r="K734" s="9">
        <v>0</v>
      </c>
      <c r="L734" s="9">
        <v>0</v>
      </c>
      <c r="M734" s="9">
        <v>0</v>
      </c>
      <c r="N734" s="9">
        <v>0</v>
      </c>
      <c r="O734" s="9">
        <v>0</v>
      </c>
      <c r="P734" s="9">
        <f t="shared" ref="P734:P740" si="154">SUM(D734:I734)</f>
        <v>3</v>
      </c>
      <c r="Q734" s="10">
        <f t="shared" si="145"/>
        <v>1</v>
      </c>
      <c r="R734" s="9">
        <f t="shared" si="146"/>
        <v>4</v>
      </c>
      <c r="S734" s="9">
        <v>0</v>
      </c>
      <c r="T734" s="9">
        <v>0</v>
      </c>
      <c r="U734" s="11">
        <f t="shared" si="147"/>
        <v>0</v>
      </c>
    </row>
    <row r="735" spans="1:21" ht="22.5" hidden="1" outlineLevel="1">
      <c r="A735" s="851"/>
      <c r="B735" s="852" t="s">
        <v>994</v>
      </c>
      <c r="C735" s="50" t="s">
        <v>995</v>
      </c>
      <c r="D735" s="9">
        <v>67</v>
      </c>
      <c r="E735" s="9">
        <v>0</v>
      </c>
      <c r="F735" s="9">
        <v>7</v>
      </c>
      <c r="G735" s="9">
        <v>12</v>
      </c>
      <c r="H735" s="9">
        <v>3</v>
      </c>
      <c r="I735" s="9">
        <v>48</v>
      </c>
      <c r="J735" s="9">
        <v>10</v>
      </c>
      <c r="K735" s="9">
        <v>1</v>
      </c>
      <c r="L735" s="9">
        <v>3</v>
      </c>
      <c r="M735" s="9">
        <v>3</v>
      </c>
      <c r="N735" s="9">
        <v>3</v>
      </c>
      <c r="O735" s="9">
        <v>10</v>
      </c>
      <c r="P735" s="9">
        <f t="shared" si="154"/>
        <v>137</v>
      </c>
      <c r="Q735" s="10">
        <f t="shared" si="145"/>
        <v>30</v>
      </c>
      <c r="R735" s="9">
        <f t="shared" si="146"/>
        <v>167</v>
      </c>
      <c r="S735" s="9">
        <v>0</v>
      </c>
      <c r="T735" s="9">
        <v>0</v>
      </c>
      <c r="U735" s="11">
        <f t="shared" si="147"/>
        <v>0</v>
      </c>
    </row>
    <row r="736" spans="1:21" ht="22.5" hidden="1" outlineLevel="1">
      <c r="A736" s="851"/>
      <c r="B736" s="852"/>
      <c r="C736" s="50" t="s">
        <v>996</v>
      </c>
      <c r="D736" s="9">
        <v>92</v>
      </c>
      <c r="E736" s="9">
        <v>4</v>
      </c>
      <c r="F736" s="9">
        <v>7</v>
      </c>
      <c r="G736" s="9">
        <v>11</v>
      </c>
      <c r="H736" s="9">
        <v>4</v>
      </c>
      <c r="I736" s="9">
        <v>60</v>
      </c>
      <c r="J736" s="9">
        <v>3</v>
      </c>
      <c r="K736" s="9">
        <v>0</v>
      </c>
      <c r="L736" s="9">
        <v>0</v>
      </c>
      <c r="M736" s="9">
        <v>0</v>
      </c>
      <c r="N736" s="9">
        <v>0</v>
      </c>
      <c r="O736" s="9">
        <v>4</v>
      </c>
      <c r="P736" s="9">
        <f t="shared" si="154"/>
        <v>178</v>
      </c>
      <c r="Q736" s="10">
        <f t="shared" si="145"/>
        <v>7</v>
      </c>
      <c r="R736" s="9">
        <f t="shared" si="146"/>
        <v>185</v>
      </c>
      <c r="S736" s="9">
        <v>0</v>
      </c>
      <c r="T736" s="9">
        <v>0</v>
      </c>
      <c r="U736" s="11">
        <f t="shared" si="147"/>
        <v>0</v>
      </c>
    </row>
    <row r="737" spans="1:21" hidden="1" outlineLevel="1">
      <c r="A737" s="851"/>
      <c r="B737" s="852"/>
      <c r="C737" s="50" t="s">
        <v>997</v>
      </c>
      <c r="D737" s="9">
        <v>0</v>
      </c>
      <c r="E737" s="9">
        <v>0</v>
      </c>
      <c r="F737" s="9">
        <v>1</v>
      </c>
      <c r="G737" s="9">
        <v>0</v>
      </c>
      <c r="H737" s="9">
        <v>0</v>
      </c>
      <c r="I737" s="9">
        <v>0</v>
      </c>
      <c r="J737" s="9">
        <v>0</v>
      </c>
      <c r="K737" s="9">
        <v>0</v>
      </c>
      <c r="L737" s="9">
        <v>0</v>
      </c>
      <c r="M737" s="9">
        <v>0</v>
      </c>
      <c r="N737" s="9">
        <v>0</v>
      </c>
      <c r="O737" s="9">
        <v>0</v>
      </c>
      <c r="P737" s="9">
        <f t="shared" si="154"/>
        <v>1</v>
      </c>
      <c r="Q737" s="10">
        <f t="shared" si="145"/>
        <v>0</v>
      </c>
      <c r="R737" s="9">
        <f t="shared" si="146"/>
        <v>1</v>
      </c>
      <c r="S737" s="9">
        <v>0</v>
      </c>
      <c r="T737" s="9">
        <v>0</v>
      </c>
      <c r="U737" s="11">
        <f t="shared" si="147"/>
        <v>0</v>
      </c>
    </row>
    <row r="738" spans="1:21" ht="22.5" hidden="1" outlineLevel="1">
      <c r="A738" s="851"/>
      <c r="B738" s="852"/>
      <c r="C738" s="50" t="s">
        <v>998</v>
      </c>
      <c r="D738" s="9">
        <v>191</v>
      </c>
      <c r="E738" s="9">
        <v>12</v>
      </c>
      <c r="F738" s="9">
        <v>18</v>
      </c>
      <c r="G738" s="9">
        <v>25</v>
      </c>
      <c r="H738" s="9">
        <v>8</v>
      </c>
      <c r="I738" s="9">
        <v>148</v>
      </c>
      <c r="J738" s="9">
        <v>3</v>
      </c>
      <c r="K738" s="9">
        <v>1</v>
      </c>
      <c r="L738" s="9">
        <v>0</v>
      </c>
      <c r="M738" s="9">
        <v>0</v>
      </c>
      <c r="N738" s="9">
        <v>0</v>
      </c>
      <c r="O738" s="9">
        <v>1</v>
      </c>
      <c r="P738" s="9">
        <f t="shared" si="154"/>
        <v>402</v>
      </c>
      <c r="Q738" s="10">
        <f t="shared" si="145"/>
        <v>5</v>
      </c>
      <c r="R738" s="9">
        <f t="shared" si="146"/>
        <v>407</v>
      </c>
      <c r="S738" s="9">
        <v>1</v>
      </c>
      <c r="T738" s="9">
        <v>0</v>
      </c>
      <c r="U738" s="11">
        <f t="shared" si="147"/>
        <v>1</v>
      </c>
    </row>
    <row r="739" spans="1:21" hidden="1" outlineLevel="1">
      <c r="A739" s="851"/>
      <c r="B739" s="852"/>
      <c r="C739" s="50" t="s">
        <v>999</v>
      </c>
      <c r="D739" s="9">
        <v>0</v>
      </c>
      <c r="E739" s="9">
        <v>0</v>
      </c>
      <c r="F739" s="9">
        <v>0</v>
      </c>
      <c r="G739" s="9">
        <v>0</v>
      </c>
      <c r="H739" s="9">
        <v>0</v>
      </c>
      <c r="I739" s="9">
        <v>1</v>
      </c>
      <c r="J739" s="9">
        <v>0</v>
      </c>
      <c r="K739" s="9">
        <v>0</v>
      </c>
      <c r="L739" s="9">
        <v>0</v>
      </c>
      <c r="M739" s="9">
        <v>0</v>
      </c>
      <c r="N739" s="9">
        <v>0</v>
      </c>
      <c r="O739" s="9">
        <v>0</v>
      </c>
      <c r="P739" s="9">
        <f t="shared" si="154"/>
        <v>1</v>
      </c>
      <c r="Q739" s="10">
        <f t="shared" si="145"/>
        <v>0</v>
      </c>
      <c r="R739" s="9">
        <f t="shared" si="146"/>
        <v>1</v>
      </c>
      <c r="S739" s="9">
        <v>0</v>
      </c>
      <c r="T739" s="9">
        <v>0</v>
      </c>
      <c r="U739" s="11">
        <f t="shared" si="147"/>
        <v>0</v>
      </c>
    </row>
    <row r="740" spans="1:21" ht="22.5" hidden="1" outlineLevel="1">
      <c r="A740" s="851"/>
      <c r="B740" s="852"/>
      <c r="C740" s="50" t="s">
        <v>1000</v>
      </c>
      <c r="D740" s="9">
        <v>4</v>
      </c>
      <c r="E740" s="9">
        <v>0</v>
      </c>
      <c r="F740" s="9">
        <v>0</v>
      </c>
      <c r="G740" s="9">
        <v>0</v>
      </c>
      <c r="H740" s="9">
        <v>0</v>
      </c>
      <c r="I740" s="9">
        <v>4</v>
      </c>
      <c r="J740" s="9">
        <v>1</v>
      </c>
      <c r="K740" s="9">
        <v>0</v>
      </c>
      <c r="L740" s="9">
        <v>0</v>
      </c>
      <c r="M740" s="9">
        <v>0</v>
      </c>
      <c r="N740" s="9">
        <v>0</v>
      </c>
      <c r="O740" s="9">
        <v>0</v>
      </c>
      <c r="P740" s="9">
        <f t="shared" si="154"/>
        <v>8</v>
      </c>
      <c r="Q740" s="10">
        <f t="shared" si="145"/>
        <v>1</v>
      </c>
      <c r="R740" s="9">
        <f t="shared" si="146"/>
        <v>9</v>
      </c>
      <c r="S740" s="9">
        <v>0</v>
      </c>
      <c r="T740" s="9">
        <v>0</v>
      </c>
      <c r="U740" s="11">
        <f t="shared" si="147"/>
        <v>0</v>
      </c>
    </row>
    <row r="741" spans="1:21" ht="14.1" customHeight="1" collapsed="1">
      <c r="A741" s="847" t="s">
        <v>1001</v>
      </c>
      <c r="B741" s="847"/>
      <c r="C741" s="847"/>
      <c r="D741" s="7">
        <f>SUM(D742:D748)</f>
        <v>440</v>
      </c>
      <c r="E741" s="7">
        <f t="shared" ref="E741:T741" si="155">SUM(E742:E748)</f>
        <v>22</v>
      </c>
      <c r="F741" s="7">
        <f t="shared" si="155"/>
        <v>42</v>
      </c>
      <c r="G741" s="7">
        <f t="shared" si="155"/>
        <v>33</v>
      </c>
      <c r="H741" s="7">
        <f t="shared" si="155"/>
        <v>12</v>
      </c>
      <c r="I741" s="7">
        <f t="shared" si="155"/>
        <v>290</v>
      </c>
      <c r="J741" s="7">
        <f t="shared" si="155"/>
        <v>176</v>
      </c>
      <c r="K741" s="7">
        <f t="shared" si="155"/>
        <v>2</v>
      </c>
      <c r="L741" s="7">
        <f t="shared" si="155"/>
        <v>11</v>
      </c>
      <c r="M741" s="7">
        <f t="shared" si="155"/>
        <v>23</v>
      </c>
      <c r="N741" s="7">
        <f t="shared" si="155"/>
        <v>3</v>
      </c>
      <c r="O741" s="7">
        <f t="shared" si="155"/>
        <v>80</v>
      </c>
      <c r="P741" s="8">
        <f t="shared" si="144"/>
        <v>839</v>
      </c>
      <c r="Q741" s="8">
        <f t="shared" si="145"/>
        <v>295</v>
      </c>
      <c r="R741" s="8">
        <f t="shared" si="146"/>
        <v>1134</v>
      </c>
      <c r="S741" s="8">
        <f t="shared" si="155"/>
        <v>0</v>
      </c>
      <c r="T741" s="8">
        <f t="shared" si="155"/>
        <v>0</v>
      </c>
      <c r="U741" s="8">
        <f t="shared" si="147"/>
        <v>0</v>
      </c>
    </row>
    <row r="742" spans="1:21" ht="22.5" hidden="1" outlineLevel="1">
      <c r="A742" s="851" t="s">
        <v>1001</v>
      </c>
      <c r="B742" s="852" t="s">
        <v>1002</v>
      </c>
      <c r="C742" s="50" t="s">
        <v>1003</v>
      </c>
      <c r="D742" s="9">
        <v>73</v>
      </c>
      <c r="E742" s="9">
        <v>4</v>
      </c>
      <c r="F742" s="9">
        <v>7</v>
      </c>
      <c r="G742" s="9">
        <v>6</v>
      </c>
      <c r="H742" s="9">
        <v>0</v>
      </c>
      <c r="I742" s="9">
        <v>40</v>
      </c>
      <c r="J742" s="9">
        <v>34</v>
      </c>
      <c r="K742" s="9">
        <v>2</v>
      </c>
      <c r="L742" s="9">
        <v>2</v>
      </c>
      <c r="M742" s="9">
        <v>6</v>
      </c>
      <c r="N742" s="9">
        <v>0</v>
      </c>
      <c r="O742" s="9">
        <v>18</v>
      </c>
      <c r="P742" s="9">
        <f t="shared" si="144"/>
        <v>130</v>
      </c>
      <c r="Q742" s="10">
        <f t="shared" si="145"/>
        <v>62</v>
      </c>
      <c r="R742" s="9">
        <f t="shared" si="146"/>
        <v>192</v>
      </c>
      <c r="S742" s="9">
        <v>0</v>
      </c>
      <c r="T742" s="9">
        <v>0</v>
      </c>
      <c r="U742" s="11">
        <f t="shared" si="147"/>
        <v>0</v>
      </c>
    </row>
    <row r="743" spans="1:21" ht="22.5" hidden="1" outlineLevel="1">
      <c r="A743" s="851"/>
      <c r="B743" s="852"/>
      <c r="C743" s="50" t="s">
        <v>1004</v>
      </c>
      <c r="D743" s="9">
        <v>25</v>
      </c>
      <c r="E743" s="9">
        <v>0</v>
      </c>
      <c r="F743" s="9">
        <v>1</v>
      </c>
      <c r="G743" s="9">
        <v>2</v>
      </c>
      <c r="H743" s="9">
        <v>0</v>
      </c>
      <c r="I743" s="9">
        <v>7</v>
      </c>
      <c r="J743" s="9">
        <v>8</v>
      </c>
      <c r="K743" s="9">
        <v>0</v>
      </c>
      <c r="L743" s="9">
        <v>0</v>
      </c>
      <c r="M743" s="9">
        <v>1</v>
      </c>
      <c r="N743" s="9">
        <v>0</v>
      </c>
      <c r="O743" s="9">
        <v>6</v>
      </c>
      <c r="P743" s="9">
        <f t="shared" si="144"/>
        <v>35</v>
      </c>
      <c r="Q743" s="10">
        <f t="shared" si="145"/>
        <v>15</v>
      </c>
      <c r="R743" s="9">
        <f t="shared" si="146"/>
        <v>50</v>
      </c>
      <c r="S743" s="9">
        <v>0</v>
      </c>
      <c r="T743" s="9">
        <v>0</v>
      </c>
      <c r="U743" s="11">
        <f t="shared" si="147"/>
        <v>0</v>
      </c>
    </row>
    <row r="744" spans="1:21" hidden="1" outlineLevel="1">
      <c r="A744" s="851"/>
      <c r="B744" s="852"/>
      <c r="C744" s="50" t="s">
        <v>1005</v>
      </c>
      <c r="D744" s="9">
        <v>24</v>
      </c>
      <c r="E744" s="9">
        <v>2</v>
      </c>
      <c r="F744" s="9">
        <v>5</v>
      </c>
      <c r="G744" s="9">
        <v>3</v>
      </c>
      <c r="H744" s="9">
        <v>3</v>
      </c>
      <c r="I744" s="9">
        <v>27</v>
      </c>
      <c r="J744" s="9">
        <v>2</v>
      </c>
      <c r="K744" s="9">
        <v>0</v>
      </c>
      <c r="L744" s="9">
        <v>0</v>
      </c>
      <c r="M744" s="9">
        <v>0</v>
      </c>
      <c r="N744" s="9">
        <v>0</v>
      </c>
      <c r="O744" s="9">
        <v>0</v>
      </c>
      <c r="P744" s="9">
        <f t="shared" si="144"/>
        <v>64</v>
      </c>
      <c r="Q744" s="10">
        <f t="shared" si="145"/>
        <v>2</v>
      </c>
      <c r="R744" s="9">
        <f t="shared" si="146"/>
        <v>66</v>
      </c>
      <c r="S744" s="9">
        <v>0</v>
      </c>
      <c r="T744" s="9">
        <v>0</v>
      </c>
      <c r="U744" s="11">
        <f t="shared" si="147"/>
        <v>0</v>
      </c>
    </row>
    <row r="745" spans="1:21" ht="22.5" hidden="1" outlineLevel="1">
      <c r="A745" s="851"/>
      <c r="B745" s="852"/>
      <c r="C745" s="50" t="s">
        <v>1006</v>
      </c>
      <c r="D745" s="9">
        <v>11</v>
      </c>
      <c r="E745" s="9">
        <v>0</v>
      </c>
      <c r="F745" s="9">
        <v>0</v>
      </c>
      <c r="G745" s="9">
        <v>0</v>
      </c>
      <c r="H745" s="9">
        <v>0</v>
      </c>
      <c r="I745" s="9">
        <v>9</v>
      </c>
      <c r="J745" s="9">
        <v>9</v>
      </c>
      <c r="K745" s="9">
        <v>0</v>
      </c>
      <c r="L745" s="9">
        <v>1</v>
      </c>
      <c r="M745" s="9">
        <v>4</v>
      </c>
      <c r="N745" s="9">
        <v>0</v>
      </c>
      <c r="O745" s="9">
        <v>8</v>
      </c>
      <c r="P745" s="9">
        <f t="shared" si="144"/>
        <v>20</v>
      </c>
      <c r="Q745" s="10">
        <f t="shared" si="145"/>
        <v>22</v>
      </c>
      <c r="R745" s="9">
        <f t="shared" si="146"/>
        <v>42</v>
      </c>
      <c r="S745" s="9">
        <v>0</v>
      </c>
      <c r="T745" s="9">
        <v>0</v>
      </c>
      <c r="U745" s="11">
        <f t="shared" si="147"/>
        <v>0</v>
      </c>
    </row>
    <row r="746" spans="1:21" ht="22.5" hidden="1" outlineLevel="1">
      <c r="A746" s="851"/>
      <c r="B746" s="852"/>
      <c r="C746" s="50" t="s">
        <v>1007</v>
      </c>
      <c r="D746" s="9">
        <v>0</v>
      </c>
      <c r="E746" s="9">
        <v>0</v>
      </c>
      <c r="F746" s="9">
        <v>0</v>
      </c>
      <c r="G746" s="9">
        <v>0</v>
      </c>
      <c r="H746" s="9">
        <v>0</v>
      </c>
      <c r="I746" s="9">
        <v>0</v>
      </c>
      <c r="J746" s="9">
        <v>0</v>
      </c>
      <c r="K746" s="9">
        <v>0</v>
      </c>
      <c r="L746" s="9">
        <v>0</v>
      </c>
      <c r="M746" s="9">
        <v>0</v>
      </c>
      <c r="N746" s="9">
        <v>0</v>
      </c>
      <c r="O746" s="9">
        <v>0</v>
      </c>
      <c r="P746" s="9">
        <f t="shared" si="144"/>
        <v>0</v>
      </c>
      <c r="Q746" s="10">
        <f t="shared" si="145"/>
        <v>0</v>
      </c>
      <c r="R746" s="9">
        <f t="shared" si="146"/>
        <v>0</v>
      </c>
      <c r="S746" s="9">
        <v>0</v>
      </c>
      <c r="T746" s="9">
        <v>0</v>
      </c>
      <c r="U746" s="11">
        <f t="shared" si="147"/>
        <v>0</v>
      </c>
    </row>
    <row r="747" spans="1:21" hidden="1" outlineLevel="1">
      <c r="A747" s="851"/>
      <c r="B747" s="852"/>
      <c r="C747" s="50" t="s">
        <v>1008</v>
      </c>
      <c r="D747" s="9">
        <v>0</v>
      </c>
      <c r="E747" s="9">
        <v>0</v>
      </c>
      <c r="F747" s="9">
        <v>0</v>
      </c>
      <c r="G747" s="9">
        <v>0</v>
      </c>
      <c r="H747" s="9">
        <v>0</v>
      </c>
      <c r="I747" s="9">
        <v>0</v>
      </c>
      <c r="J747" s="9">
        <v>0</v>
      </c>
      <c r="K747" s="9">
        <v>0</v>
      </c>
      <c r="L747" s="9">
        <v>0</v>
      </c>
      <c r="M747" s="9">
        <v>0</v>
      </c>
      <c r="N747" s="9">
        <v>0</v>
      </c>
      <c r="O747" s="9">
        <v>0</v>
      </c>
      <c r="P747" s="9">
        <f t="shared" si="144"/>
        <v>0</v>
      </c>
      <c r="Q747" s="10">
        <f t="shared" si="145"/>
        <v>0</v>
      </c>
      <c r="R747" s="9">
        <f t="shared" si="146"/>
        <v>0</v>
      </c>
      <c r="S747" s="9">
        <v>0</v>
      </c>
      <c r="T747" s="9">
        <v>0</v>
      </c>
      <c r="U747" s="11">
        <f t="shared" si="147"/>
        <v>0</v>
      </c>
    </row>
    <row r="748" spans="1:21" ht="22.5" hidden="1" outlineLevel="1">
      <c r="A748" s="851"/>
      <c r="B748" s="852"/>
      <c r="C748" s="50" t="s">
        <v>1009</v>
      </c>
      <c r="D748" s="9">
        <v>307</v>
      </c>
      <c r="E748" s="9">
        <v>16</v>
      </c>
      <c r="F748" s="9">
        <v>29</v>
      </c>
      <c r="G748" s="9">
        <v>22</v>
      </c>
      <c r="H748" s="9">
        <v>9</v>
      </c>
      <c r="I748" s="9">
        <v>207</v>
      </c>
      <c r="J748" s="9">
        <v>123</v>
      </c>
      <c r="K748" s="9">
        <v>0</v>
      </c>
      <c r="L748" s="9">
        <v>8</v>
      </c>
      <c r="M748" s="9">
        <v>12</v>
      </c>
      <c r="N748" s="9">
        <v>3</v>
      </c>
      <c r="O748" s="9">
        <v>48</v>
      </c>
      <c r="P748" s="9">
        <f t="shared" si="144"/>
        <v>590</v>
      </c>
      <c r="Q748" s="10">
        <f t="shared" si="145"/>
        <v>194</v>
      </c>
      <c r="R748" s="9">
        <f t="shared" si="146"/>
        <v>784</v>
      </c>
      <c r="S748" s="9">
        <v>0</v>
      </c>
      <c r="T748" s="9">
        <v>0</v>
      </c>
      <c r="U748" s="11">
        <f t="shared" si="147"/>
        <v>0</v>
      </c>
    </row>
    <row r="749" spans="1:21" ht="21" customHeight="1" collapsed="1">
      <c r="A749" s="847" t="s">
        <v>1010</v>
      </c>
      <c r="B749" s="847"/>
      <c r="C749" s="847"/>
      <c r="D749" s="7">
        <v>3</v>
      </c>
      <c r="E749" s="7">
        <v>0</v>
      </c>
      <c r="F749" s="7">
        <v>0</v>
      </c>
      <c r="G749" s="7">
        <v>0</v>
      </c>
      <c r="H749" s="7">
        <v>0</v>
      </c>
      <c r="I749" s="7">
        <v>6</v>
      </c>
      <c r="J749" s="7">
        <v>2</v>
      </c>
      <c r="K749" s="7">
        <v>1</v>
      </c>
      <c r="L749" s="7">
        <v>0</v>
      </c>
      <c r="M749" s="7">
        <v>0</v>
      </c>
      <c r="N749" s="7">
        <v>0</v>
      </c>
      <c r="O749" s="7">
        <v>2</v>
      </c>
      <c r="P749" s="8">
        <f>SUM(D749:I749)</f>
        <v>9</v>
      </c>
      <c r="Q749" s="8">
        <f t="shared" si="145"/>
        <v>5</v>
      </c>
      <c r="R749" s="8">
        <f t="shared" si="146"/>
        <v>14</v>
      </c>
      <c r="S749" s="8">
        <v>0</v>
      </c>
      <c r="T749" s="8">
        <v>0</v>
      </c>
      <c r="U749" s="8">
        <f t="shared" si="147"/>
        <v>0</v>
      </c>
    </row>
    <row r="750" spans="1:21" ht="21" customHeight="1" collapsed="1">
      <c r="A750" s="847" t="s">
        <v>1011</v>
      </c>
      <c r="B750" s="847"/>
      <c r="C750" s="847"/>
      <c r="D750" s="7">
        <f t="shared" ref="D750:T750" si="156">+D751+D752</f>
        <v>20</v>
      </c>
      <c r="E750" s="7">
        <f t="shared" si="156"/>
        <v>0</v>
      </c>
      <c r="F750" s="7">
        <f t="shared" si="156"/>
        <v>0</v>
      </c>
      <c r="G750" s="7">
        <f t="shared" si="156"/>
        <v>0</v>
      </c>
      <c r="H750" s="7">
        <f t="shared" si="156"/>
        <v>0</v>
      </c>
      <c r="I750" s="7">
        <f t="shared" si="156"/>
        <v>6</v>
      </c>
      <c r="J750" s="7">
        <f t="shared" si="156"/>
        <v>26</v>
      </c>
      <c r="K750" s="7">
        <f t="shared" si="156"/>
        <v>2</v>
      </c>
      <c r="L750" s="7">
        <f t="shared" si="156"/>
        <v>4</v>
      </c>
      <c r="M750" s="7">
        <f t="shared" si="156"/>
        <v>1</v>
      </c>
      <c r="N750" s="7">
        <f t="shared" si="156"/>
        <v>0</v>
      </c>
      <c r="O750" s="7">
        <f t="shared" si="156"/>
        <v>16</v>
      </c>
      <c r="P750" s="8">
        <f t="shared" si="144"/>
        <v>26</v>
      </c>
      <c r="Q750" s="8">
        <f t="shared" si="145"/>
        <v>49</v>
      </c>
      <c r="R750" s="8">
        <f t="shared" si="146"/>
        <v>75</v>
      </c>
      <c r="S750" s="8">
        <f t="shared" si="156"/>
        <v>0</v>
      </c>
      <c r="T750" s="8">
        <f t="shared" si="156"/>
        <v>0</v>
      </c>
      <c r="U750" s="8">
        <f t="shared" si="147"/>
        <v>0</v>
      </c>
    </row>
    <row r="751" spans="1:21" ht="67.5" hidden="1" outlineLevel="1">
      <c r="A751" s="851" t="s">
        <v>1011</v>
      </c>
      <c r="B751" s="50" t="s">
        <v>1012</v>
      </c>
      <c r="C751" s="50" t="s">
        <v>1013</v>
      </c>
      <c r="D751" s="9">
        <v>19</v>
      </c>
      <c r="E751" s="9">
        <v>0</v>
      </c>
      <c r="F751" s="9">
        <v>0</v>
      </c>
      <c r="G751" s="9">
        <v>0</v>
      </c>
      <c r="H751" s="9">
        <v>0</v>
      </c>
      <c r="I751" s="9">
        <v>6</v>
      </c>
      <c r="J751" s="9">
        <v>24</v>
      </c>
      <c r="K751" s="9">
        <v>2</v>
      </c>
      <c r="L751" s="9">
        <v>3</v>
      </c>
      <c r="M751" s="9">
        <v>1</v>
      </c>
      <c r="N751" s="9">
        <v>0</v>
      </c>
      <c r="O751" s="9">
        <v>16</v>
      </c>
      <c r="P751" s="9">
        <f t="shared" si="144"/>
        <v>25</v>
      </c>
      <c r="Q751" s="10">
        <f t="shared" si="145"/>
        <v>46</v>
      </c>
      <c r="R751" s="9">
        <f t="shared" si="146"/>
        <v>71</v>
      </c>
      <c r="S751" s="9">
        <v>0</v>
      </c>
      <c r="T751" s="9">
        <v>0</v>
      </c>
      <c r="U751" s="11">
        <f t="shared" si="147"/>
        <v>0</v>
      </c>
    </row>
    <row r="752" spans="1:21" ht="78.75" hidden="1" outlineLevel="1">
      <c r="A752" s="851"/>
      <c r="B752" s="50" t="s">
        <v>1014</v>
      </c>
      <c r="C752" s="50" t="s">
        <v>1015</v>
      </c>
      <c r="D752" s="9">
        <v>1</v>
      </c>
      <c r="E752" s="9">
        <v>0</v>
      </c>
      <c r="F752" s="9">
        <v>0</v>
      </c>
      <c r="G752" s="9">
        <v>0</v>
      </c>
      <c r="H752" s="9">
        <v>0</v>
      </c>
      <c r="I752" s="9">
        <v>0</v>
      </c>
      <c r="J752" s="9">
        <v>2</v>
      </c>
      <c r="K752" s="9">
        <v>0</v>
      </c>
      <c r="L752" s="9">
        <v>1</v>
      </c>
      <c r="M752" s="9">
        <v>0</v>
      </c>
      <c r="N752" s="9">
        <v>0</v>
      </c>
      <c r="O752" s="9">
        <v>0</v>
      </c>
      <c r="P752" s="9">
        <f t="shared" si="144"/>
        <v>1</v>
      </c>
      <c r="Q752" s="10">
        <f t="shared" si="145"/>
        <v>3</v>
      </c>
      <c r="R752" s="9">
        <f t="shared" si="146"/>
        <v>4</v>
      </c>
      <c r="S752" s="9">
        <v>0</v>
      </c>
      <c r="T752" s="9">
        <v>0</v>
      </c>
      <c r="U752" s="11">
        <f t="shared" si="147"/>
        <v>0</v>
      </c>
    </row>
    <row r="753" spans="1:21" ht="14.1" customHeight="1" collapsed="1">
      <c r="A753" s="847" t="s">
        <v>1016</v>
      </c>
      <c r="B753" s="847"/>
      <c r="C753" s="847"/>
      <c r="D753" s="7">
        <v>5</v>
      </c>
      <c r="E753" s="7">
        <v>0</v>
      </c>
      <c r="F753" s="7">
        <v>0</v>
      </c>
      <c r="G753" s="7">
        <v>0</v>
      </c>
      <c r="H753" s="7">
        <v>0</v>
      </c>
      <c r="I753" s="7">
        <v>1</v>
      </c>
      <c r="J753" s="7">
        <v>1</v>
      </c>
      <c r="K753" s="7">
        <v>0</v>
      </c>
      <c r="L753" s="7">
        <v>0</v>
      </c>
      <c r="M753" s="7">
        <v>0</v>
      </c>
      <c r="N753" s="7">
        <v>0</v>
      </c>
      <c r="O753" s="7">
        <v>1</v>
      </c>
      <c r="P753" s="8">
        <f>SUM(D753:I753)</f>
        <v>6</v>
      </c>
      <c r="Q753" s="8">
        <f t="shared" si="145"/>
        <v>2</v>
      </c>
      <c r="R753" s="8">
        <f t="shared" si="146"/>
        <v>8</v>
      </c>
      <c r="S753" s="674">
        <v>0</v>
      </c>
      <c r="T753" s="674">
        <v>0</v>
      </c>
      <c r="U753" s="8">
        <f t="shared" si="147"/>
        <v>0</v>
      </c>
    </row>
    <row r="754" spans="1:21" ht="20.25" customHeight="1">
      <c r="A754" s="848" t="s">
        <v>1017</v>
      </c>
      <c r="B754" s="848"/>
      <c r="C754" s="848"/>
      <c r="D754" s="848"/>
      <c r="E754" s="848"/>
      <c r="F754" s="848"/>
      <c r="G754" s="848"/>
      <c r="H754" s="848"/>
      <c r="I754" s="848"/>
      <c r="J754" s="848"/>
      <c r="K754" s="848"/>
      <c r="L754" s="848"/>
      <c r="M754" s="848"/>
      <c r="N754" s="848"/>
      <c r="O754" s="848"/>
      <c r="P754" s="848"/>
      <c r="Q754" s="848"/>
      <c r="R754" s="848"/>
      <c r="S754" s="674">
        <v>171</v>
      </c>
      <c r="T754" s="674">
        <v>4</v>
      </c>
      <c r="U754" s="8">
        <f>+T754+S754</f>
        <v>175</v>
      </c>
    </row>
    <row r="755" spans="1:21" ht="15.75" customHeight="1" collapsed="1">
      <c r="A755" s="849" t="s">
        <v>1018</v>
      </c>
      <c r="B755" s="849"/>
      <c r="C755" s="849"/>
      <c r="D755" s="25">
        <f t="shared" ref="D755:R755" si="157">+D7+D39+D44+D50+D54+D57+D61+D72+D75+D102+D110+D111+D133+D144+D150+D158+D166+D173+D176+D195+D198+D205+D231+D248+D266+D277+D288+D313+D318+D327+D333+D346+D356+D365+D366+D367+D374+D377+D380+D391+D406+D413+D462+D500+D517+D526+D530+D538+D541+D546+D551+D559+D565+D568+D573+D578+D583+D591+D596+D604+D609+D613+D617+D621+D625+D629+D634+D635+D648+D652+D656+D660+D666+D674+D679+D691+D697+D702+D706+D711+D716+D717+D725+D732+D741+D749+D750+D753</f>
        <v>117511</v>
      </c>
      <c r="E755" s="25">
        <f t="shared" si="157"/>
        <v>5304</v>
      </c>
      <c r="F755" s="25">
        <f t="shared" si="157"/>
        <v>10077</v>
      </c>
      <c r="G755" s="25">
        <f t="shared" si="157"/>
        <v>14406</v>
      </c>
      <c r="H755" s="25">
        <f t="shared" si="157"/>
        <v>3893</v>
      </c>
      <c r="I755" s="25">
        <f t="shared" si="157"/>
        <v>89924</v>
      </c>
      <c r="J755" s="25">
        <f t="shared" si="157"/>
        <v>28609</v>
      </c>
      <c r="K755" s="25">
        <f t="shared" si="157"/>
        <v>1082</v>
      </c>
      <c r="L755" s="25">
        <f t="shared" si="157"/>
        <v>1761</v>
      </c>
      <c r="M755" s="25">
        <f t="shared" si="157"/>
        <v>2297</v>
      </c>
      <c r="N755" s="25">
        <f t="shared" si="157"/>
        <v>609</v>
      </c>
      <c r="O755" s="25">
        <f t="shared" si="157"/>
        <v>10595</v>
      </c>
      <c r="P755" s="25">
        <f t="shared" si="157"/>
        <v>241115</v>
      </c>
      <c r="Q755" s="25">
        <f t="shared" si="157"/>
        <v>44953</v>
      </c>
      <c r="R755" s="25">
        <f t="shared" si="157"/>
        <v>286068</v>
      </c>
      <c r="S755" s="25">
        <f>+S7+S39+S44+S50+S54+S57+S61+S72+S75+S102+S110+S111+S133+S144+S150+S158+S166+S173+S176+S195+S198+S205+S231+S248+S266+S277+S288+S313+S318+S327+S333+S346+S356+S365+S366+S367+S374+S377+S380+S391+S406+S413+S462+S500+S517+S526+S530+S538+S541+S546+S551+S559+S565+S568+S573+S578+S583+S591+S596+S604+S609+S613+S617+S621+S625+S629+S634+S635+S648+S652+S656+S660+S666+S674+S679+S691+S697+S702+S706+S711+S716+S717+S725+S732+S741+S749+S750+S753+S754</f>
        <v>568</v>
      </c>
      <c r="T755" s="25">
        <f t="shared" ref="T755:U755" si="158">+T7+T39+T44+T50+T54+T57+T61+T72+T75+T102+T110+T111+T133+T144+T150+T158+T166+T173+T176+T195+T198+T205+T231+T248+T266+T277+T288+T313+T318+T327+T333+T346+T356+T365+T366+T367+T374+T377+T380+T391+T406+T413+T462+T500+T517+T526+T530+T538+T541+T546+T551+T559+T565+T568+T573+T578+T583+T591+T596+T604+T609+T613+T617+T621+T625+T629+T634+T635+T648+T652+T656+T660+T666+T674+T679+T691+T697+T702+T706+T711+T716+T717+T725+T732+T741+T749+T750+T753+T754</f>
        <v>29</v>
      </c>
      <c r="U755" s="25">
        <f t="shared" si="158"/>
        <v>597</v>
      </c>
    </row>
    <row r="756" spans="1:21" ht="14.25" customHeight="1">
      <c r="A756" s="850" t="s">
        <v>1019</v>
      </c>
      <c r="B756" s="850"/>
      <c r="C756" s="850"/>
      <c r="D756" s="850"/>
      <c r="E756" s="850"/>
      <c r="F756" s="850"/>
      <c r="G756" s="850"/>
      <c r="H756" s="850"/>
      <c r="I756" s="850"/>
      <c r="J756" s="850"/>
      <c r="K756" s="850"/>
      <c r="L756" s="850"/>
      <c r="M756" s="850"/>
      <c r="N756" s="850"/>
      <c r="O756" s="850"/>
      <c r="P756" s="850"/>
      <c r="Q756" s="850"/>
      <c r="R756" s="850"/>
      <c r="S756" s="850"/>
      <c r="T756" s="850"/>
      <c r="U756" s="850"/>
    </row>
    <row r="757" spans="1:21" ht="14.25">
      <c r="A757" s="26" t="s">
        <v>1020</v>
      </c>
      <c r="B757" s="2"/>
      <c r="C757" s="2"/>
      <c r="P757" s="690"/>
      <c r="Q757" s="690"/>
      <c r="R757" s="691"/>
      <c r="S757" s="690"/>
      <c r="T757" s="690"/>
      <c r="U757" s="690"/>
    </row>
    <row r="758" spans="1:21" ht="12.75" customHeight="1">
      <c r="P758" s="690"/>
      <c r="Q758" s="690"/>
      <c r="R758" s="690"/>
      <c r="S758" s="690"/>
      <c r="T758" s="690"/>
      <c r="U758" s="690"/>
    </row>
    <row r="759" spans="1:21">
      <c r="D759" s="27"/>
      <c r="E759" s="27"/>
      <c r="F759" s="27"/>
      <c r="G759" s="27"/>
      <c r="H759" s="27"/>
      <c r="I759" s="27"/>
      <c r="J759" s="27"/>
      <c r="K759" s="27"/>
      <c r="L759" s="27"/>
      <c r="M759" s="27"/>
      <c r="N759" s="27"/>
      <c r="O759" s="27"/>
      <c r="P759" s="691"/>
      <c r="Q759" s="691"/>
      <c r="R759" s="691"/>
      <c r="S759" s="691"/>
      <c r="T759" s="691"/>
      <c r="U759" s="691"/>
    </row>
    <row r="760" spans="1:21">
      <c r="I760" s="27"/>
      <c r="P760" s="690"/>
      <c r="Q760" s="690"/>
      <c r="R760" s="690"/>
      <c r="S760" s="691"/>
      <c r="T760" s="691"/>
      <c r="U760" s="690"/>
    </row>
    <row r="761" spans="1:21">
      <c r="P761" s="690"/>
      <c r="Q761" s="690"/>
      <c r="R761" s="690"/>
      <c r="S761" s="690"/>
      <c r="T761" s="690"/>
      <c r="U761" s="690"/>
    </row>
  </sheetData>
  <mergeCells count="329">
    <mergeCell ref="A1:U1"/>
    <mergeCell ref="A2:U2"/>
    <mergeCell ref="T3:U3"/>
    <mergeCell ref="A4:C6"/>
    <mergeCell ref="D4:R4"/>
    <mergeCell ref="S4:U5"/>
    <mergeCell ref="D5:I5"/>
    <mergeCell ref="J5:O5"/>
    <mergeCell ref="P5:R5"/>
    <mergeCell ref="A39:C39"/>
    <mergeCell ref="A40:A43"/>
    <mergeCell ref="A44:C44"/>
    <mergeCell ref="A45:A49"/>
    <mergeCell ref="B45:B47"/>
    <mergeCell ref="B48:B49"/>
    <mergeCell ref="A7:C7"/>
    <mergeCell ref="A8:A38"/>
    <mergeCell ref="B8:B14"/>
    <mergeCell ref="B15:B23"/>
    <mergeCell ref="B25:B32"/>
    <mergeCell ref="B34:B37"/>
    <mergeCell ref="A58:A60"/>
    <mergeCell ref="B59:B60"/>
    <mergeCell ref="A61:C61"/>
    <mergeCell ref="A62:A71"/>
    <mergeCell ref="B62:B63"/>
    <mergeCell ref="B64:B71"/>
    <mergeCell ref="A50:C50"/>
    <mergeCell ref="A51:A53"/>
    <mergeCell ref="B52:B53"/>
    <mergeCell ref="A54:C54"/>
    <mergeCell ref="A55:A56"/>
    <mergeCell ref="A57:C57"/>
    <mergeCell ref="A72:C72"/>
    <mergeCell ref="A73:A74"/>
    <mergeCell ref="A75:C75"/>
    <mergeCell ref="A76:A101"/>
    <mergeCell ref="B76:B78"/>
    <mergeCell ref="B80:B82"/>
    <mergeCell ref="B83:B84"/>
    <mergeCell ref="B85:B86"/>
    <mergeCell ref="B87:B89"/>
    <mergeCell ref="B90:B92"/>
    <mergeCell ref="A111:C111"/>
    <mergeCell ref="A112:A132"/>
    <mergeCell ref="B112:B118"/>
    <mergeCell ref="B119:B124"/>
    <mergeCell ref="B126:B132"/>
    <mergeCell ref="A133:C133"/>
    <mergeCell ref="B93:B99"/>
    <mergeCell ref="B100:B101"/>
    <mergeCell ref="A102:C102"/>
    <mergeCell ref="A103:A109"/>
    <mergeCell ref="B103:B109"/>
    <mergeCell ref="A110:C110"/>
    <mergeCell ref="A150:C150"/>
    <mergeCell ref="A151:A157"/>
    <mergeCell ref="B152:B157"/>
    <mergeCell ref="A158:C158"/>
    <mergeCell ref="A159:A165"/>
    <mergeCell ref="B159:B160"/>
    <mergeCell ref="B161:B165"/>
    <mergeCell ref="A134:A143"/>
    <mergeCell ref="B134:B140"/>
    <mergeCell ref="B142:B143"/>
    <mergeCell ref="A144:C144"/>
    <mergeCell ref="A145:A149"/>
    <mergeCell ref="B145:B148"/>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98:C198"/>
    <mergeCell ref="A199:A204"/>
    <mergeCell ref="B199:B200"/>
    <mergeCell ref="B201:B204"/>
    <mergeCell ref="A205:C205"/>
    <mergeCell ref="A206:A230"/>
    <mergeCell ref="B206:B210"/>
    <mergeCell ref="B212:B213"/>
    <mergeCell ref="B214:B218"/>
    <mergeCell ref="B219:B221"/>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266:C266"/>
    <mergeCell ref="A267:A276"/>
    <mergeCell ref="B267:B268"/>
    <mergeCell ref="B272:B273"/>
    <mergeCell ref="A277:C277"/>
    <mergeCell ref="A278:A287"/>
    <mergeCell ref="B278:B279"/>
    <mergeCell ref="B281:B283"/>
    <mergeCell ref="B285:B286"/>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346:C346"/>
    <mergeCell ref="A347:A355"/>
    <mergeCell ref="B347:B354"/>
    <mergeCell ref="A356:C356"/>
    <mergeCell ref="A357:A364"/>
    <mergeCell ref="B357:B360"/>
    <mergeCell ref="B361:B363"/>
    <mergeCell ref="A327:C327"/>
    <mergeCell ref="A328:A332"/>
    <mergeCell ref="B328:B332"/>
    <mergeCell ref="A333:C333"/>
    <mergeCell ref="A334:A345"/>
    <mergeCell ref="B334:B336"/>
    <mergeCell ref="B342:B345"/>
    <mergeCell ref="A374:C374"/>
    <mergeCell ref="A375:A376"/>
    <mergeCell ref="B375:B376"/>
    <mergeCell ref="A377:C377"/>
    <mergeCell ref="A378:A379"/>
    <mergeCell ref="A380:C380"/>
    <mergeCell ref="A365:C365"/>
    <mergeCell ref="A366:C366"/>
    <mergeCell ref="A367:C367"/>
    <mergeCell ref="A368:A373"/>
    <mergeCell ref="B368:B369"/>
    <mergeCell ref="B370:B371"/>
    <mergeCell ref="B372:B373"/>
    <mergeCell ref="A381:A390"/>
    <mergeCell ref="B381:B384"/>
    <mergeCell ref="B385:B387"/>
    <mergeCell ref="B388:B390"/>
    <mergeCell ref="A391:C391"/>
    <mergeCell ref="A392:A405"/>
    <mergeCell ref="B392:B394"/>
    <mergeCell ref="B395:B398"/>
    <mergeCell ref="B399:B403"/>
    <mergeCell ref="B404:B405"/>
    <mergeCell ref="A406:C406"/>
    <mergeCell ref="A407:A412"/>
    <mergeCell ref="B407:B408"/>
    <mergeCell ref="B410:B411"/>
    <mergeCell ref="A413:C413"/>
    <mergeCell ref="A414:A461"/>
    <mergeCell ref="B414:B422"/>
    <mergeCell ref="B423:B426"/>
    <mergeCell ref="B427:B435"/>
    <mergeCell ref="B436:B444"/>
    <mergeCell ref="B445:B446"/>
    <mergeCell ref="B447:B453"/>
    <mergeCell ref="B454:B460"/>
    <mergeCell ref="A462:C462"/>
    <mergeCell ref="A463:A499"/>
    <mergeCell ref="B463:B464"/>
    <mergeCell ref="B465:B471"/>
    <mergeCell ref="B473:B475"/>
    <mergeCell ref="B476:B480"/>
    <mergeCell ref="B481:B485"/>
    <mergeCell ref="T513:U513"/>
    <mergeCell ref="A514:C516"/>
    <mergeCell ref="D514:R514"/>
    <mergeCell ref="S514:U515"/>
    <mergeCell ref="D515:I515"/>
    <mergeCell ref="J515:O515"/>
    <mergeCell ref="P515:R515"/>
    <mergeCell ref="B486:B494"/>
    <mergeCell ref="B495:B497"/>
    <mergeCell ref="B498:B499"/>
    <mergeCell ref="A500:C500"/>
    <mergeCell ref="A501:A512"/>
    <mergeCell ref="B503:B509"/>
    <mergeCell ref="B510:B511"/>
    <mergeCell ref="A530:C530"/>
    <mergeCell ref="A531:A537"/>
    <mergeCell ref="B531:B532"/>
    <mergeCell ref="B533:B537"/>
    <mergeCell ref="A538:C538"/>
    <mergeCell ref="A539:A540"/>
    <mergeCell ref="A517:C517"/>
    <mergeCell ref="A518:A525"/>
    <mergeCell ref="B518:B522"/>
    <mergeCell ref="A526:C526"/>
    <mergeCell ref="A527:A529"/>
    <mergeCell ref="B528:B529"/>
    <mergeCell ref="A552:A558"/>
    <mergeCell ref="B552:B556"/>
    <mergeCell ref="B557:B558"/>
    <mergeCell ref="A559:C559"/>
    <mergeCell ref="A560:A564"/>
    <mergeCell ref="B560:B563"/>
    <mergeCell ref="A541:C541"/>
    <mergeCell ref="A542:A545"/>
    <mergeCell ref="A546:C546"/>
    <mergeCell ref="A547:A550"/>
    <mergeCell ref="B548:B549"/>
    <mergeCell ref="A551:C551"/>
    <mergeCell ref="A578:C578"/>
    <mergeCell ref="A579:A582"/>
    <mergeCell ref="B579:B580"/>
    <mergeCell ref="B581:B582"/>
    <mergeCell ref="A583:C583"/>
    <mergeCell ref="A584:A590"/>
    <mergeCell ref="B584:B585"/>
    <mergeCell ref="B588:B590"/>
    <mergeCell ref="A565:C565"/>
    <mergeCell ref="A566:A567"/>
    <mergeCell ref="A568:C568"/>
    <mergeCell ref="A569:A572"/>
    <mergeCell ref="A573:C573"/>
    <mergeCell ref="A574:A577"/>
    <mergeCell ref="B574:B577"/>
    <mergeCell ref="A604:C604"/>
    <mergeCell ref="A605:A608"/>
    <mergeCell ref="B607:B608"/>
    <mergeCell ref="A609:C609"/>
    <mergeCell ref="A610:A612"/>
    <mergeCell ref="B610:B611"/>
    <mergeCell ref="A591:C591"/>
    <mergeCell ref="A592:A595"/>
    <mergeCell ref="B592:B593"/>
    <mergeCell ref="A596:C596"/>
    <mergeCell ref="A597:A603"/>
    <mergeCell ref="B597:B599"/>
    <mergeCell ref="B600:B602"/>
    <mergeCell ref="A621:C621"/>
    <mergeCell ref="A622:A624"/>
    <mergeCell ref="B622:B623"/>
    <mergeCell ref="A625:C625"/>
    <mergeCell ref="A626:A628"/>
    <mergeCell ref="B626:B627"/>
    <mergeCell ref="A613:C613"/>
    <mergeCell ref="A614:A616"/>
    <mergeCell ref="B615:B616"/>
    <mergeCell ref="A617:C617"/>
    <mergeCell ref="A618:A620"/>
    <mergeCell ref="B618:B619"/>
    <mergeCell ref="A648:C648"/>
    <mergeCell ref="A649:A651"/>
    <mergeCell ref="A652:C652"/>
    <mergeCell ref="A653:A655"/>
    <mergeCell ref="B653:B654"/>
    <mergeCell ref="A656:C656"/>
    <mergeCell ref="A629:C629"/>
    <mergeCell ref="A630:A633"/>
    <mergeCell ref="A634:C634"/>
    <mergeCell ref="A635:C635"/>
    <mergeCell ref="A636:A647"/>
    <mergeCell ref="B636:B637"/>
    <mergeCell ref="B638:B640"/>
    <mergeCell ref="B641:B646"/>
    <mergeCell ref="A674:C674"/>
    <mergeCell ref="A675:A678"/>
    <mergeCell ref="B675:B676"/>
    <mergeCell ref="A679:C679"/>
    <mergeCell ref="A680:A690"/>
    <mergeCell ref="B682:B683"/>
    <mergeCell ref="B684:B685"/>
    <mergeCell ref="B686:B689"/>
    <mergeCell ref="A657:A659"/>
    <mergeCell ref="A660:C660"/>
    <mergeCell ref="A661:A665"/>
    <mergeCell ref="B662:B664"/>
    <mergeCell ref="A666:C666"/>
    <mergeCell ref="A667:A673"/>
    <mergeCell ref="B667:B668"/>
    <mergeCell ref="B671:B673"/>
    <mergeCell ref="B677:B678"/>
    <mergeCell ref="A703:A705"/>
    <mergeCell ref="B704:B705"/>
    <mergeCell ref="A706:C706"/>
    <mergeCell ref="A707:A710"/>
    <mergeCell ref="B707:B710"/>
    <mergeCell ref="A711:C711"/>
    <mergeCell ref="A691:C691"/>
    <mergeCell ref="A692:A696"/>
    <mergeCell ref="B693:B695"/>
    <mergeCell ref="A697:C697"/>
    <mergeCell ref="A698:A701"/>
    <mergeCell ref="A702:C702"/>
    <mergeCell ref="A725:C725"/>
    <mergeCell ref="A726:A731"/>
    <mergeCell ref="B726:B727"/>
    <mergeCell ref="B729:B731"/>
    <mergeCell ref="A732:C732"/>
    <mergeCell ref="A733:A740"/>
    <mergeCell ref="B733:B734"/>
    <mergeCell ref="B735:B740"/>
    <mergeCell ref="A712:A715"/>
    <mergeCell ref="B712:B715"/>
    <mergeCell ref="A716:C716"/>
    <mergeCell ref="A717:C717"/>
    <mergeCell ref="A718:A724"/>
    <mergeCell ref="B718:B721"/>
    <mergeCell ref="B722:B724"/>
    <mergeCell ref="A753:C753"/>
    <mergeCell ref="A754:R754"/>
    <mergeCell ref="A755:C755"/>
    <mergeCell ref="A756:U756"/>
    <mergeCell ref="A741:C741"/>
    <mergeCell ref="A742:A748"/>
    <mergeCell ref="B742:B748"/>
    <mergeCell ref="A749:C749"/>
    <mergeCell ref="A750:C750"/>
    <mergeCell ref="A751:A752"/>
  </mergeCells>
  <printOptions horizontalCentered="1" verticalCentered="1"/>
  <pageMargins left="0" right="0" top="0" bottom="0" header="0" footer="0"/>
  <pageSetup paperSize="9" scale="68" orientation="landscape" r:id="rId1"/>
  <rowBreaks count="1" manualBreakCount="1">
    <brk id="500" max="16383" man="1"/>
  </rowBreaks>
  <ignoredErrors>
    <ignoredError sqref="P8:Q101 P103:Q355 P102:Q102 D102:O102 R102:U102 P357:Q512 P356:Q356 D356:O356 R356:U356 P527:Q529 P518:Q526 P530:Q533 P534:Q752 P753:Q753" formulaRange="1"/>
    <ignoredError sqref="F6:H6 L6:N6" numberStoredAsText="1"/>
  </ignoredErrors>
</worksheet>
</file>

<file path=xl/worksheets/sheet40.xml><?xml version="1.0" encoding="utf-8"?>
<worksheet xmlns="http://schemas.openxmlformats.org/spreadsheetml/2006/main" xmlns:r="http://schemas.openxmlformats.org/officeDocument/2006/relationships">
  <sheetPr>
    <tabColor theme="0" tint="-4.9989318521683403E-2"/>
  </sheetPr>
  <dimension ref="A1:T56"/>
  <sheetViews>
    <sheetView showGridLines="0" zoomScaleNormal="100" workbookViewId="0">
      <pane xSplit="2" ySplit="6" topLeftCell="C26"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5.5703125" style="339" customWidth="1"/>
    <col min="2" max="2" width="39.7109375" style="339" customWidth="1"/>
    <col min="3" max="3" width="7.85546875" style="339" customWidth="1"/>
    <col min="4" max="4" width="10" style="339" customWidth="1"/>
    <col min="5" max="5" width="6.28515625" style="339" customWidth="1"/>
    <col min="6" max="6" width="6.42578125" style="339" bestFit="1" customWidth="1"/>
    <col min="7" max="7" width="5.42578125" style="339" bestFit="1" customWidth="1"/>
    <col min="8" max="8" width="6.42578125" style="339" bestFit="1" customWidth="1"/>
    <col min="9" max="9" width="8" style="339" customWidth="1"/>
    <col min="10" max="10" width="9.85546875" style="339" customWidth="1"/>
    <col min="11" max="12" width="5.42578125" style="339" bestFit="1" customWidth="1"/>
    <col min="13" max="13" width="4" style="339" bestFit="1" customWidth="1"/>
    <col min="14" max="14" width="6.5703125" style="339" customWidth="1"/>
    <col min="15" max="15" width="7.42578125" style="339" bestFit="1" customWidth="1"/>
    <col min="16" max="16" width="6.42578125" style="339" bestFit="1" customWidth="1"/>
    <col min="17" max="17" width="7.42578125" style="339" bestFit="1" customWidth="1"/>
    <col min="18" max="18" width="6" style="339" bestFit="1" customWidth="1"/>
    <col min="19" max="19" width="6.28515625" style="339" bestFit="1" customWidth="1"/>
    <col min="20" max="20" width="6.7109375" style="339" bestFit="1" customWidth="1"/>
    <col min="21" max="16384" width="9.140625" style="339"/>
  </cols>
  <sheetData>
    <row r="1" spans="1:20" s="332" customFormat="1">
      <c r="A1" s="898" t="s">
        <v>2349</v>
      </c>
      <c r="B1" s="898"/>
      <c r="C1" s="898"/>
      <c r="D1" s="898"/>
      <c r="E1" s="898"/>
      <c r="F1" s="898"/>
      <c r="G1" s="898"/>
      <c r="H1" s="898"/>
      <c r="I1" s="898"/>
      <c r="J1" s="898"/>
      <c r="K1" s="898"/>
      <c r="L1" s="898"/>
      <c r="M1" s="898"/>
      <c r="N1" s="898"/>
      <c r="O1" s="898"/>
      <c r="P1" s="898"/>
      <c r="Q1" s="898"/>
      <c r="R1" s="898"/>
      <c r="S1" s="898"/>
      <c r="T1" s="898"/>
    </row>
    <row r="2" spans="1:20" s="332" customFormat="1">
      <c r="A2" s="1205" t="s">
        <v>2350</v>
      </c>
      <c r="B2" s="1205"/>
      <c r="C2" s="1205"/>
      <c r="D2" s="1205"/>
      <c r="E2" s="1205"/>
      <c r="F2" s="1205"/>
      <c r="G2" s="1205"/>
      <c r="H2" s="1205"/>
      <c r="I2" s="1205"/>
      <c r="J2" s="1205"/>
      <c r="K2" s="1205"/>
      <c r="L2" s="1205"/>
      <c r="M2" s="1205"/>
      <c r="N2" s="1205"/>
      <c r="O2" s="1205"/>
      <c r="P2" s="1205"/>
      <c r="Q2" s="1205"/>
      <c r="R2" s="1205"/>
      <c r="S2" s="1205"/>
      <c r="T2" s="1205"/>
    </row>
    <row r="3" spans="1:20" ht="7.5" customHeight="1"/>
    <row r="4" spans="1:20" s="60" customFormat="1" ht="44.25" customHeight="1">
      <c r="A4" s="958" t="s">
        <v>1291</v>
      </c>
      <c r="B4" s="975" t="s">
        <v>2351</v>
      </c>
      <c r="C4" s="903" t="s">
        <v>1131</v>
      </c>
      <c r="D4" s="904"/>
      <c r="E4" s="904"/>
      <c r="F4" s="904"/>
      <c r="G4" s="904"/>
      <c r="H4" s="904"/>
      <c r="I4" s="904"/>
      <c r="J4" s="904"/>
      <c r="K4" s="904"/>
      <c r="L4" s="904"/>
      <c r="M4" s="904"/>
      <c r="N4" s="904"/>
      <c r="O4" s="904"/>
      <c r="P4" s="904"/>
      <c r="Q4" s="904"/>
      <c r="R4" s="1176" t="s">
        <v>2063</v>
      </c>
      <c r="S4" s="1177"/>
      <c r="T4" s="1177"/>
    </row>
    <row r="5" spans="1:20" s="60" customFormat="1" ht="12.75" customHeight="1">
      <c r="A5" s="959"/>
      <c r="B5" s="975"/>
      <c r="C5" s="903" t="s">
        <v>1132</v>
      </c>
      <c r="D5" s="904"/>
      <c r="E5" s="904"/>
      <c r="F5" s="904"/>
      <c r="G5" s="904"/>
      <c r="H5" s="904"/>
      <c r="I5" s="903" t="s">
        <v>1133</v>
      </c>
      <c r="J5" s="904"/>
      <c r="K5" s="904"/>
      <c r="L5" s="904"/>
      <c r="M5" s="904"/>
      <c r="N5" s="904"/>
      <c r="O5" s="903" t="s">
        <v>1119</v>
      </c>
      <c r="P5" s="904"/>
      <c r="Q5" s="980"/>
      <c r="R5" s="1178"/>
      <c r="S5" s="1179"/>
      <c r="T5" s="1179"/>
    </row>
    <row r="6" spans="1:20" s="60" customFormat="1" ht="78.75" customHeight="1">
      <c r="A6" s="960"/>
      <c r="B6" s="975"/>
      <c r="C6" s="61" t="s">
        <v>1421</v>
      </c>
      <c r="D6" s="61" t="s">
        <v>1422</v>
      </c>
      <c r="E6" s="61" t="s">
        <v>11</v>
      </c>
      <c r="F6" s="61" t="s">
        <v>12</v>
      </c>
      <c r="G6" s="61" t="s">
        <v>13</v>
      </c>
      <c r="H6" s="61" t="s">
        <v>1147</v>
      </c>
      <c r="I6" s="61" t="s">
        <v>1421</v>
      </c>
      <c r="J6" s="61" t="s">
        <v>1422</v>
      </c>
      <c r="K6" s="61" t="s">
        <v>11</v>
      </c>
      <c r="L6" s="61" t="s">
        <v>12</v>
      </c>
      <c r="M6" s="61" t="s">
        <v>13</v>
      </c>
      <c r="N6" s="61" t="s">
        <v>1147</v>
      </c>
      <c r="O6" s="62" t="s">
        <v>1134</v>
      </c>
      <c r="P6" s="63" t="s">
        <v>1135</v>
      </c>
      <c r="Q6" s="64" t="s">
        <v>1136</v>
      </c>
      <c r="R6" s="398" t="s">
        <v>2064</v>
      </c>
      <c r="S6" s="398" t="s">
        <v>2065</v>
      </c>
      <c r="T6" s="399" t="s">
        <v>2066</v>
      </c>
    </row>
    <row r="7" spans="1:20" ht="25.5">
      <c r="A7" s="460" t="s">
        <v>1407</v>
      </c>
      <c r="B7" s="455" t="s">
        <v>2188</v>
      </c>
      <c r="C7" s="471">
        <f>5136+6</f>
        <v>5142</v>
      </c>
      <c r="D7" s="471">
        <f>182+3</f>
        <v>185</v>
      </c>
      <c r="E7" s="471">
        <v>392</v>
      </c>
      <c r="F7" s="471">
        <f>488+2</f>
        <v>490</v>
      </c>
      <c r="G7" s="472">
        <f>138+1</f>
        <v>139</v>
      </c>
      <c r="H7" s="472">
        <f>3203+8</f>
        <v>3211</v>
      </c>
      <c r="I7" s="471">
        <f>1184+3</f>
        <v>1187</v>
      </c>
      <c r="J7" s="471">
        <v>28</v>
      </c>
      <c r="K7" s="471">
        <v>75</v>
      </c>
      <c r="L7" s="471">
        <v>82</v>
      </c>
      <c r="M7" s="472">
        <v>9</v>
      </c>
      <c r="N7" s="472">
        <v>367</v>
      </c>
      <c r="O7" s="68">
        <f t="shared" ref="O7" si="0">SUM(C7:H7)</f>
        <v>9559</v>
      </c>
      <c r="P7" s="68">
        <f t="shared" ref="P7" si="1">SUM(I7:N7)</f>
        <v>1748</v>
      </c>
      <c r="Q7" s="68">
        <f t="shared" ref="Q7" si="2">O7+P7</f>
        <v>11307</v>
      </c>
      <c r="R7" s="440">
        <v>184</v>
      </c>
      <c r="S7" s="440">
        <v>9</v>
      </c>
      <c r="T7" s="68">
        <f>R7+S7</f>
        <v>193</v>
      </c>
    </row>
    <row r="8" spans="1:20" ht="51">
      <c r="A8" s="465">
        <v>10</v>
      </c>
      <c r="B8" s="455" t="s">
        <v>2352</v>
      </c>
      <c r="C8" s="471">
        <f t="shared" ref="C8:T8" si="3">SUM(C9:C16)</f>
        <v>2790</v>
      </c>
      <c r="D8" s="471">
        <f t="shared" si="3"/>
        <v>110</v>
      </c>
      <c r="E8" s="471">
        <f t="shared" si="3"/>
        <v>204</v>
      </c>
      <c r="F8" s="471">
        <f t="shared" si="3"/>
        <v>248</v>
      </c>
      <c r="G8" s="472">
        <f t="shared" si="3"/>
        <v>80</v>
      </c>
      <c r="H8" s="472">
        <f t="shared" si="3"/>
        <v>1709</v>
      </c>
      <c r="I8" s="471">
        <f t="shared" si="3"/>
        <v>630</v>
      </c>
      <c r="J8" s="471">
        <f t="shared" si="3"/>
        <v>24</v>
      </c>
      <c r="K8" s="471">
        <f t="shared" si="3"/>
        <v>45</v>
      </c>
      <c r="L8" s="471">
        <f t="shared" si="3"/>
        <v>37</v>
      </c>
      <c r="M8" s="472">
        <f t="shared" si="3"/>
        <v>11</v>
      </c>
      <c r="N8" s="472">
        <f t="shared" si="3"/>
        <v>131</v>
      </c>
      <c r="O8" s="68">
        <f t="shared" si="3"/>
        <v>5141</v>
      </c>
      <c r="P8" s="68">
        <f t="shared" si="3"/>
        <v>878</v>
      </c>
      <c r="Q8" s="68">
        <f t="shared" si="3"/>
        <v>6019</v>
      </c>
      <c r="R8" s="440">
        <f t="shared" si="3"/>
        <v>52</v>
      </c>
      <c r="S8" s="440">
        <f t="shared" si="3"/>
        <v>0</v>
      </c>
      <c r="T8" s="68">
        <f t="shared" si="3"/>
        <v>52</v>
      </c>
    </row>
    <row r="9" spans="1:20" ht="38.25" hidden="1" outlineLevel="1">
      <c r="A9" s="473">
        <f>+A8+1</f>
        <v>11</v>
      </c>
      <c r="B9" s="462" t="s">
        <v>2353</v>
      </c>
      <c r="C9" s="474">
        <v>298</v>
      </c>
      <c r="D9" s="474">
        <v>19</v>
      </c>
      <c r="E9" s="474">
        <v>16</v>
      </c>
      <c r="F9" s="474">
        <v>28</v>
      </c>
      <c r="G9" s="474">
        <v>14</v>
      </c>
      <c r="H9" s="474">
        <v>216</v>
      </c>
      <c r="I9" s="474">
        <v>15</v>
      </c>
      <c r="J9" s="474">
        <v>0</v>
      </c>
      <c r="K9" s="474">
        <v>4</v>
      </c>
      <c r="L9" s="474">
        <v>0</v>
      </c>
      <c r="M9" s="474">
        <v>1</v>
      </c>
      <c r="N9" s="474">
        <v>2</v>
      </c>
      <c r="O9" s="475">
        <f t="shared" ref="O9:O16" si="4">SUM(C9:H9)</f>
        <v>591</v>
      </c>
      <c r="P9" s="475">
        <f t="shared" ref="P9:P16" si="5">SUM(I9:N9)</f>
        <v>22</v>
      </c>
      <c r="Q9" s="475">
        <f t="shared" ref="Q9:Q16" si="6">O9+P9</f>
        <v>613</v>
      </c>
      <c r="R9" s="476">
        <v>1</v>
      </c>
      <c r="S9" s="476">
        <v>0</v>
      </c>
      <c r="T9" s="475">
        <f>R9+S9</f>
        <v>1</v>
      </c>
    </row>
    <row r="10" spans="1:20" ht="51" hidden="1" outlineLevel="1">
      <c r="A10" s="473">
        <f t="shared" ref="A10:A52" si="7">+A9+1</f>
        <v>12</v>
      </c>
      <c r="B10" s="462" t="s">
        <v>2354</v>
      </c>
      <c r="C10" s="474">
        <v>745</v>
      </c>
      <c r="D10" s="474">
        <v>14</v>
      </c>
      <c r="E10" s="474">
        <v>40</v>
      </c>
      <c r="F10" s="474">
        <v>49</v>
      </c>
      <c r="G10" s="474">
        <v>14</v>
      </c>
      <c r="H10" s="474">
        <v>393</v>
      </c>
      <c r="I10" s="474">
        <v>94</v>
      </c>
      <c r="J10" s="474">
        <v>3</v>
      </c>
      <c r="K10" s="474">
        <v>10</v>
      </c>
      <c r="L10" s="474">
        <v>8</v>
      </c>
      <c r="M10" s="474">
        <v>3</v>
      </c>
      <c r="N10" s="474">
        <v>14</v>
      </c>
      <c r="O10" s="475">
        <f t="shared" si="4"/>
        <v>1255</v>
      </c>
      <c r="P10" s="475">
        <f t="shared" si="5"/>
        <v>132</v>
      </c>
      <c r="Q10" s="475">
        <f t="shared" si="6"/>
        <v>1387</v>
      </c>
      <c r="R10" s="476">
        <v>45</v>
      </c>
      <c r="S10" s="476">
        <v>0</v>
      </c>
      <c r="T10" s="475">
        <f t="shared" ref="T10:T16" si="8">R10+S10</f>
        <v>45</v>
      </c>
    </row>
    <row r="11" spans="1:20" ht="51" hidden="1" outlineLevel="1">
      <c r="A11" s="473">
        <f t="shared" si="7"/>
        <v>13</v>
      </c>
      <c r="B11" s="462" t="s">
        <v>2355</v>
      </c>
      <c r="C11" s="474">
        <v>702</v>
      </c>
      <c r="D11" s="474">
        <v>27</v>
      </c>
      <c r="E11" s="474">
        <v>60</v>
      </c>
      <c r="F11" s="474">
        <v>80</v>
      </c>
      <c r="G11" s="474">
        <v>28</v>
      </c>
      <c r="H11" s="474">
        <v>724</v>
      </c>
      <c r="I11" s="474">
        <v>277</v>
      </c>
      <c r="J11" s="474">
        <v>10</v>
      </c>
      <c r="K11" s="474">
        <v>14</v>
      </c>
      <c r="L11" s="474">
        <v>16</v>
      </c>
      <c r="M11" s="474">
        <v>4</v>
      </c>
      <c r="N11" s="474">
        <v>69</v>
      </c>
      <c r="O11" s="475">
        <f t="shared" si="4"/>
        <v>1621</v>
      </c>
      <c r="P11" s="475">
        <f t="shared" si="5"/>
        <v>390</v>
      </c>
      <c r="Q11" s="475">
        <f t="shared" si="6"/>
        <v>2011</v>
      </c>
      <c r="R11" s="476">
        <v>4</v>
      </c>
      <c r="S11" s="476">
        <v>0</v>
      </c>
      <c r="T11" s="475">
        <f t="shared" si="8"/>
        <v>4</v>
      </c>
    </row>
    <row r="12" spans="1:20" ht="51" hidden="1" outlineLevel="1">
      <c r="A12" s="473">
        <f t="shared" si="7"/>
        <v>14</v>
      </c>
      <c r="B12" s="462" t="s">
        <v>2356</v>
      </c>
      <c r="C12" s="474">
        <v>13</v>
      </c>
      <c r="D12" s="474">
        <v>0</v>
      </c>
      <c r="E12" s="474">
        <v>0</v>
      </c>
      <c r="F12" s="474">
        <v>1</v>
      </c>
      <c r="G12" s="474">
        <v>0</v>
      </c>
      <c r="H12" s="474">
        <v>10</v>
      </c>
      <c r="I12" s="474">
        <v>2</v>
      </c>
      <c r="J12" s="474">
        <v>0</v>
      </c>
      <c r="K12" s="474">
        <v>1</v>
      </c>
      <c r="L12" s="474">
        <v>0</v>
      </c>
      <c r="M12" s="474">
        <v>0</v>
      </c>
      <c r="N12" s="474">
        <v>3</v>
      </c>
      <c r="O12" s="475">
        <f t="shared" si="4"/>
        <v>24</v>
      </c>
      <c r="P12" s="475">
        <f t="shared" si="5"/>
        <v>6</v>
      </c>
      <c r="Q12" s="475">
        <f t="shared" si="6"/>
        <v>30</v>
      </c>
      <c r="R12" s="476">
        <v>0</v>
      </c>
      <c r="S12" s="476">
        <v>0</v>
      </c>
      <c r="T12" s="475">
        <f t="shared" si="8"/>
        <v>0</v>
      </c>
    </row>
    <row r="13" spans="1:20" ht="51" hidden="1" outlineLevel="1">
      <c r="A13" s="473">
        <f t="shared" si="7"/>
        <v>15</v>
      </c>
      <c r="B13" s="462" t="s">
        <v>2357</v>
      </c>
      <c r="C13" s="474">
        <v>127</v>
      </c>
      <c r="D13" s="474">
        <v>5</v>
      </c>
      <c r="E13" s="474">
        <v>9</v>
      </c>
      <c r="F13" s="474">
        <v>3</v>
      </c>
      <c r="G13" s="474">
        <v>3</v>
      </c>
      <c r="H13" s="474">
        <v>14</v>
      </c>
      <c r="I13" s="474">
        <v>58</v>
      </c>
      <c r="J13" s="474">
        <v>3</v>
      </c>
      <c r="K13" s="474">
        <v>9</v>
      </c>
      <c r="L13" s="474">
        <v>2</v>
      </c>
      <c r="M13" s="474">
        <v>1</v>
      </c>
      <c r="N13" s="474">
        <v>0</v>
      </c>
      <c r="O13" s="475">
        <f t="shared" si="4"/>
        <v>161</v>
      </c>
      <c r="P13" s="475">
        <f t="shared" si="5"/>
        <v>73</v>
      </c>
      <c r="Q13" s="475">
        <f t="shared" si="6"/>
        <v>234</v>
      </c>
      <c r="R13" s="476">
        <v>0</v>
      </c>
      <c r="S13" s="476">
        <v>0</v>
      </c>
      <c r="T13" s="475">
        <f t="shared" si="8"/>
        <v>0</v>
      </c>
    </row>
    <row r="14" spans="1:20" ht="51" hidden="1" outlineLevel="1">
      <c r="A14" s="473">
        <f t="shared" si="7"/>
        <v>16</v>
      </c>
      <c r="B14" s="462" t="s">
        <v>2358</v>
      </c>
      <c r="C14" s="474">
        <v>618</v>
      </c>
      <c r="D14" s="474">
        <v>32</v>
      </c>
      <c r="E14" s="474">
        <v>58</v>
      </c>
      <c r="F14" s="474">
        <v>56</v>
      </c>
      <c r="G14" s="474">
        <v>17</v>
      </c>
      <c r="H14" s="474">
        <v>188</v>
      </c>
      <c r="I14" s="474">
        <v>106</v>
      </c>
      <c r="J14" s="474">
        <v>5</v>
      </c>
      <c r="K14" s="474">
        <v>6</v>
      </c>
      <c r="L14" s="474">
        <v>7</v>
      </c>
      <c r="M14" s="474">
        <v>1</v>
      </c>
      <c r="N14" s="474">
        <v>18</v>
      </c>
      <c r="O14" s="475">
        <f t="shared" si="4"/>
        <v>969</v>
      </c>
      <c r="P14" s="475">
        <f t="shared" si="5"/>
        <v>143</v>
      </c>
      <c r="Q14" s="475">
        <f t="shared" si="6"/>
        <v>1112</v>
      </c>
      <c r="R14" s="476">
        <v>0</v>
      </c>
      <c r="S14" s="476">
        <v>0</v>
      </c>
      <c r="T14" s="475">
        <f t="shared" si="8"/>
        <v>0</v>
      </c>
    </row>
    <row r="15" spans="1:20" ht="51" hidden="1" outlineLevel="1">
      <c r="A15" s="473">
        <f t="shared" si="7"/>
        <v>17</v>
      </c>
      <c r="B15" s="462" t="s">
        <v>2359</v>
      </c>
      <c r="C15" s="474">
        <v>24</v>
      </c>
      <c r="D15" s="474">
        <v>0</v>
      </c>
      <c r="E15" s="474">
        <v>1</v>
      </c>
      <c r="F15" s="474">
        <v>0</v>
      </c>
      <c r="G15" s="474">
        <v>0</v>
      </c>
      <c r="H15" s="474">
        <v>1</v>
      </c>
      <c r="I15" s="474">
        <v>9</v>
      </c>
      <c r="J15" s="474">
        <v>0</v>
      </c>
      <c r="K15" s="474">
        <v>0</v>
      </c>
      <c r="L15" s="474">
        <v>0</v>
      </c>
      <c r="M15" s="474">
        <v>0</v>
      </c>
      <c r="N15" s="474">
        <v>0</v>
      </c>
      <c r="O15" s="475">
        <f t="shared" si="4"/>
        <v>26</v>
      </c>
      <c r="P15" s="475">
        <f t="shared" si="5"/>
        <v>9</v>
      </c>
      <c r="Q15" s="475">
        <f t="shared" si="6"/>
        <v>35</v>
      </c>
      <c r="R15" s="476">
        <v>0</v>
      </c>
      <c r="S15" s="476">
        <v>0</v>
      </c>
      <c r="T15" s="475">
        <f t="shared" si="8"/>
        <v>0</v>
      </c>
    </row>
    <row r="16" spans="1:20" ht="38.25" hidden="1" outlineLevel="1">
      <c r="A16" s="473">
        <v>19</v>
      </c>
      <c r="B16" s="462" t="s">
        <v>2360</v>
      </c>
      <c r="C16" s="474">
        <v>263</v>
      </c>
      <c r="D16" s="474">
        <v>13</v>
      </c>
      <c r="E16" s="474">
        <v>20</v>
      </c>
      <c r="F16" s="474">
        <v>31</v>
      </c>
      <c r="G16" s="474">
        <v>4</v>
      </c>
      <c r="H16" s="474">
        <v>163</v>
      </c>
      <c r="I16" s="474">
        <v>69</v>
      </c>
      <c r="J16" s="474">
        <v>3</v>
      </c>
      <c r="K16" s="474">
        <v>1</v>
      </c>
      <c r="L16" s="474">
        <v>4</v>
      </c>
      <c r="M16" s="474">
        <v>1</v>
      </c>
      <c r="N16" s="474">
        <v>25</v>
      </c>
      <c r="O16" s="475">
        <f t="shared" si="4"/>
        <v>494</v>
      </c>
      <c r="P16" s="475">
        <f t="shared" si="5"/>
        <v>103</v>
      </c>
      <c r="Q16" s="475">
        <f t="shared" si="6"/>
        <v>597</v>
      </c>
      <c r="R16" s="476">
        <v>2</v>
      </c>
      <c r="S16" s="476">
        <v>0</v>
      </c>
      <c r="T16" s="475">
        <f t="shared" si="8"/>
        <v>2</v>
      </c>
    </row>
    <row r="17" spans="1:20" ht="31.5" customHeight="1" collapsed="1">
      <c r="A17" s="465">
        <f t="shared" si="7"/>
        <v>20</v>
      </c>
      <c r="B17" s="455" t="s">
        <v>2361</v>
      </c>
      <c r="C17" s="471">
        <f t="shared" ref="C17:T17" si="9">SUM(C18:C21)</f>
        <v>216</v>
      </c>
      <c r="D17" s="471">
        <f t="shared" si="9"/>
        <v>9</v>
      </c>
      <c r="E17" s="471">
        <f t="shared" si="9"/>
        <v>8</v>
      </c>
      <c r="F17" s="471">
        <f t="shared" si="9"/>
        <v>17</v>
      </c>
      <c r="G17" s="472">
        <f t="shared" si="9"/>
        <v>1</v>
      </c>
      <c r="H17" s="472">
        <f t="shared" si="9"/>
        <v>61</v>
      </c>
      <c r="I17" s="471">
        <f t="shared" si="9"/>
        <v>139</v>
      </c>
      <c r="J17" s="471">
        <f t="shared" si="9"/>
        <v>0</v>
      </c>
      <c r="K17" s="471">
        <f t="shared" si="9"/>
        <v>0</v>
      </c>
      <c r="L17" s="471">
        <f t="shared" si="9"/>
        <v>1</v>
      </c>
      <c r="M17" s="472">
        <f t="shared" si="9"/>
        <v>4</v>
      </c>
      <c r="N17" s="472">
        <f t="shared" si="9"/>
        <v>3</v>
      </c>
      <c r="O17" s="68">
        <f t="shared" si="9"/>
        <v>312</v>
      </c>
      <c r="P17" s="68">
        <f t="shared" si="9"/>
        <v>147</v>
      </c>
      <c r="Q17" s="68">
        <f t="shared" si="9"/>
        <v>459</v>
      </c>
      <c r="R17" s="440">
        <f t="shared" si="9"/>
        <v>37</v>
      </c>
      <c r="S17" s="440">
        <f t="shared" si="9"/>
        <v>1</v>
      </c>
      <c r="T17" s="68">
        <f t="shared" si="9"/>
        <v>38</v>
      </c>
    </row>
    <row r="18" spans="1:20" ht="25.5" hidden="1" outlineLevel="1">
      <c r="A18" s="473">
        <f t="shared" si="7"/>
        <v>21</v>
      </c>
      <c r="B18" s="462" t="s">
        <v>2362</v>
      </c>
      <c r="C18" s="474">
        <v>10</v>
      </c>
      <c r="D18" s="474">
        <v>0</v>
      </c>
      <c r="E18" s="474">
        <v>0</v>
      </c>
      <c r="F18" s="474">
        <v>0</v>
      </c>
      <c r="G18" s="474">
        <v>0</v>
      </c>
      <c r="H18" s="474">
        <v>4</v>
      </c>
      <c r="I18" s="474">
        <v>1</v>
      </c>
      <c r="J18" s="474">
        <v>0</v>
      </c>
      <c r="K18" s="474">
        <v>0</v>
      </c>
      <c r="L18" s="474">
        <v>0</v>
      </c>
      <c r="M18" s="474">
        <v>0</v>
      </c>
      <c r="N18" s="474">
        <v>1</v>
      </c>
      <c r="O18" s="475">
        <f>SUM(C18:H18)</f>
        <v>14</v>
      </c>
      <c r="P18" s="475">
        <f>SUM(I18:N18)</f>
        <v>2</v>
      </c>
      <c r="Q18" s="475">
        <f t="shared" ref="Q18:Q21" si="10">O18+P18</f>
        <v>16</v>
      </c>
      <c r="R18" s="476">
        <v>5</v>
      </c>
      <c r="S18" s="476">
        <v>0</v>
      </c>
      <c r="T18" s="475">
        <f>R18+S18</f>
        <v>5</v>
      </c>
    </row>
    <row r="19" spans="1:20" ht="25.5" hidden="1" outlineLevel="1">
      <c r="A19" s="473">
        <f t="shared" si="7"/>
        <v>22</v>
      </c>
      <c r="B19" s="462" t="s">
        <v>2363</v>
      </c>
      <c r="C19" s="474">
        <v>47</v>
      </c>
      <c r="D19" s="474">
        <v>0</v>
      </c>
      <c r="E19" s="474">
        <v>0</v>
      </c>
      <c r="F19" s="474">
        <v>1</v>
      </c>
      <c r="G19" s="474">
        <v>0</v>
      </c>
      <c r="H19" s="474">
        <v>29</v>
      </c>
      <c r="I19" s="474">
        <v>0</v>
      </c>
      <c r="J19" s="474">
        <v>0</v>
      </c>
      <c r="K19" s="474">
        <v>0</v>
      </c>
      <c r="L19" s="474">
        <v>0</v>
      </c>
      <c r="M19" s="474">
        <v>0</v>
      </c>
      <c r="N19" s="474">
        <v>0</v>
      </c>
      <c r="O19" s="475">
        <f t="shared" ref="O19:O21" si="11">SUM(C19:H19)</f>
        <v>77</v>
      </c>
      <c r="P19" s="475">
        <f t="shared" ref="P19:P21" si="12">SUM(I19:N19)</f>
        <v>0</v>
      </c>
      <c r="Q19" s="475">
        <f t="shared" si="10"/>
        <v>77</v>
      </c>
      <c r="R19" s="476">
        <v>26</v>
      </c>
      <c r="S19" s="476">
        <v>0</v>
      </c>
      <c r="T19" s="475">
        <f t="shared" ref="T19:T21" si="13">R19+S19</f>
        <v>26</v>
      </c>
    </row>
    <row r="20" spans="1:20" ht="38.25" hidden="1" outlineLevel="1">
      <c r="A20" s="473">
        <f t="shared" si="7"/>
        <v>23</v>
      </c>
      <c r="B20" s="462" t="s">
        <v>2364</v>
      </c>
      <c r="C20" s="474">
        <v>139</v>
      </c>
      <c r="D20" s="474">
        <v>7</v>
      </c>
      <c r="E20" s="474">
        <v>8</v>
      </c>
      <c r="F20" s="474">
        <v>16</v>
      </c>
      <c r="G20" s="474">
        <v>1</v>
      </c>
      <c r="H20" s="474">
        <v>14</v>
      </c>
      <c r="I20" s="474">
        <v>133</v>
      </c>
      <c r="J20" s="474">
        <v>0</v>
      </c>
      <c r="K20" s="474">
        <v>0</v>
      </c>
      <c r="L20" s="474">
        <v>1</v>
      </c>
      <c r="M20" s="474">
        <v>4</v>
      </c>
      <c r="N20" s="474">
        <v>2</v>
      </c>
      <c r="O20" s="475">
        <f t="shared" si="11"/>
        <v>185</v>
      </c>
      <c r="P20" s="475">
        <f t="shared" si="12"/>
        <v>140</v>
      </c>
      <c r="Q20" s="475">
        <f t="shared" si="10"/>
        <v>325</v>
      </c>
      <c r="R20" s="476">
        <v>3</v>
      </c>
      <c r="S20" s="476">
        <v>0</v>
      </c>
      <c r="T20" s="475">
        <f t="shared" si="13"/>
        <v>3</v>
      </c>
    </row>
    <row r="21" spans="1:20" ht="38.25" hidden="1" outlineLevel="1">
      <c r="A21" s="473">
        <v>29</v>
      </c>
      <c r="B21" s="462" t="s">
        <v>2365</v>
      </c>
      <c r="C21" s="474">
        <v>20</v>
      </c>
      <c r="D21" s="474">
        <v>2</v>
      </c>
      <c r="E21" s="474">
        <v>0</v>
      </c>
      <c r="F21" s="474">
        <v>0</v>
      </c>
      <c r="G21" s="474">
        <v>0</v>
      </c>
      <c r="H21" s="474">
        <v>14</v>
      </c>
      <c r="I21" s="474">
        <v>5</v>
      </c>
      <c r="J21" s="474">
        <v>0</v>
      </c>
      <c r="K21" s="474">
        <v>0</v>
      </c>
      <c r="L21" s="474">
        <v>0</v>
      </c>
      <c r="M21" s="474">
        <v>0</v>
      </c>
      <c r="N21" s="474">
        <v>0</v>
      </c>
      <c r="O21" s="475">
        <f t="shared" si="11"/>
        <v>36</v>
      </c>
      <c r="P21" s="475">
        <f t="shared" si="12"/>
        <v>5</v>
      </c>
      <c r="Q21" s="475">
        <f t="shared" si="10"/>
        <v>41</v>
      </c>
      <c r="R21" s="476">
        <v>3</v>
      </c>
      <c r="S21" s="476">
        <v>1</v>
      </c>
      <c r="T21" s="475">
        <f t="shared" si="13"/>
        <v>4</v>
      </c>
    </row>
    <row r="22" spans="1:20" ht="63.75" collapsed="1">
      <c r="A22" s="465">
        <f t="shared" si="7"/>
        <v>30</v>
      </c>
      <c r="B22" s="455" t="s">
        <v>2366</v>
      </c>
      <c r="C22" s="471">
        <f t="shared" ref="C22:T22" si="14">SUM(C23:C25)</f>
        <v>12834</v>
      </c>
      <c r="D22" s="471">
        <f t="shared" si="14"/>
        <v>584</v>
      </c>
      <c r="E22" s="471">
        <f t="shared" si="14"/>
        <v>1133</v>
      </c>
      <c r="F22" s="471">
        <f t="shared" si="14"/>
        <v>1630</v>
      </c>
      <c r="G22" s="472">
        <f t="shared" si="14"/>
        <v>405</v>
      </c>
      <c r="H22" s="472">
        <f t="shared" si="14"/>
        <v>10513</v>
      </c>
      <c r="I22" s="471">
        <f t="shared" si="14"/>
        <v>2601</v>
      </c>
      <c r="J22" s="471">
        <f t="shared" si="14"/>
        <v>149</v>
      </c>
      <c r="K22" s="471">
        <f t="shared" si="14"/>
        <v>247</v>
      </c>
      <c r="L22" s="471">
        <f t="shared" si="14"/>
        <v>275</v>
      </c>
      <c r="M22" s="472">
        <f t="shared" si="14"/>
        <v>92</v>
      </c>
      <c r="N22" s="472">
        <f t="shared" si="14"/>
        <v>1222</v>
      </c>
      <c r="O22" s="68">
        <f t="shared" si="14"/>
        <v>27099</v>
      </c>
      <c r="P22" s="68">
        <f t="shared" si="14"/>
        <v>4586</v>
      </c>
      <c r="Q22" s="68">
        <f t="shared" si="14"/>
        <v>31685</v>
      </c>
      <c r="R22" s="440">
        <f t="shared" si="14"/>
        <v>136</v>
      </c>
      <c r="S22" s="440">
        <f t="shared" si="14"/>
        <v>2</v>
      </c>
      <c r="T22" s="68">
        <f t="shared" si="14"/>
        <v>138</v>
      </c>
    </row>
    <row r="23" spans="1:20" ht="51" hidden="1" outlineLevel="1">
      <c r="A23" s="473">
        <f t="shared" si="7"/>
        <v>31</v>
      </c>
      <c r="B23" s="462" t="s">
        <v>2367</v>
      </c>
      <c r="C23" s="474">
        <v>6660</v>
      </c>
      <c r="D23" s="474">
        <v>284</v>
      </c>
      <c r="E23" s="474">
        <v>569</v>
      </c>
      <c r="F23" s="474">
        <v>858</v>
      </c>
      <c r="G23" s="474">
        <v>207</v>
      </c>
      <c r="H23" s="474">
        <v>6242</v>
      </c>
      <c r="I23" s="474">
        <v>1539</v>
      </c>
      <c r="J23" s="474">
        <v>84</v>
      </c>
      <c r="K23" s="474">
        <v>131</v>
      </c>
      <c r="L23" s="474">
        <v>151</v>
      </c>
      <c r="M23" s="474">
        <v>56</v>
      </c>
      <c r="N23" s="474">
        <v>763</v>
      </c>
      <c r="O23" s="475">
        <f t="shared" ref="O23:O25" si="15">SUM(C23:H23)</f>
        <v>14820</v>
      </c>
      <c r="P23" s="475">
        <f t="shared" ref="P23:P25" si="16">SUM(I23:N23)</f>
        <v>2724</v>
      </c>
      <c r="Q23" s="475">
        <f t="shared" ref="Q23:Q25" si="17">O23+P23</f>
        <v>17544</v>
      </c>
      <c r="R23" s="476">
        <v>103</v>
      </c>
      <c r="S23" s="476">
        <v>1</v>
      </c>
      <c r="T23" s="475">
        <f>R23+S23</f>
        <v>104</v>
      </c>
    </row>
    <row r="24" spans="1:20" ht="25.5" hidden="1" outlineLevel="1">
      <c r="A24" s="473">
        <f t="shared" si="7"/>
        <v>32</v>
      </c>
      <c r="B24" s="462" t="s">
        <v>2368</v>
      </c>
      <c r="C24" s="474">
        <v>3803</v>
      </c>
      <c r="D24" s="474">
        <v>190</v>
      </c>
      <c r="E24" s="474">
        <v>353</v>
      </c>
      <c r="F24" s="474">
        <v>442</v>
      </c>
      <c r="G24" s="474">
        <v>115</v>
      </c>
      <c r="H24" s="474">
        <v>2263</v>
      </c>
      <c r="I24" s="474">
        <v>659</v>
      </c>
      <c r="J24" s="474">
        <v>36</v>
      </c>
      <c r="K24" s="474">
        <v>68</v>
      </c>
      <c r="L24" s="474">
        <v>73</v>
      </c>
      <c r="M24" s="474">
        <v>21</v>
      </c>
      <c r="N24" s="474">
        <v>252</v>
      </c>
      <c r="O24" s="475">
        <f t="shared" si="15"/>
        <v>7166</v>
      </c>
      <c r="P24" s="475">
        <f t="shared" si="16"/>
        <v>1109</v>
      </c>
      <c r="Q24" s="475">
        <f t="shared" si="17"/>
        <v>8275</v>
      </c>
      <c r="R24" s="476">
        <v>24</v>
      </c>
      <c r="S24" s="476">
        <v>1</v>
      </c>
      <c r="T24" s="475">
        <f t="shared" ref="T24:T25" si="18">R24+S24</f>
        <v>25</v>
      </c>
    </row>
    <row r="25" spans="1:20" ht="38.25" hidden="1" outlineLevel="1">
      <c r="A25" s="473">
        <v>39</v>
      </c>
      <c r="B25" s="462" t="s">
        <v>2369</v>
      </c>
      <c r="C25" s="474">
        <v>2371</v>
      </c>
      <c r="D25" s="474">
        <v>110</v>
      </c>
      <c r="E25" s="474">
        <v>211</v>
      </c>
      <c r="F25" s="474">
        <v>330</v>
      </c>
      <c r="G25" s="474">
        <v>83</v>
      </c>
      <c r="H25" s="474">
        <v>2008</v>
      </c>
      <c r="I25" s="474">
        <v>403</v>
      </c>
      <c r="J25" s="474">
        <v>29</v>
      </c>
      <c r="K25" s="474">
        <v>48</v>
      </c>
      <c r="L25" s="474">
        <v>51</v>
      </c>
      <c r="M25" s="474">
        <v>15</v>
      </c>
      <c r="N25" s="474">
        <v>207</v>
      </c>
      <c r="O25" s="475">
        <f t="shared" si="15"/>
        <v>5113</v>
      </c>
      <c r="P25" s="475">
        <f t="shared" si="16"/>
        <v>753</v>
      </c>
      <c r="Q25" s="475">
        <f t="shared" si="17"/>
        <v>5866</v>
      </c>
      <c r="R25" s="476">
        <v>9</v>
      </c>
      <c r="S25" s="476">
        <v>0</v>
      </c>
      <c r="T25" s="475">
        <f t="shared" si="18"/>
        <v>9</v>
      </c>
    </row>
    <row r="26" spans="1:20" ht="55.5" customHeight="1" collapsed="1">
      <c r="A26" s="465">
        <f t="shared" si="7"/>
        <v>40</v>
      </c>
      <c r="B26" s="455" t="s">
        <v>2370</v>
      </c>
      <c r="C26" s="471">
        <f t="shared" ref="C26:T26" si="19">SUM(C27:C32)</f>
        <v>12662</v>
      </c>
      <c r="D26" s="471">
        <f t="shared" si="19"/>
        <v>607</v>
      </c>
      <c r="E26" s="471">
        <f t="shared" si="19"/>
        <v>1081</v>
      </c>
      <c r="F26" s="471">
        <f t="shared" si="19"/>
        <v>1477</v>
      </c>
      <c r="G26" s="472">
        <f t="shared" si="19"/>
        <v>446</v>
      </c>
      <c r="H26" s="472">
        <f t="shared" si="19"/>
        <v>9302</v>
      </c>
      <c r="I26" s="471">
        <f t="shared" si="19"/>
        <v>1583</v>
      </c>
      <c r="J26" s="471">
        <f t="shared" si="19"/>
        <v>81</v>
      </c>
      <c r="K26" s="471">
        <f t="shared" si="19"/>
        <v>112</v>
      </c>
      <c r="L26" s="471">
        <f t="shared" si="19"/>
        <v>167</v>
      </c>
      <c r="M26" s="472">
        <f t="shared" si="19"/>
        <v>43</v>
      </c>
      <c r="N26" s="472">
        <f t="shared" si="19"/>
        <v>732</v>
      </c>
      <c r="O26" s="68">
        <f t="shared" si="19"/>
        <v>25575</v>
      </c>
      <c r="P26" s="68">
        <f t="shared" si="19"/>
        <v>2718</v>
      </c>
      <c r="Q26" s="68">
        <f t="shared" si="19"/>
        <v>28293</v>
      </c>
      <c r="R26" s="440">
        <f t="shared" si="19"/>
        <v>227</v>
      </c>
      <c r="S26" s="440">
        <f t="shared" si="19"/>
        <v>8</v>
      </c>
      <c r="T26" s="68">
        <f t="shared" si="19"/>
        <v>235</v>
      </c>
    </row>
    <row r="27" spans="1:20" ht="25.5" hidden="1" outlineLevel="1">
      <c r="A27" s="473">
        <f t="shared" si="7"/>
        <v>41</v>
      </c>
      <c r="B27" s="462" t="s">
        <v>2371</v>
      </c>
      <c r="C27" s="474">
        <v>928</v>
      </c>
      <c r="D27" s="474">
        <v>90</v>
      </c>
      <c r="E27" s="474">
        <v>114</v>
      </c>
      <c r="F27" s="474">
        <v>94</v>
      </c>
      <c r="G27" s="474">
        <v>25</v>
      </c>
      <c r="H27" s="474">
        <v>389</v>
      </c>
      <c r="I27" s="474">
        <v>59</v>
      </c>
      <c r="J27" s="474">
        <v>4</v>
      </c>
      <c r="K27" s="474">
        <v>4</v>
      </c>
      <c r="L27" s="474">
        <v>4</v>
      </c>
      <c r="M27" s="474">
        <v>1</v>
      </c>
      <c r="N27" s="474">
        <v>11</v>
      </c>
      <c r="O27" s="475">
        <f t="shared" ref="O27:O32" si="20">SUM(C27:H27)</f>
        <v>1640</v>
      </c>
      <c r="P27" s="475">
        <f t="shared" ref="P27:P32" si="21">SUM(I27:N27)</f>
        <v>83</v>
      </c>
      <c r="Q27" s="475">
        <f t="shared" ref="Q27:Q32" si="22">O27+P27</f>
        <v>1723</v>
      </c>
      <c r="R27" s="476">
        <v>5</v>
      </c>
      <c r="S27" s="476">
        <v>0</v>
      </c>
      <c r="T27" s="475">
        <f>R27+S27</f>
        <v>5</v>
      </c>
    </row>
    <row r="28" spans="1:20" ht="25.5" hidden="1" outlineLevel="1">
      <c r="A28" s="473">
        <f t="shared" si="7"/>
        <v>42</v>
      </c>
      <c r="B28" s="462" t="s">
        <v>2372</v>
      </c>
      <c r="C28" s="474">
        <v>3760</v>
      </c>
      <c r="D28" s="474">
        <v>203</v>
      </c>
      <c r="E28" s="474">
        <v>370</v>
      </c>
      <c r="F28" s="474">
        <v>552</v>
      </c>
      <c r="G28" s="474">
        <v>179</v>
      </c>
      <c r="H28" s="474">
        <v>3312</v>
      </c>
      <c r="I28" s="474">
        <v>469</v>
      </c>
      <c r="J28" s="474">
        <v>29</v>
      </c>
      <c r="K28" s="474">
        <v>36</v>
      </c>
      <c r="L28" s="474">
        <v>66</v>
      </c>
      <c r="M28" s="474">
        <v>15</v>
      </c>
      <c r="N28" s="474">
        <v>213</v>
      </c>
      <c r="O28" s="475">
        <f t="shared" si="20"/>
        <v>8376</v>
      </c>
      <c r="P28" s="475">
        <f t="shared" si="21"/>
        <v>828</v>
      </c>
      <c r="Q28" s="475">
        <f t="shared" si="22"/>
        <v>9204</v>
      </c>
      <c r="R28" s="476">
        <v>35</v>
      </c>
      <c r="S28" s="476">
        <v>0</v>
      </c>
      <c r="T28" s="475">
        <f t="shared" ref="T28:T32" si="23">R28+S28</f>
        <v>35</v>
      </c>
    </row>
    <row r="29" spans="1:20" ht="25.5" hidden="1" outlineLevel="1">
      <c r="A29" s="473">
        <f t="shared" si="7"/>
        <v>43</v>
      </c>
      <c r="B29" s="462" t="s">
        <v>2373</v>
      </c>
      <c r="C29" s="474">
        <v>1285</v>
      </c>
      <c r="D29" s="474">
        <v>86</v>
      </c>
      <c r="E29" s="474">
        <v>149</v>
      </c>
      <c r="F29" s="474">
        <v>182</v>
      </c>
      <c r="G29" s="474">
        <v>59</v>
      </c>
      <c r="H29" s="474">
        <v>948</v>
      </c>
      <c r="I29" s="474">
        <v>96</v>
      </c>
      <c r="J29" s="474">
        <v>6</v>
      </c>
      <c r="K29" s="474">
        <v>5</v>
      </c>
      <c r="L29" s="474">
        <v>7</v>
      </c>
      <c r="M29" s="474">
        <v>5</v>
      </c>
      <c r="N29" s="474">
        <v>26</v>
      </c>
      <c r="O29" s="475">
        <f t="shared" si="20"/>
        <v>2709</v>
      </c>
      <c r="P29" s="475">
        <f t="shared" si="21"/>
        <v>145</v>
      </c>
      <c r="Q29" s="475">
        <f t="shared" si="22"/>
        <v>2854</v>
      </c>
      <c r="R29" s="476">
        <v>1</v>
      </c>
      <c r="S29" s="476">
        <v>0</v>
      </c>
      <c r="T29" s="475">
        <f t="shared" si="23"/>
        <v>1</v>
      </c>
    </row>
    <row r="30" spans="1:20" ht="51" hidden="1" outlineLevel="1">
      <c r="A30" s="473">
        <f t="shared" si="7"/>
        <v>44</v>
      </c>
      <c r="B30" s="462" t="s">
        <v>2374</v>
      </c>
      <c r="C30" s="474">
        <v>2951</v>
      </c>
      <c r="D30" s="474">
        <v>113</v>
      </c>
      <c r="E30" s="474">
        <v>208</v>
      </c>
      <c r="F30" s="474">
        <v>342</v>
      </c>
      <c r="G30" s="474">
        <v>85</v>
      </c>
      <c r="H30" s="474">
        <v>2483</v>
      </c>
      <c r="I30" s="474">
        <v>423</v>
      </c>
      <c r="J30" s="474">
        <v>21</v>
      </c>
      <c r="K30" s="474">
        <v>34</v>
      </c>
      <c r="L30" s="474">
        <v>42</v>
      </c>
      <c r="M30" s="474">
        <v>14</v>
      </c>
      <c r="N30" s="474">
        <v>259</v>
      </c>
      <c r="O30" s="475">
        <f t="shared" si="20"/>
        <v>6182</v>
      </c>
      <c r="P30" s="475">
        <f t="shared" si="21"/>
        <v>793</v>
      </c>
      <c r="Q30" s="475">
        <f t="shared" si="22"/>
        <v>6975</v>
      </c>
      <c r="R30" s="476">
        <v>76</v>
      </c>
      <c r="S30" s="476">
        <v>3</v>
      </c>
      <c r="T30" s="475">
        <f t="shared" si="23"/>
        <v>79</v>
      </c>
    </row>
    <row r="31" spans="1:20" ht="63.75" hidden="1" outlineLevel="1">
      <c r="A31" s="473">
        <f t="shared" si="7"/>
        <v>45</v>
      </c>
      <c r="B31" s="462" t="s">
        <v>2375</v>
      </c>
      <c r="C31" s="474">
        <v>2198</v>
      </c>
      <c r="D31" s="474">
        <v>34</v>
      </c>
      <c r="E31" s="474">
        <v>90</v>
      </c>
      <c r="F31" s="474">
        <v>114</v>
      </c>
      <c r="G31" s="474">
        <v>43</v>
      </c>
      <c r="H31" s="474">
        <v>964</v>
      </c>
      <c r="I31" s="474">
        <v>329</v>
      </c>
      <c r="J31" s="474">
        <v>9</v>
      </c>
      <c r="K31" s="474">
        <v>13</v>
      </c>
      <c r="L31" s="474">
        <v>15</v>
      </c>
      <c r="M31" s="474">
        <v>4</v>
      </c>
      <c r="N31" s="474">
        <v>129</v>
      </c>
      <c r="O31" s="475">
        <f t="shared" si="20"/>
        <v>3443</v>
      </c>
      <c r="P31" s="475">
        <f t="shared" si="21"/>
        <v>499</v>
      </c>
      <c r="Q31" s="475">
        <f t="shared" si="22"/>
        <v>3942</v>
      </c>
      <c r="R31" s="476">
        <v>103</v>
      </c>
      <c r="S31" s="476">
        <v>4</v>
      </c>
      <c r="T31" s="475">
        <f t="shared" si="23"/>
        <v>107</v>
      </c>
    </row>
    <row r="32" spans="1:20" ht="38.25" hidden="1" outlineLevel="1">
      <c r="A32" s="473">
        <v>49</v>
      </c>
      <c r="B32" s="462" t="s">
        <v>2376</v>
      </c>
      <c r="C32" s="474">
        <v>1540</v>
      </c>
      <c r="D32" s="474">
        <v>81</v>
      </c>
      <c r="E32" s="474">
        <v>150</v>
      </c>
      <c r="F32" s="474">
        <v>193</v>
      </c>
      <c r="G32" s="474">
        <v>55</v>
      </c>
      <c r="H32" s="474">
        <v>1206</v>
      </c>
      <c r="I32" s="474">
        <v>207</v>
      </c>
      <c r="J32" s="474">
        <v>12</v>
      </c>
      <c r="K32" s="474">
        <v>20</v>
      </c>
      <c r="L32" s="474">
        <v>33</v>
      </c>
      <c r="M32" s="474">
        <v>4</v>
      </c>
      <c r="N32" s="474">
        <v>94</v>
      </c>
      <c r="O32" s="475">
        <f t="shared" si="20"/>
        <v>3225</v>
      </c>
      <c r="P32" s="475">
        <f t="shared" si="21"/>
        <v>370</v>
      </c>
      <c r="Q32" s="475">
        <f t="shared" si="22"/>
        <v>3595</v>
      </c>
      <c r="R32" s="476">
        <v>7</v>
      </c>
      <c r="S32" s="476">
        <v>1</v>
      </c>
      <c r="T32" s="475">
        <f t="shared" si="23"/>
        <v>8</v>
      </c>
    </row>
    <row r="33" spans="1:20" ht="51" collapsed="1">
      <c r="A33" s="465">
        <f t="shared" si="7"/>
        <v>50</v>
      </c>
      <c r="B33" s="455" t="s">
        <v>2377</v>
      </c>
      <c r="C33" s="471">
        <f t="shared" ref="C33:T33" si="24">SUM(C34:C37)</f>
        <v>18011</v>
      </c>
      <c r="D33" s="471">
        <f t="shared" si="24"/>
        <v>824</v>
      </c>
      <c r="E33" s="471">
        <f t="shared" si="24"/>
        <v>1527</v>
      </c>
      <c r="F33" s="471">
        <f t="shared" si="24"/>
        <v>2263</v>
      </c>
      <c r="G33" s="472">
        <f t="shared" si="24"/>
        <v>614</v>
      </c>
      <c r="H33" s="472">
        <f t="shared" si="24"/>
        <v>12524</v>
      </c>
      <c r="I33" s="471">
        <f t="shared" si="24"/>
        <v>5771</v>
      </c>
      <c r="J33" s="471">
        <f t="shared" si="24"/>
        <v>139</v>
      </c>
      <c r="K33" s="471">
        <f t="shared" si="24"/>
        <v>250</v>
      </c>
      <c r="L33" s="471">
        <f t="shared" si="24"/>
        <v>349</v>
      </c>
      <c r="M33" s="472">
        <f t="shared" si="24"/>
        <v>83</v>
      </c>
      <c r="N33" s="472">
        <f t="shared" si="24"/>
        <v>1391</v>
      </c>
      <c r="O33" s="68">
        <f t="shared" si="24"/>
        <v>35763</v>
      </c>
      <c r="P33" s="68">
        <f t="shared" si="24"/>
        <v>7983</v>
      </c>
      <c r="Q33" s="68">
        <f t="shared" si="24"/>
        <v>43746</v>
      </c>
      <c r="R33" s="440">
        <f t="shared" si="24"/>
        <v>30</v>
      </c>
      <c r="S33" s="440">
        <f t="shared" si="24"/>
        <v>2</v>
      </c>
      <c r="T33" s="68">
        <f t="shared" si="24"/>
        <v>32</v>
      </c>
    </row>
    <row r="34" spans="1:20" ht="51" hidden="1" outlineLevel="1">
      <c r="A34" s="473">
        <f t="shared" si="7"/>
        <v>51</v>
      </c>
      <c r="B34" s="462" t="s">
        <v>2378</v>
      </c>
      <c r="C34" s="474">
        <v>6250</v>
      </c>
      <c r="D34" s="474">
        <v>232</v>
      </c>
      <c r="E34" s="474">
        <v>493</v>
      </c>
      <c r="F34" s="474">
        <v>863</v>
      </c>
      <c r="G34" s="474">
        <v>235</v>
      </c>
      <c r="H34" s="474">
        <v>5314</v>
      </c>
      <c r="I34" s="474">
        <v>1834</v>
      </c>
      <c r="J34" s="474">
        <v>47</v>
      </c>
      <c r="K34" s="474">
        <v>107</v>
      </c>
      <c r="L34" s="474">
        <v>177</v>
      </c>
      <c r="M34" s="474">
        <v>32</v>
      </c>
      <c r="N34" s="474">
        <v>792</v>
      </c>
      <c r="O34" s="475">
        <f t="shared" ref="O34:O37" si="25">SUM(C34:H34)</f>
        <v>13387</v>
      </c>
      <c r="P34" s="475">
        <f t="shared" ref="P34:P37" si="26">SUM(I34:N34)</f>
        <v>2989</v>
      </c>
      <c r="Q34" s="475">
        <f t="shared" ref="Q34:Q37" si="27">O34+P34</f>
        <v>16376</v>
      </c>
      <c r="R34" s="476">
        <v>10</v>
      </c>
      <c r="S34" s="476">
        <v>1</v>
      </c>
      <c r="T34" s="475">
        <f>R34+S34</f>
        <v>11</v>
      </c>
    </row>
    <row r="35" spans="1:20" ht="38.25" hidden="1" outlineLevel="1">
      <c r="A35" s="473">
        <f t="shared" si="7"/>
        <v>52</v>
      </c>
      <c r="B35" s="462" t="s">
        <v>2379</v>
      </c>
      <c r="C35" s="474">
        <v>3301</v>
      </c>
      <c r="D35" s="474">
        <v>103</v>
      </c>
      <c r="E35" s="474">
        <v>214</v>
      </c>
      <c r="F35" s="474">
        <v>281</v>
      </c>
      <c r="G35" s="474">
        <v>74</v>
      </c>
      <c r="H35" s="474">
        <v>1178</v>
      </c>
      <c r="I35" s="474">
        <v>2549</v>
      </c>
      <c r="J35" s="474">
        <v>40</v>
      </c>
      <c r="K35" s="474">
        <v>43</v>
      </c>
      <c r="L35" s="474">
        <v>58</v>
      </c>
      <c r="M35" s="474">
        <v>14</v>
      </c>
      <c r="N35" s="474">
        <v>170</v>
      </c>
      <c r="O35" s="475">
        <f t="shared" si="25"/>
        <v>5151</v>
      </c>
      <c r="P35" s="475">
        <f t="shared" si="26"/>
        <v>2874</v>
      </c>
      <c r="Q35" s="475">
        <f t="shared" si="27"/>
        <v>8025</v>
      </c>
      <c r="R35" s="476">
        <v>2</v>
      </c>
      <c r="S35" s="476">
        <v>1</v>
      </c>
      <c r="T35" s="475">
        <f t="shared" ref="T35:T37" si="28">R35+S35</f>
        <v>3</v>
      </c>
    </row>
    <row r="36" spans="1:20" ht="25.5" hidden="1" outlineLevel="1">
      <c r="A36" s="473">
        <f t="shared" si="7"/>
        <v>53</v>
      </c>
      <c r="B36" s="462" t="s">
        <v>2380</v>
      </c>
      <c r="C36" s="474">
        <v>6992</v>
      </c>
      <c r="D36" s="474">
        <v>412</v>
      </c>
      <c r="E36" s="474">
        <v>709</v>
      </c>
      <c r="F36" s="474">
        <v>964</v>
      </c>
      <c r="G36" s="474">
        <v>268</v>
      </c>
      <c r="H36" s="474">
        <v>5276</v>
      </c>
      <c r="I36" s="474">
        <v>869</v>
      </c>
      <c r="J36" s="474">
        <v>42</v>
      </c>
      <c r="K36" s="474">
        <v>80</v>
      </c>
      <c r="L36" s="474">
        <v>90</v>
      </c>
      <c r="M36" s="474">
        <v>31</v>
      </c>
      <c r="N36" s="474">
        <v>348</v>
      </c>
      <c r="O36" s="475">
        <f t="shared" si="25"/>
        <v>14621</v>
      </c>
      <c r="P36" s="475">
        <f t="shared" si="26"/>
        <v>1460</v>
      </c>
      <c r="Q36" s="475">
        <f t="shared" si="27"/>
        <v>16081</v>
      </c>
      <c r="R36" s="476">
        <v>15</v>
      </c>
      <c r="S36" s="476">
        <v>0</v>
      </c>
      <c r="T36" s="475">
        <f t="shared" si="28"/>
        <v>15</v>
      </c>
    </row>
    <row r="37" spans="1:20" ht="38.25" hidden="1" outlineLevel="1">
      <c r="A37" s="473">
        <v>59</v>
      </c>
      <c r="B37" s="462" t="s">
        <v>2381</v>
      </c>
      <c r="C37" s="474">
        <v>1468</v>
      </c>
      <c r="D37" s="474">
        <v>77</v>
      </c>
      <c r="E37" s="474">
        <v>111</v>
      </c>
      <c r="F37" s="474">
        <v>155</v>
      </c>
      <c r="G37" s="474">
        <v>37</v>
      </c>
      <c r="H37" s="474">
        <v>756</v>
      </c>
      <c r="I37" s="474">
        <v>519</v>
      </c>
      <c r="J37" s="474">
        <v>10</v>
      </c>
      <c r="K37" s="474">
        <v>20</v>
      </c>
      <c r="L37" s="474">
        <v>24</v>
      </c>
      <c r="M37" s="474">
        <v>6</v>
      </c>
      <c r="N37" s="474">
        <v>81</v>
      </c>
      <c r="O37" s="475">
        <f t="shared" si="25"/>
        <v>2604</v>
      </c>
      <c r="P37" s="475">
        <f t="shared" si="26"/>
        <v>660</v>
      </c>
      <c r="Q37" s="475">
        <f t="shared" si="27"/>
        <v>3264</v>
      </c>
      <c r="R37" s="476">
        <v>3</v>
      </c>
      <c r="S37" s="476">
        <v>0</v>
      </c>
      <c r="T37" s="475">
        <f t="shared" si="28"/>
        <v>3</v>
      </c>
    </row>
    <row r="38" spans="1:20" ht="25.5" collapsed="1">
      <c r="A38" s="465">
        <f t="shared" si="7"/>
        <v>60</v>
      </c>
      <c r="B38" s="455" t="s">
        <v>2382</v>
      </c>
      <c r="C38" s="471">
        <f t="shared" ref="C38:T38" si="29">SUM(C39:C43)</f>
        <v>8819</v>
      </c>
      <c r="D38" s="471">
        <f t="shared" si="29"/>
        <v>451</v>
      </c>
      <c r="E38" s="471">
        <f t="shared" si="29"/>
        <v>1075</v>
      </c>
      <c r="F38" s="471">
        <f t="shared" si="29"/>
        <v>1662</v>
      </c>
      <c r="G38" s="472">
        <f t="shared" si="29"/>
        <v>459</v>
      </c>
      <c r="H38" s="472">
        <f t="shared" si="29"/>
        <v>14231</v>
      </c>
      <c r="I38" s="471">
        <f t="shared" si="29"/>
        <v>1442</v>
      </c>
      <c r="J38" s="471">
        <f t="shared" si="29"/>
        <v>97</v>
      </c>
      <c r="K38" s="471">
        <f t="shared" si="29"/>
        <v>168</v>
      </c>
      <c r="L38" s="471">
        <f t="shared" si="29"/>
        <v>227</v>
      </c>
      <c r="M38" s="472">
        <f t="shared" si="29"/>
        <v>65</v>
      </c>
      <c r="N38" s="472">
        <f t="shared" si="29"/>
        <v>1501</v>
      </c>
      <c r="O38" s="68">
        <f t="shared" si="29"/>
        <v>26697</v>
      </c>
      <c r="P38" s="68">
        <f t="shared" si="29"/>
        <v>3500</v>
      </c>
      <c r="Q38" s="68">
        <f t="shared" si="29"/>
        <v>30197</v>
      </c>
      <c r="R38" s="440">
        <f t="shared" si="29"/>
        <v>84</v>
      </c>
      <c r="S38" s="440">
        <f t="shared" si="29"/>
        <v>2</v>
      </c>
      <c r="T38" s="68">
        <f t="shared" si="29"/>
        <v>86</v>
      </c>
    </row>
    <row r="39" spans="1:20" ht="25.5" hidden="1" outlineLevel="1">
      <c r="A39" s="473">
        <f t="shared" si="7"/>
        <v>61</v>
      </c>
      <c r="B39" s="462" t="s">
        <v>2383</v>
      </c>
      <c r="C39" s="474">
        <v>562</v>
      </c>
      <c r="D39" s="474">
        <v>22</v>
      </c>
      <c r="E39" s="474">
        <v>51</v>
      </c>
      <c r="F39" s="474">
        <v>78</v>
      </c>
      <c r="G39" s="474">
        <v>19</v>
      </c>
      <c r="H39" s="474">
        <v>691</v>
      </c>
      <c r="I39" s="474">
        <v>72</v>
      </c>
      <c r="J39" s="474">
        <v>7</v>
      </c>
      <c r="K39" s="474">
        <v>5</v>
      </c>
      <c r="L39" s="474">
        <v>9</v>
      </c>
      <c r="M39" s="474">
        <v>4</v>
      </c>
      <c r="N39" s="474">
        <v>81</v>
      </c>
      <c r="O39" s="475">
        <f t="shared" ref="O39:O43" si="30">SUM(C39:H39)</f>
        <v>1423</v>
      </c>
      <c r="P39" s="475">
        <f t="shared" ref="P39:P43" si="31">SUM(I39:N39)</f>
        <v>178</v>
      </c>
      <c r="Q39" s="475">
        <f t="shared" ref="Q39:Q43" si="32">O39+P39</f>
        <v>1601</v>
      </c>
      <c r="R39" s="476">
        <v>12</v>
      </c>
      <c r="S39" s="476">
        <v>1</v>
      </c>
      <c r="T39" s="475">
        <f>R39+S39</f>
        <v>13</v>
      </c>
    </row>
    <row r="40" spans="1:20" ht="25.5" hidden="1" outlineLevel="1">
      <c r="A40" s="473">
        <f t="shared" si="7"/>
        <v>62</v>
      </c>
      <c r="B40" s="462" t="s">
        <v>2384</v>
      </c>
      <c r="C40" s="474">
        <v>2194</v>
      </c>
      <c r="D40" s="474">
        <v>112</v>
      </c>
      <c r="E40" s="474">
        <v>283</v>
      </c>
      <c r="F40" s="474">
        <v>447</v>
      </c>
      <c r="G40" s="474">
        <v>113</v>
      </c>
      <c r="H40" s="474">
        <v>3275</v>
      </c>
      <c r="I40" s="474">
        <v>289</v>
      </c>
      <c r="J40" s="474">
        <v>18</v>
      </c>
      <c r="K40" s="474">
        <v>32</v>
      </c>
      <c r="L40" s="474">
        <v>53</v>
      </c>
      <c r="M40" s="474">
        <v>11</v>
      </c>
      <c r="N40" s="474">
        <v>288</v>
      </c>
      <c r="O40" s="475">
        <f t="shared" si="30"/>
        <v>6424</v>
      </c>
      <c r="P40" s="475">
        <f t="shared" si="31"/>
        <v>691</v>
      </c>
      <c r="Q40" s="475">
        <f t="shared" si="32"/>
        <v>7115</v>
      </c>
      <c r="R40" s="476">
        <v>37</v>
      </c>
      <c r="S40" s="476">
        <v>0</v>
      </c>
      <c r="T40" s="475">
        <f t="shared" ref="T40:T43" si="33">R40+S40</f>
        <v>37</v>
      </c>
    </row>
    <row r="41" spans="1:20" ht="25.5" hidden="1" outlineLevel="1">
      <c r="A41" s="473">
        <f t="shared" si="7"/>
        <v>63</v>
      </c>
      <c r="B41" s="462" t="s">
        <v>2385</v>
      </c>
      <c r="C41" s="474">
        <v>5132</v>
      </c>
      <c r="D41" s="474">
        <v>276</v>
      </c>
      <c r="E41" s="474">
        <v>645</v>
      </c>
      <c r="F41" s="474">
        <v>987</v>
      </c>
      <c r="G41" s="474">
        <v>281</v>
      </c>
      <c r="H41" s="474">
        <v>8427</v>
      </c>
      <c r="I41" s="474">
        <v>951</v>
      </c>
      <c r="J41" s="474">
        <v>64</v>
      </c>
      <c r="K41" s="474">
        <v>109</v>
      </c>
      <c r="L41" s="474">
        <v>148</v>
      </c>
      <c r="M41" s="474">
        <v>46</v>
      </c>
      <c r="N41" s="474">
        <v>942</v>
      </c>
      <c r="O41" s="475">
        <f t="shared" si="30"/>
        <v>15748</v>
      </c>
      <c r="P41" s="475">
        <f t="shared" si="31"/>
        <v>2260</v>
      </c>
      <c r="Q41" s="475">
        <f t="shared" si="32"/>
        <v>18008</v>
      </c>
      <c r="R41" s="476">
        <v>33</v>
      </c>
      <c r="S41" s="476">
        <v>1</v>
      </c>
      <c r="T41" s="475">
        <f t="shared" si="33"/>
        <v>34</v>
      </c>
    </row>
    <row r="42" spans="1:20" ht="25.5" hidden="1" outlineLevel="1">
      <c r="A42" s="473">
        <f t="shared" si="7"/>
        <v>64</v>
      </c>
      <c r="B42" s="462" t="s">
        <v>2386</v>
      </c>
      <c r="C42" s="474">
        <v>361</v>
      </c>
      <c r="D42" s="474">
        <v>11</v>
      </c>
      <c r="E42" s="474">
        <v>27</v>
      </c>
      <c r="F42" s="474">
        <v>48</v>
      </c>
      <c r="G42" s="474">
        <v>16</v>
      </c>
      <c r="H42" s="474">
        <v>1113</v>
      </c>
      <c r="I42" s="474">
        <v>35</v>
      </c>
      <c r="J42" s="474">
        <v>2</v>
      </c>
      <c r="K42" s="474">
        <v>5</v>
      </c>
      <c r="L42" s="474">
        <v>6</v>
      </c>
      <c r="M42" s="474">
        <v>3</v>
      </c>
      <c r="N42" s="474">
        <v>110</v>
      </c>
      <c r="O42" s="475">
        <f t="shared" si="30"/>
        <v>1576</v>
      </c>
      <c r="P42" s="475">
        <f t="shared" si="31"/>
        <v>161</v>
      </c>
      <c r="Q42" s="475">
        <f t="shared" si="32"/>
        <v>1737</v>
      </c>
      <c r="R42" s="476">
        <v>1</v>
      </c>
      <c r="S42" s="476">
        <v>0</v>
      </c>
      <c r="T42" s="475">
        <f t="shared" si="33"/>
        <v>1</v>
      </c>
    </row>
    <row r="43" spans="1:20" ht="38.25" hidden="1" outlineLevel="1">
      <c r="A43" s="473">
        <v>69</v>
      </c>
      <c r="B43" s="462" t="s">
        <v>2387</v>
      </c>
      <c r="C43" s="474">
        <v>570</v>
      </c>
      <c r="D43" s="474">
        <v>30</v>
      </c>
      <c r="E43" s="474">
        <v>69</v>
      </c>
      <c r="F43" s="474">
        <v>102</v>
      </c>
      <c r="G43" s="474">
        <v>30</v>
      </c>
      <c r="H43" s="474">
        <v>725</v>
      </c>
      <c r="I43" s="474">
        <v>95</v>
      </c>
      <c r="J43" s="474">
        <v>6</v>
      </c>
      <c r="K43" s="474">
        <v>17</v>
      </c>
      <c r="L43" s="474">
        <v>11</v>
      </c>
      <c r="M43" s="474">
        <v>1</v>
      </c>
      <c r="N43" s="474">
        <v>80</v>
      </c>
      <c r="O43" s="475">
        <f t="shared" si="30"/>
        <v>1526</v>
      </c>
      <c r="P43" s="475">
        <f t="shared" si="31"/>
        <v>210</v>
      </c>
      <c r="Q43" s="475">
        <f t="shared" si="32"/>
        <v>1736</v>
      </c>
      <c r="R43" s="476">
        <v>1</v>
      </c>
      <c r="S43" s="476">
        <v>0</v>
      </c>
      <c r="T43" s="475">
        <f t="shared" si="33"/>
        <v>1</v>
      </c>
    </row>
    <row r="44" spans="1:20" ht="25.5" collapsed="1">
      <c r="A44" s="465">
        <f t="shared" si="7"/>
        <v>70</v>
      </c>
      <c r="B44" s="455" t="s">
        <v>2388</v>
      </c>
      <c r="C44" s="471">
        <f t="shared" ref="C44:T44" si="34">SUM(C45:C48)</f>
        <v>1510</v>
      </c>
      <c r="D44" s="471">
        <f t="shared" si="34"/>
        <v>108</v>
      </c>
      <c r="E44" s="471">
        <f t="shared" si="34"/>
        <v>176</v>
      </c>
      <c r="F44" s="471">
        <f t="shared" si="34"/>
        <v>242</v>
      </c>
      <c r="G44" s="472">
        <f t="shared" si="34"/>
        <v>79</v>
      </c>
      <c r="H44" s="472">
        <f t="shared" si="34"/>
        <v>1016</v>
      </c>
      <c r="I44" s="471">
        <f t="shared" si="34"/>
        <v>235</v>
      </c>
      <c r="J44" s="471">
        <f t="shared" si="34"/>
        <v>13</v>
      </c>
      <c r="K44" s="471">
        <f t="shared" si="34"/>
        <v>21</v>
      </c>
      <c r="L44" s="471">
        <f t="shared" si="34"/>
        <v>26</v>
      </c>
      <c r="M44" s="472">
        <f t="shared" si="34"/>
        <v>8</v>
      </c>
      <c r="N44" s="472">
        <f t="shared" si="34"/>
        <v>79</v>
      </c>
      <c r="O44" s="68">
        <f t="shared" si="34"/>
        <v>3131</v>
      </c>
      <c r="P44" s="68">
        <f t="shared" si="34"/>
        <v>382</v>
      </c>
      <c r="Q44" s="68">
        <f t="shared" si="34"/>
        <v>3513</v>
      </c>
      <c r="R44" s="440">
        <f t="shared" si="34"/>
        <v>11</v>
      </c>
      <c r="S44" s="440">
        <f t="shared" si="34"/>
        <v>0</v>
      </c>
      <c r="T44" s="68">
        <f t="shared" si="34"/>
        <v>11</v>
      </c>
    </row>
    <row r="45" spans="1:20" ht="25.5" hidden="1" outlineLevel="1">
      <c r="A45" s="473">
        <f t="shared" si="7"/>
        <v>71</v>
      </c>
      <c r="B45" s="462" t="s">
        <v>2389</v>
      </c>
      <c r="C45" s="474">
        <v>1270</v>
      </c>
      <c r="D45" s="474">
        <v>92</v>
      </c>
      <c r="E45" s="474">
        <v>153</v>
      </c>
      <c r="F45" s="474">
        <v>221</v>
      </c>
      <c r="G45" s="474">
        <v>73</v>
      </c>
      <c r="H45" s="474">
        <v>913</v>
      </c>
      <c r="I45" s="474">
        <v>160</v>
      </c>
      <c r="J45" s="474">
        <v>7</v>
      </c>
      <c r="K45" s="474">
        <v>16</v>
      </c>
      <c r="L45" s="474">
        <v>23</v>
      </c>
      <c r="M45" s="474">
        <v>7</v>
      </c>
      <c r="N45" s="474">
        <v>68</v>
      </c>
      <c r="O45" s="475">
        <f t="shared" ref="O45:O48" si="35">SUM(C45:H45)</f>
        <v>2722</v>
      </c>
      <c r="P45" s="475">
        <f t="shared" ref="P45:P48" si="36">SUM(I45:N45)</f>
        <v>281</v>
      </c>
      <c r="Q45" s="475">
        <f t="shared" ref="Q45:Q48" si="37">O45+P45</f>
        <v>3003</v>
      </c>
      <c r="R45" s="476">
        <v>9</v>
      </c>
      <c r="S45" s="476">
        <v>0</v>
      </c>
      <c r="T45" s="475">
        <f>R45+S45</f>
        <v>9</v>
      </c>
    </row>
    <row r="46" spans="1:20" ht="51" hidden="1" outlineLevel="1">
      <c r="A46" s="473">
        <f t="shared" si="7"/>
        <v>72</v>
      </c>
      <c r="B46" s="462" t="s">
        <v>2390</v>
      </c>
      <c r="C46" s="474">
        <v>26</v>
      </c>
      <c r="D46" s="474">
        <v>0</v>
      </c>
      <c r="E46" s="474">
        <v>1</v>
      </c>
      <c r="F46" s="474">
        <v>4</v>
      </c>
      <c r="G46" s="474">
        <v>0</v>
      </c>
      <c r="H46" s="474">
        <v>4</v>
      </c>
      <c r="I46" s="474">
        <v>2</v>
      </c>
      <c r="J46" s="474">
        <v>0</v>
      </c>
      <c r="K46" s="474">
        <v>0</v>
      </c>
      <c r="L46" s="474">
        <v>0</v>
      </c>
      <c r="M46" s="474">
        <v>0</v>
      </c>
      <c r="N46" s="474">
        <v>1</v>
      </c>
      <c r="O46" s="475">
        <f t="shared" si="35"/>
        <v>35</v>
      </c>
      <c r="P46" s="475">
        <f t="shared" si="36"/>
        <v>3</v>
      </c>
      <c r="Q46" s="475">
        <f t="shared" si="37"/>
        <v>38</v>
      </c>
      <c r="R46" s="476">
        <v>0</v>
      </c>
      <c r="S46" s="476">
        <v>0</v>
      </c>
      <c r="T46" s="475">
        <f t="shared" ref="T46:T48" si="38">R46+S46</f>
        <v>0</v>
      </c>
    </row>
    <row r="47" spans="1:20" ht="25.5" hidden="1" outlineLevel="1">
      <c r="A47" s="473">
        <f t="shared" si="7"/>
        <v>73</v>
      </c>
      <c r="B47" s="462" t="s">
        <v>2391</v>
      </c>
      <c r="C47" s="474">
        <v>82</v>
      </c>
      <c r="D47" s="474">
        <v>3</v>
      </c>
      <c r="E47" s="474">
        <v>4</v>
      </c>
      <c r="F47" s="474">
        <v>3</v>
      </c>
      <c r="G47" s="474">
        <v>2</v>
      </c>
      <c r="H47" s="474">
        <v>23</v>
      </c>
      <c r="I47" s="474">
        <v>49</v>
      </c>
      <c r="J47" s="474">
        <v>5</v>
      </c>
      <c r="K47" s="474">
        <v>0</v>
      </c>
      <c r="L47" s="474">
        <v>1</v>
      </c>
      <c r="M47" s="474">
        <v>0</v>
      </c>
      <c r="N47" s="474">
        <v>4</v>
      </c>
      <c r="O47" s="475">
        <f t="shared" si="35"/>
        <v>117</v>
      </c>
      <c r="P47" s="475">
        <f t="shared" si="36"/>
        <v>59</v>
      </c>
      <c r="Q47" s="475">
        <f t="shared" si="37"/>
        <v>176</v>
      </c>
      <c r="R47" s="476">
        <v>1</v>
      </c>
      <c r="S47" s="476">
        <v>0</v>
      </c>
      <c r="T47" s="475">
        <f t="shared" si="38"/>
        <v>1</v>
      </c>
    </row>
    <row r="48" spans="1:20" ht="38.25" hidden="1" outlineLevel="1">
      <c r="A48" s="473">
        <v>79</v>
      </c>
      <c r="B48" s="462" t="s">
        <v>2392</v>
      </c>
      <c r="C48" s="474">
        <v>132</v>
      </c>
      <c r="D48" s="474">
        <v>13</v>
      </c>
      <c r="E48" s="474">
        <v>18</v>
      </c>
      <c r="F48" s="474">
        <v>14</v>
      </c>
      <c r="G48" s="474">
        <v>4</v>
      </c>
      <c r="H48" s="474">
        <v>76</v>
      </c>
      <c r="I48" s="474">
        <v>24</v>
      </c>
      <c r="J48" s="474">
        <v>1</v>
      </c>
      <c r="K48" s="474">
        <v>5</v>
      </c>
      <c r="L48" s="474">
        <v>2</v>
      </c>
      <c r="M48" s="474">
        <v>1</v>
      </c>
      <c r="N48" s="474">
        <v>6</v>
      </c>
      <c r="O48" s="475">
        <f t="shared" si="35"/>
        <v>257</v>
      </c>
      <c r="P48" s="475">
        <f t="shared" si="36"/>
        <v>39</v>
      </c>
      <c r="Q48" s="475">
        <f t="shared" si="37"/>
        <v>296</v>
      </c>
      <c r="R48" s="476">
        <v>1</v>
      </c>
      <c r="S48" s="476">
        <v>0</v>
      </c>
      <c r="T48" s="475">
        <f t="shared" si="38"/>
        <v>1</v>
      </c>
    </row>
    <row r="49" spans="1:20" ht="38.25" collapsed="1">
      <c r="A49" s="465">
        <f t="shared" si="7"/>
        <v>80</v>
      </c>
      <c r="B49" s="455" t="s">
        <v>2393</v>
      </c>
      <c r="C49" s="471">
        <f t="shared" ref="C49:T49" si="39">SUM(C50:C53)</f>
        <v>1237</v>
      </c>
      <c r="D49" s="471">
        <f t="shared" si="39"/>
        <v>27</v>
      </c>
      <c r="E49" s="471">
        <f t="shared" si="39"/>
        <v>34</v>
      </c>
      <c r="F49" s="471">
        <f t="shared" si="39"/>
        <v>63</v>
      </c>
      <c r="G49" s="472">
        <f t="shared" si="39"/>
        <v>15</v>
      </c>
      <c r="H49" s="472">
        <f t="shared" si="39"/>
        <v>240</v>
      </c>
      <c r="I49" s="471">
        <f t="shared" si="39"/>
        <v>125</v>
      </c>
      <c r="J49" s="471">
        <f t="shared" si="39"/>
        <v>1</v>
      </c>
      <c r="K49" s="471">
        <f t="shared" si="39"/>
        <v>3</v>
      </c>
      <c r="L49" s="471">
        <f t="shared" si="39"/>
        <v>2</v>
      </c>
      <c r="M49" s="472">
        <f t="shared" si="39"/>
        <v>0</v>
      </c>
      <c r="N49" s="472">
        <f t="shared" si="39"/>
        <v>12</v>
      </c>
      <c r="O49" s="68">
        <f t="shared" si="39"/>
        <v>1616</v>
      </c>
      <c r="P49" s="68">
        <f t="shared" si="39"/>
        <v>143</v>
      </c>
      <c r="Q49" s="68">
        <f t="shared" si="39"/>
        <v>1759</v>
      </c>
      <c r="R49" s="440">
        <f t="shared" si="39"/>
        <v>0</v>
      </c>
      <c r="S49" s="440">
        <f t="shared" si="39"/>
        <v>0</v>
      </c>
      <c r="T49" s="68">
        <f t="shared" si="39"/>
        <v>0</v>
      </c>
    </row>
    <row r="50" spans="1:20" ht="25.5" hidden="1" outlineLevel="1">
      <c r="A50" s="473">
        <f t="shared" si="7"/>
        <v>81</v>
      </c>
      <c r="B50" s="462" t="s">
        <v>2394</v>
      </c>
      <c r="C50" s="474">
        <v>352</v>
      </c>
      <c r="D50" s="474">
        <v>12</v>
      </c>
      <c r="E50" s="474">
        <v>6</v>
      </c>
      <c r="F50" s="474">
        <v>15</v>
      </c>
      <c r="G50" s="474">
        <v>3</v>
      </c>
      <c r="H50" s="474">
        <v>41</v>
      </c>
      <c r="I50" s="474">
        <v>40</v>
      </c>
      <c r="J50" s="474">
        <v>0</v>
      </c>
      <c r="K50" s="474">
        <v>1</v>
      </c>
      <c r="L50" s="474">
        <v>0</v>
      </c>
      <c r="M50" s="474">
        <v>0</v>
      </c>
      <c r="N50" s="474">
        <v>4</v>
      </c>
      <c r="O50" s="475">
        <f t="shared" ref="O50:O54" si="40">SUM(C50:H50)</f>
        <v>429</v>
      </c>
      <c r="P50" s="475">
        <f t="shared" ref="P50:P54" si="41">SUM(I50:N50)</f>
        <v>45</v>
      </c>
      <c r="Q50" s="475">
        <f t="shared" ref="Q50:Q54" si="42">O50+P50</f>
        <v>474</v>
      </c>
      <c r="R50" s="476">
        <v>0</v>
      </c>
      <c r="S50" s="476">
        <v>0</v>
      </c>
      <c r="T50" s="475">
        <f>R50+S50</f>
        <v>0</v>
      </c>
    </row>
    <row r="51" spans="1:20" ht="25.5" hidden="1" outlineLevel="1">
      <c r="A51" s="473">
        <f t="shared" si="7"/>
        <v>82</v>
      </c>
      <c r="B51" s="462" t="s">
        <v>2395</v>
      </c>
      <c r="C51" s="474">
        <v>248</v>
      </c>
      <c r="D51" s="474">
        <v>7</v>
      </c>
      <c r="E51" s="474">
        <v>2</v>
      </c>
      <c r="F51" s="474">
        <v>3</v>
      </c>
      <c r="G51" s="474">
        <v>1</v>
      </c>
      <c r="H51" s="474">
        <v>3</v>
      </c>
      <c r="I51" s="474">
        <v>30</v>
      </c>
      <c r="J51" s="474">
        <v>1</v>
      </c>
      <c r="K51" s="474">
        <v>0</v>
      </c>
      <c r="L51" s="474">
        <v>0</v>
      </c>
      <c r="M51" s="474">
        <v>0</v>
      </c>
      <c r="N51" s="474">
        <v>1</v>
      </c>
      <c r="O51" s="475">
        <f t="shared" si="40"/>
        <v>264</v>
      </c>
      <c r="P51" s="475">
        <f t="shared" si="41"/>
        <v>32</v>
      </c>
      <c r="Q51" s="475">
        <f t="shared" si="42"/>
        <v>296</v>
      </c>
      <c r="R51" s="476">
        <v>0</v>
      </c>
      <c r="S51" s="476">
        <v>0</v>
      </c>
      <c r="T51" s="475">
        <f t="shared" ref="T51:T53" si="43">R51+S51</f>
        <v>0</v>
      </c>
    </row>
    <row r="52" spans="1:20" ht="25.5" hidden="1" outlineLevel="1">
      <c r="A52" s="473">
        <f t="shared" si="7"/>
        <v>83</v>
      </c>
      <c r="B52" s="462" t="s">
        <v>2396</v>
      </c>
      <c r="C52" s="474">
        <v>384</v>
      </c>
      <c r="D52" s="474">
        <v>4</v>
      </c>
      <c r="E52" s="474">
        <v>18</v>
      </c>
      <c r="F52" s="474">
        <v>28</v>
      </c>
      <c r="G52" s="474">
        <v>7</v>
      </c>
      <c r="H52" s="474">
        <v>135</v>
      </c>
      <c r="I52" s="474">
        <v>22</v>
      </c>
      <c r="J52" s="474">
        <v>0</v>
      </c>
      <c r="K52" s="474">
        <v>1</v>
      </c>
      <c r="L52" s="474">
        <v>2</v>
      </c>
      <c r="M52" s="474">
        <v>0</v>
      </c>
      <c r="N52" s="474">
        <v>3</v>
      </c>
      <c r="O52" s="475">
        <f t="shared" si="40"/>
        <v>576</v>
      </c>
      <c r="P52" s="475">
        <f t="shared" si="41"/>
        <v>28</v>
      </c>
      <c r="Q52" s="475">
        <f t="shared" si="42"/>
        <v>604</v>
      </c>
      <c r="R52" s="476">
        <v>0</v>
      </c>
      <c r="S52" s="476">
        <v>0</v>
      </c>
      <c r="T52" s="475">
        <f t="shared" si="43"/>
        <v>0</v>
      </c>
    </row>
    <row r="53" spans="1:20" ht="38.25" hidden="1" outlineLevel="1">
      <c r="A53" s="473">
        <v>89</v>
      </c>
      <c r="B53" s="462" t="s">
        <v>2397</v>
      </c>
      <c r="C53" s="474">
        <v>253</v>
      </c>
      <c r="D53" s="474">
        <v>4</v>
      </c>
      <c r="E53" s="474">
        <v>8</v>
      </c>
      <c r="F53" s="474">
        <v>17</v>
      </c>
      <c r="G53" s="474">
        <v>4</v>
      </c>
      <c r="H53" s="474">
        <v>61</v>
      </c>
      <c r="I53" s="474">
        <v>33</v>
      </c>
      <c r="J53" s="474">
        <v>0</v>
      </c>
      <c r="K53" s="474">
        <v>1</v>
      </c>
      <c r="L53" s="474">
        <v>0</v>
      </c>
      <c r="M53" s="474">
        <v>0</v>
      </c>
      <c r="N53" s="474">
        <v>4</v>
      </c>
      <c r="O53" s="475">
        <f t="shared" si="40"/>
        <v>347</v>
      </c>
      <c r="P53" s="475">
        <f t="shared" si="41"/>
        <v>38</v>
      </c>
      <c r="Q53" s="475">
        <f t="shared" si="42"/>
        <v>385</v>
      </c>
      <c r="R53" s="476">
        <v>0</v>
      </c>
      <c r="S53" s="476">
        <v>0</v>
      </c>
      <c r="T53" s="475">
        <f t="shared" si="43"/>
        <v>0</v>
      </c>
    </row>
    <row r="54" spans="1:20" ht="44.25" customHeight="1" collapsed="1">
      <c r="A54" s="465">
        <v>99</v>
      </c>
      <c r="B54" s="455" t="s">
        <v>2398</v>
      </c>
      <c r="C54" s="471">
        <v>54290</v>
      </c>
      <c r="D54" s="471">
        <v>2399</v>
      </c>
      <c r="E54" s="471">
        <v>4447</v>
      </c>
      <c r="F54" s="471">
        <v>6314</v>
      </c>
      <c r="G54" s="472">
        <v>1655</v>
      </c>
      <c r="H54" s="472">
        <v>37117</v>
      </c>
      <c r="I54" s="471">
        <v>14896</v>
      </c>
      <c r="J54" s="471">
        <v>550</v>
      </c>
      <c r="K54" s="471">
        <v>840</v>
      </c>
      <c r="L54" s="471">
        <v>1131</v>
      </c>
      <c r="M54" s="472">
        <v>294</v>
      </c>
      <c r="N54" s="472">
        <v>5157</v>
      </c>
      <c r="O54" s="68">
        <f t="shared" si="40"/>
        <v>106222</v>
      </c>
      <c r="P54" s="68">
        <f t="shared" si="41"/>
        <v>22868</v>
      </c>
      <c r="Q54" s="68">
        <f t="shared" si="42"/>
        <v>129090</v>
      </c>
      <c r="R54" s="440">
        <v>608</v>
      </c>
      <c r="S54" s="440">
        <v>12</v>
      </c>
      <c r="T54" s="68">
        <f>R54+S54</f>
        <v>620</v>
      </c>
    </row>
    <row r="55" spans="1:20" ht="18.75" customHeight="1">
      <c r="A55" s="457"/>
      <c r="B55" s="341" t="s">
        <v>1119</v>
      </c>
      <c r="C55" s="75">
        <f>+C54+C49+C44+C38+C33+C26+C22+C17+C8+C7</f>
        <v>117511</v>
      </c>
      <c r="D55" s="75">
        <f t="shared" ref="D55:T55" si="44">+D54+D49+D44+D38+D33+D26+D22+D17+D8+D7</f>
        <v>5304</v>
      </c>
      <c r="E55" s="75">
        <f t="shared" si="44"/>
        <v>10077</v>
      </c>
      <c r="F55" s="75">
        <f t="shared" si="44"/>
        <v>14406</v>
      </c>
      <c r="G55" s="75">
        <f t="shared" si="44"/>
        <v>3893</v>
      </c>
      <c r="H55" s="75">
        <f t="shared" si="44"/>
        <v>89924</v>
      </c>
      <c r="I55" s="75">
        <f t="shared" si="44"/>
        <v>28609</v>
      </c>
      <c r="J55" s="75">
        <f t="shared" si="44"/>
        <v>1082</v>
      </c>
      <c r="K55" s="75">
        <f t="shared" si="44"/>
        <v>1761</v>
      </c>
      <c r="L55" s="75">
        <f t="shared" si="44"/>
        <v>2297</v>
      </c>
      <c r="M55" s="75">
        <f t="shared" si="44"/>
        <v>609</v>
      </c>
      <c r="N55" s="75">
        <f t="shared" si="44"/>
        <v>10595</v>
      </c>
      <c r="O55" s="75">
        <f t="shared" si="44"/>
        <v>241115</v>
      </c>
      <c r="P55" s="75">
        <f t="shared" si="44"/>
        <v>44953</v>
      </c>
      <c r="Q55" s="75">
        <f t="shared" si="44"/>
        <v>286068</v>
      </c>
      <c r="R55" s="75">
        <f t="shared" si="44"/>
        <v>1369</v>
      </c>
      <c r="S55" s="75">
        <f t="shared" si="44"/>
        <v>36</v>
      </c>
      <c r="T55" s="75">
        <f t="shared" si="44"/>
        <v>1405</v>
      </c>
    </row>
    <row r="56" spans="1:20" ht="15.75">
      <c r="A56" s="373" t="s">
        <v>2050</v>
      </c>
      <c r="B56" s="373"/>
      <c r="C56" s="373"/>
      <c r="D56" s="374"/>
      <c r="E56" s="374"/>
      <c r="F56" s="374"/>
      <c r="G56" s="374"/>
      <c r="H56" s="374"/>
      <c r="I56" s="374"/>
      <c r="J56" s="374"/>
      <c r="K56" s="374"/>
      <c r="L56" s="374"/>
      <c r="M56" s="374"/>
      <c r="N56" s="374"/>
      <c r="O56" s="374"/>
      <c r="P56" s="374"/>
      <c r="Q56" s="374"/>
      <c r="R56" s="374"/>
      <c r="S56" s="374"/>
      <c r="T56" s="374"/>
    </row>
  </sheetData>
  <mergeCells count="9">
    <mergeCell ref="A1:T1"/>
    <mergeCell ref="A2:T2"/>
    <mergeCell ref="A4:A6"/>
    <mergeCell ref="B4:B6"/>
    <mergeCell ref="C4:Q4"/>
    <mergeCell ref="R4:T5"/>
    <mergeCell ref="C5:H5"/>
    <mergeCell ref="I5:N5"/>
    <mergeCell ref="O5:Q5"/>
  </mergeCells>
  <printOptions horizontalCentered="1" verticalCentered="1"/>
  <pageMargins left="0" right="0" top="0" bottom="0" header="0" footer="0"/>
  <pageSetup paperSize="9" scale="80" fitToHeight="2" orientation="landscape" r:id="rId1"/>
</worksheet>
</file>

<file path=xl/worksheets/sheet41.xml><?xml version="1.0" encoding="utf-8"?>
<worksheet xmlns="http://schemas.openxmlformats.org/spreadsheetml/2006/main" xmlns:r="http://schemas.openxmlformats.org/officeDocument/2006/relationships">
  <sheetPr>
    <tabColor theme="0" tint="-4.9989318521683403E-2"/>
  </sheetPr>
  <dimension ref="A1:T201"/>
  <sheetViews>
    <sheetView showGridLines="0" zoomScale="90" zoomScaleNormal="90" workbookViewId="0">
      <pane xSplit="2" ySplit="6" topLeftCell="C166" activePane="bottomRight" state="frozen"/>
      <selection activeCell="J27" sqref="J27"/>
      <selection pane="topRight" activeCell="J27" sqref="J27"/>
      <selection pane="bottomLeft" activeCell="J27" sqref="J27"/>
      <selection pane="bottomRight" sqref="A1:T1"/>
    </sheetView>
  </sheetViews>
  <sheetFormatPr defaultColWidth="9.140625" defaultRowHeight="12.75" outlineLevelRow="1"/>
  <cols>
    <col min="1" max="1" width="5.140625" style="339" customWidth="1"/>
    <col min="2" max="2" width="32.28515625" style="339" customWidth="1"/>
    <col min="3" max="3" width="8.85546875" style="339" customWidth="1"/>
    <col min="4" max="4" width="10.7109375" style="339" customWidth="1"/>
    <col min="5" max="6" width="6.42578125" style="339" bestFit="1" customWidth="1"/>
    <col min="7" max="7" width="5.42578125" style="339" bestFit="1" customWidth="1"/>
    <col min="8" max="8" width="6.42578125" style="339" bestFit="1" customWidth="1"/>
    <col min="9" max="9" width="8.5703125" style="339" customWidth="1"/>
    <col min="10" max="10" width="10.28515625" style="339" customWidth="1"/>
    <col min="11" max="12" width="5.42578125" style="339" bestFit="1" customWidth="1"/>
    <col min="13" max="13" width="4" style="339" bestFit="1" customWidth="1"/>
    <col min="14" max="14" width="6.42578125" style="339" bestFit="1" customWidth="1"/>
    <col min="15" max="15" width="7.42578125" style="339" bestFit="1" customWidth="1"/>
    <col min="16" max="16" width="6.42578125" style="339" bestFit="1" customWidth="1"/>
    <col min="17" max="17" width="7.42578125" style="339" bestFit="1" customWidth="1"/>
    <col min="18" max="18" width="6.140625" style="339" bestFit="1" customWidth="1"/>
    <col min="19" max="19" width="6.42578125" style="339" bestFit="1" customWidth="1"/>
    <col min="20" max="20" width="7.28515625" style="339" customWidth="1"/>
    <col min="21" max="16384" width="9.140625" style="339"/>
  </cols>
  <sheetData>
    <row r="1" spans="1:20" s="332" customFormat="1" ht="20.25" customHeight="1">
      <c r="A1" s="898" t="s">
        <v>2399</v>
      </c>
      <c r="B1" s="898"/>
      <c r="C1" s="898"/>
      <c r="D1" s="898"/>
      <c r="E1" s="898"/>
      <c r="F1" s="898"/>
      <c r="G1" s="898"/>
      <c r="H1" s="898"/>
      <c r="I1" s="898"/>
      <c r="J1" s="898"/>
      <c r="K1" s="898"/>
      <c r="L1" s="898"/>
      <c r="M1" s="898"/>
      <c r="N1" s="898"/>
      <c r="O1" s="898"/>
      <c r="P1" s="898"/>
      <c r="Q1" s="898"/>
      <c r="R1" s="898"/>
      <c r="S1" s="898"/>
      <c r="T1" s="898"/>
    </row>
    <row r="2" spans="1:20" s="332" customFormat="1">
      <c r="A2" s="1205" t="s">
        <v>2400</v>
      </c>
      <c r="B2" s="1205"/>
      <c r="C2" s="1205"/>
      <c r="D2" s="1205"/>
      <c r="E2" s="1205"/>
      <c r="F2" s="1205"/>
      <c r="G2" s="1205"/>
      <c r="H2" s="1205"/>
      <c r="I2" s="1205"/>
      <c r="J2" s="1205"/>
      <c r="K2" s="1205"/>
      <c r="L2" s="1205"/>
      <c r="M2" s="1205"/>
      <c r="N2" s="1205"/>
      <c r="O2" s="1205"/>
      <c r="P2" s="1205"/>
      <c r="Q2" s="1205"/>
      <c r="R2" s="1205"/>
      <c r="S2" s="1205"/>
      <c r="T2" s="1205"/>
    </row>
    <row r="4" spans="1:20" s="60" customFormat="1" ht="45" customHeight="1">
      <c r="A4" s="958" t="s">
        <v>1291</v>
      </c>
      <c r="B4" s="975" t="s">
        <v>2401</v>
      </c>
      <c r="C4" s="903" t="s">
        <v>1131</v>
      </c>
      <c r="D4" s="904"/>
      <c r="E4" s="904"/>
      <c r="F4" s="904"/>
      <c r="G4" s="904"/>
      <c r="H4" s="904"/>
      <c r="I4" s="904"/>
      <c r="J4" s="904"/>
      <c r="K4" s="904"/>
      <c r="L4" s="904"/>
      <c r="M4" s="904"/>
      <c r="N4" s="904"/>
      <c r="O4" s="904"/>
      <c r="P4" s="904"/>
      <c r="Q4" s="904"/>
      <c r="R4" s="1176" t="s">
        <v>2063</v>
      </c>
      <c r="S4" s="1177"/>
      <c r="T4" s="1177"/>
    </row>
    <row r="5" spans="1:20" s="60" customFormat="1" ht="17.25" customHeight="1">
      <c r="A5" s="959"/>
      <c r="B5" s="975"/>
      <c r="C5" s="903" t="s">
        <v>1132</v>
      </c>
      <c r="D5" s="904"/>
      <c r="E5" s="904"/>
      <c r="F5" s="904"/>
      <c r="G5" s="904"/>
      <c r="H5" s="904"/>
      <c r="I5" s="903" t="s">
        <v>1133</v>
      </c>
      <c r="J5" s="904"/>
      <c r="K5" s="904"/>
      <c r="L5" s="904"/>
      <c r="M5" s="904"/>
      <c r="N5" s="904"/>
      <c r="O5" s="903" t="s">
        <v>1119</v>
      </c>
      <c r="P5" s="904"/>
      <c r="Q5" s="980"/>
      <c r="R5" s="1178"/>
      <c r="S5" s="1179"/>
      <c r="T5" s="1179"/>
    </row>
    <row r="6" spans="1:20" s="60" customFormat="1" ht="78" customHeight="1">
      <c r="A6" s="960"/>
      <c r="B6" s="975"/>
      <c r="C6" s="61" t="s">
        <v>1421</v>
      </c>
      <c r="D6" s="61" t="s">
        <v>1422</v>
      </c>
      <c r="E6" s="61" t="s">
        <v>11</v>
      </c>
      <c r="F6" s="61" t="s">
        <v>12</v>
      </c>
      <c r="G6" s="61" t="s">
        <v>13</v>
      </c>
      <c r="H6" s="61" t="s">
        <v>1147</v>
      </c>
      <c r="I6" s="61" t="s">
        <v>1421</v>
      </c>
      <c r="J6" s="61" t="s">
        <v>1422</v>
      </c>
      <c r="K6" s="61" t="s">
        <v>11</v>
      </c>
      <c r="L6" s="61" t="s">
        <v>12</v>
      </c>
      <c r="M6" s="61" t="s">
        <v>13</v>
      </c>
      <c r="N6" s="61" t="s">
        <v>1147</v>
      </c>
      <c r="O6" s="62" t="s">
        <v>1134</v>
      </c>
      <c r="P6" s="63" t="s">
        <v>1135</v>
      </c>
      <c r="Q6" s="64" t="s">
        <v>1136</v>
      </c>
      <c r="R6" s="398" t="s">
        <v>2064</v>
      </c>
      <c r="S6" s="398" t="s">
        <v>2065</v>
      </c>
      <c r="T6" s="399" t="s">
        <v>2066</v>
      </c>
    </row>
    <row r="7" spans="1:20" ht="25.5">
      <c r="A7" s="465" t="s">
        <v>2402</v>
      </c>
      <c r="B7" s="477" t="s">
        <v>2403</v>
      </c>
      <c r="C7" s="471">
        <f t="shared" ref="C7:T7" si="0">SUM(C8:C10)</f>
        <v>20445</v>
      </c>
      <c r="D7" s="471">
        <f t="shared" si="0"/>
        <v>869</v>
      </c>
      <c r="E7" s="471">
        <f t="shared" si="0"/>
        <v>1795</v>
      </c>
      <c r="F7" s="471">
        <f t="shared" si="0"/>
        <v>2628</v>
      </c>
      <c r="G7" s="472">
        <f t="shared" si="0"/>
        <v>699</v>
      </c>
      <c r="H7" s="472">
        <f t="shared" si="0"/>
        <v>16379</v>
      </c>
      <c r="I7" s="471">
        <f t="shared" si="0"/>
        <v>4307</v>
      </c>
      <c r="J7" s="471">
        <f t="shared" si="0"/>
        <v>179</v>
      </c>
      <c r="K7" s="471">
        <f t="shared" si="0"/>
        <v>342</v>
      </c>
      <c r="L7" s="471">
        <f t="shared" si="0"/>
        <v>380</v>
      </c>
      <c r="M7" s="472">
        <f t="shared" si="0"/>
        <v>96</v>
      </c>
      <c r="N7" s="472">
        <f t="shared" si="0"/>
        <v>1817</v>
      </c>
      <c r="O7" s="68">
        <f t="shared" si="0"/>
        <v>42815</v>
      </c>
      <c r="P7" s="68">
        <f t="shared" si="0"/>
        <v>7121</v>
      </c>
      <c r="Q7" s="68">
        <f t="shared" si="0"/>
        <v>49936</v>
      </c>
      <c r="R7" s="69">
        <f t="shared" si="0"/>
        <v>333</v>
      </c>
      <c r="S7" s="69">
        <f t="shared" si="0"/>
        <v>12</v>
      </c>
      <c r="T7" s="68">
        <f t="shared" si="0"/>
        <v>345</v>
      </c>
    </row>
    <row r="8" spans="1:20" ht="25.5" hidden="1" outlineLevel="1">
      <c r="A8" s="478" t="s">
        <v>2404</v>
      </c>
      <c r="B8" s="479" t="s">
        <v>2405</v>
      </c>
      <c r="C8" s="480">
        <v>16251</v>
      </c>
      <c r="D8" s="480">
        <v>692</v>
      </c>
      <c r="E8" s="480">
        <v>1453</v>
      </c>
      <c r="F8" s="480">
        <v>2110</v>
      </c>
      <c r="G8" s="480">
        <v>563</v>
      </c>
      <c r="H8" s="480">
        <v>12771</v>
      </c>
      <c r="I8" s="480">
        <v>3368</v>
      </c>
      <c r="J8" s="480">
        <v>144</v>
      </c>
      <c r="K8" s="480">
        <v>294</v>
      </c>
      <c r="L8" s="480">
        <v>322</v>
      </c>
      <c r="M8" s="480">
        <v>81</v>
      </c>
      <c r="N8" s="480">
        <v>1517</v>
      </c>
      <c r="O8" s="481">
        <f>SUM(C8:H8)</f>
        <v>33840</v>
      </c>
      <c r="P8" s="481">
        <f>SUM(I8:N8)</f>
        <v>5726</v>
      </c>
      <c r="Q8" s="481">
        <f>O8+P8</f>
        <v>39566</v>
      </c>
      <c r="R8" s="482">
        <v>229</v>
      </c>
      <c r="S8" s="482">
        <v>7</v>
      </c>
      <c r="T8" s="481">
        <f>+S8+R8</f>
        <v>236</v>
      </c>
    </row>
    <row r="9" spans="1:20" ht="25.5" hidden="1" outlineLevel="1">
      <c r="A9" s="478" t="s">
        <v>2406</v>
      </c>
      <c r="B9" s="479" t="s">
        <v>2407</v>
      </c>
      <c r="C9" s="480">
        <v>3751</v>
      </c>
      <c r="D9" s="480">
        <v>150</v>
      </c>
      <c r="E9" s="480">
        <v>298</v>
      </c>
      <c r="F9" s="480">
        <v>457</v>
      </c>
      <c r="G9" s="480">
        <v>123</v>
      </c>
      <c r="H9" s="480">
        <v>3238</v>
      </c>
      <c r="I9" s="480">
        <v>732</v>
      </c>
      <c r="J9" s="480">
        <v>31</v>
      </c>
      <c r="K9" s="480">
        <v>43</v>
      </c>
      <c r="L9" s="480">
        <v>50</v>
      </c>
      <c r="M9" s="480">
        <v>11</v>
      </c>
      <c r="N9" s="480">
        <v>245</v>
      </c>
      <c r="O9" s="481">
        <f t="shared" ref="O9:O10" si="1">SUM(C9:H9)</f>
        <v>8017</v>
      </c>
      <c r="P9" s="481">
        <f t="shared" ref="P9:P10" si="2">SUM(I9:N9)</f>
        <v>1112</v>
      </c>
      <c r="Q9" s="481">
        <f t="shared" ref="Q9:Q10" si="3">O9+P9</f>
        <v>9129</v>
      </c>
      <c r="R9" s="482">
        <v>100</v>
      </c>
      <c r="S9" s="482">
        <v>5</v>
      </c>
      <c r="T9" s="481">
        <f t="shared" ref="T9:T10" si="4">+S9+R9</f>
        <v>105</v>
      </c>
    </row>
    <row r="10" spans="1:20" ht="51" hidden="1" outlineLevel="1">
      <c r="A10" s="478" t="s">
        <v>2408</v>
      </c>
      <c r="B10" s="479" t="s">
        <v>2409</v>
      </c>
      <c r="C10" s="480">
        <v>443</v>
      </c>
      <c r="D10" s="480">
        <v>27</v>
      </c>
      <c r="E10" s="480">
        <v>44</v>
      </c>
      <c r="F10" s="480">
        <v>61</v>
      </c>
      <c r="G10" s="480">
        <v>13</v>
      </c>
      <c r="H10" s="480">
        <v>370</v>
      </c>
      <c r="I10" s="480">
        <v>207</v>
      </c>
      <c r="J10" s="480">
        <v>4</v>
      </c>
      <c r="K10" s="480">
        <v>5</v>
      </c>
      <c r="L10" s="480">
        <v>8</v>
      </c>
      <c r="M10" s="480">
        <v>4</v>
      </c>
      <c r="N10" s="480">
        <v>55</v>
      </c>
      <c r="O10" s="481">
        <f t="shared" si="1"/>
        <v>958</v>
      </c>
      <c r="P10" s="481">
        <f t="shared" si="2"/>
        <v>283</v>
      </c>
      <c r="Q10" s="481">
        <f t="shared" si="3"/>
        <v>1241</v>
      </c>
      <c r="R10" s="482">
        <v>4</v>
      </c>
      <c r="S10" s="482">
        <v>0</v>
      </c>
      <c r="T10" s="481">
        <f t="shared" si="4"/>
        <v>4</v>
      </c>
    </row>
    <row r="11" spans="1:20" ht="89.25" collapsed="1">
      <c r="A11" s="465" t="s">
        <v>2410</v>
      </c>
      <c r="B11" s="477" t="s">
        <v>2411</v>
      </c>
      <c r="C11" s="471">
        <f t="shared" ref="C11:T11" si="5">SUM(C12:C15)</f>
        <v>2564</v>
      </c>
      <c r="D11" s="471">
        <f t="shared" si="5"/>
        <v>58</v>
      </c>
      <c r="E11" s="471">
        <f t="shared" si="5"/>
        <v>137</v>
      </c>
      <c r="F11" s="471">
        <f t="shared" si="5"/>
        <v>206</v>
      </c>
      <c r="G11" s="472">
        <f t="shared" si="5"/>
        <v>49</v>
      </c>
      <c r="H11" s="472">
        <f t="shared" si="5"/>
        <v>1681</v>
      </c>
      <c r="I11" s="471">
        <f t="shared" si="5"/>
        <v>413</v>
      </c>
      <c r="J11" s="471">
        <f t="shared" si="5"/>
        <v>24</v>
      </c>
      <c r="K11" s="471">
        <f t="shared" si="5"/>
        <v>31</v>
      </c>
      <c r="L11" s="471">
        <f t="shared" si="5"/>
        <v>33</v>
      </c>
      <c r="M11" s="472">
        <f t="shared" si="5"/>
        <v>13</v>
      </c>
      <c r="N11" s="472">
        <f t="shared" si="5"/>
        <v>202</v>
      </c>
      <c r="O11" s="68">
        <f t="shared" si="5"/>
        <v>4695</v>
      </c>
      <c r="P11" s="68">
        <f t="shared" si="5"/>
        <v>716</v>
      </c>
      <c r="Q11" s="68">
        <f t="shared" si="5"/>
        <v>5411</v>
      </c>
      <c r="R11" s="69">
        <f t="shared" si="5"/>
        <v>24</v>
      </c>
      <c r="S11" s="69">
        <f t="shared" si="5"/>
        <v>1</v>
      </c>
      <c r="T11" s="68">
        <f t="shared" si="5"/>
        <v>25</v>
      </c>
    </row>
    <row r="12" spans="1:20" ht="89.25" hidden="1" outlineLevel="1">
      <c r="A12" s="478" t="s">
        <v>2412</v>
      </c>
      <c r="B12" s="479" t="s">
        <v>2413</v>
      </c>
      <c r="C12" s="480">
        <v>1409</v>
      </c>
      <c r="D12" s="480">
        <v>35</v>
      </c>
      <c r="E12" s="480">
        <v>74</v>
      </c>
      <c r="F12" s="480">
        <v>114</v>
      </c>
      <c r="G12" s="480">
        <v>24</v>
      </c>
      <c r="H12" s="480">
        <v>839</v>
      </c>
      <c r="I12" s="480">
        <v>118</v>
      </c>
      <c r="J12" s="480">
        <v>9</v>
      </c>
      <c r="K12" s="480">
        <v>13</v>
      </c>
      <c r="L12" s="480">
        <v>8</v>
      </c>
      <c r="M12" s="480">
        <v>4</v>
      </c>
      <c r="N12" s="480">
        <v>50</v>
      </c>
      <c r="O12" s="481">
        <f t="shared" ref="O12:O15" si="6">SUM(C12:H12)</f>
        <v>2495</v>
      </c>
      <c r="P12" s="481">
        <f t="shared" ref="P12:P15" si="7">SUM(I12:N12)</f>
        <v>202</v>
      </c>
      <c r="Q12" s="481">
        <f t="shared" ref="Q12:Q15" si="8">O12+P12</f>
        <v>2697</v>
      </c>
      <c r="R12" s="482">
        <v>10</v>
      </c>
      <c r="S12" s="482">
        <v>0</v>
      </c>
      <c r="T12" s="481">
        <f t="shared" ref="T12:T15" si="9">+S12+R12</f>
        <v>10</v>
      </c>
    </row>
    <row r="13" spans="1:20" ht="102" hidden="1" outlineLevel="1">
      <c r="A13" s="478" t="s">
        <v>2414</v>
      </c>
      <c r="B13" s="479" t="s">
        <v>2415</v>
      </c>
      <c r="C13" s="480">
        <v>608</v>
      </c>
      <c r="D13" s="480">
        <v>14</v>
      </c>
      <c r="E13" s="480">
        <v>39</v>
      </c>
      <c r="F13" s="480">
        <v>48</v>
      </c>
      <c r="G13" s="480">
        <v>15</v>
      </c>
      <c r="H13" s="480">
        <v>460</v>
      </c>
      <c r="I13" s="480">
        <v>243</v>
      </c>
      <c r="J13" s="480">
        <v>11</v>
      </c>
      <c r="K13" s="480">
        <v>14</v>
      </c>
      <c r="L13" s="480">
        <v>19</v>
      </c>
      <c r="M13" s="480">
        <v>7</v>
      </c>
      <c r="N13" s="480">
        <v>124</v>
      </c>
      <c r="O13" s="481">
        <f t="shared" si="6"/>
        <v>1184</v>
      </c>
      <c r="P13" s="481">
        <f t="shared" si="7"/>
        <v>418</v>
      </c>
      <c r="Q13" s="481">
        <f t="shared" si="8"/>
        <v>1602</v>
      </c>
      <c r="R13" s="482">
        <v>10</v>
      </c>
      <c r="S13" s="482">
        <v>1</v>
      </c>
      <c r="T13" s="481">
        <f t="shared" si="9"/>
        <v>11</v>
      </c>
    </row>
    <row r="14" spans="1:20" ht="25.5" hidden="1" outlineLevel="1">
      <c r="A14" s="478" t="s">
        <v>2416</v>
      </c>
      <c r="B14" s="479" t="s">
        <v>2417</v>
      </c>
      <c r="C14" s="480">
        <v>191</v>
      </c>
      <c r="D14" s="480">
        <v>4</v>
      </c>
      <c r="E14" s="480">
        <v>4</v>
      </c>
      <c r="F14" s="480">
        <v>16</v>
      </c>
      <c r="G14" s="480">
        <v>5</v>
      </c>
      <c r="H14" s="480">
        <v>130</v>
      </c>
      <c r="I14" s="480">
        <v>8</v>
      </c>
      <c r="J14" s="480">
        <v>3</v>
      </c>
      <c r="K14" s="480">
        <v>1</v>
      </c>
      <c r="L14" s="480">
        <v>1</v>
      </c>
      <c r="M14" s="480">
        <v>0</v>
      </c>
      <c r="N14" s="480">
        <v>10</v>
      </c>
      <c r="O14" s="481">
        <f t="shared" si="6"/>
        <v>350</v>
      </c>
      <c r="P14" s="481">
        <f t="shared" si="7"/>
        <v>23</v>
      </c>
      <c r="Q14" s="481">
        <f t="shared" si="8"/>
        <v>373</v>
      </c>
      <c r="R14" s="482">
        <v>0</v>
      </c>
      <c r="S14" s="482">
        <v>0</v>
      </c>
      <c r="T14" s="481">
        <f t="shared" si="9"/>
        <v>0</v>
      </c>
    </row>
    <row r="15" spans="1:20" ht="76.5" hidden="1" outlineLevel="1">
      <c r="A15" s="478" t="s">
        <v>2418</v>
      </c>
      <c r="B15" s="479" t="s">
        <v>2419</v>
      </c>
      <c r="C15" s="480">
        <v>356</v>
      </c>
      <c r="D15" s="480">
        <v>5</v>
      </c>
      <c r="E15" s="480">
        <v>20</v>
      </c>
      <c r="F15" s="480">
        <v>28</v>
      </c>
      <c r="G15" s="480">
        <v>5</v>
      </c>
      <c r="H15" s="480">
        <v>252</v>
      </c>
      <c r="I15" s="480">
        <v>44</v>
      </c>
      <c r="J15" s="480">
        <v>1</v>
      </c>
      <c r="K15" s="480">
        <v>3</v>
      </c>
      <c r="L15" s="480">
        <v>5</v>
      </c>
      <c r="M15" s="480">
        <v>2</v>
      </c>
      <c r="N15" s="480">
        <v>18</v>
      </c>
      <c r="O15" s="481">
        <f t="shared" si="6"/>
        <v>666</v>
      </c>
      <c r="P15" s="481">
        <f t="shared" si="7"/>
        <v>73</v>
      </c>
      <c r="Q15" s="481">
        <f t="shared" si="8"/>
        <v>739</v>
      </c>
      <c r="R15" s="482">
        <v>4</v>
      </c>
      <c r="S15" s="482">
        <v>0</v>
      </c>
      <c r="T15" s="481">
        <f t="shared" si="9"/>
        <v>4</v>
      </c>
    </row>
    <row r="16" spans="1:20" ht="76.5" collapsed="1">
      <c r="A16" s="465" t="s">
        <v>2420</v>
      </c>
      <c r="B16" s="477" t="s">
        <v>2421</v>
      </c>
      <c r="C16" s="471">
        <f t="shared" ref="C16:T16" si="10">SUM(C17:C22)</f>
        <v>1666</v>
      </c>
      <c r="D16" s="471">
        <f t="shared" si="10"/>
        <v>41</v>
      </c>
      <c r="E16" s="471">
        <f t="shared" si="10"/>
        <v>97</v>
      </c>
      <c r="F16" s="471">
        <f t="shared" si="10"/>
        <v>129</v>
      </c>
      <c r="G16" s="472">
        <f t="shared" si="10"/>
        <v>35</v>
      </c>
      <c r="H16" s="472">
        <f t="shared" si="10"/>
        <v>1465</v>
      </c>
      <c r="I16" s="471">
        <f t="shared" si="10"/>
        <v>170</v>
      </c>
      <c r="J16" s="471">
        <f t="shared" si="10"/>
        <v>11</v>
      </c>
      <c r="K16" s="471">
        <f t="shared" si="10"/>
        <v>18</v>
      </c>
      <c r="L16" s="471">
        <f t="shared" si="10"/>
        <v>19</v>
      </c>
      <c r="M16" s="472">
        <f t="shared" si="10"/>
        <v>8</v>
      </c>
      <c r="N16" s="472">
        <f t="shared" si="10"/>
        <v>106</v>
      </c>
      <c r="O16" s="68">
        <f t="shared" si="10"/>
        <v>3433</v>
      </c>
      <c r="P16" s="68">
        <f t="shared" si="10"/>
        <v>332</v>
      </c>
      <c r="Q16" s="68">
        <f t="shared" si="10"/>
        <v>3765</v>
      </c>
      <c r="R16" s="69">
        <f t="shared" si="10"/>
        <v>75</v>
      </c>
      <c r="S16" s="69">
        <f t="shared" si="10"/>
        <v>0</v>
      </c>
      <c r="T16" s="68">
        <f t="shared" si="10"/>
        <v>75</v>
      </c>
    </row>
    <row r="17" spans="1:20" ht="76.5" hidden="1" outlineLevel="1">
      <c r="A17" s="478" t="s">
        <v>2422</v>
      </c>
      <c r="B17" s="479" t="s">
        <v>2423</v>
      </c>
      <c r="C17" s="480">
        <v>518</v>
      </c>
      <c r="D17" s="480">
        <v>10</v>
      </c>
      <c r="E17" s="480">
        <v>28</v>
      </c>
      <c r="F17" s="480">
        <v>28</v>
      </c>
      <c r="G17" s="480">
        <v>13</v>
      </c>
      <c r="H17" s="480">
        <v>447</v>
      </c>
      <c r="I17" s="480">
        <v>66</v>
      </c>
      <c r="J17" s="480">
        <v>3</v>
      </c>
      <c r="K17" s="480">
        <v>5</v>
      </c>
      <c r="L17" s="480">
        <v>5</v>
      </c>
      <c r="M17" s="480">
        <v>3</v>
      </c>
      <c r="N17" s="480">
        <v>35</v>
      </c>
      <c r="O17" s="481">
        <f t="shared" ref="O17:O22" si="11">SUM(C17:H17)</f>
        <v>1044</v>
      </c>
      <c r="P17" s="481">
        <f t="shared" ref="P17:P22" si="12">SUM(I17:N17)</f>
        <v>117</v>
      </c>
      <c r="Q17" s="481">
        <f t="shared" ref="Q17:Q22" si="13">O17+P17</f>
        <v>1161</v>
      </c>
      <c r="R17" s="482">
        <v>36</v>
      </c>
      <c r="S17" s="482">
        <v>0</v>
      </c>
      <c r="T17" s="481">
        <f t="shared" ref="T17:T22" si="14">+S17+R17</f>
        <v>36</v>
      </c>
    </row>
    <row r="18" spans="1:20" ht="76.5" hidden="1" outlineLevel="1">
      <c r="A18" s="478" t="s">
        <v>2424</v>
      </c>
      <c r="B18" s="479" t="s">
        <v>2425</v>
      </c>
      <c r="C18" s="480">
        <v>321</v>
      </c>
      <c r="D18" s="480">
        <v>9</v>
      </c>
      <c r="E18" s="480">
        <v>27</v>
      </c>
      <c r="F18" s="480">
        <v>35</v>
      </c>
      <c r="G18" s="480">
        <v>8</v>
      </c>
      <c r="H18" s="480">
        <v>304</v>
      </c>
      <c r="I18" s="480">
        <v>77</v>
      </c>
      <c r="J18" s="480">
        <v>6</v>
      </c>
      <c r="K18" s="480">
        <v>7</v>
      </c>
      <c r="L18" s="480">
        <v>10</v>
      </c>
      <c r="M18" s="480">
        <v>5</v>
      </c>
      <c r="N18" s="480">
        <v>49</v>
      </c>
      <c r="O18" s="481">
        <f t="shared" si="11"/>
        <v>704</v>
      </c>
      <c r="P18" s="481">
        <f t="shared" si="12"/>
        <v>154</v>
      </c>
      <c r="Q18" s="481">
        <f t="shared" si="13"/>
        <v>858</v>
      </c>
      <c r="R18" s="482">
        <v>7</v>
      </c>
      <c r="S18" s="482">
        <v>0</v>
      </c>
      <c r="T18" s="481">
        <f t="shared" si="14"/>
        <v>7</v>
      </c>
    </row>
    <row r="19" spans="1:20" ht="102" hidden="1" outlineLevel="1">
      <c r="A19" s="478" t="s">
        <v>2426</v>
      </c>
      <c r="B19" s="479" t="s">
        <v>2427</v>
      </c>
      <c r="C19" s="480">
        <v>449</v>
      </c>
      <c r="D19" s="480">
        <v>16</v>
      </c>
      <c r="E19" s="480">
        <v>16</v>
      </c>
      <c r="F19" s="480">
        <v>39</v>
      </c>
      <c r="G19" s="480">
        <v>5</v>
      </c>
      <c r="H19" s="480">
        <v>387</v>
      </c>
      <c r="I19" s="480">
        <v>6</v>
      </c>
      <c r="J19" s="480">
        <v>0</v>
      </c>
      <c r="K19" s="480">
        <v>5</v>
      </c>
      <c r="L19" s="480">
        <v>0</v>
      </c>
      <c r="M19" s="480">
        <v>0</v>
      </c>
      <c r="N19" s="480">
        <v>10</v>
      </c>
      <c r="O19" s="481">
        <f t="shared" si="11"/>
        <v>912</v>
      </c>
      <c r="P19" s="481">
        <f t="shared" si="12"/>
        <v>21</v>
      </c>
      <c r="Q19" s="481">
        <f t="shared" si="13"/>
        <v>933</v>
      </c>
      <c r="R19" s="482">
        <v>14</v>
      </c>
      <c r="S19" s="482">
        <v>0</v>
      </c>
      <c r="T19" s="481">
        <f t="shared" si="14"/>
        <v>14</v>
      </c>
    </row>
    <row r="20" spans="1:20" ht="76.5" hidden="1" outlineLevel="1">
      <c r="A20" s="478" t="s">
        <v>2428</v>
      </c>
      <c r="B20" s="479" t="s">
        <v>2429</v>
      </c>
      <c r="C20" s="480">
        <v>115</v>
      </c>
      <c r="D20" s="480">
        <v>0</v>
      </c>
      <c r="E20" s="480">
        <v>1</v>
      </c>
      <c r="F20" s="480">
        <v>5</v>
      </c>
      <c r="G20" s="480">
        <v>2</v>
      </c>
      <c r="H20" s="480">
        <v>110</v>
      </c>
      <c r="I20" s="480">
        <v>0</v>
      </c>
      <c r="J20" s="480">
        <v>0</v>
      </c>
      <c r="K20" s="480">
        <v>0</v>
      </c>
      <c r="L20" s="480">
        <v>1</v>
      </c>
      <c r="M20" s="480">
        <v>0</v>
      </c>
      <c r="N20" s="480">
        <v>1</v>
      </c>
      <c r="O20" s="481">
        <f t="shared" si="11"/>
        <v>233</v>
      </c>
      <c r="P20" s="481">
        <f t="shared" si="12"/>
        <v>2</v>
      </c>
      <c r="Q20" s="481">
        <f t="shared" si="13"/>
        <v>235</v>
      </c>
      <c r="R20" s="482">
        <v>6</v>
      </c>
      <c r="S20" s="482">
        <v>0</v>
      </c>
      <c r="T20" s="481">
        <f t="shared" si="14"/>
        <v>6</v>
      </c>
    </row>
    <row r="21" spans="1:20" ht="76.5" hidden="1" outlineLevel="1">
      <c r="A21" s="478" t="s">
        <v>2430</v>
      </c>
      <c r="B21" s="479" t="s">
        <v>2431</v>
      </c>
      <c r="C21" s="480">
        <v>8</v>
      </c>
      <c r="D21" s="480">
        <v>0</v>
      </c>
      <c r="E21" s="480">
        <v>0</v>
      </c>
      <c r="F21" s="480">
        <v>0</v>
      </c>
      <c r="G21" s="480">
        <v>1</v>
      </c>
      <c r="H21" s="480">
        <v>7</v>
      </c>
      <c r="I21" s="480">
        <v>3</v>
      </c>
      <c r="J21" s="480">
        <v>0</v>
      </c>
      <c r="K21" s="480">
        <v>0</v>
      </c>
      <c r="L21" s="480">
        <v>0</v>
      </c>
      <c r="M21" s="480">
        <v>0</v>
      </c>
      <c r="N21" s="480">
        <v>0</v>
      </c>
      <c r="O21" s="481">
        <f t="shared" si="11"/>
        <v>16</v>
      </c>
      <c r="P21" s="481">
        <f t="shared" si="12"/>
        <v>3</v>
      </c>
      <c r="Q21" s="481">
        <f t="shared" si="13"/>
        <v>19</v>
      </c>
      <c r="R21" s="482">
        <v>0</v>
      </c>
      <c r="S21" s="482">
        <v>0</v>
      </c>
      <c r="T21" s="481">
        <f t="shared" si="14"/>
        <v>0</v>
      </c>
    </row>
    <row r="22" spans="1:20" ht="89.25" hidden="1" outlineLevel="1">
      <c r="A22" s="478" t="s">
        <v>2432</v>
      </c>
      <c r="B22" s="479" t="s">
        <v>2433</v>
      </c>
      <c r="C22" s="480">
        <v>255</v>
      </c>
      <c r="D22" s="480">
        <v>6</v>
      </c>
      <c r="E22" s="480">
        <v>25</v>
      </c>
      <c r="F22" s="480">
        <v>22</v>
      </c>
      <c r="G22" s="480">
        <v>6</v>
      </c>
      <c r="H22" s="480">
        <v>210</v>
      </c>
      <c r="I22" s="480">
        <v>18</v>
      </c>
      <c r="J22" s="480">
        <v>2</v>
      </c>
      <c r="K22" s="480">
        <v>1</v>
      </c>
      <c r="L22" s="480">
        <v>3</v>
      </c>
      <c r="M22" s="480">
        <v>0</v>
      </c>
      <c r="N22" s="480">
        <v>11</v>
      </c>
      <c r="O22" s="481">
        <f t="shared" si="11"/>
        <v>524</v>
      </c>
      <c r="P22" s="481">
        <f t="shared" si="12"/>
        <v>35</v>
      </c>
      <c r="Q22" s="481">
        <f t="shared" si="13"/>
        <v>559</v>
      </c>
      <c r="R22" s="482">
        <v>12</v>
      </c>
      <c r="S22" s="482">
        <v>0</v>
      </c>
      <c r="T22" s="481">
        <f t="shared" si="14"/>
        <v>12</v>
      </c>
    </row>
    <row r="23" spans="1:20" ht="76.5" collapsed="1">
      <c r="A23" s="465" t="s">
        <v>2434</v>
      </c>
      <c r="B23" s="477" t="s">
        <v>2435</v>
      </c>
      <c r="C23" s="471">
        <f t="shared" ref="C23:T23" si="15">SUM(C24:C27)</f>
        <v>323</v>
      </c>
      <c r="D23" s="471">
        <f t="shared" si="15"/>
        <v>9</v>
      </c>
      <c r="E23" s="471">
        <f t="shared" si="15"/>
        <v>25</v>
      </c>
      <c r="F23" s="471">
        <f t="shared" si="15"/>
        <v>29</v>
      </c>
      <c r="G23" s="472">
        <f t="shared" si="15"/>
        <v>7</v>
      </c>
      <c r="H23" s="472">
        <f t="shared" si="15"/>
        <v>241</v>
      </c>
      <c r="I23" s="471">
        <f t="shared" si="15"/>
        <v>6</v>
      </c>
      <c r="J23" s="471">
        <f t="shared" si="15"/>
        <v>0</v>
      </c>
      <c r="K23" s="471">
        <f t="shared" si="15"/>
        <v>0</v>
      </c>
      <c r="L23" s="471">
        <f t="shared" si="15"/>
        <v>2</v>
      </c>
      <c r="M23" s="472">
        <f t="shared" si="15"/>
        <v>0</v>
      </c>
      <c r="N23" s="472">
        <f t="shared" si="15"/>
        <v>2</v>
      </c>
      <c r="O23" s="68">
        <f t="shared" si="15"/>
        <v>634</v>
      </c>
      <c r="P23" s="68">
        <f t="shared" si="15"/>
        <v>10</v>
      </c>
      <c r="Q23" s="68">
        <f t="shared" si="15"/>
        <v>644</v>
      </c>
      <c r="R23" s="69">
        <f t="shared" si="15"/>
        <v>3</v>
      </c>
      <c r="S23" s="69">
        <f t="shared" si="15"/>
        <v>0</v>
      </c>
      <c r="T23" s="68">
        <f t="shared" si="15"/>
        <v>3</v>
      </c>
    </row>
    <row r="24" spans="1:20" ht="51" hidden="1" outlineLevel="1">
      <c r="A24" s="478" t="s">
        <v>2436</v>
      </c>
      <c r="B24" s="479" t="s">
        <v>2437</v>
      </c>
      <c r="C24" s="480">
        <v>32</v>
      </c>
      <c r="D24" s="480">
        <v>0</v>
      </c>
      <c r="E24" s="480">
        <v>3</v>
      </c>
      <c r="F24" s="480">
        <v>2</v>
      </c>
      <c r="G24" s="480">
        <v>0</v>
      </c>
      <c r="H24" s="480">
        <v>39</v>
      </c>
      <c r="I24" s="480">
        <v>2</v>
      </c>
      <c r="J24" s="480">
        <v>0</v>
      </c>
      <c r="K24" s="480">
        <v>0</v>
      </c>
      <c r="L24" s="480">
        <v>1</v>
      </c>
      <c r="M24" s="480">
        <v>0</v>
      </c>
      <c r="N24" s="480">
        <v>0</v>
      </c>
      <c r="O24" s="481">
        <f t="shared" ref="O24:O27" si="16">SUM(C24:H24)</f>
        <v>76</v>
      </c>
      <c r="P24" s="481">
        <f t="shared" ref="P24:P27" si="17">SUM(I24:N24)</f>
        <v>3</v>
      </c>
      <c r="Q24" s="481">
        <f t="shared" ref="Q24:Q27" si="18">O24+P24</f>
        <v>79</v>
      </c>
      <c r="R24" s="482">
        <v>2</v>
      </c>
      <c r="S24" s="482">
        <v>0</v>
      </c>
      <c r="T24" s="481">
        <f t="shared" ref="T24:T27" si="19">+S24+R24</f>
        <v>2</v>
      </c>
    </row>
    <row r="25" spans="1:20" ht="25.5" hidden="1" outlineLevel="1">
      <c r="A25" s="478" t="s">
        <v>2438</v>
      </c>
      <c r="B25" s="479" t="s">
        <v>2439</v>
      </c>
      <c r="C25" s="480">
        <v>244</v>
      </c>
      <c r="D25" s="480">
        <v>7</v>
      </c>
      <c r="E25" s="480">
        <v>19</v>
      </c>
      <c r="F25" s="480">
        <v>25</v>
      </c>
      <c r="G25" s="480">
        <v>5</v>
      </c>
      <c r="H25" s="480">
        <v>166</v>
      </c>
      <c r="I25" s="480">
        <v>1</v>
      </c>
      <c r="J25" s="480">
        <v>0</v>
      </c>
      <c r="K25" s="480">
        <v>0</v>
      </c>
      <c r="L25" s="480">
        <v>0</v>
      </c>
      <c r="M25" s="480">
        <v>0</v>
      </c>
      <c r="N25" s="480">
        <v>0</v>
      </c>
      <c r="O25" s="481">
        <f t="shared" si="16"/>
        <v>466</v>
      </c>
      <c r="P25" s="481">
        <f t="shared" si="17"/>
        <v>1</v>
      </c>
      <c r="Q25" s="481">
        <f t="shared" si="18"/>
        <v>467</v>
      </c>
      <c r="R25" s="482">
        <v>0</v>
      </c>
      <c r="S25" s="482">
        <v>0</v>
      </c>
      <c r="T25" s="481">
        <f t="shared" si="19"/>
        <v>0</v>
      </c>
    </row>
    <row r="26" spans="1:20" ht="25.5" hidden="1" outlineLevel="1">
      <c r="A26" s="478" t="s">
        <v>2440</v>
      </c>
      <c r="B26" s="479" t="s">
        <v>2441</v>
      </c>
      <c r="C26" s="480">
        <v>0</v>
      </c>
      <c r="D26" s="480">
        <v>0</v>
      </c>
      <c r="E26" s="480">
        <v>0</v>
      </c>
      <c r="F26" s="480">
        <v>0</v>
      </c>
      <c r="G26" s="480">
        <v>0</v>
      </c>
      <c r="H26" s="480">
        <v>0</v>
      </c>
      <c r="I26" s="480">
        <v>0</v>
      </c>
      <c r="J26" s="480">
        <v>0</v>
      </c>
      <c r="K26" s="480">
        <v>0</v>
      </c>
      <c r="L26" s="480">
        <v>0</v>
      </c>
      <c r="M26" s="480">
        <v>0</v>
      </c>
      <c r="N26" s="480">
        <v>0</v>
      </c>
      <c r="O26" s="481">
        <f>SUM(C26:N26)</f>
        <v>0</v>
      </c>
      <c r="P26" s="481">
        <f t="shared" si="17"/>
        <v>0</v>
      </c>
      <c r="Q26" s="481">
        <f t="shared" si="18"/>
        <v>0</v>
      </c>
      <c r="R26" s="482">
        <v>0</v>
      </c>
      <c r="S26" s="482">
        <v>0</v>
      </c>
      <c r="T26" s="481">
        <f t="shared" si="19"/>
        <v>0</v>
      </c>
    </row>
    <row r="27" spans="1:20" ht="76.5" hidden="1" outlineLevel="1">
      <c r="A27" s="478" t="s">
        <v>2442</v>
      </c>
      <c r="B27" s="479" t="s">
        <v>2443</v>
      </c>
      <c r="C27" s="480">
        <v>47</v>
      </c>
      <c r="D27" s="480">
        <v>2</v>
      </c>
      <c r="E27" s="480">
        <v>3</v>
      </c>
      <c r="F27" s="480">
        <v>2</v>
      </c>
      <c r="G27" s="480">
        <v>2</v>
      </c>
      <c r="H27" s="480">
        <v>36</v>
      </c>
      <c r="I27" s="480">
        <v>3</v>
      </c>
      <c r="J27" s="480">
        <v>0</v>
      </c>
      <c r="K27" s="480">
        <v>0</v>
      </c>
      <c r="L27" s="480">
        <v>1</v>
      </c>
      <c r="M27" s="480">
        <v>0</v>
      </c>
      <c r="N27" s="480">
        <v>2</v>
      </c>
      <c r="O27" s="481">
        <f t="shared" si="16"/>
        <v>92</v>
      </c>
      <c r="P27" s="481">
        <f t="shared" si="17"/>
        <v>6</v>
      </c>
      <c r="Q27" s="481">
        <f t="shared" si="18"/>
        <v>98</v>
      </c>
      <c r="R27" s="482">
        <v>1</v>
      </c>
      <c r="S27" s="482">
        <v>0</v>
      </c>
      <c r="T27" s="481">
        <f t="shared" si="19"/>
        <v>1</v>
      </c>
    </row>
    <row r="28" spans="1:20" ht="49.5" collapsed="1">
      <c r="A28" s="465" t="s">
        <v>2444</v>
      </c>
      <c r="B28" s="477" t="s">
        <v>2445</v>
      </c>
      <c r="C28" s="471">
        <f t="shared" ref="C28:T28" si="20">SUM(C29:C32)</f>
        <v>252</v>
      </c>
      <c r="D28" s="471">
        <f t="shared" si="20"/>
        <v>15</v>
      </c>
      <c r="E28" s="471">
        <f t="shared" si="20"/>
        <v>17</v>
      </c>
      <c r="F28" s="471">
        <f t="shared" si="20"/>
        <v>45</v>
      </c>
      <c r="G28" s="472">
        <f t="shared" si="20"/>
        <v>12</v>
      </c>
      <c r="H28" s="472">
        <f t="shared" si="20"/>
        <v>242</v>
      </c>
      <c r="I28" s="471">
        <f t="shared" si="20"/>
        <v>32</v>
      </c>
      <c r="J28" s="471">
        <f t="shared" si="20"/>
        <v>1</v>
      </c>
      <c r="K28" s="471">
        <f t="shared" si="20"/>
        <v>3</v>
      </c>
      <c r="L28" s="471">
        <f t="shared" si="20"/>
        <v>1</v>
      </c>
      <c r="M28" s="472">
        <f t="shared" si="20"/>
        <v>0</v>
      </c>
      <c r="N28" s="472">
        <f t="shared" si="20"/>
        <v>11</v>
      </c>
      <c r="O28" s="68">
        <f t="shared" si="20"/>
        <v>583</v>
      </c>
      <c r="P28" s="68">
        <f t="shared" si="20"/>
        <v>48</v>
      </c>
      <c r="Q28" s="68">
        <f t="shared" si="20"/>
        <v>631</v>
      </c>
      <c r="R28" s="69">
        <f t="shared" si="20"/>
        <v>4</v>
      </c>
      <c r="S28" s="69">
        <f t="shared" si="20"/>
        <v>0</v>
      </c>
      <c r="T28" s="68">
        <f t="shared" si="20"/>
        <v>4</v>
      </c>
    </row>
    <row r="29" spans="1:20" ht="89.25" hidden="1" outlineLevel="1">
      <c r="A29" s="478" t="s">
        <v>2446</v>
      </c>
      <c r="B29" s="479" t="s">
        <v>2447</v>
      </c>
      <c r="C29" s="480">
        <v>84</v>
      </c>
      <c r="D29" s="480">
        <v>9</v>
      </c>
      <c r="E29" s="480">
        <v>4</v>
      </c>
      <c r="F29" s="480">
        <v>16</v>
      </c>
      <c r="G29" s="480">
        <v>1</v>
      </c>
      <c r="H29" s="480">
        <v>78</v>
      </c>
      <c r="I29" s="480">
        <v>3</v>
      </c>
      <c r="J29" s="480">
        <v>0</v>
      </c>
      <c r="K29" s="480">
        <v>0</v>
      </c>
      <c r="L29" s="480">
        <v>1</v>
      </c>
      <c r="M29" s="480">
        <v>0</v>
      </c>
      <c r="N29" s="480">
        <v>0</v>
      </c>
      <c r="O29" s="481">
        <f t="shared" ref="O29:O32" si="21">SUM(C29:H29)</f>
        <v>192</v>
      </c>
      <c r="P29" s="481">
        <f t="shared" ref="P29:P32" si="22">SUM(I29:N29)</f>
        <v>4</v>
      </c>
      <c r="Q29" s="481">
        <f t="shared" ref="Q29:Q32" si="23">O29+P29</f>
        <v>196</v>
      </c>
      <c r="R29" s="482">
        <v>1</v>
      </c>
      <c r="S29" s="482">
        <v>0</v>
      </c>
      <c r="T29" s="481">
        <f t="shared" ref="T29:T32" si="24">+S29+R29</f>
        <v>1</v>
      </c>
    </row>
    <row r="30" spans="1:20" ht="51" hidden="1" outlineLevel="1">
      <c r="A30" s="478" t="s">
        <v>2448</v>
      </c>
      <c r="B30" s="479" t="s">
        <v>2449</v>
      </c>
      <c r="C30" s="480">
        <v>140</v>
      </c>
      <c r="D30" s="480">
        <v>5</v>
      </c>
      <c r="E30" s="480">
        <v>13</v>
      </c>
      <c r="F30" s="480">
        <v>27</v>
      </c>
      <c r="G30" s="480">
        <v>10</v>
      </c>
      <c r="H30" s="480">
        <v>131</v>
      </c>
      <c r="I30" s="480">
        <v>28</v>
      </c>
      <c r="J30" s="480">
        <v>1</v>
      </c>
      <c r="K30" s="480">
        <v>3</v>
      </c>
      <c r="L30" s="480">
        <v>0</v>
      </c>
      <c r="M30" s="480">
        <v>0</v>
      </c>
      <c r="N30" s="480">
        <v>9</v>
      </c>
      <c r="O30" s="481">
        <f t="shared" si="21"/>
        <v>326</v>
      </c>
      <c r="P30" s="481">
        <f t="shared" si="22"/>
        <v>41</v>
      </c>
      <c r="Q30" s="481">
        <f t="shared" si="23"/>
        <v>367</v>
      </c>
      <c r="R30" s="482">
        <v>2</v>
      </c>
      <c r="S30" s="482">
        <v>0</v>
      </c>
      <c r="T30" s="481">
        <f t="shared" si="24"/>
        <v>2</v>
      </c>
    </row>
    <row r="31" spans="1:20" ht="25.5" hidden="1" outlineLevel="1">
      <c r="A31" s="478" t="s">
        <v>2450</v>
      </c>
      <c r="B31" s="479" t="s">
        <v>2451</v>
      </c>
      <c r="C31" s="480">
        <v>10</v>
      </c>
      <c r="D31" s="480">
        <v>0</v>
      </c>
      <c r="E31" s="480">
        <v>0</v>
      </c>
      <c r="F31" s="480">
        <v>0</v>
      </c>
      <c r="G31" s="480">
        <v>1</v>
      </c>
      <c r="H31" s="480">
        <v>4</v>
      </c>
      <c r="I31" s="480">
        <v>0</v>
      </c>
      <c r="J31" s="480">
        <v>0</v>
      </c>
      <c r="K31" s="480">
        <v>0</v>
      </c>
      <c r="L31" s="480">
        <v>0</v>
      </c>
      <c r="M31" s="480">
        <v>0</v>
      </c>
      <c r="N31" s="480">
        <v>0</v>
      </c>
      <c r="O31" s="481">
        <f>SUM(C31:N31)</f>
        <v>15</v>
      </c>
      <c r="P31" s="481">
        <f t="shared" si="22"/>
        <v>0</v>
      </c>
      <c r="Q31" s="481">
        <f t="shared" si="23"/>
        <v>15</v>
      </c>
      <c r="R31" s="482">
        <v>0</v>
      </c>
      <c r="S31" s="482">
        <v>0</v>
      </c>
      <c r="T31" s="481">
        <f t="shared" si="24"/>
        <v>0</v>
      </c>
    </row>
    <row r="32" spans="1:20" ht="89.25" hidden="1" outlineLevel="1">
      <c r="A32" s="478" t="s">
        <v>2452</v>
      </c>
      <c r="B32" s="479" t="s">
        <v>2453</v>
      </c>
      <c r="C32" s="480">
        <v>18</v>
      </c>
      <c r="D32" s="480">
        <v>1</v>
      </c>
      <c r="E32" s="480">
        <v>0</v>
      </c>
      <c r="F32" s="480">
        <v>2</v>
      </c>
      <c r="G32" s="480">
        <v>0</v>
      </c>
      <c r="H32" s="480">
        <v>29</v>
      </c>
      <c r="I32" s="480">
        <v>1</v>
      </c>
      <c r="J32" s="480">
        <v>0</v>
      </c>
      <c r="K32" s="480">
        <v>0</v>
      </c>
      <c r="L32" s="480">
        <v>0</v>
      </c>
      <c r="M32" s="480">
        <v>0</v>
      </c>
      <c r="N32" s="480">
        <v>2</v>
      </c>
      <c r="O32" s="481">
        <f t="shared" si="21"/>
        <v>50</v>
      </c>
      <c r="P32" s="481">
        <f t="shared" si="22"/>
        <v>3</v>
      </c>
      <c r="Q32" s="481">
        <f t="shared" si="23"/>
        <v>53</v>
      </c>
      <c r="R32" s="482">
        <v>1</v>
      </c>
      <c r="S32" s="482">
        <v>0</v>
      </c>
      <c r="T32" s="481">
        <f t="shared" si="24"/>
        <v>1</v>
      </c>
    </row>
    <row r="33" spans="1:20" ht="51" collapsed="1">
      <c r="A33" s="465" t="s">
        <v>2454</v>
      </c>
      <c r="B33" s="477" t="s">
        <v>2455</v>
      </c>
      <c r="C33" s="471">
        <f t="shared" ref="C33:T33" si="25">SUM(C34:C36)</f>
        <v>148</v>
      </c>
      <c r="D33" s="471">
        <f t="shared" si="25"/>
        <v>8</v>
      </c>
      <c r="E33" s="471">
        <f t="shared" si="25"/>
        <v>19</v>
      </c>
      <c r="F33" s="471">
        <f t="shared" si="25"/>
        <v>12</v>
      </c>
      <c r="G33" s="472">
        <f t="shared" si="25"/>
        <v>3</v>
      </c>
      <c r="H33" s="472">
        <f t="shared" si="25"/>
        <v>127</v>
      </c>
      <c r="I33" s="471">
        <f t="shared" si="25"/>
        <v>5</v>
      </c>
      <c r="J33" s="471">
        <f t="shared" si="25"/>
        <v>0</v>
      </c>
      <c r="K33" s="471">
        <f t="shared" si="25"/>
        <v>0</v>
      </c>
      <c r="L33" s="471">
        <f t="shared" si="25"/>
        <v>0</v>
      </c>
      <c r="M33" s="472">
        <f t="shared" si="25"/>
        <v>0</v>
      </c>
      <c r="N33" s="472">
        <f t="shared" si="25"/>
        <v>1</v>
      </c>
      <c r="O33" s="68">
        <f t="shared" si="25"/>
        <v>317</v>
      </c>
      <c r="P33" s="68">
        <f t="shared" si="25"/>
        <v>6</v>
      </c>
      <c r="Q33" s="68">
        <f t="shared" si="25"/>
        <v>323</v>
      </c>
      <c r="R33" s="69">
        <f t="shared" si="25"/>
        <v>3</v>
      </c>
      <c r="S33" s="69">
        <f t="shared" si="25"/>
        <v>0</v>
      </c>
      <c r="T33" s="68">
        <f t="shared" si="25"/>
        <v>3</v>
      </c>
    </row>
    <row r="34" spans="1:20" ht="51" hidden="1" outlineLevel="1">
      <c r="A34" s="478" t="s">
        <v>2456</v>
      </c>
      <c r="B34" s="479" t="s">
        <v>2457</v>
      </c>
      <c r="C34" s="480">
        <v>70</v>
      </c>
      <c r="D34" s="480">
        <v>5</v>
      </c>
      <c r="E34" s="480">
        <v>12</v>
      </c>
      <c r="F34" s="480">
        <v>4</v>
      </c>
      <c r="G34" s="480">
        <v>2</v>
      </c>
      <c r="H34" s="480">
        <v>60</v>
      </c>
      <c r="I34" s="480">
        <v>1</v>
      </c>
      <c r="J34" s="480">
        <v>0</v>
      </c>
      <c r="K34" s="480">
        <v>0</v>
      </c>
      <c r="L34" s="480">
        <v>0</v>
      </c>
      <c r="M34" s="480">
        <v>0</v>
      </c>
      <c r="N34" s="480">
        <v>1</v>
      </c>
      <c r="O34" s="481">
        <f t="shared" ref="O34:O36" si="26">SUM(C34:H34)</f>
        <v>153</v>
      </c>
      <c r="P34" s="481">
        <f t="shared" ref="P34:P36" si="27">SUM(I34:N34)</f>
        <v>2</v>
      </c>
      <c r="Q34" s="481">
        <f t="shared" ref="Q34:Q36" si="28">O34+P34</f>
        <v>155</v>
      </c>
      <c r="R34" s="482">
        <v>2</v>
      </c>
      <c r="S34" s="482">
        <v>0</v>
      </c>
      <c r="T34" s="481">
        <f t="shared" ref="T34:T36" si="29">+S34+R34</f>
        <v>2</v>
      </c>
    </row>
    <row r="35" spans="1:20" ht="89.25" hidden="1" outlineLevel="1">
      <c r="A35" s="478" t="s">
        <v>2458</v>
      </c>
      <c r="B35" s="479" t="s">
        <v>2459</v>
      </c>
      <c r="C35" s="480">
        <v>59</v>
      </c>
      <c r="D35" s="480">
        <v>2</v>
      </c>
      <c r="E35" s="480">
        <v>4</v>
      </c>
      <c r="F35" s="480">
        <v>6</v>
      </c>
      <c r="G35" s="480">
        <v>1</v>
      </c>
      <c r="H35" s="480">
        <v>41</v>
      </c>
      <c r="I35" s="480">
        <v>3</v>
      </c>
      <c r="J35" s="480">
        <v>0</v>
      </c>
      <c r="K35" s="480">
        <v>0</v>
      </c>
      <c r="L35" s="480">
        <v>0</v>
      </c>
      <c r="M35" s="480">
        <v>0</v>
      </c>
      <c r="N35" s="480">
        <v>0</v>
      </c>
      <c r="O35" s="481">
        <f t="shared" si="26"/>
        <v>113</v>
      </c>
      <c r="P35" s="481">
        <f t="shared" si="27"/>
        <v>3</v>
      </c>
      <c r="Q35" s="481">
        <f t="shared" si="28"/>
        <v>116</v>
      </c>
      <c r="R35" s="482">
        <v>1</v>
      </c>
      <c r="S35" s="482">
        <v>0</v>
      </c>
      <c r="T35" s="481">
        <f t="shared" si="29"/>
        <v>1</v>
      </c>
    </row>
    <row r="36" spans="1:20" ht="76.5" hidden="1" outlineLevel="1">
      <c r="A36" s="478" t="s">
        <v>2460</v>
      </c>
      <c r="B36" s="479" t="s">
        <v>2461</v>
      </c>
      <c r="C36" s="480">
        <v>19</v>
      </c>
      <c r="D36" s="480">
        <v>1</v>
      </c>
      <c r="E36" s="480">
        <v>3</v>
      </c>
      <c r="F36" s="480">
        <v>2</v>
      </c>
      <c r="G36" s="480">
        <v>0</v>
      </c>
      <c r="H36" s="480">
        <v>26</v>
      </c>
      <c r="I36" s="480">
        <v>1</v>
      </c>
      <c r="J36" s="480">
        <v>0</v>
      </c>
      <c r="K36" s="480">
        <v>0</v>
      </c>
      <c r="L36" s="480">
        <v>0</v>
      </c>
      <c r="M36" s="480">
        <v>0</v>
      </c>
      <c r="N36" s="480">
        <v>0</v>
      </c>
      <c r="O36" s="481">
        <f t="shared" si="26"/>
        <v>51</v>
      </c>
      <c r="P36" s="481">
        <f t="shared" si="27"/>
        <v>1</v>
      </c>
      <c r="Q36" s="481">
        <f t="shared" si="28"/>
        <v>52</v>
      </c>
      <c r="R36" s="482">
        <v>0</v>
      </c>
      <c r="S36" s="482">
        <v>0</v>
      </c>
      <c r="T36" s="481">
        <f t="shared" si="29"/>
        <v>0</v>
      </c>
    </row>
    <row r="37" spans="1:20" ht="25.5" collapsed="1">
      <c r="A37" s="465" t="s">
        <v>2462</v>
      </c>
      <c r="B37" s="477" t="s">
        <v>2463</v>
      </c>
      <c r="C37" s="471">
        <f t="shared" ref="C37:T37" si="30">SUM(C38:C53)</f>
        <v>9409</v>
      </c>
      <c r="D37" s="471">
        <f t="shared" si="30"/>
        <v>390</v>
      </c>
      <c r="E37" s="471">
        <f t="shared" si="30"/>
        <v>867</v>
      </c>
      <c r="F37" s="471">
        <f t="shared" si="30"/>
        <v>1305</v>
      </c>
      <c r="G37" s="472">
        <f t="shared" si="30"/>
        <v>361</v>
      </c>
      <c r="H37" s="472">
        <f t="shared" si="30"/>
        <v>7248</v>
      </c>
      <c r="I37" s="471">
        <f t="shared" si="30"/>
        <v>2293</v>
      </c>
      <c r="J37" s="471">
        <f t="shared" si="30"/>
        <v>58</v>
      </c>
      <c r="K37" s="471">
        <f t="shared" si="30"/>
        <v>94</v>
      </c>
      <c r="L37" s="471">
        <f t="shared" si="30"/>
        <v>172</v>
      </c>
      <c r="M37" s="472">
        <f t="shared" si="30"/>
        <v>31</v>
      </c>
      <c r="N37" s="472">
        <f t="shared" si="30"/>
        <v>620</v>
      </c>
      <c r="O37" s="68">
        <f t="shared" si="30"/>
        <v>19580</v>
      </c>
      <c r="P37" s="68">
        <f t="shared" si="30"/>
        <v>3268</v>
      </c>
      <c r="Q37" s="68">
        <f t="shared" si="30"/>
        <v>22848</v>
      </c>
      <c r="R37" s="69">
        <f t="shared" si="30"/>
        <v>52</v>
      </c>
      <c r="S37" s="69">
        <f t="shared" si="30"/>
        <v>0</v>
      </c>
      <c r="T37" s="68">
        <f t="shared" si="30"/>
        <v>52</v>
      </c>
    </row>
    <row r="38" spans="1:20" ht="25.5" hidden="1" outlineLevel="1">
      <c r="A38" s="478" t="s">
        <v>2464</v>
      </c>
      <c r="B38" s="479" t="s">
        <v>2465</v>
      </c>
      <c r="C38" s="480">
        <v>77</v>
      </c>
      <c r="D38" s="480">
        <v>3</v>
      </c>
      <c r="E38" s="480">
        <v>4</v>
      </c>
      <c r="F38" s="480">
        <v>8</v>
      </c>
      <c r="G38" s="480">
        <v>2</v>
      </c>
      <c r="H38" s="480">
        <v>69</v>
      </c>
      <c r="I38" s="480">
        <v>12</v>
      </c>
      <c r="J38" s="480">
        <v>0</v>
      </c>
      <c r="K38" s="480">
        <v>1</v>
      </c>
      <c r="L38" s="480">
        <v>0</v>
      </c>
      <c r="M38" s="480">
        <v>1</v>
      </c>
      <c r="N38" s="480">
        <v>10</v>
      </c>
      <c r="O38" s="481">
        <f t="shared" ref="O38:O53" si="31">SUM(C38:H38)</f>
        <v>163</v>
      </c>
      <c r="P38" s="481">
        <f t="shared" ref="P38:P53" si="32">SUM(I38:N38)</f>
        <v>24</v>
      </c>
      <c r="Q38" s="481">
        <f t="shared" ref="Q38:Q53" si="33">O38+P38</f>
        <v>187</v>
      </c>
      <c r="R38" s="482">
        <v>0</v>
      </c>
      <c r="S38" s="482">
        <v>0</v>
      </c>
      <c r="T38" s="481">
        <f t="shared" ref="T38:T53" si="34">+S38+R38</f>
        <v>0</v>
      </c>
    </row>
    <row r="39" spans="1:20" ht="76.5" hidden="1" outlineLevel="1">
      <c r="A39" s="478" t="s">
        <v>2466</v>
      </c>
      <c r="B39" s="479" t="s">
        <v>2467</v>
      </c>
      <c r="C39" s="480">
        <v>2810</v>
      </c>
      <c r="D39" s="480">
        <v>97</v>
      </c>
      <c r="E39" s="480">
        <v>234</v>
      </c>
      <c r="F39" s="480">
        <v>407</v>
      </c>
      <c r="G39" s="480">
        <v>98</v>
      </c>
      <c r="H39" s="480">
        <v>1926</v>
      </c>
      <c r="I39" s="480">
        <v>649</v>
      </c>
      <c r="J39" s="480">
        <v>21</v>
      </c>
      <c r="K39" s="480">
        <v>50</v>
      </c>
      <c r="L39" s="480">
        <v>80</v>
      </c>
      <c r="M39" s="480">
        <v>16</v>
      </c>
      <c r="N39" s="480">
        <v>299</v>
      </c>
      <c r="O39" s="481">
        <f t="shared" si="31"/>
        <v>5572</v>
      </c>
      <c r="P39" s="481">
        <f t="shared" si="32"/>
        <v>1115</v>
      </c>
      <c r="Q39" s="481">
        <f t="shared" si="33"/>
        <v>6687</v>
      </c>
      <c r="R39" s="482">
        <v>2</v>
      </c>
      <c r="S39" s="482">
        <v>0</v>
      </c>
      <c r="T39" s="481">
        <f t="shared" si="34"/>
        <v>2</v>
      </c>
    </row>
    <row r="40" spans="1:20" ht="76.5" hidden="1" outlineLevel="1">
      <c r="A40" s="478" t="s">
        <v>2468</v>
      </c>
      <c r="B40" s="479" t="s">
        <v>2469</v>
      </c>
      <c r="C40" s="480">
        <v>370</v>
      </c>
      <c r="D40" s="480">
        <v>18</v>
      </c>
      <c r="E40" s="480">
        <v>35</v>
      </c>
      <c r="F40" s="480">
        <v>44</v>
      </c>
      <c r="G40" s="480">
        <v>17</v>
      </c>
      <c r="H40" s="480">
        <v>302</v>
      </c>
      <c r="I40" s="480">
        <v>33</v>
      </c>
      <c r="J40" s="480">
        <v>7</v>
      </c>
      <c r="K40" s="480">
        <v>4</v>
      </c>
      <c r="L40" s="480">
        <v>8</v>
      </c>
      <c r="M40" s="480">
        <v>0</v>
      </c>
      <c r="N40" s="480">
        <v>25</v>
      </c>
      <c r="O40" s="481">
        <f t="shared" si="31"/>
        <v>786</v>
      </c>
      <c r="P40" s="481">
        <f t="shared" si="32"/>
        <v>77</v>
      </c>
      <c r="Q40" s="481">
        <f t="shared" si="33"/>
        <v>863</v>
      </c>
      <c r="R40" s="482">
        <v>0</v>
      </c>
      <c r="S40" s="482">
        <v>0</v>
      </c>
      <c r="T40" s="481">
        <f t="shared" si="34"/>
        <v>0</v>
      </c>
    </row>
    <row r="41" spans="1:20" ht="51" hidden="1" outlineLevel="1">
      <c r="A41" s="478" t="s">
        <v>2470</v>
      </c>
      <c r="B41" s="479" t="s">
        <v>2471</v>
      </c>
      <c r="C41" s="480">
        <v>196</v>
      </c>
      <c r="D41" s="480">
        <v>15</v>
      </c>
      <c r="E41" s="480">
        <v>30</v>
      </c>
      <c r="F41" s="480">
        <v>23</v>
      </c>
      <c r="G41" s="480">
        <v>6</v>
      </c>
      <c r="H41" s="480">
        <v>148</v>
      </c>
      <c r="I41" s="480">
        <v>18</v>
      </c>
      <c r="J41" s="480">
        <v>2</v>
      </c>
      <c r="K41" s="480">
        <v>2</v>
      </c>
      <c r="L41" s="480">
        <v>3</v>
      </c>
      <c r="M41" s="480">
        <v>1</v>
      </c>
      <c r="N41" s="480">
        <v>6</v>
      </c>
      <c r="O41" s="481">
        <f t="shared" si="31"/>
        <v>418</v>
      </c>
      <c r="P41" s="481">
        <f t="shared" si="32"/>
        <v>32</v>
      </c>
      <c r="Q41" s="481">
        <f t="shared" si="33"/>
        <v>450</v>
      </c>
      <c r="R41" s="482">
        <v>0</v>
      </c>
      <c r="S41" s="482">
        <v>0</v>
      </c>
      <c r="T41" s="481">
        <f t="shared" si="34"/>
        <v>0</v>
      </c>
    </row>
    <row r="42" spans="1:20" ht="51" hidden="1" outlineLevel="1">
      <c r="A42" s="478" t="s">
        <v>2472</v>
      </c>
      <c r="B42" s="479" t="s">
        <v>2473</v>
      </c>
      <c r="C42" s="480">
        <v>1110</v>
      </c>
      <c r="D42" s="480">
        <v>53</v>
      </c>
      <c r="E42" s="480">
        <v>100</v>
      </c>
      <c r="F42" s="480">
        <v>140</v>
      </c>
      <c r="G42" s="480">
        <v>51</v>
      </c>
      <c r="H42" s="480">
        <v>800</v>
      </c>
      <c r="I42" s="480">
        <v>89</v>
      </c>
      <c r="J42" s="480">
        <v>4</v>
      </c>
      <c r="K42" s="480">
        <v>3</v>
      </c>
      <c r="L42" s="480">
        <v>3</v>
      </c>
      <c r="M42" s="480">
        <v>1</v>
      </c>
      <c r="N42" s="480">
        <v>17</v>
      </c>
      <c r="O42" s="481">
        <f t="shared" si="31"/>
        <v>2254</v>
      </c>
      <c r="P42" s="481">
        <f t="shared" si="32"/>
        <v>117</v>
      </c>
      <c r="Q42" s="481">
        <f t="shared" si="33"/>
        <v>2371</v>
      </c>
      <c r="R42" s="482">
        <v>12</v>
      </c>
      <c r="S42" s="482">
        <v>0</v>
      </c>
      <c r="T42" s="481">
        <f t="shared" si="34"/>
        <v>12</v>
      </c>
    </row>
    <row r="43" spans="1:20" ht="51" hidden="1" outlineLevel="1">
      <c r="A43" s="478" t="s">
        <v>2474</v>
      </c>
      <c r="B43" s="479" t="s">
        <v>2475</v>
      </c>
      <c r="C43" s="480">
        <v>1291</v>
      </c>
      <c r="D43" s="480">
        <v>55</v>
      </c>
      <c r="E43" s="480">
        <v>157</v>
      </c>
      <c r="F43" s="480">
        <v>201</v>
      </c>
      <c r="G43" s="480">
        <v>72</v>
      </c>
      <c r="H43" s="480">
        <v>1264</v>
      </c>
      <c r="I43" s="480">
        <v>23</v>
      </c>
      <c r="J43" s="480">
        <v>1</v>
      </c>
      <c r="K43" s="480">
        <v>1</v>
      </c>
      <c r="L43" s="480">
        <v>7</v>
      </c>
      <c r="M43" s="480">
        <v>1</v>
      </c>
      <c r="N43" s="480">
        <v>24</v>
      </c>
      <c r="O43" s="481">
        <f t="shared" si="31"/>
        <v>3040</v>
      </c>
      <c r="P43" s="481">
        <f t="shared" si="32"/>
        <v>57</v>
      </c>
      <c r="Q43" s="481">
        <f t="shared" si="33"/>
        <v>3097</v>
      </c>
      <c r="R43" s="482">
        <v>9</v>
      </c>
      <c r="S43" s="482">
        <v>0</v>
      </c>
      <c r="T43" s="481">
        <f t="shared" si="34"/>
        <v>9</v>
      </c>
    </row>
    <row r="44" spans="1:20" ht="38.25" hidden="1" outlineLevel="1">
      <c r="A44" s="478" t="s">
        <v>2476</v>
      </c>
      <c r="B44" s="479" t="s">
        <v>2477</v>
      </c>
      <c r="C44" s="480">
        <v>70</v>
      </c>
      <c r="D44" s="480">
        <v>5</v>
      </c>
      <c r="E44" s="480">
        <v>1</v>
      </c>
      <c r="F44" s="480">
        <v>6</v>
      </c>
      <c r="G44" s="480">
        <v>0</v>
      </c>
      <c r="H44" s="480">
        <v>41</v>
      </c>
      <c r="I44" s="480">
        <v>32</v>
      </c>
      <c r="J44" s="480">
        <v>2</v>
      </c>
      <c r="K44" s="480">
        <v>4</v>
      </c>
      <c r="L44" s="480">
        <v>5</v>
      </c>
      <c r="M44" s="480">
        <v>0</v>
      </c>
      <c r="N44" s="480">
        <v>12</v>
      </c>
      <c r="O44" s="481">
        <f t="shared" si="31"/>
        <v>123</v>
      </c>
      <c r="P44" s="481">
        <f t="shared" si="32"/>
        <v>55</v>
      </c>
      <c r="Q44" s="481">
        <f t="shared" si="33"/>
        <v>178</v>
      </c>
      <c r="R44" s="482">
        <v>1</v>
      </c>
      <c r="S44" s="482">
        <v>0</v>
      </c>
      <c r="T44" s="481">
        <f t="shared" si="34"/>
        <v>1</v>
      </c>
    </row>
    <row r="45" spans="1:20" ht="51" hidden="1" outlineLevel="1">
      <c r="A45" s="478" t="s">
        <v>2478</v>
      </c>
      <c r="B45" s="479" t="s">
        <v>2479</v>
      </c>
      <c r="C45" s="480">
        <v>212</v>
      </c>
      <c r="D45" s="480">
        <v>15</v>
      </c>
      <c r="E45" s="480">
        <v>31</v>
      </c>
      <c r="F45" s="480">
        <v>30</v>
      </c>
      <c r="G45" s="480">
        <v>8</v>
      </c>
      <c r="H45" s="480">
        <v>175</v>
      </c>
      <c r="I45" s="480">
        <v>10</v>
      </c>
      <c r="J45" s="480">
        <v>1</v>
      </c>
      <c r="K45" s="480">
        <v>3</v>
      </c>
      <c r="L45" s="480">
        <v>3</v>
      </c>
      <c r="M45" s="480">
        <v>0</v>
      </c>
      <c r="N45" s="480">
        <v>10</v>
      </c>
      <c r="O45" s="481">
        <f t="shared" si="31"/>
        <v>471</v>
      </c>
      <c r="P45" s="481">
        <f t="shared" si="32"/>
        <v>27</v>
      </c>
      <c r="Q45" s="481">
        <f t="shared" si="33"/>
        <v>498</v>
      </c>
      <c r="R45" s="482">
        <v>1</v>
      </c>
      <c r="S45" s="482">
        <v>0</v>
      </c>
      <c r="T45" s="481">
        <f t="shared" si="34"/>
        <v>1</v>
      </c>
    </row>
    <row r="46" spans="1:20" ht="76.5" hidden="1" outlineLevel="1">
      <c r="A46" s="478" t="s">
        <v>2480</v>
      </c>
      <c r="B46" s="479" t="s">
        <v>2481</v>
      </c>
      <c r="C46" s="480">
        <v>102</v>
      </c>
      <c r="D46" s="480">
        <v>10</v>
      </c>
      <c r="E46" s="480">
        <v>6</v>
      </c>
      <c r="F46" s="480">
        <v>25</v>
      </c>
      <c r="G46" s="480">
        <v>5</v>
      </c>
      <c r="H46" s="480">
        <v>106</v>
      </c>
      <c r="I46" s="480">
        <v>4</v>
      </c>
      <c r="J46" s="480">
        <v>0</v>
      </c>
      <c r="K46" s="480">
        <v>0</v>
      </c>
      <c r="L46" s="480">
        <v>0</v>
      </c>
      <c r="M46" s="480">
        <v>0</v>
      </c>
      <c r="N46" s="480">
        <v>0</v>
      </c>
      <c r="O46" s="481">
        <f t="shared" si="31"/>
        <v>254</v>
      </c>
      <c r="P46" s="481">
        <f t="shared" si="32"/>
        <v>4</v>
      </c>
      <c r="Q46" s="481">
        <f t="shared" si="33"/>
        <v>258</v>
      </c>
      <c r="R46" s="482">
        <v>1</v>
      </c>
      <c r="S46" s="482">
        <v>0</v>
      </c>
      <c r="T46" s="481">
        <f t="shared" si="34"/>
        <v>1</v>
      </c>
    </row>
    <row r="47" spans="1:20" ht="51" hidden="1" outlineLevel="1">
      <c r="A47" s="478" t="s">
        <v>2482</v>
      </c>
      <c r="B47" s="479" t="s">
        <v>2483</v>
      </c>
      <c r="C47" s="480">
        <v>173</v>
      </c>
      <c r="D47" s="480">
        <v>5</v>
      </c>
      <c r="E47" s="480">
        <v>13</v>
      </c>
      <c r="F47" s="480">
        <v>25</v>
      </c>
      <c r="G47" s="480">
        <v>3</v>
      </c>
      <c r="H47" s="480">
        <v>111</v>
      </c>
      <c r="I47" s="480">
        <v>31</v>
      </c>
      <c r="J47" s="480">
        <v>0</v>
      </c>
      <c r="K47" s="480">
        <v>0</v>
      </c>
      <c r="L47" s="480">
        <v>6</v>
      </c>
      <c r="M47" s="480">
        <v>2</v>
      </c>
      <c r="N47" s="480">
        <v>19</v>
      </c>
      <c r="O47" s="481">
        <f t="shared" si="31"/>
        <v>330</v>
      </c>
      <c r="P47" s="481">
        <f t="shared" si="32"/>
        <v>58</v>
      </c>
      <c r="Q47" s="481">
        <f t="shared" si="33"/>
        <v>388</v>
      </c>
      <c r="R47" s="482">
        <v>1</v>
      </c>
      <c r="S47" s="482">
        <v>0</v>
      </c>
      <c r="T47" s="481">
        <f t="shared" si="34"/>
        <v>1</v>
      </c>
    </row>
    <row r="48" spans="1:20" ht="25.5" hidden="1" outlineLevel="1">
      <c r="A48" s="478" t="s">
        <v>2484</v>
      </c>
      <c r="B48" s="479" t="s">
        <v>2485</v>
      </c>
      <c r="C48" s="480">
        <v>104</v>
      </c>
      <c r="D48" s="480">
        <v>5</v>
      </c>
      <c r="E48" s="480">
        <v>16</v>
      </c>
      <c r="F48" s="480">
        <v>9</v>
      </c>
      <c r="G48" s="480">
        <v>3</v>
      </c>
      <c r="H48" s="480">
        <v>90</v>
      </c>
      <c r="I48" s="480">
        <v>2</v>
      </c>
      <c r="J48" s="480">
        <v>2</v>
      </c>
      <c r="K48" s="480">
        <v>0</v>
      </c>
      <c r="L48" s="480">
        <v>0</v>
      </c>
      <c r="M48" s="480">
        <v>0</v>
      </c>
      <c r="N48" s="480">
        <v>1</v>
      </c>
      <c r="O48" s="481">
        <f t="shared" si="31"/>
        <v>227</v>
      </c>
      <c r="P48" s="481">
        <f t="shared" si="32"/>
        <v>5</v>
      </c>
      <c r="Q48" s="481">
        <f t="shared" si="33"/>
        <v>232</v>
      </c>
      <c r="R48" s="482">
        <v>2</v>
      </c>
      <c r="S48" s="482">
        <v>0</v>
      </c>
      <c r="T48" s="481">
        <f t="shared" si="34"/>
        <v>2</v>
      </c>
    </row>
    <row r="49" spans="1:20" ht="51" hidden="1" outlineLevel="1">
      <c r="A49" s="478" t="s">
        <v>2486</v>
      </c>
      <c r="B49" s="479" t="s">
        <v>2487</v>
      </c>
      <c r="C49" s="480">
        <v>708</v>
      </c>
      <c r="D49" s="480">
        <v>26</v>
      </c>
      <c r="E49" s="480">
        <v>85</v>
      </c>
      <c r="F49" s="480">
        <v>139</v>
      </c>
      <c r="G49" s="480">
        <v>37</v>
      </c>
      <c r="H49" s="480">
        <v>703</v>
      </c>
      <c r="I49" s="480">
        <v>57</v>
      </c>
      <c r="J49" s="480">
        <v>4</v>
      </c>
      <c r="K49" s="480">
        <v>3</v>
      </c>
      <c r="L49" s="480">
        <v>8</v>
      </c>
      <c r="M49" s="480">
        <v>1</v>
      </c>
      <c r="N49" s="480">
        <v>32</v>
      </c>
      <c r="O49" s="481">
        <f t="shared" si="31"/>
        <v>1698</v>
      </c>
      <c r="P49" s="481">
        <f t="shared" si="32"/>
        <v>105</v>
      </c>
      <c r="Q49" s="481">
        <f t="shared" si="33"/>
        <v>1803</v>
      </c>
      <c r="R49" s="482">
        <v>10</v>
      </c>
      <c r="S49" s="482">
        <v>0</v>
      </c>
      <c r="T49" s="481">
        <f t="shared" si="34"/>
        <v>10</v>
      </c>
    </row>
    <row r="50" spans="1:20" ht="51" hidden="1" outlineLevel="1">
      <c r="A50" s="478" t="s">
        <v>2488</v>
      </c>
      <c r="B50" s="479" t="s">
        <v>2489</v>
      </c>
      <c r="C50" s="480">
        <v>254</v>
      </c>
      <c r="D50" s="480">
        <v>6</v>
      </c>
      <c r="E50" s="480">
        <v>8</v>
      </c>
      <c r="F50" s="480">
        <v>19</v>
      </c>
      <c r="G50" s="480">
        <v>7</v>
      </c>
      <c r="H50" s="480">
        <v>122</v>
      </c>
      <c r="I50" s="480">
        <v>202</v>
      </c>
      <c r="J50" s="480">
        <v>6</v>
      </c>
      <c r="K50" s="480">
        <v>9</v>
      </c>
      <c r="L50" s="480">
        <v>27</v>
      </c>
      <c r="M50" s="480">
        <v>2</v>
      </c>
      <c r="N50" s="480">
        <v>64</v>
      </c>
      <c r="O50" s="481">
        <f t="shared" si="31"/>
        <v>416</v>
      </c>
      <c r="P50" s="481">
        <f t="shared" si="32"/>
        <v>310</v>
      </c>
      <c r="Q50" s="481">
        <f t="shared" si="33"/>
        <v>726</v>
      </c>
      <c r="R50" s="482">
        <v>0</v>
      </c>
      <c r="S50" s="482">
        <v>0</v>
      </c>
      <c r="T50" s="481">
        <f t="shared" si="34"/>
        <v>0</v>
      </c>
    </row>
    <row r="51" spans="1:20" ht="51" hidden="1" outlineLevel="1">
      <c r="A51" s="478" t="s">
        <v>2490</v>
      </c>
      <c r="B51" s="479" t="s">
        <v>2491</v>
      </c>
      <c r="C51" s="480">
        <v>92</v>
      </c>
      <c r="D51" s="480">
        <v>0</v>
      </c>
      <c r="E51" s="480">
        <v>0</v>
      </c>
      <c r="F51" s="480">
        <v>1</v>
      </c>
      <c r="G51" s="480">
        <v>0</v>
      </c>
      <c r="H51" s="480">
        <v>4</v>
      </c>
      <c r="I51" s="480">
        <v>272</v>
      </c>
      <c r="J51" s="480">
        <v>0</v>
      </c>
      <c r="K51" s="480">
        <v>0</v>
      </c>
      <c r="L51" s="480">
        <v>0</v>
      </c>
      <c r="M51" s="480">
        <v>0</v>
      </c>
      <c r="N51" s="480">
        <v>0</v>
      </c>
      <c r="O51" s="481">
        <f t="shared" si="31"/>
        <v>97</v>
      </c>
      <c r="P51" s="481">
        <f t="shared" si="32"/>
        <v>272</v>
      </c>
      <c r="Q51" s="481">
        <f t="shared" si="33"/>
        <v>369</v>
      </c>
      <c r="R51" s="482">
        <v>0</v>
      </c>
      <c r="S51" s="482">
        <v>0</v>
      </c>
      <c r="T51" s="481">
        <f t="shared" si="34"/>
        <v>0</v>
      </c>
    </row>
    <row r="52" spans="1:20" ht="51" hidden="1" outlineLevel="1">
      <c r="A52" s="478" t="s">
        <v>2492</v>
      </c>
      <c r="B52" s="479" t="s">
        <v>2493</v>
      </c>
      <c r="C52" s="480">
        <v>236</v>
      </c>
      <c r="D52" s="480">
        <v>0</v>
      </c>
      <c r="E52" s="480">
        <v>0</v>
      </c>
      <c r="F52" s="480">
        <v>2</v>
      </c>
      <c r="G52" s="480">
        <v>3</v>
      </c>
      <c r="H52" s="480">
        <v>5</v>
      </c>
      <c r="I52" s="480">
        <v>679</v>
      </c>
      <c r="J52" s="480">
        <v>1</v>
      </c>
      <c r="K52" s="480">
        <v>0</v>
      </c>
      <c r="L52" s="480">
        <v>0</v>
      </c>
      <c r="M52" s="480">
        <v>0</v>
      </c>
      <c r="N52" s="480">
        <v>3</v>
      </c>
      <c r="O52" s="481">
        <f t="shared" si="31"/>
        <v>246</v>
      </c>
      <c r="P52" s="481">
        <f t="shared" si="32"/>
        <v>683</v>
      </c>
      <c r="Q52" s="481">
        <f t="shared" si="33"/>
        <v>929</v>
      </c>
      <c r="R52" s="482">
        <v>0</v>
      </c>
      <c r="S52" s="482">
        <v>0</v>
      </c>
      <c r="T52" s="481">
        <f t="shared" si="34"/>
        <v>0</v>
      </c>
    </row>
    <row r="53" spans="1:20" ht="63.75" hidden="1" outlineLevel="1">
      <c r="A53" s="478" t="s">
        <v>2494</v>
      </c>
      <c r="B53" s="479" t="s">
        <v>2495</v>
      </c>
      <c r="C53" s="480">
        <v>1604</v>
      </c>
      <c r="D53" s="480">
        <v>77</v>
      </c>
      <c r="E53" s="480">
        <v>147</v>
      </c>
      <c r="F53" s="480">
        <v>226</v>
      </c>
      <c r="G53" s="480">
        <v>49</v>
      </c>
      <c r="H53" s="480">
        <v>1382</v>
      </c>
      <c r="I53" s="480">
        <v>180</v>
      </c>
      <c r="J53" s="480">
        <v>7</v>
      </c>
      <c r="K53" s="480">
        <v>14</v>
      </c>
      <c r="L53" s="480">
        <v>22</v>
      </c>
      <c r="M53" s="480">
        <v>6</v>
      </c>
      <c r="N53" s="480">
        <v>98</v>
      </c>
      <c r="O53" s="481">
        <f t="shared" si="31"/>
        <v>3485</v>
      </c>
      <c r="P53" s="481">
        <f t="shared" si="32"/>
        <v>327</v>
      </c>
      <c r="Q53" s="481">
        <f t="shared" si="33"/>
        <v>3812</v>
      </c>
      <c r="R53" s="482">
        <v>13</v>
      </c>
      <c r="S53" s="482">
        <v>0</v>
      </c>
      <c r="T53" s="481">
        <f t="shared" si="34"/>
        <v>13</v>
      </c>
    </row>
    <row r="54" spans="1:20" ht="51" collapsed="1">
      <c r="A54" s="465" t="s">
        <v>2496</v>
      </c>
      <c r="B54" s="477" t="s">
        <v>2497</v>
      </c>
      <c r="C54" s="471">
        <f t="shared" ref="C54:T54" si="35">SUM(C55:C72)</f>
        <v>5633</v>
      </c>
      <c r="D54" s="471">
        <f t="shared" si="35"/>
        <v>374</v>
      </c>
      <c r="E54" s="471">
        <f t="shared" si="35"/>
        <v>560</v>
      </c>
      <c r="F54" s="471">
        <f t="shared" si="35"/>
        <v>769</v>
      </c>
      <c r="G54" s="472">
        <f t="shared" si="35"/>
        <v>204</v>
      </c>
      <c r="H54" s="472">
        <f t="shared" si="35"/>
        <v>5628</v>
      </c>
      <c r="I54" s="471">
        <f t="shared" si="35"/>
        <v>753</v>
      </c>
      <c r="J54" s="471">
        <f t="shared" si="35"/>
        <v>48</v>
      </c>
      <c r="K54" s="471">
        <f t="shared" si="35"/>
        <v>63</v>
      </c>
      <c r="L54" s="471">
        <f t="shared" si="35"/>
        <v>83</v>
      </c>
      <c r="M54" s="472">
        <f t="shared" si="35"/>
        <v>27</v>
      </c>
      <c r="N54" s="472">
        <f t="shared" si="35"/>
        <v>473</v>
      </c>
      <c r="O54" s="68">
        <f t="shared" si="35"/>
        <v>13168</v>
      </c>
      <c r="P54" s="68">
        <f t="shared" si="35"/>
        <v>1447</v>
      </c>
      <c r="Q54" s="68">
        <f t="shared" si="35"/>
        <v>14615</v>
      </c>
      <c r="R54" s="69">
        <f t="shared" si="35"/>
        <v>31</v>
      </c>
      <c r="S54" s="69">
        <f t="shared" si="35"/>
        <v>0</v>
      </c>
      <c r="T54" s="68">
        <f t="shared" si="35"/>
        <v>31</v>
      </c>
    </row>
    <row r="55" spans="1:20" ht="25.5" hidden="1" outlineLevel="1">
      <c r="A55" s="478" t="s">
        <v>2498</v>
      </c>
      <c r="B55" s="479" t="s">
        <v>2499</v>
      </c>
      <c r="C55" s="480">
        <v>66</v>
      </c>
      <c r="D55" s="480">
        <v>3</v>
      </c>
      <c r="E55" s="480">
        <v>4</v>
      </c>
      <c r="F55" s="480">
        <v>12</v>
      </c>
      <c r="G55" s="480">
        <v>2</v>
      </c>
      <c r="H55" s="480">
        <v>142</v>
      </c>
      <c r="I55" s="480">
        <v>2</v>
      </c>
      <c r="J55" s="480">
        <v>0</v>
      </c>
      <c r="K55" s="480">
        <v>0</v>
      </c>
      <c r="L55" s="480">
        <v>0</v>
      </c>
      <c r="M55" s="480">
        <v>0</v>
      </c>
      <c r="N55" s="480">
        <v>1</v>
      </c>
      <c r="O55" s="481">
        <f t="shared" ref="O55:O72" si="36">SUM(C55:H55)</f>
        <v>229</v>
      </c>
      <c r="P55" s="481">
        <f t="shared" ref="P55:P72" si="37">SUM(I55:N55)</f>
        <v>3</v>
      </c>
      <c r="Q55" s="481">
        <f t="shared" ref="Q55:Q72" si="38">O55+P55</f>
        <v>232</v>
      </c>
      <c r="R55" s="482">
        <v>0</v>
      </c>
      <c r="S55" s="482">
        <v>0</v>
      </c>
      <c r="T55" s="481">
        <f t="shared" ref="T55:T72" si="39">+S55+R55</f>
        <v>0</v>
      </c>
    </row>
    <row r="56" spans="1:20" ht="76.5" hidden="1" outlineLevel="1">
      <c r="A56" s="478" t="s">
        <v>2500</v>
      </c>
      <c r="B56" s="479" t="s">
        <v>2501</v>
      </c>
      <c r="C56" s="480">
        <v>1448</v>
      </c>
      <c r="D56" s="480">
        <v>63</v>
      </c>
      <c r="E56" s="480">
        <v>107</v>
      </c>
      <c r="F56" s="480">
        <v>147</v>
      </c>
      <c r="G56" s="480">
        <v>46</v>
      </c>
      <c r="H56" s="480">
        <v>1684</v>
      </c>
      <c r="I56" s="480">
        <v>86</v>
      </c>
      <c r="J56" s="480">
        <v>3</v>
      </c>
      <c r="K56" s="480">
        <v>10</v>
      </c>
      <c r="L56" s="480">
        <v>9</v>
      </c>
      <c r="M56" s="480">
        <v>5</v>
      </c>
      <c r="N56" s="480">
        <v>98</v>
      </c>
      <c r="O56" s="481">
        <f t="shared" si="36"/>
        <v>3495</v>
      </c>
      <c r="P56" s="481">
        <f t="shared" si="37"/>
        <v>211</v>
      </c>
      <c r="Q56" s="481">
        <f t="shared" si="38"/>
        <v>3706</v>
      </c>
      <c r="R56" s="482">
        <v>8</v>
      </c>
      <c r="S56" s="482">
        <v>0</v>
      </c>
      <c r="T56" s="481">
        <f t="shared" si="39"/>
        <v>8</v>
      </c>
    </row>
    <row r="57" spans="1:20" ht="76.5" hidden="1" outlineLevel="1">
      <c r="A57" s="478" t="s">
        <v>2502</v>
      </c>
      <c r="B57" s="479" t="s">
        <v>2503</v>
      </c>
      <c r="C57" s="480">
        <v>429</v>
      </c>
      <c r="D57" s="480">
        <v>31</v>
      </c>
      <c r="E57" s="480">
        <v>56</v>
      </c>
      <c r="F57" s="480">
        <v>70</v>
      </c>
      <c r="G57" s="480">
        <v>19</v>
      </c>
      <c r="H57" s="480">
        <v>407</v>
      </c>
      <c r="I57" s="480">
        <v>4</v>
      </c>
      <c r="J57" s="480">
        <v>0</v>
      </c>
      <c r="K57" s="480">
        <v>2</v>
      </c>
      <c r="L57" s="480">
        <v>2</v>
      </c>
      <c r="M57" s="480">
        <v>1</v>
      </c>
      <c r="N57" s="480">
        <v>12</v>
      </c>
      <c r="O57" s="481">
        <f t="shared" si="36"/>
        <v>1012</v>
      </c>
      <c r="P57" s="481">
        <f t="shared" si="37"/>
        <v>21</v>
      </c>
      <c r="Q57" s="481">
        <f t="shared" si="38"/>
        <v>1033</v>
      </c>
      <c r="R57" s="482">
        <v>0</v>
      </c>
      <c r="S57" s="482">
        <v>0</v>
      </c>
      <c r="T57" s="481">
        <f t="shared" si="39"/>
        <v>0</v>
      </c>
    </row>
    <row r="58" spans="1:20" ht="63.75" hidden="1" outlineLevel="1">
      <c r="A58" s="478" t="s">
        <v>2504</v>
      </c>
      <c r="B58" s="479" t="s">
        <v>2505</v>
      </c>
      <c r="C58" s="480">
        <v>344</v>
      </c>
      <c r="D58" s="480">
        <v>48</v>
      </c>
      <c r="E58" s="480">
        <v>48</v>
      </c>
      <c r="F58" s="480">
        <v>44</v>
      </c>
      <c r="G58" s="480">
        <v>15</v>
      </c>
      <c r="H58" s="480">
        <v>284</v>
      </c>
      <c r="I58" s="480">
        <v>7</v>
      </c>
      <c r="J58" s="480">
        <v>2</v>
      </c>
      <c r="K58" s="480">
        <v>0</v>
      </c>
      <c r="L58" s="480">
        <v>1</v>
      </c>
      <c r="M58" s="480">
        <v>0</v>
      </c>
      <c r="N58" s="480">
        <v>5</v>
      </c>
      <c r="O58" s="481">
        <f t="shared" si="36"/>
        <v>783</v>
      </c>
      <c r="P58" s="481">
        <f t="shared" si="37"/>
        <v>15</v>
      </c>
      <c r="Q58" s="481">
        <f t="shared" si="38"/>
        <v>798</v>
      </c>
      <c r="R58" s="482">
        <v>2</v>
      </c>
      <c r="S58" s="482">
        <v>0</v>
      </c>
      <c r="T58" s="481">
        <f t="shared" si="39"/>
        <v>2</v>
      </c>
    </row>
    <row r="59" spans="1:20" ht="51" hidden="1" outlineLevel="1">
      <c r="A59" s="478" t="s">
        <v>2506</v>
      </c>
      <c r="B59" s="479" t="s">
        <v>2507</v>
      </c>
      <c r="C59" s="480">
        <v>865</v>
      </c>
      <c r="D59" s="480">
        <v>54</v>
      </c>
      <c r="E59" s="480">
        <v>66</v>
      </c>
      <c r="F59" s="480">
        <v>114</v>
      </c>
      <c r="G59" s="480">
        <v>30</v>
      </c>
      <c r="H59" s="480">
        <v>732</v>
      </c>
      <c r="I59" s="480">
        <v>29</v>
      </c>
      <c r="J59" s="480">
        <v>4</v>
      </c>
      <c r="K59" s="480">
        <v>2</v>
      </c>
      <c r="L59" s="480">
        <v>5</v>
      </c>
      <c r="M59" s="480">
        <v>0</v>
      </c>
      <c r="N59" s="480">
        <v>32</v>
      </c>
      <c r="O59" s="481">
        <f t="shared" si="36"/>
        <v>1861</v>
      </c>
      <c r="P59" s="481">
        <f t="shared" si="37"/>
        <v>72</v>
      </c>
      <c r="Q59" s="481">
        <f t="shared" si="38"/>
        <v>1933</v>
      </c>
      <c r="R59" s="482">
        <v>2</v>
      </c>
      <c r="S59" s="482">
        <v>0</v>
      </c>
      <c r="T59" s="481">
        <f t="shared" si="39"/>
        <v>2</v>
      </c>
    </row>
    <row r="60" spans="1:20" ht="51" hidden="1" outlineLevel="1">
      <c r="A60" s="478" t="s">
        <v>2508</v>
      </c>
      <c r="B60" s="479" t="s">
        <v>2509</v>
      </c>
      <c r="C60" s="480">
        <v>313</v>
      </c>
      <c r="D60" s="480">
        <v>22</v>
      </c>
      <c r="E60" s="480">
        <v>37</v>
      </c>
      <c r="F60" s="480">
        <v>38</v>
      </c>
      <c r="G60" s="480">
        <v>11</v>
      </c>
      <c r="H60" s="480">
        <v>279</v>
      </c>
      <c r="I60" s="480">
        <v>27</v>
      </c>
      <c r="J60" s="480">
        <v>4</v>
      </c>
      <c r="K60" s="480">
        <v>2</v>
      </c>
      <c r="L60" s="480">
        <v>5</v>
      </c>
      <c r="M60" s="480">
        <v>3</v>
      </c>
      <c r="N60" s="480">
        <v>38</v>
      </c>
      <c r="O60" s="481">
        <f t="shared" si="36"/>
        <v>700</v>
      </c>
      <c r="P60" s="481">
        <f t="shared" si="37"/>
        <v>79</v>
      </c>
      <c r="Q60" s="481">
        <f t="shared" si="38"/>
        <v>779</v>
      </c>
      <c r="R60" s="482">
        <v>2</v>
      </c>
      <c r="S60" s="482">
        <v>0</v>
      </c>
      <c r="T60" s="481">
        <f t="shared" si="39"/>
        <v>2</v>
      </c>
    </row>
    <row r="61" spans="1:20" ht="38.25" hidden="1" outlineLevel="1">
      <c r="A61" s="478" t="s">
        <v>2510</v>
      </c>
      <c r="B61" s="479" t="s">
        <v>2511</v>
      </c>
      <c r="C61" s="480">
        <v>109</v>
      </c>
      <c r="D61" s="480">
        <v>7</v>
      </c>
      <c r="E61" s="480">
        <v>11</v>
      </c>
      <c r="F61" s="480">
        <v>16</v>
      </c>
      <c r="G61" s="480">
        <v>2</v>
      </c>
      <c r="H61" s="480">
        <v>71</v>
      </c>
      <c r="I61" s="480">
        <v>285</v>
      </c>
      <c r="J61" s="480">
        <v>18</v>
      </c>
      <c r="K61" s="480">
        <v>25</v>
      </c>
      <c r="L61" s="480">
        <v>33</v>
      </c>
      <c r="M61" s="480">
        <v>9</v>
      </c>
      <c r="N61" s="480">
        <v>102</v>
      </c>
      <c r="O61" s="481">
        <f t="shared" si="36"/>
        <v>216</v>
      </c>
      <c r="P61" s="481">
        <f t="shared" si="37"/>
        <v>472</v>
      </c>
      <c r="Q61" s="481">
        <f t="shared" si="38"/>
        <v>688</v>
      </c>
      <c r="R61" s="482">
        <v>0</v>
      </c>
      <c r="S61" s="482">
        <v>0</v>
      </c>
      <c r="T61" s="481">
        <f t="shared" si="39"/>
        <v>0</v>
      </c>
    </row>
    <row r="62" spans="1:20" ht="51" hidden="1" outlineLevel="1">
      <c r="A62" s="478" t="s">
        <v>2512</v>
      </c>
      <c r="B62" s="479" t="s">
        <v>2513</v>
      </c>
      <c r="C62" s="480">
        <v>450</v>
      </c>
      <c r="D62" s="480">
        <v>35</v>
      </c>
      <c r="E62" s="480">
        <v>65</v>
      </c>
      <c r="F62" s="480">
        <v>67</v>
      </c>
      <c r="G62" s="480">
        <v>18</v>
      </c>
      <c r="H62" s="480">
        <v>346</v>
      </c>
      <c r="I62" s="480">
        <v>18</v>
      </c>
      <c r="J62" s="480">
        <v>1</v>
      </c>
      <c r="K62" s="480">
        <v>1</v>
      </c>
      <c r="L62" s="480">
        <v>4</v>
      </c>
      <c r="M62" s="480">
        <v>0</v>
      </c>
      <c r="N62" s="480">
        <v>18</v>
      </c>
      <c r="O62" s="481">
        <f t="shared" si="36"/>
        <v>981</v>
      </c>
      <c r="P62" s="481">
        <f t="shared" si="37"/>
        <v>42</v>
      </c>
      <c r="Q62" s="481">
        <f t="shared" si="38"/>
        <v>1023</v>
      </c>
      <c r="R62" s="482">
        <v>5</v>
      </c>
      <c r="S62" s="482">
        <v>0</v>
      </c>
      <c r="T62" s="481">
        <f t="shared" si="39"/>
        <v>5</v>
      </c>
    </row>
    <row r="63" spans="1:20" ht="89.25" hidden="1" outlineLevel="1">
      <c r="A63" s="478" t="s">
        <v>2514</v>
      </c>
      <c r="B63" s="479" t="s">
        <v>2515</v>
      </c>
      <c r="C63" s="480">
        <v>68</v>
      </c>
      <c r="D63" s="480">
        <v>12</v>
      </c>
      <c r="E63" s="480">
        <v>8</v>
      </c>
      <c r="F63" s="480">
        <v>10</v>
      </c>
      <c r="G63" s="480">
        <v>4</v>
      </c>
      <c r="H63" s="480">
        <v>93</v>
      </c>
      <c r="I63" s="480">
        <v>1</v>
      </c>
      <c r="J63" s="480">
        <v>0</v>
      </c>
      <c r="K63" s="480">
        <v>0</v>
      </c>
      <c r="L63" s="480">
        <v>0</v>
      </c>
      <c r="M63" s="480">
        <v>0</v>
      </c>
      <c r="N63" s="480">
        <v>0</v>
      </c>
      <c r="O63" s="481">
        <f t="shared" si="36"/>
        <v>195</v>
      </c>
      <c r="P63" s="481">
        <f t="shared" si="37"/>
        <v>1</v>
      </c>
      <c r="Q63" s="481">
        <f t="shared" si="38"/>
        <v>196</v>
      </c>
      <c r="R63" s="482">
        <v>0</v>
      </c>
      <c r="S63" s="482">
        <v>0</v>
      </c>
      <c r="T63" s="481">
        <f t="shared" si="39"/>
        <v>0</v>
      </c>
    </row>
    <row r="64" spans="1:20" ht="102" hidden="1" outlineLevel="1">
      <c r="A64" s="478" t="s">
        <v>2516</v>
      </c>
      <c r="B64" s="479" t="s">
        <v>2517</v>
      </c>
      <c r="C64" s="480">
        <v>86</v>
      </c>
      <c r="D64" s="480">
        <v>9</v>
      </c>
      <c r="E64" s="480">
        <v>8</v>
      </c>
      <c r="F64" s="480">
        <v>10</v>
      </c>
      <c r="G64" s="480">
        <v>0</v>
      </c>
      <c r="H64" s="480">
        <v>65</v>
      </c>
      <c r="I64" s="480">
        <v>9</v>
      </c>
      <c r="J64" s="480">
        <v>1</v>
      </c>
      <c r="K64" s="480">
        <v>0</v>
      </c>
      <c r="L64" s="480">
        <v>3</v>
      </c>
      <c r="M64" s="480">
        <v>1</v>
      </c>
      <c r="N64" s="480">
        <v>7</v>
      </c>
      <c r="O64" s="481">
        <f t="shared" si="36"/>
        <v>178</v>
      </c>
      <c r="P64" s="481">
        <f t="shared" si="37"/>
        <v>21</v>
      </c>
      <c r="Q64" s="481">
        <f t="shared" si="38"/>
        <v>199</v>
      </c>
      <c r="R64" s="482">
        <v>0</v>
      </c>
      <c r="S64" s="482">
        <v>0</v>
      </c>
      <c r="T64" s="481">
        <f t="shared" si="39"/>
        <v>0</v>
      </c>
    </row>
    <row r="65" spans="1:20" ht="25.5" hidden="1" outlineLevel="1">
      <c r="A65" s="478" t="s">
        <v>2518</v>
      </c>
      <c r="B65" s="479" t="s">
        <v>2519</v>
      </c>
      <c r="C65" s="480">
        <v>48</v>
      </c>
      <c r="D65" s="480">
        <v>4</v>
      </c>
      <c r="E65" s="480">
        <v>9</v>
      </c>
      <c r="F65" s="480">
        <v>7</v>
      </c>
      <c r="G65" s="480">
        <v>2</v>
      </c>
      <c r="H65" s="480">
        <v>44</v>
      </c>
      <c r="I65" s="480">
        <v>2</v>
      </c>
      <c r="J65" s="480">
        <v>0</v>
      </c>
      <c r="K65" s="480">
        <v>0</v>
      </c>
      <c r="L65" s="480">
        <v>0</v>
      </c>
      <c r="M65" s="480">
        <v>0</v>
      </c>
      <c r="N65" s="480">
        <v>4</v>
      </c>
      <c r="O65" s="481">
        <f t="shared" si="36"/>
        <v>114</v>
      </c>
      <c r="P65" s="481">
        <f t="shared" si="37"/>
        <v>6</v>
      </c>
      <c r="Q65" s="481">
        <f t="shared" si="38"/>
        <v>120</v>
      </c>
      <c r="R65" s="482">
        <v>0</v>
      </c>
      <c r="S65" s="482">
        <v>0</v>
      </c>
      <c r="T65" s="481">
        <f t="shared" si="39"/>
        <v>0</v>
      </c>
    </row>
    <row r="66" spans="1:20" ht="51" hidden="1" outlineLevel="1">
      <c r="A66" s="478" t="s">
        <v>2520</v>
      </c>
      <c r="B66" s="479" t="s">
        <v>2521</v>
      </c>
      <c r="C66" s="480">
        <v>356</v>
      </c>
      <c r="D66" s="480">
        <v>24</v>
      </c>
      <c r="E66" s="480">
        <v>31</v>
      </c>
      <c r="F66" s="480">
        <v>62</v>
      </c>
      <c r="G66" s="480">
        <v>15</v>
      </c>
      <c r="H66" s="480">
        <v>348</v>
      </c>
      <c r="I66" s="480">
        <v>34</v>
      </c>
      <c r="J66" s="480">
        <v>5</v>
      </c>
      <c r="K66" s="480">
        <v>12</v>
      </c>
      <c r="L66" s="480">
        <v>8</v>
      </c>
      <c r="M66" s="480">
        <v>1</v>
      </c>
      <c r="N66" s="480">
        <v>28</v>
      </c>
      <c r="O66" s="481">
        <f t="shared" si="36"/>
        <v>836</v>
      </c>
      <c r="P66" s="481">
        <f t="shared" si="37"/>
        <v>88</v>
      </c>
      <c r="Q66" s="481">
        <f t="shared" si="38"/>
        <v>924</v>
      </c>
      <c r="R66" s="482">
        <v>1</v>
      </c>
      <c r="S66" s="482">
        <v>0</v>
      </c>
      <c r="T66" s="481">
        <f t="shared" si="39"/>
        <v>1</v>
      </c>
    </row>
    <row r="67" spans="1:20" ht="51" hidden="1" outlineLevel="1">
      <c r="A67" s="478" t="s">
        <v>2522</v>
      </c>
      <c r="B67" s="479" t="s">
        <v>2523</v>
      </c>
      <c r="C67" s="480">
        <v>62</v>
      </c>
      <c r="D67" s="480">
        <v>0</v>
      </c>
      <c r="E67" s="480">
        <v>2</v>
      </c>
      <c r="F67" s="480">
        <v>9</v>
      </c>
      <c r="G67" s="480">
        <v>2</v>
      </c>
      <c r="H67" s="480">
        <v>63</v>
      </c>
      <c r="I67" s="480">
        <v>45</v>
      </c>
      <c r="J67" s="480">
        <v>0</v>
      </c>
      <c r="K67" s="480">
        <v>2</v>
      </c>
      <c r="L67" s="480">
        <v>1</v>
      </c>
      <c r="M67" s="480">
        <v>2</v>
      </c>
      <c r="N67" s="480">
        <v>23</v>
      </c>
      <c r="O67" s="481">
        <f t="shared" si="36"/>
        <v>138</v>
      </c>
      <c r="P67" s="481">
        <f t="shared" si="37"/>
        <v>73</v>
      </c>
      <c r="Q67" s="481">
        <f t="shared" si="38"/>
        <v>211</v>
      </c>
      <c r="R67" s="482">
        <v>0</v>
      </c>
      <c r="S67" s="482">
        <v>0</v>
      </c>
      <c r="T67" s="481">
        <f t="shared" si="39"/>
        <v>0</v>
      </c>
    </row>
    <row r="68" spans="1:20" ht="63.75" hidden="1" outlineLevel="1">
      <c r="A68" s="478" t="s">
        <v>2524</v>
      </c>
      <c r="B68" s="479" t="s">
        <v>2525</v>
      </c>
      <c r="C68" s="480">
        <v>16</v>
      </c>
      <c r="D68" s="480">
        <v>0</v>
      </c>
      <c r="E68" s="480">
        <v>3</v>
      </c>
      <c r="F68" s="480">
        <v>3</v>
      </c>
      <c r="G68" s="480">
        <v>0</v>
      </c>
      <c r="H68" s="480">
        <v>21</v>
      </c>
      <c r="I68" s="480">
        <v>18</v>
      </c>
      <c r="J68" s="480">
        <v>1</v>
      </c>
      <c r="K68" s="480">
        <v>0</v>
      </c>
      <c r="L68" s="480">
        <v>0</v>
      </c>
      <c r="M68" s="480">
        <v>0</v>
      </c>
      <c r="N68" s="480">
        <v>7</v>
      </c>
      <c r="O68" s="481">
        <f t="shared" si="36"/>
        <v>43</v>
      </c>
      <c r="P68" s="481">
        <f t="shared" si="37"/>
        <v>26</v>
      </c>
      <c r="Q68" s="481">
        <f t="shared" si="38"/>
        <v>69</v>
      </c>
      <c r="R68" s="482">
        <v>0</v>
      </c>
      <c r="S68" s="482">
        <v>0</v>
      </c>
      <c r="T68" s="481">
        <f t="shared" si="39"/>
        <v>0</v>
      </c>
    </row>
    <row r="69" spans="1:20" ht="51" hidden="1" outlineLevel="1">
      <c r="A69" s="478" t="s">
        <v>2526</v>
      </c>
      <c r="B69" s="479" t="s">
        <v>2527</v>
      </c>
      <c r="C69" s="480">
        <v>16</v>
      </c>
      <c r="D69" s="480">
        <v>0</v>
      </c>
      <c r="E69" s="480">
        <v>0</v>
      </c>
      <c r="F69" s="480">
        <v>0</v>
      </c>
      <c r="G69" s="480">
        <v>0</v>
      </c>
      <c r="H69" s="480">
        <v>0</v>
      </c>
      <c r="I69" s="480">
        <v>57</v>
      </c>
      <c r="J69" s="480">
        <v>0</v>
      </c>
      <c r="K69" s="480">
        <v>0</v>
      </c>
      <c r="L69" s="480">
        <v>0</v>
      </c>
      <c r="M69" s="480">
        <v>0</v>
      </c>
      <c r="N69" s="480">
        <v>0</v>
      </c>
      <c r="O69" s="481">
        <f t="shared" si="36"/>
        <v>16</v>
      </c>
      <c r="P69" s="481">
        <f t="shared" si="37"/>
        <v>57</v>
      </c>
      <c r="Q69" s="481">
        <f t="shared" si="38"/>
        <v>73</v>
      </c>
      <c r="R69" s="482">
        <v>0</v>
      </c>
      <c r="S69" s="482">
        <v>0</v>
      </c>
      <c r="T69" s="481">
        <f t="shared" si="39"/>
        <v>0</v>
      </c>
    </row>
    <row r="70" spans="1:20" ht="51" hidden="1" outlineLevel="1">
      <c r="A70" s="478" t="s">
        <v>2528</v>
      </c>
      <c r="B70" s="479" t="s">
        <v>2529</v>
      </c>
      <c r="C70" s="480">
        <v>9</v>
      </c>
      <c r="D70" s="480">
        <v>0</v>
      </c>
      <c r="E70" s="480">
        <v>0</v>
      </c>
      <c r="F70" s="480">
        <v>2</v>
      </c>
      <c r="G70" s="480">
        <v>0</v>
      </c>
      <c r="H70" s="480">
        <v>2</v>
      </c>
      <c r="I70" s="480">
        <v>13</v>
      </c>
      <c r="J70" s="480">
        <v>0</v>
      </c>
      <c r="K70" s="480">
        <v>0</v>
      </c>
      <c r="L70" s="480">
        <v>0</v>
      </c>
      <c r="M70" s="480">
        <v>0</v>
      </c>
      <c r="N70" s="480">
        <v>1</v>
      </c>
      <c r="O70" s="481">
        <f t="shared" si="36"/>
        <v>13</v>
      </c>
      <c r="P70" s="481">
        <f t="shared" si="37"/>
        <v>14</v>
      </c>
      <c r="Q70" s="481">
        <f t="shared" si="38"/>
        <v>27</v>
      </c>
      <c r="R70" s="482">
        <v>0</v>
      </c>
      <c r="S70" s="482">
        <v>0</v>
      </c>
      <c r="T70" s="481">
        <f t="shared" si="39"/>
        <v>0</v>
      </c>
    </row>
    <row r="71" spans="1:20" ht="38.25" hidden="1" outlineLevel="1">
      <c r="A71" s="478" t="s">
        <v>2530</v>
      </c>
      <c r="B71" s="479" t="s">
        <v>2531</v>
      </c>
      <c r="C71" s="480">
        <v>44</v>
      </c>
      <c r="D71" s="480">
        <v>3</v>
      </c>
      <c r="E71" s="480">
        <v>0</v>
      </c>
      <c r="F71" s="480">
        <v>5</v>
      </c>
      <c r="G71" s="480">
        <v>1</v>
      </c>
      <c r="H71" s="480">
        <v>32</v>
      </c>
      <c r="I71" s="480">
        <v>4</v>
      </c>
      <c r="J71" s="480">
        <v>0</v>
      </c>
      <c r="K71" s="480">
        <v>0</v>
      </c>
      <c r="L71" s="480">
        <v>0</v>
      </c>
      <c r="M71" s="480">
        <v>0</v>
      </c>
      <c r="N71" s="480">
        <v>2</v>
      </c>
      <c r="O71" s="481">
        <f t="shared" si="36"/>
        <v>85</v>
      </c>
      <c r="P71" s="481">
        <f t="shared" si="37"/>
        <v>6</v>
      </c>
      <c r="Q71" s="481">
        <f t="shared" si="38"/>
        <v>91</v>
      </c>
      <c r="R71" s="482">
        <v>3</v>
      </c>
      <c r="S71" s="482">
        <v>0</v>
      </c>
      <c r="T71" s="481">
        <f t="shared" si="39"/>
        <v>3</v>
      </c>
    </row>
    <row r="72" spans="1:20" ht="76.5" hidden="1" outlineLevel="1">
      <c r="A72" s="478" t="s">
        <v>2532</v>
      </c>
      <c r="B72" s="479" t="s">
        <v>2533</v>
      </c>
      <c r="C72" s="480">
        <v>904</v>
      </c>
      <c r="D72" s="480">
        <v>59</v>
      </c>
      <c r="E72" s="480">
        <v>105</v>
      </c>
      <c r="F72" s="480">
        <v>153</v>
      </c>
      <c r="G72" s="480">
        <v>37</v>
      </c>
      <c r="H72" s="480">
        <v>1015</v>
      </c>
      <c r="I72" s="480">
        <v>112</v>
      </c>
      <c r="J72" s="480">
        <v>9</v>
      </c>
      <c r="K72" s="480">
        <v>7</v>
      </c>
      <c r="L72" s="480">
        <v>12</v>
      </c>
      <c r="M72" s="480">
        <v>5</v>
      </c>
      <c r="N72" s="480">
        <v>95</v>
      </c>
      <c r="O72" s="481">
        <f t="shared" si="36"/>
        <v>2273</v>
      </c>
      <c r="P72" s="481">
        <f t="shared" si="37"/>
        <v>240</v>
      </c>
      <c r="Q72" s="481">
        <f t="shared" si="38"/>
        <v>2513</v>
      </c>
      <c r="R72" s="482">
        <v>8</v>
      </c>
      <c r="S72" s="482">
        <v>0</v>
      </c>
      <c r="T72" s="481">
        <f t="shared" si="39"/>
        <v>8</v>
      </c>
    </row>
    <row r="73" spans="1:20" ht="51" collapsed="1">
      <c r="A73" s="465" t="s">
        <v>2534</v>
      </c>
      <c r="B73" s="477" t="s">
        <v>2535</v>
      </c>
      <c r="C73" s="471">
        <f t="shared" ref="C73:T73" si="40">SUM(C74:C89)</f>
        <v>1405</v>
      </c>
      <c r="D73" s="471">
        <f t="shared" si="40"/>
        <v>91</v>
      </c>
      <c r="E73" s="471">
        <f t="shared" si="40"/>
        <v>119</v>
      </c>
      <c r="F73" s="471">
        <f t="shared" si="40"/>
        <v>163</v>
      </c>
      <c r="G73" s="472">
        <f t="shared" si="40"/>
        <v>43</v>
      </c>
      <c r="H73" s="472">
        <f t="shared" si="40"/>
        <v>1019</v>
      </c>
      <c r="I73" s="471">
        <f t="shared" si="40"/>
        <v>283</v>
      </c>
      <c r="J73" s="471">
        <f t="shared" si="40"/>
        <v>18</v>
      </c>
      <c r="K73" s="471">
        <f t="shared" si="40"/>
        <v>21</v>
      </c>
      <c r="L73" s="471">
        <f t="shared" si="40"/>
        <v>25</v>
      </c>
      <c r="M73" s="472">
        <f t="shared" si="40"/>
        <v>7</v>
      </c>
      <c r="N73" s="472">
        <f t="shared" si="40"/>
        <v>83</v>
      </c>
      <c r="O73" s="68">
        <f t="shared" si="40"/>
        <v>2840</v>
      </c>
      <c r="P73" s="68">
        <f t="shared" si="40"/>
        <v>437</v>
      </c>
      <c r="Q73" s="68">
        <f t="shared" si="40"/>
        <v>3277</v>
      </c>
      <c r="R73" s="69">
        <f t="shared" si="40"/>
        <v>4</v>
      </c>
      <c r="S73" s="69">
        <f t="shared" si="40"/>
        <v>0</v>
      </c>
      <c r="T73" s="68">
        <f t="shared" si="40"/>
        <v>4</v>
      </c>
    </row>
    <row r="74" spans="1:20" ht="51" hidden="1" outlineLevel="1">
      <c r="A74" s="478" t="s">
        <v>2536</v>
      </c>
      <c r="B74" s="479" t="s">
        <v>2537</v>
      </c>
      <c r="C74" s="480">
        <v>6</v>
      </c>
      <c r="D74" s="480">
        <v>0</v>
      </c>
      <c r="E74" s="480">
        <v>1</v>
      </c>
      <c r="F74" s="480">
        <v>2</v>
      </c>
      <c r="G74" s="480">
        <v>0</v>
      </c>
      <c r="H74" s="480">
        <v>14</v>
      </c>
      <c r="I74" s="480">
        <v>1</v>
      </c>
      <c r="J74" s="480">
        <v>0</v>
      </c>
      <c r="K74" s="480">
        <v>0</v>
      </c>
      <c r="L74" s="480">
        <v>0</v>
      </c>
      <c r="M74" s="480">
        <v>0</v>
      </c>
      <c r="N74" s="480">
        <v>2</v>
      </c>
      <c r="O74" s="481">
        <f t="shared" ref="O74:O89" si="41">SUM(C74:H74)</f>
        <v>23</v>
      </c>
      <c r="P74" s="481">
        <f t="shared" ref="P74:P89" si="42">SUM(I74:N74)</f>
        <v>3</v>
      </c>
      <c r="Q74" s="481">
        <f t="shared" ref="Q74:Q89" si="43">O74+P74</f>
        <v>26</v>
      </c>
      <c r="R74" s="482">
        <v>0</v>
      </c>
      <c r="S74" s="482">
        <v>0</v>
      </c>
      <c r="T74" s="481">
        <f t="shared" ref="T74:T89" si="44">+S74+R74</f>
        <v>0</v>
      </c>
    </row>
    <row r="75" spans="1:20" ht="76.5" hidden="1" outlineLevel="1">
      <c r="A75" s="478" t="s">
        <v>2538</v>
      </c>
      <c r="B75" s="479" t="s">
        <v>2539</v>
      </c>
      <c r="C75" s="480">
        <v>336</v>
      </c>
      <c r="D75" s="480">
        <v>16</v>
      </c>
      <c r="E75" s="480">
        <v>28</v>
      </c>
      <c r="F75" s="480">
        <v>31</v>
      </c>
      <c r="G75" s="480">
        <v>10</v>
      </c>
      <c r="H75" s="480">
        <v>291</v>
      </c>
      <c r="I75" s="480">
        <v>39</v>
      </c>
      <c r="J75" s="480">
        <v>4</v>
      </c>
      <c r="K75" s="480">
        <v>4</v>
      </c>
      <c r="L75" s="480">
        <v>6</v>
      </c>
      <c r="M75" s="480">
        <v>2</v>
      </c>
      <c r="N75" s="480">
        <v>33</v>
      </c>
      <c r="O75" s="481">
        <f t="shared" si="41"/>
        <v>712</v>
      </c>
      <c r="P75" s="481">
        <f t="shared" si="42"/>
        <v>88</v>
      </c>
      <c r="Q75" s="481">
        <f t="shared" si="43"/>
        <v>800</v>
      </c>
      <c r="R75" s="482">
        <v>0</v>
      </c>
      <c r="S75" s="482">
        <v>0</v>
      </c>
      <c r="T75" s="481">
        <f t="shared" si="44"/>
        <v>0</v>
      </c>
    </row>
    <row r="76" spans="1:20" ht="76.5" hidden="1" outlineLevel="1">
      <c r="A76" s="478" t="s">
        <v>2540</v>
      </c>
      <c r="B76" s="479" t="s">
        <v>2541</v>
      </c>
      <c r="C76" s="480">
        <v>123</v>
      </c>
      <c r="D76" s="480">
        <v>11</v>
      </c>
      <c r="E76" s="480">
        <v>10</v>
      </c>
      <c r="F76" s="480">
        <v>14</v>
      </c>
      <c r="G76" s="480">
        <v>2</v>
      </c>
      <c r="H76" s="480">
        <v>78</v>
      </c>
      <c r="I76" s="480">
        <v>5</v>
      </c>
      <c r="J76" s="480">
        <v>0</v>
      </c>
      <c r="K76" s="480">
        <v>1</v>
      </c>
      <c r="L76" s="480">
        <v>0</v>
      </c>
      <c r="M76" s="480">
        <v>0</v>
      </c>
      <c r="N76" s="480">
        <v>1</v>
      </c>
      <c r="O76" s="481">
        <f t="shared" si="41"/>
        <v>238</v>
      </c>
      <c r="P76" s="481">
        <f t="shared" si="42"/>
        <v>7</v>
      </c>
      <c r="Q76" s="481">
        <f t="shared" si="43"/>
        <v>245</v>
      </c>
      <c r="R76" s="482">
        <v>0</v>
      </c>
      <c r="S76" s="482">
        <v>0</v>
      </c>
      <c r="T76" s="481">
        <f t="shared" si="44"/>
        <v>0</v>
      </c>
    </row>
    <row r="77" spans="1:20" ht="63.75" hidden="1" outlineLevel="1">
      <c r="A77" s="478" t="s">
        <v>2542</v>
      </c>
      <c r="B77" s="479" t="s">
        <v>2543</v>
      </c>
      <c r="C77" s="480">
        <v>55</v>
      </c>
      <c r="D77" s="480">
        <v>1</v>
      </c>
      <c r="E77" s="480">
        <v>7</v>
      </c>
      <c r="F77" s="480">
        <v>9</v>
      </c>
      <c r="G77" s="480">
        <v>3</v>
      </c>
      <c r="H77" s="480">
        <v>26</v>
      </c>
      <c r="I77" s="480">
        <v>3</v>
      </c>
      <c r="J77" s="480">
        <v>0</v>
      </c>
      <c r="K77" s="480">
        <v>1</v>
      </c>
      <c r="L77" s="480">
        <v>0</v>
      </c>
      <c r="M77" s="480">
        <v>0</v>
      </c>
      <c r="N77" s="480">
        <v>0</v>
      </c>
      <c r="O77" s="481">
        <f t="shared" si="41"/>
        <v>101</v>
      </c>
      <c r="P77" s="481">
        <f t="shared" si="42"/>
        <v>4</v>
      </c>
      <c r="Q77" s="481">
        <f t="shared" si="43"/>
        <v>105</v>
      </c>
      <c r="R77" s="482">
        <v>0</v>
      </c>
      <c r="S77" s="482">
        <v>0</v>
      </c>
      <c r="T77" s="481">
        <f t="shared" si="44"/>
        <v>0</v>
      </c>
    </row>
    <row r="78" spans="1:20" ht="63.75" hidden="1" outlineLevel="1">
      <c r="A78" s="478" t="s">
        <v>2544</v>
      </c>
      <c r="B78" s="479" t="s">
        <v>2545</v>
      </c>
      <c r="C78" s="480">
        <v>188</v>
      </c>
      <c r="D78" s="480">
        <v>7</v>
      </c>
      <c r="E78" s="480">
        <v>16</v>
      </c>
      <c r="F78" s="480">
        <v>36</v>
      </c>
      <c r="G78" s="480">
        <v>10</v>
      </c>
      <c r="H78" s="480">
        <v>144</v>
      </c>
      <c r="I78" s="480">
        <v>12</v>
      </c>
      <c r="J78" s="480">
        <v>0</v>
      </c>
      <c r="K78" s="480">
        <v>1</v>
      </c>
      <c r="L78" s="480">
        <v>2</v>
      </c>
      <c r="M78" s="480">
        <v>0</v>
      </c>
      <c r="N78" s="480">
        <v>2</v>
      </c>
      <c r="O78" s="481">
        <f t="shared" si="41"/>
        <v>401</v>
      </c>
      <c r="P78" s="481">
        <f t="shared" si="42"/>
        <v>17</v>
      </c>
      <c r="Q78" s="481">
        <f t="shared" si="43"/>
        <v>418</v>
      </c>
      <c r="R78" s="482">
        <v>0</v>
      </c>
      <c r="S78" s="482">
        <v>0</v>
      </c>
      <c r="T78" s="481">
        <f t="shared" si="44"/>
        <v>0</v>
      </c>
    </row>
    <row r="79" spans="1:20" ht="63.75" hidden="1" outlineLevel="1">
      <c r="A79" s="478" t="s">
        <v>2546</v>
      </c>
      <c r="B79" s="479" t="s">
        <v>2547</v>
      </c>
      <c r="C79" s="480">
        <v>125</v>
      </c>
      <c r="D79" s="480">
        <v>12</v>
      </c>
      <c r="E79" s="480">
        <v>11</v>
      </c>
      <c r="F79" s="480">
        <v>22</v>
      </c>
      <c r="G79" s="480">
        <v>4</v>
      </c>
      <c r="H79" s="480">
        <v>118</v>
      </c>
      <c r="I79" s="480">
        <v>2</v>
      </c>
      <c r="J79" s="480">
        <v>1</v>
      </c>
      <c r="K79" s="480">
        <v>1</v>
      </c>
      <c r="L79" s="480">
        <v>1</v>
      </c>
      <c r="M79" s="480">
        <v>0</v>
      </c>
      <c r="N79" s="480">
        <v>3</v>
      </c>
      <c r="O79" s="481">
        <f t="shared" si="41"/>
        <v>292</v>
      </c>
      <c r="P79" s="481">
        <f t="shared" si="42"/>
        <v>8</v>
      </c>
      <c r="Q79" s="481">
        <f t="shared" si="43"/>
        <v>300</v>
      </c>
      <c r="R79" s="482">
        <v>1</v>
      </c>
      <c r="S79" s="482">
        <v>0</v>
      </c>
      <c r="T79" s="481">
        <f t="shared" si="44"/>
        <v>1</v>
      </c>
    </row>
    <row r="80" spans="1:20" ht="51" hidden="1" outlineLevel="1">
      <c r="A80" s="478" t="s">
        <v>2548</v>
      </c>
      <c r="B80" s="479" t="s">
        <v>2549</v>
      </c>
      <c r="C80" s="480">
        <v>10</v>
      </c>
      <c r="D80" s="480">
        <v>4</v>
      </c>
      <c r="E80" s="480">
        <v>0</v>
      </c>
      <c r="F80" s="480">
        <v>2</v>
      </c>
      <c r="G80" s="480">
        <v>0</v>
      </c>
      <c r="H80" s="480">
        <v>6</v>
      </c>
      <c r="I80" s="480">
        <v>20</v>
      </c>
      <c r="J80" s="480">
        <v>9</v>
      </c>
      <c r="K80" s="480">
        <v>7</v>
      </c>
      <c r="L80" s="480">
        <v>8</v>
      </c>
      <c r="M80" s="480">
        <v>1</v>
      </c>
      <c r="N80" s="480">
        <v>12</v>
      </c>
      <c r="O80" s="481">
        <f t="shared" si="41"/>
        <v>22</v>
      </c>
      <c r="P80" s="481">
        <f t="shared" si="42"/>
        <v>57</v>
      </c>
      <c r="Q80" s="481">
        <f t="shared" si="43"/>
        <v>79</v>
      </c>
      <c r="R80" s="482">
        <v>0</v>
      </c>
      <c r="S80" s="482">
        <v>0</v>
      </c>
      <c r="T80" s="481">
        <f t="shared" si="44"/>
        <v>0</v>
      </c>
    </row>
    <row r="81" spans="1:20" ht="51" hidden="1" outlineLevel="1">
      <c r="A81" s="478" t="s">
        <v>2550</v>
      </c>
      <c r="B81" s="479" t="s">
        <v>2551</v>
      </c>
      <c r="C81" s="480">
        <v>148</v>
      </c>
      <c r="D81" s="480">
        <v>11</v>
      </c>
      <c r="E81" s="480">
        <v>18</v>
      </c>
      <c r="F81" s="480">
        <v>12</v>
      </c>
      <c r="G81" s="480">
        <v>8</v>
      </c>
      <c r="H81" s="480">
        <v>68</v>
      </c>
      <c r="I81" s="480">
        <v>5</v>
      </c>
      <c r="J81" s="480">
        <v>0</v>
      </c>
      <c r="K81" s="480">
        <v>1</v>
      </c>
      <c r="L81" s="480">
        <v>0</v>
      </c>
      <c r="M81" s="480">
        <v>0</v>
      </c>
      <c r="N81" s="480">
        <v>1</v>
      </c>
      <c r="O81" s="481">
        <f t="shared" si="41"/>
        <v>265</v>
      </c>
      <c r="P81" s="481">
        <f t="shared" si="42"/>
        <v>7</v>
      </c>
      <c r="Q81" s="481">
        <f t="shared" si="43"/>
        <v>272</v>
      </c>
      <c r="R81" s="482">
        <v>0</v>
      </c>
      <c r="S81" s="482">
        <v>0</v>
      </c>
      <c r="T81" s="481">
        <f t="shared" si="44"/>
        <v>0</v>
      </c>
    </row>
    <row r="82" spans="1:20" ht="89.25" hidden="1" outlineLevel="1">
      <c r="A82" s="478" t="s">
        <v>2552</v>
      </c>
      <c r="B82" s="479" t="s">
        <v>2553</v>
      </c>
      <c r="C82" s="480">
        <v>10</v>
      </c>
      <c r="D82" s="480">
        <v>0</v>
      </c>
      <c r="E82" s="480">
        <v>1</v>
      </c>
      <c r="F82" s="480">
        <v>0</v>
      </c>
      <c r="G82" s="480">
        <v>0</v>
      </c>
      <c r="H82" s="480">
        <v>8</v>
      </c>
      <c r="I82" s="480">
        <v>1</v>
      </c>
      <c r="J82" s="480">
        <v>0</v>
      </c>
      <c r="K82" s="480">
        <v>1</v>
      </c>
      <c r="L82" s="480">
        <v>0</v>
      </c>
      <c r="M82" s="480">
        <v>0</v>
      </c>
      <c r="N82" s="480">
        <v>0</v>
      </c>
      <c r="O82" s="481">
        <f t="shared" si="41"/>
        <v>19</v>
      </c>
      <c r="P82" s="481">
        <f t="shared" si="42"/>
        <v>2</v>
      </c>
      <c r="Q82" s="481">
        <f t="shared" si="43"/>
        <v>21</v>
      </c>
      <c r="R82" s="482">
        <v>0</v>
      </c>
      <c r="S82" s="482">
        <v>0</v>
      </c>
      <c r="T82" s="481">
        <f t="shared" si="44"/>
        <v>0</v>
      </c>
    </row>
    <row r="83" spans="1:20" ht="76.5" hidden="1" outlineLevel="1">
      <c r="A83" s="478" t="s">
        <v>2554</v>
      </c>
      <c r="B83" s="479" t="s">
        <v>2555</v>
      </c>
      <c r="C83" s="480">
        <v>21</v>
      </c>
      <c r="D83" s="480">
        <v>3</v>
      </c>
      <c r="E83" s="480">
        <v>2</v>
      </c>
      <c r="F83" s="480">
        <v>3</v>
      </c>
      <c r="G83" s="480">
        <v>1</v>
      </c>
      <c r="H83" s="480">
        <v>13</v>
      </c>
      <c r="I83" s="480">
        <v>5</v>
      </c>
      <c r="J83" s="480">
        <v>0</v>
      </c>
      <c r="K83" s="480">
        <v>0</v>
      </c>
      <c r="L83" s="480">
        <v>0</v>
      </c>
      <c r="M83" s="480">
        <v>1</v>
      </c>
      <c r="N83" s="480">
        <v>1</v>
      </c>
      <c r="O83" s="481">
        <f t="shared" si="41"/>
        <v>43</v>
      </c>
      <c r="P83" s="481">
        <f t="shared" si="42"/>
        <v>7</v>
      </c>
      <c r="Q83" s="481">
        <f t="shared" si="43"/>
        <v>50</v>
      </c>
      <c r="R83" s="482">
        <v>0</v>
      </c>
      <c r="S83" s="482">
        <v>0</v>
      </c>
      <c r="T83" s="481">
        <f t="shared" si="44"/>
        <v>0</v>
      </c>
    </row>
    <row r="84" spans="1:20" ht="51" hidden="1" outlineLevel="1">
      <c r="A84" s="478" t="s">
        <v>2556</v>
      </c>
      <c r="B84" s="479" t="s">
        <v>2557</v>
      </c>
      <c r="C84" s="480">
        <v>16</v>
      </c>
      <c r="D84" s="480">
        <v>1</v>
      </c>
      <c r="E84" s="480">
        <v>1</v>
      </c>
      <c r="F84" s="480">
        <v>2</v>
      </c>
      <c r="G84" s="480">
        <v>0</v>
      </c>
      <c r="H84" s="480">
        <v>16</v>
      </c>
      <c r="I84" s="480">
        <v>1</v>
      </c>
      <c r="J84" s="480">
        <v>0</v>
      </c>
      <c r="K84" s="480">
        <v>0</v>
      </c>
      <c r="L84" s="480">
        <v>0</v>
      </c>
      <c r="M84" s="480">
        <v>0</v>
      </c>
      <c r="N84" s="480">
        <v>0</v>
      </c>
      <c r="O84" s="481">
        <f t="shared" si="41"/>
        <v>36</v>
      </c>
      <c r="P84" s="481">
        <f t="shared" si="42"/>
        <v>1</v>
      </c>
      <c r="Q84" s="481">
        <f t="shared" si="43"/>
        <v>37</v>
      </c>
      <c r="R84" s="482">
        <v>1</v>
      </c>
      <c r="S84" s="482">
        <v>0</v>
      </c>
      <c r="T84" s="481">
        <f t="shared" si="44"/>
        <v>1</v>
      </c>
    </row>
    <row r="85" spans="1:20" ht="63.75" hidden="1" outlineLevel="1">
      <c r="A85" s="478" t="s">
        <v>2558</v>
      </c>
      <c r="B85" s="479" t="s">
        <v>2559</v>
      </c>
      <c r="C85" s="480">
        <v>70</v>
      </c>
      <c r="D85" s="480">
        <v>7</v>
      </c>
      <c r="E85" s="480">
        <v>4</v>
      </c>
      <c r="F85" s="480">
        <v>6</v>
      </c>
      <c r="G85" s="480">
        <v>1</v>
      </c>
      <c r="H85" s="480">
        <v>60</v>
      </c>
      <c r="I85" s="480">
        <v>7</v>
      </c>
      <c r="J85" s="480">
        <v>1</v>
      </c>
      <c r="K85" s="480">
        <v>1</v>
      </c>
      <c r="L85" s="480">
        <v>1</v>
      </c>
      <c r="M85" s="480">
        <v>1</v>
      </c>
      <c r="N85" s="480">
        <v>4</v>
      </c>
      <c r="O85" s="481">
        <f t="shared" si="41"/>
        <v>148</v>
      </c>
      <c r="P85" s="481">
        <f t="shared" si="42"/>
        <v>15</v>
      </c>
      <c r="Q85" s="481">
        <f t="shared" si="43"/>
        <v>163</v>
      </c>
      <c r="R85" s="482">
        <v>0</v>
      </c>
      <c r="S85" s="482">
        <v>0</v>
      </c>
      <c r="T85" s="481">
        <f t="shared" si="44"/>
        <v>0</v>
      </c>
    </row>
    <row r="86" spans="1:20" ht="63.75" hidden="1" outlineLevel="1">
      <c r="A86" s="478" t="s">
        <v>2560</v>
      </c>
      <c r="B86" s="479" t="s">
        <v>2561</v>
      </c>
      <c r="C86" s="480">
        <v>32</v>
      </c>
      <c r="D86" s="480">
        <v>1</v>
      </c>
      <c r="E86" s="480">
        <v>1</v>
      </c>
      <c r="F86" s="480">
        <v>4</v>
      </c>
      <c r="G86" s="480">
        <v>1</v>
      </c>
      <c r="H86" s="480">
        <v>20</v>
      </c>
      <c r="I86" s="480">
        <v>23</v>
      </c>
      <c r="J86" s="480">
        <v>1</v>
      </c>
      <c r="K86" s="480">
        <v>2</v>
      </c>
      <c r="L86" s="480">
        <v>3</v>
      </c>
      <c r="M86" s="480">
        <v>2</v>
      </c>
      <c r="N86" s="480">
        <v>11</v>
      </c>
      <c r="O86" s="481">
        <f t="shared" si="41"/>
        <v>59</v>
      </c>
      <c r="P86" s="481">
        <f t="shared" si="42"/>
        <v>42</v>
      </c>
      <c r="Q86" s="481">
        <f t="shared" si="43"/>
        <v>101</v>
      </c>
      <c r="R86" s="482">
        <v>0</v>
      </c>
      <c r="S86" s="482">
        <v>0</v>
      </c>
      <c r="T86" s="481">
        <f t="shared" si="44"/>
        <v>0</v>
      </c>
    </row>
    <row r="87" spans="1:20" ht="76.5" hidden="1" outlineLevel="1">
      <c r="A87" s="478" t="s">
        <v>2562</v>
      </c>
      <c r="B87" s="479" t="s">
        <v>2563</v>
      </c>
      <c r="C87" s="480">
        <v>13</v>
      </c>
      <c r="D87" s="480">
        <v>0</v>
      </c>
      <c r="E87" s="480">
        <v>0</v>
      </c>
      <c r="F87" s="480">
        <v>0</v>
      </c>
      <c r="G87" s="480">
        <v>0</v>
      </c>
      <c r="H87" s="480">
        <v>0</v>
      </c>
      <c r="I87" s="480">
        <v>23</v>
      </c>
      <c r="J87" s="480">
        <v>0</v>
      </c>
      <c r="K87" s="480">
        <v>0</v>
      </c>
      <c r="L87" s="480">
        <v>0</v>
      </c>
      <c r="M87" s="480">
        <v>0</v>
      </c>
      <c r="N87" s="480">
        <v>0</v>
      </c>
      <c r="O87" s="481">
        <f t="shared" si="41"/>
        <v>13</v>
      </c>
      <c r="P87" s="481">
        <f t="shared" si="42"/>
        <v>23</v>
      </c>
      <c r="Q87" s="481">
        <f t="shared" si="43"/>
        <v>36</v>
      </c>
      <c r="R87" s="482">
        <v>0</v>
      </c>
      <c r="S87" s="482">
        <v>0</v>
      </c>
      <c r="T87" s="481">
        <f t="shared" si="44"/>
        <v>0</v>
      </c>
    </row>
    <row r="88" spans="1:20" ht="76.5" hidden="1" outlineLevel="1">
      <c r="A88" s="478" t="s">
        <v>2564</v>
      </c>
      <c r="B88" s="479" t="s">
        <v>2565</v>
      </c>
      <c r="C88" s="480">
        <v>43</v>
      </c>
      <c r="D88" s="480">
        <v>1</v>
      </c>
      <c r="E88" s="480">
        <v>1</v>
      </c>
      <c r="F88" s="480">
        <v>0</v>
      </c>
      <c r="G88" s="480">
        <v>0</v>
      </c>
      <c r="H88" s="480">
        <v>1</v>
      </c>
      <c r="I88" s="480">
        <v>106</v>
      </c>
      <c r="J88" s="480">
        <v>0</v>
      </c>
      <c r="K88" s="480">
        <v>0</v>
      </c>
      <c r="L88" s="480">
        <v>0</v>
      </c>
      <c r="M88" s="480">
        <v>0</v>
      </c>
      <c r="N88" s="480">
        <v>1</v>
      </c>
      <c r="O88" s="481">
        <f t="shared" si="41"/>
        <v>46</v>
      </c>
      <c r="P88" s="481">
        <f t="shared" si="42"/>
        <v>107</v>
      </c>
      <c r="Q88" s="481">
        <f t="shared" si="43"/>
        <v>153</v>
      </c>
      <c r="R88" s="482">
        <v>0</v>
      </c>
      <c r="S88" s="482">
        <v>0</v>
      </c>
      <c r="T88" s="481">
        <f t="shared" si="44"/>
        <v>0</v>
      </c>
    </row>
    <row r="89" spans="1:20" ht="76.5" hidden="1" outlineLevel="1">
      <c r="A89" s="478" t="s">
        <v>2566</v>
      </c>
      <c r="B89" s="479" t="s">
        <v>2567</v>
      </c>
      <c r="C89" s="480">
        <v>209</v>
      </c>
      <c r="D89" s="480">
        <v>16</v>
      </c>
      <c r="E89" s="480">
        <v>18</v>
      </c>
      <c r="F89" s="480">
        <v>20</v>
      </c>
      <c r="G89" s="480">
        <v>3</v>
      </c>
      <c r="H89" s="480">
        <v>156</v>
      </c>
      <c r="I89" s="480">
        <v>30</v>
      </c>
      <c r="J89" s="480">
        <v>2</v>
      </c>
      <c r="K89" s="480">
        <v>1</v>
      </c>
      <c r="L89" s="480">
        <v>4</v>
      </c>
      <c r="M89" s="480">
        <v>0</v>
      </c>
      <c r="N89" s="480">
        <v>12</v>
      </c>
      <c r="O89" s="481">
        <f t="shared" si="41"/>
        <v>422</v>
      </c>
      <c r="P89" s="481">
        <f t="shared" si="42"/>
        <v>49</v>
      </c>
      <c r="Q89" s="481">
        <f t="shared" si="43"/>
        <v>471</v>
      </c>
      <c r="R89" s="482">
        <v>2</v>
      </c>
      <c r="S89" s="482">
        <v>0</v>
      </c>
      <c r="T89" s="481">
        <f t="shared" si="44"/>
        <v>2</v>
      </c>
    </row>
    <row r="90" spans="1:20" ht="51" collapsed="1">
      <c r="A90" s="465" t="s">
        <v>2568</v>
      </c>
      <c r="B90" s="477" t="s">
        <v>2569</v>
      </c>
      <c r="C90" s="471">
        <f t="shared" ref="C90:T90" si="45">SUM(C91:C95)</f>
        <v>2455</v>
      </c>
      <c r="D90" s="471">
        <f t="shared" si="45"/>
        <v>108</v>
      </c>
      <c r="E90" s="471">
        <f t="shared" si="45"/>
        <v>205</v>
      </c>
      <c r="F90" s="471">
        <f t="shared" si="45"/>
        <v>308</v>
      </c>
      <c r="G90" s="472">
        <f t="shared" si="45"/>
        <v>91</v>
      </c>
      <c r="H90" s="472">
        <f t="shared" si="45"/>
        <v>2554</v>
      </c>
      <c r="I90" s="471">
        <f t="shared" si="45"/>
        <v>254</v>
      </c>
      <c r="J90" s="471">
        <f t="shared" si="45"/>
        <v>18</v>
      </c>
      <c r="K90" s="471">
        <f t="shared" si="45"/>
        <v>27</v>
      </c>
      <c r="L90" s="471">
        <f t="shared" si="45"/>
        <v>34</v>
      </c>
      <c r="M90" s="472">
        <f t="shared" si="45"/>
        <v>3</v>
      </c>
      <c r="N90" s="472">
        <f t="shared" si="45"/>
        <v>204</v>
      </c>
      <c r="O90" s="68">
        <f t="shared" si="45"/>
        <v>5721</v>
      </c>
      <c r="P90" s="68">
        <f t="shared" si="45"/>
        <v>540</v>
      </c>
      <c r="Q90" s="68">
        <f t="shared" si="45"/>
        <v>6261</v>
      </c>
      <c r="R90" s="69">
        <f t="shared" si="45"/>
        <v>34</v>
      </c>
      <c r="S90" s="69">
        <f t="shared" si="45"/>
        <v>0</v>
      </c>
      <c r="T90" s="68">
        <f t="shared" si="45"/>
        <v>34</v>
      </c>
    </row>
    <row r="91" spans="1:20" ht="102" hidden="1" outlineLevel="1">
      <c r="A91" s="478" t="s">
        <v>2570</v>
      </c>
      <c r="B91" s="479" t="s">
        <v>2571</v>
      </c>
      <c r="C91" s="480">
        <v>581</v>
      </c>
      <c r="D91" s="480">
        <v>19</v>
      </c>
      <c r="E91" s="480">
        <v>38</v>
      </c>
      <c r="F91" s="480">
        <v>53</v>
      </c>
      <c r="G91" s="480">
        <v>21</v>
      </c>
      <c r="H91" s="480">
        <v>580</v>
      </c>
      <c r="I91" s="480">
        <v>26</v>
      </c>
      <c r="J91" s="480">
        <v>3</v>
      </c>
      <c r="K91" s="480">
        <v>3</v>
      </c>
      <c r="L91" s="480">
        <v>3</v>
      </c>
      <c r="M91" s="480">
        <v>1</v>
      </c>
      <c r="N91" s="480">
        <v>21</v>
      </c>
      <c r="O91" s="481">
        <f t="shared" ref="O91:O95" si="46">SUM(C91:H91)</f>
        <v>1292</v>
      </c>
      <c r="P91" s="481">
        <f t="shared" ref="P91:P95" si="47">SUM(I91:N91)</f>
        <v>57</v>
      </c>
      <c r="Q91" s="481">
        <f t="shared" ref="Q91:Q95" si="48">O91+P91</f>
        <v>1349</v>
      </c>
      <c r="R91" s="482">
        <v>16</v>
      </c>
      <c r="S91" s="482">
        <v>0</v>
      </c>
      <c r="T91" s="481">
        <f t="shared" ref="T91:T95" si="49">+S91+R91</f>
        <v>16</v>
      </c>
    </row>
    <row r="92" spans="1:20" ht="51" hidden="1" outlineLevel="1">
      <c r="A92" s="478" t="s">
        <v>2572</v>
      </c>
      <c r="B92" s="479" t="s">
        <v>2573</v>
      </c>
      <c r="C92" s="480">
        <v>34</v>
      </c>
      <c r="D92" s="480">
        <v>2</v>
      </c>
      <c r="E92" s="480">
        <v>2</v>
      </c>
      <c r="F92" s="480">
        <v>4</v>
      </c>
      <c r="G92" s="480">
        <v>1</v>
      </c>
      <c r="H92" s="480">
        <v>42</v>
      </c>
      <c r="I92" s="480">
        <v>0</v>
      </c>
      <c r="J92" s="480">
        <v>0</v>
      </c>
      <c r="K92" s="480">
        <v>0</v>
      </c>
      <c r="L92" s="480">
        <v>0</v>
      </c>
      <c r="M92" s="480">
        <v>0</v>
      </c>
      <c r="N92" s="480">
        <v>1</v>
      </c>
      <c r="O92" s="481">
        <f t="shared" si="46"/>
        <v>85</v>
      </c>
      <c r="P92" s="481">
        <f t="shared" si="47"/>
        <v>1</v>
      </c>
      <c r="Q92" s="481">
        <f t="shared" si="48"/>
        <v>86</v>
      </c>
      <c r="R92" s="482">
        <v>0</v>
      </c>
      <c r="S92" s="482">
        <v>0</v>
      </c>
      <c r="T92" s="481">
        <f t="shared" si="49"/>
        <v>0</v>
      </c>
    </row>
    <row r="93" spans="1:20" ht="63.75" hidden="1" outlineLevel="1">
      <c r="A93" s="478" t="s">
        <v>2574</v>
      </c>
      <c r="B93" s="479" t="s">
        <v>2575</v>
      </c>
      <c r="C93" s="480">
        <v>365</v>
      </c>
      <c r="D93" s="480">
        <v>8</v>
      </c>
      <c r="E93" s="480">
        <v>13</v>
      </c>
      <c r="F93" s="480">
        <v>24</v>
      </c>
      <c r="G93" s="480">
        <v>6</v>
      </c>
      <c r="H93" s="480">
        <v>328</v>
      </c>
      <c r="I93" s="480">
        <v>3</v>
      </c>
      <c r="J93" s="480">
        <v>1</v>
      </c>
      <c r="K93" s="480">
        <v>0</v>
      </c>
      <c r="L93" s="480">
        <v>0</v>
      </c>
      <c r="M93" s="480">
        <v>0</v>
      </c>
      <c r="N93" s="480">
        <v>3</v>
      </c>
      <c r="O93" s="481">
        <f t="shared" si="46"/>
        <v>744</v>
      </c>
      <c r="P93" s="481">
        <f t="shared" si="47"/>
        <v>7</v>
      </c>
      <c r="Q93" s="481">
        <f t="shared" si="48"/>
        <v>751</v>
      </c>
      <c r="R93" s="482">
        <v>7</v>
      </c>
      <c r="S93" s="482">
        <v>0</v>
      </c>
      <c r="T93" s="481">
        <f t="shared" si="49"/>
        <v>7</v>
      </c>
    </row>
    <row r="94" spans="1:20" ht="25.5" hidden="1" outlineLevel="1">
      <c r="A94" s="478" t="s">
        <v>2576</v>
      </c>
      <c r="B94" s="479" t="s">
        <v>2577</v>
      </c>
      <c r="C94" s="480">
        <v>88</v>
      </c>
      <c r="D94" s="480">
        <v>4</v>
      </c>
      <c r="E94" s="480">
        <v>6</v>
      </c>
      <c r="F94" s="480">
        <v>7</v>
      </c>
      <c r="G94" s="480">
        <v>4</v>
      </c>
      <c r="H94" s="480">
        <v>61</v>
      </c>
      <c r="I94" s="480">
        <v>20</v>
      </c>
      <c r="J94" s="480">
        <v>1</v>
      </c>
      <c r="K94" s="480">
        <v>2</v>
      </c>
      <c r="L94" s="480">
        <v>1</v>
      </c>
      <c r="M94" s="480">
        <v>0</v>
      </c>
      <c r="N94" s="480">
        <v>12</v>
      </c>
      <c r="O94" s="481">
        <f t="shared" si="46"/>
        <v>170</v>
      </c>
      <c r="P94" s="481">
        <f t="shared" si="47"/>
        <v>36</v>
      </c>
      <c r="Q94" s="481">
        <f t="shared" si="48"/>
        <v>206</v>
      </c>
      <c r="R94" s="482">
        <v>0</v>
      </c>
      <c r="S94" s="482">
        <v>0</v>
      </c>
      <c r="T94" s="481">
        <f t="shared" si="49"/>
        <v>0</v>
      </c>
    </row>
    <row r="95" spans="1:20" ht="76.5" hidden="1" outlineLevel="1">
      <c r="A95" s="478" t="s">
        <v>2578</v>
      </c>
      <c r="B95" s="479" t="s">
        <v>2579</v>
      </c>
      <c r="C95" s="480">
        <v>1387</v>
      </c>
      <c r="D95" s="480">
        <v>75</v>
      </c>
      <c r="E95" s="480">
        <v>146</v>
      </c>
      <c r="F95" s="480">
        <v>220</v>
      </c>
      <c r="G95" s="480">
        <v>59</v>
      </c>
      <c r="H95" s="480">
        <v>1543</v>
      </c>
      <c r="I95" s="480">
        <v>205</v>
      </c>
      <c r="J95" s="480">
        <v>13</v>
      </c>
      <c r="K95" s="480">
        <v>22</v>
      </c>
      <c r="L95" s="480">
        <v>30</v>
      </c>
      <c r="M95" s="480">
        <v>2</v>
      </c>
      <c r="N95" s="480">
        <v>167</v>
      </c>
      <c r="O95" s="481">
        <f t="shared" si="46"/>
        <v>3430</v>
      </c>
      <c r="P95" s="481">
        <f t="shared" si="47"/>
        <v>439</v>
      </c>
      <c r="Q95" s="481">
        <f t="shared" si="48"/>
        <v>3869</v>
      </c>
      <c r="R95" s="482">
        <v>11</v>
      </c>
      <c r="S95" s="482">
        <v>0</v>
      </c>
      <c r="T95" s="481">
        <f t="shared" si="49"/>
        <v>11</v>
      </c>
    </row>
    <row r="96" spans="1:20" ht="51" collapsed="1">
      <c r="A96" s="465" t="s">
        <v>2580</v>
      </c>
      <c r="B96" s="477" t="s">
        <v>2581</v>
      </c>
      <c r="C96" s="471">
        <f t="shared" ref="C96:T96" si="50">SUM(C97:C115)</f>
        <v>5333</v>
      </c>
      <c r="D96" s="471">
        <f t="shared" si="50"/>
        <v>391</v>
      </c>
      <c r="E96" s="471">
        <f t="shared" si="50"/>
        <v>725</v>
      </c>
      <c r="F96" s="471">
        <f t="shared" si="50"/>
        <v>977</v>
      </c>
      <c r="G96" s="472">
        <f t="shared" si="50"/>
        <v>279</v>
      </c>
      <c r="H96" s="472">
        <f t="shared" si="50"/>
        <v>8805</v>
      </c>
      <c r="I96" s="471">
        <f t="shared" si="50"/>
        <v>1044</v>
      </c>
      <c r="J96" s="471">
        <f t="shared" si="50"/>
        <v>85</v>
      </c>
      <c r="K96" s="471">
        <f t="shared" si="50"/>
        <v>138</v>
      </c>
      <c r="L96" s="471">
        <f t="shared" si="50"/>
        <v>214</v>
      </c>
      <c r="M96" s="472">
        <f t="shared" si="50"/>
        <v>57</v>
      </c>
      <c r="N96" s="472">
        <f t="shared" si="50"/>
        <v>1161</v>
      </c>
      <c r="O96" s="68">
        <f t="shared" si="50"/>
        <v>16510</v>
      </c>
      <c r="P96" s="68">
        <f t="shared" si="50"/>
        <v>2699</v>
      </c>
      <c r="Q96" s="68">
        <f t="shared" si="50"/>
        <v>19209</v>
      </c>
      <c r="R96" s="69">
        <f t="shared" si="50"/>
        <v>25</v>
      </c>
      <c r="S96" s="69">
        <f t="shared" si="50"/>
        <v>2</v>
      </c>
      <c r="T96" s="68">
        <f t="shared" si="50"/>
        <v>27</v>
      </c>
    </row>
    <row r="97" spans="1:20" ht="51" hidden="1" outlineLevel="1">
      <c r="A97" s="478" t="s">
        <v>2582</v>
      </c>
      <c r="B97" s="479" t="s">
        <v>2583</v>
      </c>
      <c r="C97" s="480">
        <v>37</v>
      </c>
      <c r="D97" s="480">
        <v>1</v>
      </c>
      <c r="E97" s="480">
        <v>2</v>
      </c>
      <c r="F97" s="480">
        <v>4</v>
      </c>
      <c r="G97" s="480">
        <v>0</v>
      </c>
      <c r="H97" s="480">
        <v>42</v>
      </c>
      <c r="I97" s="480">
        <v>0</v>
      </c>
      <c r="J97" s="480">
        <v>0</v>
      </c>
      <c r="K97" s="480">
        <v>1</v>
      </c>
      <c r="L97" s="480">
        <v>1</v>
      </c>
      <c r="M97" s="480">
        <v>0</v>
      </c>
      <c r="N97" s="480">
        <v>3</v>
      </c>
      <c r="O97" s="481">
        <f>SUM(C97:H97)</f>
        <v>86</v>
      </c>
      <c r="P97" s="481">
        <f t="shared" ref="P97:P115" si="51">SUM(I97:N97)</f>
        <v>5</v>
      </c>
      <c r="Q97" s="481">
        <f t="shared" ref="Q97:Q115" si="52">O97+P97</f>
        <v>91</v>
      </c>
      <c r="R97" s="482">
        <v>0</v>
      </c>
      <c r="S97" s="482">
        <v>0</v>
      </c>
      <c r="T97" s="481">
        <f t="shared" ref="T97:T115" si="53">+S97+R97</f>
        <v>0</v>
      </c>
    </row>
    <row r="98" spans="1:20" ht="76.5" hidden="1" outlineLevel="1">
      <c r="A98" s="478" t="s">
        <v>2584</v>
      </c>
      <c r="B98" s="479" t="s">
        <v>2585</v>
      </c>
      <c r="C98" s="480">
        <v>362</v>
      </c>
      <c r="D98" s="480">
        <v>24</v>
      </c>
      <c r="E98" s="480">
        <v>43</v>
      </c>
      <c r="F98" s="480">
        <v>46</v>
      </c>
      <c r="G98" s="480">
        <v>12</v>
      </c>
      <c r="H98" s="480">
        <v>565</v>
      </c>
      <c r="I98" s="480">
        <v>41</v>
      </c>
      <c r="J98" s="480">
        <v>1</v>
      </c>
      <c r="K98" s="480">
        <v>1</v>
      </c>
      <c r="L98" s="480">
        <v>3</v>
      </c>
      <c r="M98" s="480">
        <v>3</v>
      </c>
      <c r="N98" s="480">
        <v>60</v>
      </c>
      <c r="O98" s="481">
        <f t="shared" ref="O98:O115" si="54">SUM(C98:H98)</f>
        <v>1052</v>
      </c>
      <c r="P98" s="481">
        <f t="shared" si="51"/>
        <v>109</v>
      </c>
      <c r="Q98" s="481">
        <f t="shared" si="52"/>
        <v>1161</v>
      </c>
      <c r="R98" s="482">
        <v>3</v>
      </c>
      <c r="S98" s="482">
        <v>1</v>
      </c>
      <c r="T98" s="481">
        <f t="shared" si="53"/>
        <v>4</v>
      </c>
    </row>
    <row r="99" spans="1:20" ht="63.75" hidden="1" outlineLevel="1">
      <c r="A99" s="478" t="s">
        <v>2586</v>
      </c>
      <c r="B99" s="479" t="s">
        <v>2587</v>
      </c>
      <c r="C99" s="480">
        <v>46</v>
      </c>
      <c r="D99" s="480">
        <v>1</v>
      </c>
      <c r="E99" s="480">
        <v>10</v>
      </c>
      <c r="F99" s="480">
        <v>2</v>
      </c>
      <c r="G99" s="480">
        <v>0</v>
      </c>
      <c r="H99" s="480">
        <v>43</v>
      </c>
      <c r="I99" s="480">
        <v>2</v>
      </c>
      <c r="J99" s="480">
        <v>0</v>
      </c>
      <c r="K99" s="480">
        <v>1</v>
      </c>
      <c r="L99" s="480">
        <v>1</v>
      </c>
      <c r="M99" s="480">
        <v>0</v>
      </c>
      <c r="N99" s="480">
        <v>3</v>
      </c>
      <c r="O99" s="481">
        <f t="shared" si="54"/>
        <v>102</v>
      </c>
      <c r="P99" s="481">
        <f t="shared" si="51"/>
        <v>7</v>
      </c>
      <c r="Q99" s="481">
        <f t="shared" si="52"/>
        <v>109</v>
      </c>
      <c r="R99" s="482">
        <v>0</v>
      </c>
      <c r="S99" s="482">
        <v>0</v>
      </c>
      <c r="T99" s="481">
        <f t="shared" si="53"/>
        <v>0</v>
      </c>
    </row>
    <row r="100" spans="1:20" ht="51" hidden="1" outlineLevel="1">
      <c r="A100" s="478" t="s">
        <v>2588</v>
      </c>
      <c r="B100" s="479" t="s">
        <v>2589</v>
      </c>
      <c r="C100" s="480">
        <v>170</v>
      </c>
      <c r="D100" s="480">
        <v>20</v>
      </c>
      <c r="E100" s="480">
        <v>21</v>
      </c>
      <c r="F100" s="480">
        <v>33</v>
      </c>
      <c r="G100" s="480">
        <v>9</v>
      </c>
      <c r="H100" s="480">
        <v>246</v>
      </c>
      <c r="I100" s="480">
        <v>16</v>
      </c>
      <c r="J100" s="480">
        <v>3</v>
      </c>
      <c r="K100" s="480">
        <v>1</v>
      </c>
      <c r="L100" s="480">
        <v>5</v>
      </c>
      <c r="M100" s="480">
        <v>0</v>
      </c>
      <c r="N100" s="480">
        <v>12</v>
      </c>
      <c r="O100" s="481">
        <f t="shared" si="54"/>
        <v>499</v>
      </c>
      <c r="P100" s="481">
        <f t="shared" si="51"/>
        <v>37</v>
      </c>
      <c r="Q100" s="481">
        <f t="shared" si="52"/>
        <v>536</v>
      </c>
      <c r="R100" s="482">
        <v>0</v>
      </c>
      <c r="S100" s="482">
        <v>0</v>
      </c>
      <c r="T100" s="481">
        <f t="shared" si="53"/>
        <v>0</v>
      </c>
    </row>
    <row r="101" spans="1:20" ht="51" hidden="1" outlineLevel="1">
      <c r="A101" s="478" t="s">
        <v>2590</v>
      </c>
      <c r="B101" s="479" t="s">
        <v>2591</v>
      </c>
      <c r="C101" s="480">
        <v>54</v>
      </c>
      <c r="D101" s="480">
        <v>4</v>
      </c>
      <c r="E101" s="480">
        <v>14</v>
      </c>
      <c r="F101" s="480">
        <v>11</v>
      </c>
      <c r="G101" s="480">
        <v>1</v>
      </c>
      <c r="H101" s="480">
        <v>102</v>
      </c>
      <c r="I101" s="480">
        <v>4</v>
      </c>
      <c r="J101" s="480">
        <v>0</v>
      </c>
      <c r="K101" s="480">
        <v>0</v>
      </c>
      <c r="L101" s="480">
        <v>1</v>
      </c>
      <c r="M101" s="480">
        <v>0</v>
      </c>
      <c r="N101" s="480">
        <v>5</v>
      </c>
      <c r="O101" s="481">
        <f t="shared" si="54"/>
        <v>186</v>
      </c>
      <c r="P101" s="481">
        <f t="shared" si="51"/>
        <v>10</v>
      </c>
      <c r="Q101" s="481">
        <f t="shared" si="52"/>
        <v>196</v>
      </c>
      <c r="R101" s="482">
        <v>0</v>
      </c>
      <c r="S101" s="482">
        <v>0</v>
      </c>
      <c r="T101" s="481">
        <f t="shared" si="53"/>
        <v>0</v>
      </c>
    </row>
    <row r="102" spans="1:20" ht="51" hidden="1" outlineLevel="1">
      <c r="A102" s="478" t="s">
        <v>2592</v>
      </c>
      <c r="B102" s="479" t="s">
        <v>2593</v>
      </c>
      <c r="C102" s="480">
        <v>1111</v>
      </c>
      <c r="D102" s="480">
        <v>97</v>
      </c>
      <c r="E102" s="480">
        <v>142</v>
      </c>
      <c r="F102" s="480">
        <v>184</v>
      </c>
      <c r="G102" s="480">
        <v>61</v>
      </c>
      <c r="H102" s="480">
        <v>1851</v>
      </c>
      <c r="I102" s="480">
        <v>229</v>
      </c>
      <c r="J102" s="480">
        <v>20</v>
      </c>
      <c r="K102" s="480">
        <v>32</v>
      </c>
      <c r="L102" s="480">
        <v>54</v>
      </c>
      <c r="M102" s="480">
        <v>13</v>
      </c>
      <c r="N102" s="480">
        <v>241</v>
      </c>
      <c r="O102" s="481">
        <f t="shared" si="54"/>
        <v>3446</v>
      </c>
      <c r="P102" s="481">
        <f t="shared" si="51"/>
        <v>589</v>
      </c>
      <c r="Q102" s="481">
        <f t="shared" si="52"/>
        <v>4035</v>
      </c>
      <c r="R102" s="482">
        <v>2</v>
      </c>
      <c r="S102" s="482">
        <v>0</v>
      </c>
      <c r="T102" s="481">
        <f t="shared" si="53"/>
        <v>2</v>
      </c>
    </row>
    <row r="103" spans="1:20" ht="51" hidden="1" outlineLevel="1">
      <c r="A103" s="478" t="s">
        <v>2594</v>
      </c>
      <c r="B103" s="479" t="s">
        <v>2595</v>
      </c>
      <c r="C103" s="480">
        <v>213</v>
      </c>
      <c r="D103" s="480">
        <v>13</v>
      </c>
      <c r="E103" s="480">
        <v>37</v>
      </c>
      <c r="F103" s="480">
        <v>60</v>
      </c>
      <c r="G103" s="480">
        <v>14</v>
      </c>
      <c r="H103" s="480">
        <v>639</v>
      </c>
      <c r="I103" s="480">
        <v>35</v>
      </c>
      <c r="J103" s="480">
        <v>0</v>
      </c>
      <c r="K103" s="480">
        <v>3</v>
      </c>
      <c r="L103" s="480">
        <v>6</v>
      </c>
      <c r="M103" s="480">
        <v>1</v>
      </c>
      <c r="N103" s="480">
        <v>82</v>
      </c>
      <c r="O103" s="481">
        <f t="shared" si="54"/>
        <v>976</v>
      </c>
      <c r="P103" s="481">
        <f t="shared" si="51"/>
        <v>127</v>
      </c>
      <c r="Q103" s="481">
        <f t="shared" si="52"/>
        <v>1103</v>
      </c>
      <c r="R103" s="482">
        <v>1</v>
      </c>
      <c r="S103" s="482">
        <v>0</v>
      </c>
      <c r="T103" s="481">
        <f t="shared" si="53"/>
        <v>1</v>
      </c>
    </row>
    <row r="104" spans="1:20" ht="76.5" hidden="1" outlineLevel="1">
      <c r="A104" s="478" t="s">
        <v>2596</v>
      </c>
      <c r="B104" s="479" t="s">
        <v>2597</v>
      </c>
      <c r="C104" s="480">
        <v>150</v>
      </c>
      <c r="D104" s="480">
        <v>8</v>
      </c>
      <c r="E104" s="480">
        <v>19</v>
      </c>
      <c r="F104" s="480">
        <v>32</v>
      </c>
      <c r="G104" s="480">
        <v>16</v>
      </c>
      <c r="H104" s="480">
        <v>352</v>
      </c>
      <c r="I104" s="480">
        <v>20</v>
      </c>
      <c r="J104" s="480">
        <v>1</v>
      </c>
      <c r="K104" s="480">
        <v>3</v>
      </c>
      <c r="L104" s="480">
        <v>5</v>
      </c>
      <c r="M104" s="480">
        <v>0</v>
      </c>
      <c r="N104" s="480">
        <v>37</v>
      </c>
      <c r="O104" s="481">
        <f t="shared" si="54"/>
        <v>577</v>
      </c>
      <c r="P104" s="481">
        <f t="shared" si="51"/>
        <v>66</v>
      </c>
      <c r="Q104" s="481">
        <f t="shared" si="52"/>
        <v>643</v>
      </c>
      <c r="R104" s="482">
        <v>3</v>
      </c>
      <c r="S104" s="482">
        <v>1</v>
      </c>
      <c r="T104" s="481">
        <f t="shared" si="53"/>
        <v>4</v>
      </c>
    </row>
    <row r="105" spans="1:20" ht="76.5" hidden="1" outlineLevel="1">
      <c r="A105" s="478" t="s">
        <v>2598</v>
      </c>
      <c r="B105" s="479" t="s">
        <v>2599</v>
      </c>
      <c r="C105" s="480">
        <v>222</v>
      </c>
      <c r="D105" s="480">
        <v>23</v>
      </c>
      <c r="E105" s="480">
        <v>35</v>
      </c>
      <c r="F105" s="480">
        <v>53</v>
      </c>
      <c r="G105" s="480">
        <v>20</v>
      </c>
      <c r="H105" s="480">
        <v>387</v>
      </c>
      <c r="I105" s="480">
        <v>59</v>
      </c>
      <c r="J105" s="480">
        <v>6</v>
      </c>
      <c r="K105" s="480">
        <v>7</v>
      </c>
      <c r="L105" s="480">
        <v>8</v>
      </c>
      <c r="M105" s="480">
        <v>4</v>
      </c>
      <c r="N105" s="480">
        <v>76</v>
      </c>
      <c r="O105" s="481">
        <f t="shared" si="54"/>
        <v>740</v>
      </c>
      <c r="P105" s="481">
        <f t="shared" si="51"/>
        <v>160</v>
      </c>
      <c r="Q105" s="481">
        <f t="shared" si="52"/>
        <v>900</v>
      </c>
      <c r="R105" s="482">
        <v>1</v>
      </c>
      <c r="S105" s="482">
        <v>0</v>
      </c>
      <c r="T105" s="481">
        <f t="shared" si="53"/>
        <v>1</v>
      </c>
    </row>
    <row r="106" spans="1:20" ht="76.5" hidden="1" outlineLevel="1">
      <c r="A106" s="478" t="s">
        <v>2600</v>
      </c>
      <c r="B106" s="479" t="s">
        <v>2601</v>
      </c>
      <c r="C106" s="480">
        <v>375</v>
      </c>
      <c r="D106" s="480">
        <v>28</v>
      </c>
      <c r="E106" s="480">
        <v>60</v>
      </c>
      <c r="F106" s="480">
        <v>78</v>
      </c>
      <c r="G106" s="480">
        <v>18</v>
      </c>
      <c r="H106" s="480">
        <v>715</v>
      </c>
      <c r="I106" s="480">
        <v>8</v>
      </c>
      <c r="J106" s="480">
        <v>2</v>
      </c>
      <c r="K106" s="480">
        <v>2</v>
      </c>
      <c r="L106" s="480">
        <v>10</v>
      </c>
      <c r="M106" s="480">
        <v>0</v>
      </c>
      <c r="N106" s="480">
        <v>27</v>
      </c>
      <c r="O106" s="481">
        <f t="shared" si="54"/>
        <v>1274</v>
      </c>
      <c r="P106" s="481">
        <f t="shared" si="51"/>
        <v>49</v>
      </c>
      <c r="Q106" s="481">
        <f t="shared" si="52"/>
        <v>1323</v>
      </c>
      <c r="R106" s="482">
        <v>1</v>
      </c>
      <c r="S106" s="482">
        <v>0</v>
      </c>
      <c r="T106" s="481">
        <f t="shared" si="53"/>
        <v>1</v>
      </c>
    </row>
    <row r="107" spans="1:20" ht="25.5" hidden="1" outlineLevel="1">
      <c r="A107" s="478" t="s">
        <v>2602</v>
      </c>
      <c r="B107" s="479" t="s">
        <v>2603</v>
      </c>
      <c r="C107" s="480">
        <v>23</v>
      </c>
      <c r="D107" s="480">
        <v>0</v>
      </c>
      <c r="E107" s="480">
        <v>6</v>
      </c>
      <c r="F107" s="480">
        <v>3</v>
      </c>
      <c r="G107" s="480">
        <v>0</v>
      </c>
      <c r="H107" s="480">
        <v>63</v>
      </c>
      <c r="I107" s="480">
        <v>1</v>
      </c>
      <c r="J107" s="480">
        <v>0</v>
      </c>
      <c r="K107" s="480">
        <v>1</v>
      </c>
      <c r="L107" s="480">
        <v>1</v>
      </c>
      <c r="M107" s="480">
        <v>0</v>
      </c>
      <c r="N107" s="480">
        <v>2</v>
      </c>
      <c r="O107" s="481">
        <f t="shared" si="54"/>
        <v>95</v>
      </c>
      <c r="P107" s="481">
        <f t="shared" si="51"/>
        <v>5</v>
      </c>
      <c r="Q107" s="481">
        <f t="shared" si="52"/>
        <v>100</v>
      </c>
      <c r="R107" s="482">
        <v>0</v>
      </c>
      <c r="S107" s="482">
        <v>0</v>
      </c>
      <c r="T107" s="481">
        <f t="shared" si="53"/>
        <v>0</v>
      </c>
    </row>
    <row r="108" spans="1:20" ht="102" hidden="1" outlineLevel="1">
      <c r="A108" s="478" t="s">
        <v>2604</v>
      </c>
      <c r="B108" s="479" t="s">
        <v>2605</v>
      </c>
      <c r="C108" s="480">
        <v>466</v>
      </c>
      <c r="D108" s="480">
        <v>51</v>
      </c>
      <c r="E108" s="480">
        <v>71</v>
      </c>
      <c r="F108" s="480">
        <v>110</v>
      </c>
      <c r="G108" s="480">
        <v>33</v>
      </c>
      <c r="H108" s="480">
        <v>1010</v>
      </c>
      <c r="I108" s="480">
        <v>16</v>
      </c>
      <c r="J108" s="480">
        <v>0</v>
      </c>
      <c r="K108" s="480">
        <v>2</v>
      </c>
      <c r="L108" s="480">
        <v>4</v>
      </c>
      <c r="M108" s="480">
        <v>2</v>
      </c>
      <c r="N108" s="480">
        <v>38</v>
      </c>
      <c r="O108" s="481">
        <f t="shared" si="54"/>
        <v>1741</v>
      </c>
      <c r="P108" s="481">
        <f t="shared" si="51"/>
        <v>62</v>
      </c>
      <c r="Q108" s="481">
        <f t="shared" si="52"/>
        <v>1803</v>
      </c>
      <c r="R108" s="482">
        <v>2</v>
      </c>
      <c r="S108" s="482">
        <v>0</v>
      </c>
      <c r="T108" s="481">
        <f t="shared" si="53"/>
        <v>2</v>
      </c>
    </row>
    <row r="109" spans="1:20" ht="63.75" hidden="1" outlineLevel="1">
      <c r="A109" s="478" t="s">
        <v>2606</v>
      </c>
      <c r="B109" s="479" t="s">
        <v>2607</v>
      </c>
      <c r="C109" s="480">
        <v>148</v>
      </c>
      <c r="D109" s="480">
        <v>19</v>
      </c>
      <c r="E109" s="480">
        <v>23</v>
      </c>
      <c r="F109" s="480">
        <v>29</v>
      </c>
      <c r="G109" s="480">
        <v>11</v>
      </c>
      <c r="H109" s="480">
        <v>183</v>
      </c>
      <c r="I109" s="480">
        <v>16</v>
      </c>
      <c r="J109" s="480">
        <v>3</v>
      </c>
      <c r="K109" s="480">
        <v>1</v>
      </c>
      <c r="L109" s="480">
        <v>8</v>
      </c>
      <c r="M109" s="480">
        <v>1</v>
      </c>
      <c r="N109" s="480">
        <v>11</v>
      </c>
      <c r="O109" s="481">
        <f t="shared" si="54"/>
        <v>413</v>
      </c>
      <c r="P109" s="481">
        <f t="shared" si="51"/>
        <v>40</v>
      </c>
      <c r="Q109" s="481">
        <f t="shared" si="52"/>
        <v>453</v>
      </c>
      <c r="R109" s="482">
        <v>4</v>
      </c>
      <c r="S109" s="482">
        <v>0</v>
      </c>
      <c r="T109" s="481">
        <f t="shared" si="53"/>
        <v>4</v>
      </c>
    </row>
    <row r="110" spans="1:20" ht="63.75" hidden="1" outlineLevel="1">
      <c r="A110" s="478" t="s">
        <v>2608</v>
      </c>
      <c r="B110" s="479" t="s">
        <v>2609</v>
      </c>
      <c r="C110" s="480">
        <v>10</v>
      </c>
      <c r="D110" s="480">
        <v>0</v>
      </c>
      <c r="E110" s="480">
        <v>6</v>
      </c>
      <c r="F110" s="480">
        <v>2</v>
      </c>
      <c r="G110" s="480">
        <v>0</v>
      </c>
      <c r="H110" s="480">
        <v>9</v>
      </c>
      <c r="I110" s="480">
        <v>0</v>
      </c>
      <c r="J110" s="480">
        <v>0</v>
      </c>
      <c r="K110" s="480">
        <v>0</v>
      </c>
      <c r="L110" s="480">
        <v>0</v>
      </c>
      <c r="M110" s="480">
        <v>0</v>
      </c>
      <c r="N110" s="480">
        <v>0</v>
      </c>
      <c r="O110" s="481">
        <f>SUM(C110:N110)</f>
        <v>27</v>
      </c>
      <c r="P110" s="481">
        <f t="shared" si="51"/>
        <v>0</v>
      </c>
      <c r="Q110" s="481">
        <f t="shared" si="52"/>
        <v>27</v>
      </c>
      <c r="R110" s="482">
        <v>0</v>
      </c>
      <c r="S110" s="482">
        <v>0</v>
      </c>
      <c r="T110" s="481">
        <f t="shared" si="53"/>
        <v>0</v>
      </c>
    </row>
    <row r="111" spans="1:20" ht="76.5" hidden="1" outlineLevel="1">
      <c r="A111" s="478" t="s">
        <v>2610</v>
      </c>
      <c r="B111" s="479" t="s">
        <v>2611</v>
      </c>
      <c r="C111" s="480">
        <v>313</v>
      </c>
      <c r="D111" s="480">
        <v>17</v>
      </c>
      <c r="E111" s="480">
        <v>45</v>
      </c>
      <c r="F111" s="480">
        <v>59</v>
      </c>
      <c r="G111" s="480">
        <v>15</v>
      </c>
      <c r="H111" s="480">
        <v>435</v>
      </c>
      <c r="I111" s="480">
        <v>73</v>
      </c>
      <c r="J111" s="480">
        <v>11</v>
      </c>
      <c r="K111" s="480">
        <v>8</v>
      </c>
      <c r="L111" s="480">
        <v>9</v>
      </c>
      <c r="M111" s="480">
        <v>4</v>
      </c>
      <c r="N111" s="480">
        <v>95</v>
      </c>
      <c r="O111" s="481">
        <f t="shared" si="54"/>
        <v>884</v>
      </c>
      <c r="P111" s="481">
        <f t="shared" si="51"/>
        <v>200</v>
      </c>
      <c r="Q111" s="481">
        <f t="shared" si="52"/>
        <v>1084</v>
      </c>
      <c r="R111" s="482">
        <v>1</v>
      </c>
      <c r="S111" s="482">
        <v>0</v>
      </c>
      <c r="T111" s="481">
        <f t="shared" si="53"/>
        <v>1</v>
      </c>
    </row>
    <row r="112" spans="1:20" ht="51" hidden="1" outlineLevel="1">
      <c r="A112" s="478" t="s">
        <v>2612</v>
      </c>
      <c r="B112" s="479" t="s">
        <v>2613</v>
      </c>
      <c r="C112" s="480">
        <v>304</v>
      </c>
      <c r="D112" s="480">
        <v>8</v>
      </c>
      <c r="E112" s="480">
        <v>40</v>
      </c>
      <c r="F112" s="480">
        <v>51</v>
      </c>
      <c r="G112" s="480">
        <v>11</v>
      </c>
      <c r="H112" s="480">
        <v>421</v>
      </c>
      <c r="I112" s="480">
        <v>173</v>
      </c>
      <c r="J112" s="480">
        <v>12</v>
      </c>
      <c r="K112" s="480">
        <v>32</v>
      </c>
      <c r="L112" s="480">
        <v>38</v>
      </c>
      <c r="M112" s="480">
        <v>8</v>
      </c>
      <c r="N112" s="480">
        <v>197</v>
      </c>
      <c r="O112" s="481">
        <f t="shared" si="54"/>
        <v>835</v>
      </c>
      <c r="P112" s="481">
        <f t="shared" si="51"/>
        <v>460</v>
      </c>
      <c r="Q112" s="481">
        <f t="shared" si="52"/>
        <v>1295</v>
      </c>
      <c r="R112" s="482">
        <v>0</v>
      </c>
      <c r="S112" s="482">
        <v>0</v>
      </c>
      <c r="T112" s="481">
        <f t="shared" si="53"/>
        <v>0</v>
      </c>
    </row>
    <row r="113" spans="1:20" ht="63.75" hidden="1" outlineLevel="1">
      <c r="A113" s="478" t="s">
        <v>2614</v>
      </c>
      <c r="B113" s="479" t="s">
        <v>2615</v>
      </c>
      <c r="C113" s="480">
        <v>138</v>
      </c>
      <c r="D113" s="480">
        <v>6</v>
      </c>
      <c r="E113" s="480">
        <v>16</v>
      </c>
      <c r="F113" s="480">
        <v>26</v>
      </c>
      <c r="G113" s="480">
        <v>6</v>
      </c>
      <c r="H113" s="480">
        <v>194</v>
      </c>
      <c r="I113" s="480">
        <v>49</v>
      </c>
      <c r="J113" s="480">
        <v>3</v>
      </c>
      <c r="K113" s="480">
        <v>3</v>
      </c>
      <c r="L113" s="480">
        <v>6</v>
      </c>
      <c r="M113" s="480">
        <v>4</v>
      </c>
      <c r="N113" s="480">
        <v>25</v>
      </c>
      <c r="O113" s="481">
        <f t="shared" si="54"/>
        <v>386</v>
      </c>
      <c r="P113" s="481">
        <f t="shared" si="51"/>
        <v>90</v>
      </c>
      <c r="Q113" s="481">
        <f t="shared" si="52"/>
        <v>476</v>
      </c>
      <c r="R113" s="482">
        <v>1</v>
      </c>
      <c r="S113" s="482">
        <v>0</v>
      </c>
      <c r="T113" s="481">
        <f t="shared" si="53"/>
        <v>1</v>
      </c>
    </row>
    <row r="114" spans="1:20" ht="63.75" hidden="1" outlineLevel="1">
      <c r="A114" s="478" t="s">
        <v>2616</v>
      </c>
      <c r="B114" s="479" t="s">
        <v>2617</v>
      </c>
      <c r="C114" s="480">
        <v>7</v>
      </c>
      <c r="D114" s="480">
        <v>0</v>
      </c>
      <c r="E114" s="480">
        <v>0</v>
      </c>
      <c r="F114" s="480">
        <v>1</v>
      </c>
      <c r="G114" s="480">
        <v>0</v>
      </c>
      <c r="H114" s="480">
        <v>8</v>
      </c>
      <c r="I114" s="480">
        <v>1</v>
      </c>
      <c r="J114" s="480">
        <v>0</v>
      </c>
      <c r="K114" s="480">
        <v>0</v>
      </c>
      <c r="L114" s="480">
        <v>0</v>
      </c>
      <c r="M114" s="480">
        <v>0</v>
      </c>
      <c r="N114" s="480">
        <v>1</v>
      </c>
      <c r="O114" s="481">
        <f t="shared" si="54"/>
        <v>16</v>
      </c>
      <c r="P114" s="481">
        <f t="shared" si="51"/>
        <v>2</v>
      </c>
      <c r="Q114" s="481">
        <f t="shared" si="52"/>
        <v>18</v>
      </c>
      <c r="R114" s="482">
        <v>0</v>
      </c>
      <c r="S114" s="482">
        <v>0</v>
      </c>
      <c r="T114" s="481">
        <f t="shared" si="53"/>
        <v>0</v>
      </c>
    </row>
    <row r="115" spans="1:20" ht="63.75" hidden="1" outlineLevel="1">
      <c r="A115" s="478" t="s">
        <v>2618</v>
      </c>
      <c r="B115" s="479" t="s">
        <v>2619</v>
      </c>
      <c r="C115" s="480">
        <v>1184</v>
      </c>
      <c r="D115" s="480">
        <v>71</v>
      </c>
      <c r="E115" s="480">
        <v>135</v>
      </c>
      <c r="F115" s="480">
        <v>193</v>
      </c>
      <c r="G115" s="480">
        <v>52</v>
      </c>
      <c r="H115" s="480">
        <v>1540</v>
      </c>
      <c r="I115" s="480">
        <v>301</v>
      </c>
      <c r="J115" s="480">
        <v>23</v>
      </c>
      <c r="K115" s="480">
        <v>40</v>
      </c>
      <c r="L115" s="480">
        <v>54</v>
      </c>
      <c r="M115" s="480">
        <v>17</v>
      </c>
      <c r="N115" s="480">
        <v>246</v>
      </c>
      <c r="O115" s="481">
        <f t="shared" si="54"/>
        <v>3175</v>
      </c>
      <c r="P115" s="481">
        <f t="shared" si="51"/>
        <v>681</v>
      </c>
      <c r="Q115" s="481">
        <f t="shared" si="52"/>
        <v>3856</v>
      </c>
      <c r="R115" s="482">
        <v>6</v>
      </c>
      <c r="S115" s="482">
        <v>0</v>
      </c>
      <c r="T115" s="481">
        <f t="shared" si="53"/>
        <v>6</v>
      </c>
    </row>
    <row r="116" spans="1:20" ht="51" collapsed="1">
      <c r="A116" s="465" t="s">
        <v>2620</v>
      </c>
      <c r="B116" s="477" t="s">
        <v>2621</v>
      </c>
      <c r="C116" s="471">
        <f t="shared" ref="C116:T116" si="55">SUM(C117:C126)</f>
        <v>3418</v>
      </c>
      <c r="D116" s="471">
        <f t="shared" si="55"/>
        <v>217</v>
      </c>
      <c r="E116" s="471">
        <f t="shared" si="55"/>
        <v>410</v>
      </c>
      <c r="F116" s="471">
        <f t="shared" si="55"/>
        <v>629</v>
      </c>
      <c r="G116" s="472">
        <f t="shared" si="55"/>
        <v>135</v>
      </c>
      <c r="H116" s="472">
        <f t="shared" si="55"/>
        <v>3498</v>
      </c>
      <c r="I116" s="471">
        <f t="shared" si="55"/>
        <v>565</v>
      </c>
      <c r="J116" s="471">
        <f t="shared" si="55"/>
        <v>29</v>
      </c>
      <c r="K116" s="471">
        <f t="shared" si="55"/>
        <v>59</v>
      </c>
      <c r="L116" s="471">
        <f t="shared" si="55"/>
        <v>70</v>
      </c>
      <c r="M116" s="472">
        <f t="shared" si="55"/>
        <v>22</v>
      </c>
      <c r="N116" s="472">
        <f t="shared" si="55"/>
        <v>332</v>
      </c>
      <c r="O116" s="68">
        <f t="shared" si="55"/>
        <v>8307</v>
      </c>
      <c r="P116" s="68">
        <f t="shared" si="55"/>
        <v>1077</v>
      </c>
      <c r="Q116" s="68">
        <f t="shared" si="55"/>
        <v>9384</v>
      </c>
      <c r="R116" s="69">
        <f t="shared" si="55"/>
        <v>22</v>
      </c>
      <c r="S116" s="69">
        <f t="shared" si="55"/>
        <v>0</v>
      </c>
      <c r="T116" s="68">
        <f t="shared" si="55"/>
        <v>22</v>
      </c>
    </row>
    <row r="117" spans="1:20" ht="76.5" hidden="1" outlineLevel="1">
      <c r="A117" s="478" t="s">
        <v>2622</v>
      </c>
      <c r="B117" s="479" t="s">
        <v>2623</v>
      </c>
      <c r="C117" s="480">
        <v>152</v>
      </c>
      <c r="D117" s="480">
        <v>10</v>
      </c>
      <c r="E117" s="480">
        <v>20</v>
      </c>
      <c r="F117" s="480">
        <v>26</v>
      </c>
      <c r="G117" s="480">
        <v>6</v>
      </c>
      <c r="H117" s="480">
        <v>217</v>
      </c>
      <c r="I117" s="480">
        <v>15</v>
      </c>
      <c r="J117" s="480">
        <v>1</v>
      </c>
      <c r="K117" s="480">
        <v>1</v>
      </c>
      <c r="L117" s="480">
        <v>2</v>
      </c>
      <c r="M117" s="480">
        <v>1</v>
      </c>
      <c r="N117" s="480">
        <v>17</v>
      </c>
      <c r="O117" s="481">
        <f t="shared" ref="O117:O126" si="56">SUM(C117:H117)</f>
        <v>431</v>
      </c>
      <c r="P117" s="481">
        <f t="shared" ref="P117:P126" si="57">SUM(I117:N117)</f>
        <v>37</v>
      </c>
      <c r="Q117" s="481">
        <f t="shared" ref="Q117:Q126" si="58">O117+P117</f>
        <v>468</v>
      </c>
      <c r="R117" s="482">
        <v>0</v>
      </c>
      <c r="S117" s="482">
        <v>0</v>
      </c>
      <c r="T117" s="481">
        <f t="shared" ref="T117:T126" si="59">+S117+R117</f>
        <v>0</v>
      </c>
    </row>
    <row r="118" spans="1:20" ht="51" hidden="1" outlineLevel="1">
      <c r="A118" s="478" t="s">
        <v>2624</v>
      </c>
      <c r="B118" s="479" t="s">
        <v>2625</v>
      </c>
      <c r="C118" s="480">
        <v>121</v>
      </c>
      <c r="D118" s="480">
        <v>6</v>
      </c>
      <c r="E118" s="480">
        <v>11</v>
      </c>
      <c r="F118" s="480">
        <v>17</v>
      </c>
      <c r="G118" s="480">
        <v>2</v>
      </c>
      <c r="H118" s="480">
        <v>134</v>
      </c>
      <c r="I118" s="480">
        <v>14</v>
      </c>
      <c r="J118" s="480">
        <v>1</v>
      </c>
      <c r="K118" s="480">
        <v>1</v>
      </c>
      <c r="L118" s="480">
        <v>1</v>
      </c>
      <c r="M118" s="480">
        <v>0</v>
      </c>
      <c r="N118" s="480">
        <v>10</v>
      </c>
      <c r="O118" s="481">
        <f t="shared" si="56"/>
        <v>291</v>
      </c>
      <c r="P118" s="481">
        <f t="shared" si="57"/>
        <v>27</v>
      </c>
      <c r="Q118" s="481">
        <f t="shared" si="58"/>
        <v>318</v>
      </c>
      <c r="R118" s="482">
        <v>5</v>
      </c>
      <c r="S118" s="482">
        <v>0</v>
      </c>
      <c r="T118" s="481">
        <f t="shared" si="59"/>
        <v>5</v>
      </c>
    </row>
    <row r="119" spans="1:20" ht="89.25" hidden="1" outlineLevel="1">
      <c r="A119" s="478" t="s">
        <v>2626</v>
      </c>
      <c r="B119" s="479" t="s">
        <v>2627</v>
      </c>
      <c r="C119" s="480">
        <v>253</v>
      </c>
      <c r="D119" s="480">
        <v>20</v>
      </c>
      <c r="E119" s="480">
        <v>34</v>
      </c>
      <c r="F119" s="480">
        <v>60</v>
      </c>
      <c r="G119" s="480">
        <v>14</v>
      </c>
      <c r="H119" s="480">
        <v>476</v>
      </c>
      <c r="I119" s="480">
        <v>1</v>
      </c>
      <c r="J119" s="480">
        <v>0</v>
      </c>
      <c r="K119" s="480">
        <v>0</v>
      </c>
      <c r="L119" s="480">
        <v>0</v>
      </c>
      <c r="M119" s="480">
        <v>0</v>
      </c>
      <c r="N119" s="480">
        <v>3</v>
      </c>
      <c r="O119" s="481">
        <f t="shared" si="56"/>
        <v>857</v>
      </c>
      <c r="P119" s="481">
        <f t="shared" si="57"/>
        <v>4</v>
      </c>
      <c r="Q119" s="481">
        <f t="shared" si="58"/>
        <v>861</v>
      </c>
      <c r="R119" s="482">
        <v>4</v>
      </c>
      <c r="S119" s="482">
        <v>0</v>
      </c>
      <c r="T119" s="481">
        <f t="shared" si="59"/>
        <v>4</v>
      </c>
    </row>
    <row r="120" spans="1:20" ht="76.5" hidden="1" outlineLevel="1">
      <c r="A120" s="478" t="s">
        <v>2628</v>
      </c>
      <c r="B120" s="479" t="s">
        <v>2629</v>
      </c>
      <c r="C120" s="480">
        <v>405</v>
      </c>
      <c r="D120" s="480">
        <v>33</v>
      </c>
      <c r="E120" s="480">
        <v>56</v>
      </c>
      <c r="F120" s="480">
        <v>79</v>
      </c>
      <c r="G120" s="480">
        <v>18</v>
      </c>
      <c r="H120" s="480">
        <v>426</v>
      </c>
      <c r="I120" s="480">
        <v>81</v>
      </c>
      <c r="J120" s="480">
        <v>5</v>
      </c>
      <c r="K120" s="480">
        <v>13</v>
      </c>
      <c r="L120" s="480">
        <v>12</v>
      </c>
      <c r="M120" s="480">
        <v>4</v>
      </c>
      <c r="N120" s="480">
        <v>37</v>
      </c>
      <c r="O120" s="481">
        <f t="shared" si="56"/>
        <v>1017</v>
      </c>
      <c r="P120" s="481">
        <f t="shared" si="57"/>
        <v>152</v>
      </c>
      <c r="Q120" s="481">
        <f t="shared" si="58"/>
        <v>1169</v>
      </c>
      <c r="R120" s="482">
        <v>1</v>
      </c>
      <c r="S120" s="482">
        <v>0</v>
      </c>
      <c r="T120" s="481">
        <f t="shared" si="59"/>
        <v>1</v>
      </c>
    </row>
    <row r="121" spans="1:20" ht="76.5" hidden="1" outlineLevel="1">
      <c r="A121" s="478" t="s">
        <v>2630</v>
      </c>
      <c r="B121" s="479" t="s">
        <v>2631</v>
      </c>
      <c r="C121" s="480">
        <v>319</v>
      </c>
      <c r="D121" s="480">
        <v>17</v>
      </c>
      <c r="E121" s="480">
        <v>46</v>
      </c>
      <c r="F121" s="480">
        <v>66</v>
      </c>
      <c r="G121" s="480">
        <v>9</v>
      </c>
      <c r="H121" s="480">
        <v>395</v>
      </c>
      <c r="I121" s="480">
        <v>12</v>
      </c>
      <c r="J121" s="480">
        <v>1</v>
      </c>
      <c r="K121" s="480">
        <v>4</v>
      </c>
      <c r="L121" s="480">
        <v>0</v>
      </c>
      <c r="M121" s="480">
        <v>1</v>
      </c>
      <c r="N121" s="480">
        <v>13</v>
      </c>
      <c r="O121" s="481">
        <f t="shared" si="56"/>
        <v>852</v>
      </c>
      <c r="P121" s="481">
        <f t="shared" si="57"/>
        <v>31</v>
      </c>
      <c r="Q121" s="481">
        <f t="shared" si="58"/>
        <v>883</v>
      </c>
      <c r="R121" s="482">
        <v>5</v>
      </c>
      <c r="S121" s="482">
        <v>0</v>
      </c>
      <c r="T121" s="481">
        <f t="shared" si="59"/>
        <v>5</v>
      </c>
    </row>
    <row r="122" spans="1:20" ht="76.5" hidden="1" outlineLevel="1">
      <c r="A122" s="478" t="s">
        <v>2632</v>
      </c>
      <c r="B122" s="479" t="s">
        <v>2633</v>
      </c>
      <c r="C122" s="480">
        <v>194</v>
      </c>
      <c r="D122" s="480">
        <v>10</v>
      </c>
      <c r="E122" s="480">
        <v>11</v>
      </c>
      <c r="F122" s="480">
        <v>24</v>
      </c>
      <c r="G122" s="480">
        <v>12</v>
      </c>
      <c r="H122" s="480">
        <v>139</v>
      </c>
      <c r="I122" s="480">
        <v>35</v>
      </c>
      <c r="J122" s="480">
        <v>1</v>
      </c>
      <c r="K122" s="480">
        <v>3</v>
      </c>
      <c r="L122" s="480">
        <v>2</v>
      </c>
      <c r="M122" s="480">
        <v>0</v>
      </c>
      <c r="N122" s="480">
        <v>18</v>
      </c>
      <c r="O122" s="481">
        <f t="shared" si="56"/>
        <v>390</v>
      </c>
      <c r="P122" s="481">
        <f t="shared" si="57"/>
        <v>59</v>
      </c>
      <c r="Q122" s="481">
        <f t="shared" si="58"/>
        <v>449</v>
      </c>
      <c r="R122" s="482">
        <v>2</v>
      </c>
      <c r="S122" s="482">
        <v>0</v>
      </c>
      <c r="T122" s="481">
        <f t="shared" si="59"/>
        <v>2</v>
      </c>
    </row>
    <row r="123" spans="1:20" ht="51" hidden="1" outlineLevel="1">
      <c r="A123" s="478" t="s">
        <v>2634</v>
      </c>
      <c r="B123" s="479" t="s">
        <v>2635</v>
      </c>
      <c r="C123" s="480">
        <v>322</v>
      </c>
      <c r="D123" s="480">
        <v>15</v>
      </c>
      <c r="E123" s="480">
        <v>27</v>
      </c>
      <c r="F123" s="480">
        <v>58</v>
      </c>
      <c r="G123" s="480">
        <v>10</v>
      </c>
      <c r="H123" s="480">
        <v>262</v>
      </c>
      <c r="I123" s="480">
        <v>94</v>
      </c>
      <c r="J123" s="480">
        <v>11</v>
      </c>
      <c r="K123" s="480">
        <v>9</v>
      </c>
      <c r="L123" s="480">
        <v>10</v>
      </c>
      <c r="M123" s="480">
        <v>4</v>
      </c>
      <c r="N123" s="480">
        <v>44</v>
      </c>
      <c r="O123" s="481">
        <f t="shared" si="56"/>
        <v>694</v>
      </c>
      <c r="P123" s="481">
        <f t="shared" si="57"/>
        <v>172</v>
      </c>
      <c r="Q123" s="481">
        <f t="shared" si="58"/>
        <v>866</v>
      </c>
      <c r="R123" s="482">
        <v>1</v>
      </c>
      <c r="S123" s="482">
        <v>0</v>
      </c>
      <c r="T123" s="481">
        <f t="shared" si="59"/>
        <v>1</v>
      </c>
    </row>
    <row r="124" spans="1:20" ht="38.25" hidden="1" outlineLevel="1">
      <c r="A124" s="478" t="s">
        <v>2636</v>
      </c>
      <c r="B124" s="479" t="s">
        <v>2637</v>
      </c>
      <c r="C124" s="480">
        <v>624</v>
      </c>
      <c r="D124" s="480">
        <v>41</v>
      </c>
      <c r="E124" s="480">
        <v>91</v>
      </c>
      <c r="F124" s="480">
        <v>104</v>
      </c>
      <c r="G124" s="480">
        <v>24</v>
      </c>
      <c r="H124" s="480">
        <v>518</v>
      </c>
      <c r="I124" s="480">
        <v>141</v>
      </c>
      <c r="J124" s="480">
        <v>4</v>
      </c>
      <c r="K124" s="480">
        <v>15</v>
      </c>
      <c r="L124" s="480">
        <v>21</v>
      </c>
      <c r="M124" s="480">
        <v>5</v>
      </c>
      <c r="N124" s="480">
        <v>79</v>
      </c>
      <c r="O124" s="481">
        <f t="shared" si="56"/>
        <v>1402</v>
      </c>
      <c r="P124" s="481">
        <f t="shared" si="57"/>
        <v>265</v>
      </c>
      <c r="Q124" s="481">
        <f t="shared" si="58"/>
        <v>1667</v>
      </c>
      <c r="R124" s="482">
        <v>1</v>
      </c>
      <c r="S124" s="482">
        <v>0</v>
      </c>
      <c r="T124" s="481">
        <f t="shared" si="59"/>
        <v>1</v>
      </c>
    </row>
    <row r="125" spans="1:20" ht="76.5" hidden="1" outlineLevel="1">
      <c r="A125" s="478" t="s">
        <v>2638</v>
      </c>
      <c r="B125" s="479" t="s">
        <v>2639</v>
      </c>
      <c r="C125" s="480">
        <v>115</v>
      </c>
      <c r="D125" s="480">
        <v>7</v>
      </c>
      <c r="E125" s="480">
        <v>8</v>
      </c>
      <c r="F125" s="480">
        <v>16</v>
      </c>
      <c r="G125" s="480">
        <v>3</v>
      </c>
      <c r="H125" s="480">
        <v>67</v>
      </c>
      <c r="I125" s="480">
        <v>42</v>
      </c>
      <c r="J125" s="480">
        <v>1</v>
      </c>
      <c r="K125" s="480">
        <v>3</v>
      </c>
      <c r="L125" s="480">
        <v>3</v>
      </c>
      <c r="M125" s="480">
        <v>2</v>
      </c>
      <c r="N125" s="480">
        <v>24</v>
      </c>
      <c r="O125" s="481">
        <f t="shared" si="56"/>
        <v>216</v>
      </c>
      <c r="P125" s="481">
        <f t="shared" si="57"/>
        <v>75</v>
      </c>
      <c r="Q125" s="481">
        <f t="shared" si="58"/>
        <v>291</v>
      </c>
      <c r="R125" s="482">
        <v>0</v>
      </c>
      <c r="S125" s="482">
        <v>0</v>
      </c>
      <c r="T125" s="481">
        <f t="shared" si="59"/>
        <v>0</v>
      </c>
    </row>
    <row r="126" spans="1:20" ht="76.5" hidden="1" outlineLevel="1">
      <c r="A126" s="478" t="s">
        <v>2640</v>
      </c>
      <c r="B126" s="479" t="s">
        <v>2641</v>
      </c>
      <c r="C126" s="480">
        <v>913</v>
      </c>
      <c r="D126" s="480">
        <v>58</v>
      </c>
      <c r="E126" s="480">
        <v>106</v>
      </c>
      <c r="F126" s="480">
        <v>179</v>
      </c>
      <c r="G126" s="480">
        <v>37</v>
      </c>
      <c r="H126" s="480">
        <v>864</v>
      </c>
      <c r="I126" s="480">
        <v>130</v>
      </c>
      <c r="J126" s="480">
        <v>4</v>
      </c>
      <c r="K126" s="480">
        <v>10</v>
      </c>
      <c r="L126" s="480">
        <v>19</v>
      </c>
      <c r="M126" s="480">
        <v>5</v>
      </c>
      <c r="N126" s="480">
        <v>87</v>
      </c>
      <c r="O126" s="481">
        <f t="shared" si="56"/>
        <v>2157</v>
      </c>
      <c r="P126" s="481">
        <f t="shared" si="57"/>
        <v>255</v>
      </c>
      <c r="Q126" s="481">
        <f t="shared" si="58"/>
        <v>2412</v>
      </c>
      <c r="R126" s="482">
        <v>3</v>
      </c>
      <c r="S126" s="482">
        <v>0</v>
      </c>
      <c r="T126" s="481">
        <f t="shared" si="59"/>
        <v>3</v>
      </c>
    </row>
    <row r="127" spans="1:20" ht="25.5" collapsed="1">
      <c r="A127" s="465" t="s">
        <v>2642</v>
      </c>
      <c r="B127" s="477" t="s">
        <v>2643</v>
      </c>
      <c r="C127" s="471">
        <f t="shared" ref="C127:T127" si="60">SUM(C128:C132)</f>
        <v>8219</v>
      </c>
      <c r="D127" s="471">
        <f t="shared" si="60"/>
        <v>111</v>
      </c>
      <c r="E127" s="471">
        <f t="shared" si="60"/>
        <v>281</v>
      </c>
      <c r="F127" s="471">
        <f t="shared" si="60"/>
        <v>400</v>
      </c>
      <c r="G127" s="472">
        <f t="shared" si="60"/>
        <v>105</v>
      </c>
      <c r="H127" s="472">
        <f t="shared" si="60"/>
        <v>3561</v>
      </c>
      <c r="I127" s="471">
        <f t="shared" si="60"/>
        <v>670</v>
      </c>
      <c r="J127" s="471">
        <f t="shared" si="60"/>
        <v>21</v>
      </c>
      <c r="K127" s="471">
        <f t="shared" si="60"/>
        <v>27</v>
      </c>
      <c r="L127" s="471">
        <f t="shared" si="60"/>
        <v>31</v>
      </c>
      <c r="M127" s="472">
        <f t="shared" si="60"/>
        <v>10</v>
      </c>
      <c r="N127" s="472">
        <f t="shared" si="60"/>
        <v>184</v>
      </c>
      <c r="O127" s="68">
        <f t="shared" si="60"/>
        <v>12677</v>
      </c>
      <c r="P127" s="68">
        <f t="shared" si="60"/>
        <v>943</v>
      </c>
      <c r="Q127" s="68">
        <f t="shared" si="60"/>
        <v>13620</v>
      </c>
      <c r="R127" s="69">
        <f t="shared" si="60"/>
        <v>325</v>
      </c>
      <c r="S127" s="69">
        <f t="shared" si="60"/>
        <v>5</v>
      </c>
      <c r="T127" s="68">
        <f t="shared" si="60"/>
        <v>330</v>
      </c>
    </row>
    <row r="128" spans="1:20" ht="51" hidden="1" outlineLevel="1">
      <c r="A128" s="478" t="s">
        <v>2644</v>
      </c>
      <c r="B128" s="479" t="s">
        <v>2645</v>
      </c>
      <c r="C128" s="480">
        <v>3149</v>
      </c>
      <c r="D128" s="480">
        <v>49</v>
      </c>
      <c r="E128" s="480">
        <v>133</v>
      </c>
      <c r="F128" s="480">
        <v>176</v>
      </c>
      <c r="G128" s="480">
        <v>45</v>
      </c>
      <c r="H128" s="480">
        <v>1668</v>
      </c>
      <c r="I128" s="480">
        <v>225</v>
      </c>
      <c r="J128" s="480">
        <v>12</v>
      </c>
      <c r="K128" s="480">
        <v>11</v>
      </c>
      <c r="L128" s="480">
        <v>10</v>
      </c>
      <c r="M128" s="480">
        <v>4</v>
      </c>
      <c r="N128" s="480">
        <v>77</v>
      </c>
      <c r="O128" s="481">
        <f t="shared" ref="O128:O132" si="61">SUM(C128:H128)</f>
        <v>5220</v>
      </c>
      <c r="P128" s="481">
        <f t="shared" ref="P128:P132" si="62">SUM(I128:N128)</f>
        <v>339</v>
      </c>
      <c r="Q128" s="481">
        <f t="shared" ref="Q128:Q132" si="63">O128+P128</f>
        <v>5559</v>
      </c>
      <c r="R128" s="482">
        <v>191</v>
      </c>
      <c r="S128" s="482">
        <v>0</v>
      </c>
      <c r="T128" s="481">
        <f t="shared" ref="T128:T132" si="64">+S128+R128</f>
        <v>191</v>
      </c>
    </row>
    <row r="129" spans="1:20" ht="25.5" hidden="1" outlineLevel="1">
      <c r="A129" s="478" t="s">
        <v>2646</v>
      </c>
      <c r="B129" s="479" t="s">
        <v>2647</v>
      </c>
      <c r="C129" s="480">
        <v>2378</v>
      </c>
      <c r="D129" s="480">
        <v>26</v>
      </c>
      <c r="E129" s="480">
        <v>66</v>
      </c>
      <c r="F129" s="480">
        <v>89</v>
      </c>
      <c r="G129" s="480">
        <v>20</v>
      </c>
      <c r="H129" s="480">
        <v>693</v>
      </c>
      <c r="I129" s="480">
        <v>382</v>
      </c>
      <c r="J129" s="480">
        <v>7</v>
      </c>
      <c r="K129" s="480">
        <v>10</v>
      </c>
      <c r="L129" s="480">
        <v>13</v>
      </c>
      <c r="M129" s="480">
        <v>4</v>
      </c>
      <c r="N129" s="480">
        <v>89</v>
      </c>
      <c r="O129" s="481">
        <f t="shared" si="61"/>
        <v>3272</v>
      </c>
      <c r="P129" s="481">
        <f t="shared" si="62"/>
        <v>505</v>
      </c>
      <c r="Q129" s="481">
        <f t="shared" si="63"/>
        <v>3777</v>
      </c>
      <c r="R129" s="482">
        <v>70</v>
      </c>
      <c r="S129" s="482">
        <v>3</v>
      </c>
      <c r="T129" s="481">
        <f t="shared" si="64"/>
        <v>73</v>
      </c>
    </row>
    <row r="130" spans="1:20" ht="51" hidden="1" outlineLevel="1">
      <c r="A130" s="478" t="s">
        <v>2648</v>
      </c>
      <c r="B130" s="479" t="s">
        <v>2649</v>
      </c>
      <c r="C130" s="480">
        <v>2002</v>
      </c>
      <c r="D130" s="480">
        <v>28</v>
      </c>
      <c r="E130" s="480">
        <v>60</v>
      </c>
      <c r="F130" s="480">
        <v>104</v>
      </c>
      <c r="G130" s="480">
        <v>34</v>
      </c>
      <c r="H130" s="480">
        <v>849</v>
      </c>
      <c r="I130" s="480">
        <v>34</v>
      </c>
      <c r="J130" s="480">
        <v>0</v>
      </c>
      <c r="K130" s="480">
        <v>5</v>
      </c>
      <c r="L130" s="480">
        <v>7</v>
      </c>
      <c r="M130" s="480">
        <v>1</v>
      </c>
      <c r="N130" s="480">
        <v>10</v>
      </c>
      <c r="O130" s="481">
        <f t="shared" si="61"/>
        <v>3077</v>
      </c>
      <c r="P130" s="481">
        <f t="shared" si="62"/>
        <v>57</v>
      </c>
      <c r="Q130" s="481">
        <f t="shared" si="63"/>
        <v>3134</v>
      </c>
      <c r="R130" s="482">
        <v>22</v>
      </c>
      <c r="S130" s="482">
        <v>2</v>
      </c>
      <c r="T130" s="481">
        <f t="shared" si="64"/>
        <v>24</v>
      </c>
    </row>
    <row r="131" spans="1:20" ht="25.5" hidden="1" outlineLevel="1">
      <c r="A131" s="478" t="s">
        <v>2650</v>
      </c>
      <c r="B131" s="479" t="s">
        <v>2651</v>
      </c>
      <c r="C131" s="480">
        <v>43</v>
      </c>
      <c r="D131" s="480">
        <v>0</v>
      </c>
      <c r="E131" s="480">
        <v>2</v>
      </c>
      <c r="F131" s="480">
        <v>4</v>
      </c>
      <c r="G131" s="480">
        <v>1</v>
      </c>
      <c r="H131" s="480">
        <v>27</v>
      </c>
      <c r="I131" s="480">
        <v>0</v>
      </c>
      <c r="J131" s="480">
        <v>0</v>
      </c>
      <c r="K131" s="480">
        <v>0</v>
      </c>
      <c r="L131" s="480">
        <v>0</v>
      </c>
      <c r="M131" s="480">
        <v>0</v>
      </c>
      <c r="N131" s="480">
        <v>0</v>
      </c>
      <c r="O131" s="481">
        <f>SUM(C131:N131)</f>
        <v>77</v>
      </c>
      <c r="P131" s="481">
        <f t="shared" si="62"/>
        <v>0</v>
      </c>
      <c r="Q131" s="481">
        <f t="shared" si="63"/>
        <v>77</v>
      </c>
      <c r="R131" s="482">
        <v>12</v>
      </c>
      <c r="S131" s="482">
        <v>0</v>
      </c>
      <c r="T131" s="481">
        <f t="shared" si="64"/>
        <v>12</v>
      </c>
    </row>
    <row r="132" spans="1:20" ht="51" hidden="1" outlineLevel="1">
      <c r="A132" s="478" t="s">
        <v>2652</v>
      </c>
      <c r="B132" s="479" t="s">
        <v>2653</v>
      </c>
      <c r="C132" s="480">
        <v>647</v>
      </c>
      <c r="D132" s="480">
        <v>8</v>
      </c>
      <c r="E132" s="480">
        <v>20</v>
      </c>
      <c r="F132" s="480">
        <v>27</v>
      </c>
      <c r="G132" s="480">
        <v>5</v>
      </c>
      <c r="H132" s="480">
        <v>324</v>
      </c>
      <c r="I132" s="480">
        <v>29</v>
      </c>
      <c r="J132" s="480">
        <v>2</v>
      </c>
      <c r="K132" s="480">
        <v>1</v>
      </c>
      <c r="L132" s="480">
        <v>1</v>
      </c>
      <c r="M132" s="480">
        <v>1</v>
      </c>
      <c r="N132" s="480">
        <v>8</v>
      </c>
      <c r="O132" s="481">
        <f t="shared" si="61"/>
        <v>1031</v>
      </c>
      <c r="P132" s="481">
        <f t="shared" si="62"/>
        <v>42</v>
      </c>
      <c r="Q132" s="481">
        <f t="shared" si="63"/>
        <v>1073</v>
      </c>
      <c r="R132" s="482">
        <v>30</v>
      </c>
      <c r="S132" s="482">
        <v>0</v>
      </c>
      <c r="T132" s="481">
        <f t="shared" si="64"/>
        <v>30</v>
      </c>
    </row>
    <row r="133" spans="1:20" ht="25.5" collapsed="1">
      <c r="A133" s="465" t="s">
        <v>2654</v>
      </c>
      <c r="B133" s="477" t="s">
        <v>2655</v>
      </c>
      <c r="C133" s="471">
        <f t="shared" ref="C133:T133" si="65">SUM(C134:C141)</f>
        <v>523</v>
      </c>
      <c r="D133" s="471">
        <f t="shared" si="65"/>
        <v>18</v>
      </c>
      <c r="E133" s="471">
        <f t="shared" si="65"/>
        <v>42</v>
      </c>
      <c r="F133" s="471">
        <f t="shared" si="65"/>
        <v>54</v>
      </c>
      <c r="G133" s="472">
        <f t="shared" si="65"/>
        <v>12</v>
      </c>
      <c r="H133" s="472">
        <f t="shared" si="65"/>
        <v>362</v>
      </c>
      <c r="I133" s="471">
        <f t="shared" si="65"/>
        <v>118</v>
      </c>
      <c r="J133" s="471">
        <f t="shared" si="65"/>
        <v>3</v>
      </c>
      <c r="K133" s="471">
        <f t="shared" si="65"/>
        <v>6</v>
      </c>
      <c r="L133" s="471">
        <f t="shared" si="65"/>
        <v>6</v>
      </c>
      <c r="M133" s="472">
        <f t="shared" si="65"/>
        <v>0</v>
      </c>
      <c r="N133" s="472">
        <f t="shared" si="65"/>
        <v>33</v>
      </c>
      <c r="O133" s="68">
        <f t="shared" si="65"/>
        <v>1011</v>
      </c>
      <c r="P133" s="68">
        <f t="shared" si="65"/>
        <v>166</v>
      </c>
      <c r="Q133" s="68">
        <f t="shared" si="65"/>
        <v>1177</v>
      </c>
      <c r="R133" s="69">
        <f t="shared" si="65"/>
        <v>12</v>
      </c>
      <c r="S133" s="69">
        <f t="shared" si="65"/>
        <v>0</v>
      </c>
      <c r="T133" s="68">
        <f t="shared" si="65"/>
        <v>12</v>
      </c>
    </row>
    <row r="134" spans="1:20" ht="51" hidden="1" outlineLevel="1">
      <c r="A134" s="478" t="s">
        <v>2656</v>
      </c>
      <c r="B134" s="479" t="s">
        <v>2657</v>
      </c>
      <c r="C134" s="480">
        <v>39</v>
      </c>
      <c r="D134" s="480">
        <v>3</v>
      </c>
      <c r="E134" s="480">
        <v>4</v>
      </c>
      <c r="F134" s="480">
        <v>2</v>
      </c>
      <c r="G134" s="480">
        <v>1</v>
      </c>
      <c r="H134" s="480">
        <v>36</v>
      </c>
      <c r="I134" s="480">
        <v>1</v>
      </c>
      <c r="J134" s="480">
        <v>0</v>
      </c>
      <c r="K134" s="480">
        <v>0</v>
      </c>
      <c r="L134" s="480">
        <v>0</v>
      </c>
      <c r="M134" s="480">
        <v>0</v>
      </c>
      <c r="N134" s="480">
        <v>1</v>
      </c>
      <c r="O134" s="481">
        <f t="shared" ref="O134:O141" si="66">SUM(C134:H134)</f>
        <v>85</v>
      </c>
      <c r="P134" s="481">
        <f t="shared" ref="P134:P141" si="67">SUM(I134:N134)</f>
        <v>2</v>
      </c>
      <c r="Q134" s="481">
        <f t="shared" ref="Q134:Q141" si="68">O134+P134</f>
        <v>87</v>
      </c>
      <c r="R134" s="482">
        <v>4</v>
      </c>
      <c r="S134" s="482">
        <v>0</v>
      </c>
      <c r="T134" s="481">
        <f t="shared" ref="T134:T141" si="69">+S134+R134</f>
        <v>4</v>
      </c>
    </row>
    <row r="135" spans="1:20" ht="51" hidden="1" outlineLevel="1">
      <c r="A135" s="478" t="s">
        <v>2658</v>
      </c>
      <c r="B135" s="479" t="s">
        <v>2659</v>
      </c>
      <c r="C135" s="480">
        <v>21</v>
      </c>
      <c r="D135" s="480">
        <v>0</v>
      </c>
      <c r="E135" s="480">
        <v>1</v>
      </c>
      <c r="F135" s="480">
        <v>3</v>
      </c>
      <c r="G135" s="480">
        <v>4</v>
      </c>
      <c r="H135" s="480">
        <v>43</v>
      </c>
      <c r="I135" s="480">
        <v>2</v>
      </c>
      <c r="J135" s="480">
        <v>0</v>
      </c>
      <c r="K135" s="480">
        <v>0</v>
      </c>
      <c r="L135" s="480">
        <v>0</v>
      </c>
      <c r="M135" s="480">
        <v>0</v>
      </c>
      <c r="N135" s="480">
        <v>1</v>
      </c>
      <c r="O135" s="481">
        <f t="shared" si="66"/>
        <v>72</v>
      </c>
      <c r="P135" s="481">
        <f t="shared" si="67"/>
        <v>3</v>
      </c>
      <c r="Q135" s="481">
        <f t="shared" si="68"/>
        <v>75</v>
      </c>
      <c r="R135" s="482">
        <v>0</v>
      </c>
      <c r="S135" s="482">
        <v>0</v>
      </c>
      <c r="T135" s="481">
        <f t="shared" si="69"/>
        <v>0</v>
      </c>
    </row>
    <row r="136" spans="1:20" ht="25.5" hidden="1" outlineLevel="1">
      <c r="A136" s="478" t="s">
        <v>2660</v>
      </c>
      <c r="B136" s="479" t="s">
        <v>2661</v>
      </c>
      <c r="C136" s="480">
        <v>7</v>
      </c>
      <c r="D136" s="480">
        <v>0</v>
      </c>
      <c r="E136" s="480">
        <v>1</v>
      </c>
      <c r="F136" s="480">
        <v>0</v>
      </c>
      <c r="G136" s="480">
        <v>1</v>
      </c>
      <c r="H136" s="480">
        <v>8</v>
      </c>
      <c r="I136" s="480">
        <v>0</v>
      </c>
      <c r="J136" s="480">
        <v>0</v>
      </c>
      <c r="K136" s="480">
        <v>0</v>
      </c>
      <c r="L136" s="480">
        <v>0</v>
      </c>
      <c r="M136" s="480">
        <v>0</v>
      </c>
      <c r="N136" s="480">
        <v>0</v>
      </c>
      <c r="O136" s="481">
        <f>SUM(C136:N136)</f>
        <v>17</v>
      </c>
      <c r="P136" s="481">
        <f t="shared" si="67"/>
        <v>0</v>
      </c>
      <c r="Q136" s="481">
        <f t="shared" si="68"/>
        <v>17</v>
      </c>
      <c r="R136" s="482">
        <v>0</v>
      </c>
      <c r="S136" s="482">
        <v>0</v>
      </c>
      <c r="T136" s="481">
        <f t="shared" si="69"/>
        <v>0</v>
      </c>
    </row>
    <row r="137" spans="1:20" ht="25.5" hidden="1" outlineLevel="1">
      <c r="A137" s="478" t="s">
        <v>2662</v>
      </c>
      <c r="B137" s="479" t="s">
        <v>2663</v>
      </c>
      <c r="C137" s="480">
        <v>7</v>
      </c>
      <c r="D137" s="480">
        <v>1</v>
      </c>
      <c r="E137" s="480">
        <v>2</v>
      </c>
      <c r="F137" s="480">
        <v>2</v>
      </c>
      <c r="G137" s="480">
        <v>0</v>
      </c>
      <c r="H137" s="480">
        <v>9</v>
      </c>
      <c r="I137" s="480">
        <v>1</v>
      </c>
      <c r="J137" s="480">
        <v>0</v>
      </c>
      <c r="K137" s="480">
        <v>0</v>
      </c>
      <c r="L137" s="480">
        <v>0</v>
      </c>
      <c r="M137" s="480">
        <v>0</v>
      </c>
      <c r="N137" s="480">
        <v>0</v>
      </c>
      <c r="O137" s="481">
        <f t="shared" si="66"/>
        <v>21</v>
      </c>
      <c r="P137" s="481">
        <f t="shared" si="67"/>
        <v>1</v>
      </c>
      <c r="Q137" s="481">
        <f t="shared" si="68"/>
        <v>22</v>
      </c>
      <c r="R137" s="482">
        <v>0</v>
      </c>
      <c r="S137" s="482">
        <v>0</v>
      </c>
      <c r="T137" s="481">
        <f t="shared" si="69"/>
        <v>0</v>
      </c>
    </row>
    <row r="138" spans="1:20" ht="25.5" hidden="1" outlineLevel="1">
      <c r="A138" s="478" t="s">
        <v>2664</v>
      </c>
      <c r="B138" s="479" t="s">
        <v>2665</v>
      </c>
      <c r="C138" s="480">
        <v>4</v>
      </c>
      <c r="D138" s="480">
        <v>0</v>
      </c>
      <c r="E138" s="480">
        <v>0</v>
      </c>
      <c r="F138" s="480">
        <v>3</v>
      </c>
      <c r="G138" s="480">
        <v>0</v>
      </c>
      <c r="H138" s="480">
        <v>7</v>
      </c>
      <c r="I138" s="480">
        <v>0</v>
      </c>
      <c r="J138" s="480">
        <v>0</v>
      </c>
      <c r="K138" s="480">
        <v>0</v>
      </c>
      <c r="L138" s="480">
        <v>0</v>
      </c>
      <c r="M138" s="480">
        <v>0</v>
      </c>
      <c r="N138" s="480">
        <v>0</v>
      </c>
      <c r="O138" s="481">
        <f>SUM(C138:N138)</f>
        <v>14</v>
      </c>
      <c r="P138" s="481">
        <f t="shared" si="67"/>
        <v>0</v>
      </c>
      <c r="Q138" s="481">
        <f t="shared" si="68"/>
        <v>14</v>
      </c>
      <c r="R138" s="482">
        <v>0</v>
      </c>
      <c r="S138" s="482">
        <v>0</v>
      </c>
      <c r="T138" s="481">
        <f t="shared" si="69"/>
        <v>0</v>
      </c>
    </row>
    <row r="139" spans="1:20" ht="25.5" hidden="1" outlineLevel="1">
      <c r="A139" s="478" t="s">
        <v>2666</v>
      </c>
      <c r="B139" s="479" t="s">
        <v>2667</v>
      </c>
      <c r="C139" s="480">
        <v>99</v>
      </c>
      <c r="D139" s="480">
        <v>2</v>
      </c>
      <c r="E139" s="480">
        <v>7</v>
      </c>
      <c r="F139" s="480">
        <v>7</v>
      </c>
      <c r="G139" s="480">
        <v>0</v>
      </c>
      <c r="H139" s="480">
        <v>11</v>
      </c>
      <c r="I139" s="480">
        <v>61</v>
      </c>
      <c r="J139" s="480">
        <v>1</v>
      </c>
      <c r="K139" s="480">
        <v>3</v>
      </c>
      <c r="L139" s="480">
        <v>1</v>
      </c>
      <c r="M139" s="480">
        <v>0</v>
      </c>
      <c r="N139" s="480">
        <v>9</v>
      </c>
      <c r="O139" s="481">
        <f t="shared" si="66"/>
        <v>126</v>
      </c>
      <c r="P139" s="481">
        <f t="shared" si="67"/>
        <v>75</v>
      </c>
      <c r="Q139" s="481">
        <f t="shared" si="68"/>
        <v>201</v>
      </c>
      <c r="R139" s="482">
        <v>0</v>
      </c>
      <c r="S139" s="482">
        <v>0</v>
      </c>
      <c r="T139" s="481">
        <f t="shared" si="69"/>
        <v>0</v>
      </c>
    </row>
    <row r="140" spans="1:20" ht="25.5" hidden="1" outlineLevel="1">
      <c r="A140" s="478" t="s">
        <v>2668</v>
      </c>
      <c r="B140" s="479" t="s">
        <v>2669</v>
      </c>
      <c r="C140" s="480">
        <v>37</v>
      </c>
      <c r="D140" s="480">
        <v>3</v>
      </c>
      <c r="E140" s="480">
        <v>2</v>
      </c>
      <c r="F140" s="480">
        <v>1</v>
      </c>
      <c r="G140" s="480">
        <v>0</v>
      </c>
      <c r="H140" s="480">
        <v>6</v>
      </c>
      <c r="I140" s="480">
        <v>18</v>
      </c>
      <c r="J140" s="480">
        <v>1</v>
      </c>
      <c r="K140" s="480">
        <v>3</v>
      </c>
      <c r="L140" s="480">
        <v>1</v>
      </c>
      <c r="M140" s="480">
        <v>0</v>
      </c>
      <c r="N140" s="480">
        <v>9</v>
      </c>
      <c r="O140" s="481">
        <f t="shared" si="66"/>
        <v>49</v>
      </c>
      <c r="P140" s="481">
        <f t="shared" si="67"/>
        <v>32</v>
      </c>
      <c r="Q140" s="481">
        <f t="shared" si="68"/>
        <v>81</v>
      </c>
      <c r="R140" s="482">
        <v>1</v>
      </c>
      <c r="S140" s="482">
        <v>0</v>
      </c>
      <c r="T140" s="481">
        <f t="shared" si="69"/>
        <v>1</v>
      </c>
    </row>
    <row r="141" spans="1:20" ht="63.75" hidden="1" outlineLevel="1">
      <c r="A141" s="478" t="s">
        <v>2670</v>
      </c>
      <c r="B141" s="479" t="s">
        <v>2671</v>
      </c>
      <c r="C141" s="480">
        <v>309</v>
      </c>
      <c r="D141" s="480">
        <v>9</v>
      </c>
      <c r="E141" s="480">
        <v>25</v>
      </c>
      <c r="F141" s="480">
        <v>36</v>
      </c>
      <c r="G141" s="480">
        <v>6</v>
      </c>
      <c r="H141" s="480">
        <v>242</v>
      </c>
      <c r="I141" s="480">
        <v>35</v>
      </c>
      <c r="J141" s="480">
        <v>1</v>
      </c>
      <c r="K141" s="480">
        <v>0</v>
      </c>
      <c r="L141" s="480">
        <v>4</v>
      </c>
      <c r="M141" s="480">
        <v>0</v>
      </c>
      <c r="N141" s="480">
        <v>13</v>
      </c>
      <c r="O141" s="481">
        <f t="shared" si="66"/>
        <v>627</v>
      </c>
      <c r="P141" s="481">
        <f t="shared" si="67"/>
        <v>53</v>
      </c>
      <c r="Q141" s="481">
        <f t="shared" si="68"/>
        <v>680</v>
      </c>
      <c r="R141" s="482">
        <v>7</v>
      </c>
      <c r="S141" s="482">
        <v>0</v>
      </c>
      <c r="T141" s="481">
        <f t="shared" si="69"/>
        <v>7</v>
      </c>
    </row>
    <row r="142" spans="1:20" ht="77.25" customHeight="1" collapsed="1">
      <c r="A142" s="465" t="s">
        <v>2672</v>
      </c>
      <c r="B142" s="477" t="s">
        <v>2673</v>
      </c>
      <c r="C142" s="471">
        <f t="shared" ref="C142:T142" si="70">SUM(C143:C155)</f>
        <v>9535</v>
      </c>
      <c r="D142" s="471">
        <f t="shared" si="70"/>
        <v>653</v>
      </c>
      <c r="E142" s="471">
        <f t="shared" si="70"/>
        <v>1010</v>
      </c>
      <c r="F142" s="471">
        <f t="shared" si="70"/>
        <v>1413</v>
      </c>
      <c r="G142" s="472">
        <f t="shared" si="70"/>
        <v>480</v>
      </c>
      <c r="H142" s="472">
        <f t="shared" si="70"/>
        <v>7872</v>
      </c>
      <c r="I142" s="471">
        <f t="shared" si="70"/>
        <v>1283</v>
      </c>
      <c r="J142" s="471">
        <f t="shared" si="70"/>
        <v>74</v>
      </c>
      <c r="K142" s="471">
        <f t="shared" si="70"/>
        <v>129</v>
      </c>
      <c r="L142" s="471">
        <f t="shared" si="70"/>
        <v>172</v>
      </c>
      <c r="M142" s="472">
        <f t="shared" si="70"/>
        <v>40</v>
      </c>
      <c r="N142" s="472">
        <f t="shared" si="70"/>
        <v>582</v>
      </c>
      <c r="O142" s="68">
        <f t="shared" si="70"/>
        <v>20963</v>
      </c>
      <c r="P142" s="68">
        <f t="shared" si="70"/>
        <v>2280</v>
      </c>
      <c r="Q142" s="68">
        <f>O142+P142</f>
        <v>23243</v>
      </c>
      <c r="R142" s="69">
        <f t="shared" si="70"/>
        <v>19</v>
      </c>
      <c r="S142" s="69">
        <f t="shared" si="70"/>
        <v>2</v>
      </c>
      <c r="T142" s="68">
        <f t="shared" si="70"/>
        <v>21</v>
      </c>
    </row>
    <row r="143" spans="1:20" ht="76.5" hidden="1" outlineLevel="1">
      <c r="A143" s="478" t="s">
        <v>2674</v>
      </c>
      <c r="B143" s="479" t="s">
        <v>2675</v>
      </c>
      <c r="C143" s="480">
        <v>1755</v>
      </c>
      <c r="D143" s="480">
        <v>53</v>
      </c>
      <c r="E143" s="480">
        <v>124</v>
      </c>
      <c r="F143" s="480">
        <v>170</v>
      </c>
      <c r="G143" s="480">
        <v>46</v>
      </c>
      <c r="H143" s="480">
        <v>1082</v>
      </c>
      <c r="I143" s="480">
        <v>55</v>
      </c>
      <c r="J143" s="480">
        <v>3</v>
      </c>
      <c r="K143" s="480">
        <v>7</v>
      </c>
      <c r="L143" s="480">
        <v>5</v>
      </c>
      <c r="M143" s="480">
        <v>4</v>
      </c>
      <c r="N143" s="480">
        <v>39</v>
      </c>
      <c r="O143" s="481">
        <f t="shared" ref="O143:O155" si="71">SUM(C143:H143)</f>
        <v>3230</v>
      </c>
      <c r="P143" s="481">
        <f t="shared" ref="P143:P155" si="72">SUM(I143:N143)</f>
        <v>113</v>
      </c>
      <c r="Q143" s="481">
        <f t="shared" ref="Q143:Q155" si="73">O143+P143</f>
        <v>3343</v>
      </c>
      <c r="R143" s="482">
        <v>3</v>
      </c>
      <c r="S143" s="482">
        <v>0</v>
      </c>
      <c r="T143" s="481">
        <f t="shared" ref="T143:T155" si="74">+S143+R143</f>
        <v>3</v>
      </c>
    </row>
    <row r="144" spans="1:20" ht="63.75" hidden="1" outlineLevel="1">
      <c r="A144" s="478" t="s">
        <v>2676</v>
      </c>
      <c r="B144" s="479" t="s">
        <v>2677</v>
      </c>
      <c r="C144" s="480">
        <v>459</v>
      </c>
      <c r="D144" s="480">
        <v>22</v>
      </c>
      <c r="E144" s="480">
        <v>56</v>
      </c>
      <c r="F144" s="480">
        <v>94</v>
      </c>
      <c r="G144" s="480">
        <v>36</v>
      </c>
      <c r="H144" s="480">
        <v>473</v>
      </c>
      <c r="I144" s="480">
        <v>30</v>
      </c>
      <c r="J144" s="480">
        <v>2</v>
      </c>
      <c r="K144" s="480">
        <v>4</v>
      </c>
      <c r="L144" s="480">
        <v>1</v>
      </c>
      <c r="M144" s="480">
        <v>1</v>
      </c>
      <c r="N144" s="480">
        <v>17</v>
      </c>
      <c r="O144" s="481">
        <f t="shared" si="71"/>
        <v>1140</v>
      </c>
      <c r="P144" s="481">
        <f t="shared" si="72"/>
        <v>55</v>
      </c>
      <c r="Q144" s="481">
        <f t="shared" si="73"/>
        <v>1195</v>
      </c>
      <c r="R144" s="482">
        <v>0</v>
      </c>
      <c r="S144" s="482">
        <v>0</v>
      </c>
      <c r="T144" s="481">
        <f t="shared" si="74"/>
        <v>0</v>
      </c>
    </row>
    <row r="145" spans="1:20" ht="76.5" hidden="1" outlineLevel="1">
      <c r="A145" s="478" t="s">
        <v>2678</v>
      </c>
      <c r="B145" s="479" t="s">
        <v>2679</v>
      </c>
      <c r="C145" s="480">
        <v>617</v>
      </c>
      <c r="D145" s="480">
        <v>58</v>
      </c>
      <c r="E145" s="480">
        <v>77</v>
      </c>
      <c r="F145" s="480">
        <v>125</v>
      </c>
      <c r="G145" s="480">
        <v>44</v>
      </c>
      <c r="H145" s="480">
        <v>804</v>
      </c>
      <c r="I145" s="480">
        <v>37</v>
      </c>
      <c r="J145" s="480">
        <v>2</v>
      </c>
      <c r="K145" s="480">
        <v>3</v>
      </c>
      <c r="L145" s="480">
        <v>10</v>
      </c>
      <c r="M145" s="480">
        <v>4</v>
      </c>
      <c r="N145" s="480">
        <v>42</v>
      </c>
      <c r="O145" s="481">
        <f t="shared" si="71"/>
        <v>1725</v>
      </c>
      <c r="P145" s="481">
        <f t="shared" si="72"/>
        <v>98</v>
      </c>
      <c r="Q145" s="481">
        <f t="shared" si="73"/>
        <v>1823</v>
      </c>
      <c r="R145" s="482">
        <v>2</v>
      </c>
      <c r="S145" s="482">
        <v>0</v>
      </c>
      <c r="T145" s="481">
        <f t="shared" si="74"/>
        <v>2</v>
      </c>
    </row>
    <row r="146" spans="1:20" ht="51" hidden="1" outlineLevel="1">
      <c r="A146" s="478" t="s">
        <v>2680</v>
      </c>
      <c r="B146" s="479" t="s">
        <v>2681</v>
      </c>
      <c r="C146" s="480">
        <v>301</v>
      </c>
      <c r="D146" s="480">
        <v>20</v>
      </c>
      <c r="E146" s="480">
        <v>16</v>
      </c>
      <c r="F146" s="480">
        <v>36</v>
      </c>
      <c r="G146" s="480">
        <v>8</v>
      </c>
      <c r="H146" s="480">
        <v>176</v>
      </c>
      <c r="I146" s="480">
        <v>28</v>
      </c>
      <c r="J146" s="480">
        <v>1</v>
      </c>
      <c r="K146" s="480">
        <v>3</v>
      </c>
      <c r="L146" s="480">
        <v>3</v>
      </c>
      <c r="M146" s="480">
        <v>0</v>
      </c>
      <c r="N146" s="480">
        <v>5</v>
      </c>
      <c r="O146" s="481">
        <f t="shared" si="71"/>
        <v>557</v>
      </c>
      <c r="P146" s="481">
        <f t="shared" si="72"/>
        <v>40</v>
      </c>
      <c r="Q146" s="481">
        <f t="shared" si="73"/>
        <v>597</v>
      </c>
      <c r="R146" s="482">
        <v>0</v>
      </c>
      <c r="S146" s="482">
        <v>0</v>
      </c>
      <c r="T146" s="481">
        <f t="shared" si="74"/>
        <v>0</v>
      </c>
    </row>
    <row r="147" spans="1:20" ht="51" hidden="1" outlineLevel="1">
      <c r="A147" s="478" t="s">
        <v>2682</v>
      </c>
      <c r="B147" s="479" t="s">
        <v>2683</v>
      </c>
      <c r="C147" s="480">
        <v>821</v>
      </c>
      <c r="D147" s="480">
        <v>74</v>
      </c>
      <c r="E147" s="480">
        <v>95</v>
      </c>
      <c r="F147" s="480">
        <v>109</v>
      </c>
      <c r="G147" s="480">
        <v>49</v>
      </c>
      <c r="H147" s="480">
        <v>622</v>
      </c>
      <c r="I147" s="480">
        <v>92</v>
      </c>
      <c r="J147" s="480">
        <v>14</v>
      </c>
      <c r="K147" s="480">
        <v>17</v>
      </c>
      <c r="L147" s="480">
        <v>24</v>
      </c>
      <c r="M147" s="480">
        <v>5</v>
      </c>
      <c r="N147" s="480">
        <v>61</v>
      </c>
      <c r="O147" s="481">
        <f t="shared" si="71"/>
        <v>1770</v>
      </c>
      <c r="P147" s="481">
        <f t="shared" si="72"/>
        <v>213</v>
      </c>
      <c r="Q147" s="481">
        <f t="shared" si="73"/>
        <v>1983</v>
      </c>
      <c r="R147" s="482">
        <v>0</v>
      </c>
      <c r="S147" s="482">
        <v>2</v>
      </c>
      <c r="T147" s="481">
        <f t="shared" si="74"/>
        <v>2</v>
      </c>
    </row>
    <row r="148" spans="1:20" ht="51" hidden="1" outlineLevel="1">
      <c r="A148" s="478" t="s">
        <v>2684</v>
      </c>
      <c r="B148" s="479" t="s">
        <v>2685</v>
      </c>
      <c r="C148" s="480">
        <v>8</v>
      </c>
      <c r="D148" s="480">
        <v>0</v>
      </c>
      <c r="E148" s="480">
        <v>0</v>
      </c>
      <c r="F148" s="480">
        <v>0</v>
      </c>
      <c r="G148" s="480">
        <v>0</v>
      </c>
      <c r="H148" s="480">
        <v>3</v>
      </c>
      <c r="I148" s="480">
        <v>2</v>
      </c>
      <c r="J148" s="480">
        <v>0</v>
      </c>
      <c r="K148" s="480">
        <v>0</v>
      </c>
      <c r="L148" s="480">
        <v>1</v>
      </c>
      <c r="M148" s="480">
        <v>0</v>
      </c>
      <c r="N148" s="480">
        <v>0</v>
      </c>
      <c r="O148" s="481">
        <f t="shared" si="71"/>
        <v>11</v>
      </c>
      <c r="P148" s="481">
        <f t="shared" si="72"/>
        <v>3</v>
      </c>
      <c r="Q148" s="481">
        <f t="shared" si="73"/>
        <v>14</v>
      </c>
      <c r="R148" s="482">
        <v>0</v>
      </c>
      <c r="S148" s="482">
        <v>0</v>
      </c>
      <c r="T148" s="481">
        <f t="shared" si="74"/>
        <v>0</v>
      </c>
    </row>
    <row r="149" spans="1:20" ht="63.75" hidden="1" outlineLevel="1">
      <c r="A149" s="478" t="s">
        <v>2686</v>
      </c>
      <c r="B149" s="479" t="s">
        <v>2687</v>
      </c>
      <c r="C149" s="480">
        <v>3</v>
      </c>
      <c r="D149" s="480">
        <v>0</v>
      </c>
      <c r="E149" s="480">
        <v>2</v>
      </c>
      <c r="F149" s="480">
        <v>2</v>
      </c>
      <c r="G149" s="480">
        <v>1</v>
      </c>
      <c r="H149" s="480">
        <v>8</v>
      </c>
      <c r="I149" s="480">
        <v>1</v>
      </c>
      <c r="J149" s="480">
        <v>0</v>
      </c>
      <c r="K149" s="480">
        <v>1</v>
      </c>
      <c r="L149" s="480">
        <v>0</v>
      </c>
      <c r="M149" s="480">
        <v>1</v>
      </c>
      <c r="N149" s="480">
        <v>0</v>
      </c>
      <c r="O149" s="481">
        <f t="shared" si="71"/>
        <v>16</v>
      </c>
      <c r="P149" s="481">
        <f t="shared" si="72"/>
        <v>3</v>
      </c>
      <c r="Q149" s="481">
        <f t="shared" si="73"/>
        <v>19</v>
      </c>
      <c r="R149" s="482">
        <v>0</v>
      </c>
      <c r="S149" s="482">
        <v>0</v>
      </c>
      <c r="T149" s="481">
        <f t="shared" si="74"/>
        <v>0</v>
      </c>
    </row>
    <row r="150" spans="1:20" ht="63.75" hidden="1" outlineLevel="1">
      <c r="A150" s="478" t="s">
        <v>2688</v>
      </c>
      <c r="B150" s="479" t="s">
        <v>2689</v>
      </c>
      <c r="C150" s="480">
        <v>755</v>
      </c>
      <c r="D150" s="480">
        <v>54</v>
      </c>
      <c r="E150" s="480">
        <v>96</v>
      </c>
      <c r="F150" s="480">
        <v>139</v>
      </c>
      <c r="G150" s="480">
        <v>33</v>
      </c>
      <c r="H150" s="480">
        <v>606</v>
      </c>
      <c r="I150" s="480">
        <v>165</v>
      </c>
      <c r="J150" s="480">
        <v>10</v>
      </c>
      <c r="K150" s="480">
        <v>13</v>
      </c>
      <c r="L150" s="480">
        <v>18</v>
      </c>
      <c r="M150" s="480">
        <v>5</v>
      </c>
      <c r="N150" s="480">
        <v>83</v>
      </c>
      <c r="O150" s="481">
        <f t="shared" si="71"/>
        <v>1683</v>
      </c>
      <c r="P150" s="481">
        <f t="shared" si="72"/>
        <v>294</v>
      </c>
      <c r="Q150" s="481">
        <f t="shared" si="73"/>
        <v>1977</v>
      </c>
      <c r="R150" s="482">
        <v>1</v>
      </c>
      <c r="S150" s="482">
        <v>0</v>
      </c>
      <c r="T150" s="481">
        <f t="shared" si="74"/>
        <v>1</v>
      </c>
    </row>
    <row r="151" spans="1:20" ht="38.25" hidden="1" outlineLevel="1">
      <c r="A151" s="478" t="s">
        <v>2690</v>
      </c>
      <c r="B151" s="479" t="s">
        <v>2691</v>
      </c>
      <c r="C151" s="480">
        <v>119</v>
      </c>
      <c r="D151" s="480">
        <v>12</v>
      </c>
      <c r="E151" s="480">
        <v>21</v>
      </c>
      <c r="F151" s="480">
        <v>20</v>
      </c>
      <c r="G151" s="480">
        <v>7</v>
      </c>
      <c r="H151" s="480">
        <v>109</v>
      </c>
      <c r="I151" s="480">
        <v>26</v>
      </c>
      <c r="J151" s="480">
        <v>3</v>
      </c>
      <c r="K151" s="480">
        <v>4</v>
      </c>
      <c r="L151" s="480">
        <v>4</v>
      </c>
      <c r="M151" s="480">
        <v>0</v>
      </c>
      <c r="N151" s="480">
        <v>17</v>
      </c>
      <c r="O151" s="481">
        <f t="shared" si="71"/>
        <v>288</v>
      </c>
      <c r="P151" s="481">
        <f t="shared" si="72"/>
        <v>54</v>
      </c>
      <c r="Q151" s="481">
        <f t="shared" si="73"/>
        <v>342</v>
      </c>
      <c r="R151" s="482">
        <v>1</v>
      </c>
      <c r="S151" s="482">
        <v>0</v>
      </c>
      <c r="T151" s="481">
        <f t="shared" si="74"/>
        <v>1</v>
      </c>
    </row>
    <row r="152" spans="1:20" ht="51" hidden="1" outlineLevel="1">
      <c r="A152" s="478" t="s">
        <v>2692</v>
      </c>
      <c r="B152" s="479" t="s">
        <v>2693</v>
      </c>
      <c r="C152" s="480">
        <v>103</v>
      </c>
      <c r="D152" s="480">
        <v>7</v>
      </c>
      <c r="E152" s="480">
        <v>17</v>
      </c>
      <c r="F152" s="480">
        <v>24</v>
      </c>
      <c r="G152" s="480">
        <v>7</v>
      </c>
      <c r="H152" s="480">
        <v>119</v>
      </c>
      <c r="I152" s="480">
        <v>9</v>
      </c>
      <c r="J152" s="480">
        <v>0</v>
      </c>
      <c r="K152" s="480">
        <v>0</v>
      </c>
      <c r="L152" s="480">
        <v>2</v>
      </c>
      <c r="M152" s="480">
        <v>0</v>
      </c>
      <c r="N152" s="480">
        <v>4</v>
      </c>
      <c r="O152" s="481">
        <f t="shared" si="71"/>
        <v>277</v>
      </c>
      <c r="P152" s="481">
        <f t="shared" si="72"/>
        <v>15</v>
      </c>
      <c r="Q152" s="481">
        <f t="shared" si="73"/>
        <v>292</v>
      </c>
      <c r="R152" s="482">
        <v>0</v>
      </c>
      <c r="S152" s="482">
        <v>0</v>
      </c>
      <c r="T152" s="481">
        <f t="shared" si="74"/>
        <v>0</v>
      </c>
    </row>
    <row r="153" spans="1:20" ht="51" hidden="1" outlineLevel="1">
      <c r="A153" s="478" t="s">
        <v>2694</v>
      </c>
      <c r="B153" s="479" t="s">
        <v>2695</v>
      </c>
      <c r="C153" s="480">
        <v>89</v>
      </c>
      <c r="D153" s="480">
        <v>10</v>
      </c>
      <c r="E153" s="480">
        <v>13</v>
      </c>
      <c r="F153" s="480">
        <v>18</v>
      </c>
      <c r="G153" s="480">
        <v>8</v>
      </c>
      <c r="H153" s="480">
        <v>141</v>
      </c>
      <c r="I153" s="480">
        <v>5</v>
      </c>
      <c r="J153" s="480">
        <v>0</v>
      </c>
      <c r="K153" s="480">
        <v>0</v>
      </c>
      <c r="L153" s="480">
        <v>1</v>
      </c>
      <c r="M153" s="480">
        <v>0</v>
      </c>
      <c r="N153" s="480">
        <v>2</v>
      </c>
      <c r="O153" s="481">
        <f t="shared" si="71"/>
        <v>279</v>
      </c>
      <c r="P153" s="481">
        <f t="shared" si="72"/>
        <v>8</v>
      </c>
      <c r="Q153" s="481">
        <f t="shared" si="73"/>
        <v>287</v>
      </c>
      <c r="R153" s="482">
        <v>2</v>
      </c>
      <c r="S153" s="482">
        <v>0</v>
      </c>
      <c r="T153" s="481">
        <f t="shared" si="74"/>
        <v>2</v>
      </c>
    </row>
    <row r="154" spans="1:20" ht="25.5" hidden="1" outlineLevel="1">
      <c r="A154" s="478" t="s">
        <v>2696</v>
      </c>
      <c r="B154" s="479" t="s">
        <v>2697</v>
      </c>
      <c r="C154" s="480">
        <v>1009</v>
      </c>
      <c r="D154" s="480">
        <v>60</v>
      </c>
      <c r="E154" s="480">
        <v>100</v>
      </c>
      <c r="F154" s="480">
        <v>129</v>
      </c>
      <c r="G154" s="480">
        <v>38</v>
      </c>
      <c r="H154" s="480">
        <v>676</v>
      </c>
      <c r="I154" s="480">
        <v>107</v>
      </c>
      <c r="J154" s="480">
        <v>3</v>
      </c>
      <c r="K154" s="480">
        <v>7</v>
      </c>
      <c r="L154" s="480">
        <v>17</v>
      </c>
      <c r="M154" s="480">
        <v>1</v>
      </c>
      <c r="N154" s="480">
        <v>59</v>
      </c>
      <c r="O154" s="481">
        <f t="shared" si="71"/>
        <v>2012</v>
      </c>
      <c r="P154" s="481">
        <f t="shared" si="72"/>
        <v>194</v>
      </c>
      <c r="Q154" s="481">
        <f t="shared" si="73"/>
        <v>2206</v>
      </c>
      <c r="R154" s="482">
        <v>1</v>
      </c>
      <c r="S154" s="482">
        <v>0</v>
      </c>
      <c r="T154" s="481">
        <f t="shared" si="74"/>
        <v>1</v>
      </c>
    </row>
    <row r="155" spans="1:20" ht="76.5" hidden="1" outlineLevel="1">
      <c r="A155" s="478" t="s">
        <v>2698</v>
      </c>
      <c r="B155" s="479" t="s">
        <v>2699</v>
      </c>
      <c r="C155" s="480">
        <v>3496</v>
      </c>
      <c r="D155" s="480">
        <v>283</v>
      </c>
      <c r="E155" s="480">
        <v>393</v>
      </c>
      <c r="F155" s="480">
        <v>547</v>
      </c>
      <c r="G155" s="480">
        <v>203</v>
      </c>
      <c r="H155" s="480">
        <v>3053</v>
      </c>
      <c r="I155" s="480">
        <v>726</v>
      </c>
      <c r="J155" s="480">
        <v>36</v>
      </c>
      <c r="K155" s="480">
        <v>70</v>
      </c>
      <c r="L155" s="480">
        <v>86</v>
      </c>
      <c r="M155" s="480">
        <v>19</v>
      </c>
      <c r="N155" s="480">
        <v>253</v>
      </c>
      <c r="O155" s="481">
        <f t="shared" si="71"/>
        <v>7975</v>
      </c>
      <c r="P155" s="481">
        <f t="shared" si="72"/>
        <v>1190</v>
      </c>
      <c r="Q155" s="481">
        <f t="shared" si="73"/>
        <v>9165</v>
      </c>
      <c r="R155" s="482">
        <v>9</v>
      </c>
      <c r="S155" s="482">
        <v>0</v>
      </c>
      <c r="T155" s="481">
        <f t="shared" si="74"/>
        <v>9</v>
      </c>
    </row>
    <row r="156" spans="1:20" ht="51" collapsed="1">
      <c r="A156" s="465" t="s">
        <v>2700</v>
      </c>
      <c r="B156" s="477" t="s">
        <v>2701</v>
      </c>
      <c r="C156" s="471">
        <f t="shared" ref="C156:T156" si="75">SUM(C157:C165)</f>
        <v>948</v>
      </c>
      <c r="D156" s="471">
        <f t="shared" si="75"/>
        <v>58</v>
      </c>
      <c r="E156" s="471">
        <f t="shared" si="75"/>
        <v>98</v>
      </c>
      <c r="F156" s="471">
        <f t="shared" si="75"/>
        <v>87</v>
      </c>
      <c r="G156" s="472">
        <f t="shared" si="75"/>
        <v>19</v>
      </c>
      <c r="H156" s="472">
        <f t="shared" si="75"/>
        <v>274</v>
      </c>
      <c r="I156" s="471">
        <f t="shared" si="75"/>
        <v>525</v>
      </c>
      <c r="J156" s="471">
        <f t="shared" si="75"/>
        <v>12</v>
      </c>
      <c r="K156" s="471">
        <f t="shared" si="75"/>
        <v>24</v>
      </c>
      <c r="L156" s="471">
        <f t="shared" si="75"/>
        <v>17</v>
      </c>
      <c r="M156" s="472">
        <f t="shared" si="75"/>
        <v>13</v>
      </c>
      <c r="N156" s="472">
        <f t="shared" si="75"/>
        <v>36</v>
      </c>
      <c r="O156" s="68">
        <f t="shared" si="75"/>
        <v>1484</v>
      </c>
      <c r="P156" s="68">
        <f t="shared" si="75"/>
        <v>627</v>
      </c>
      <c r="Q156" s="68">
        <f t="shared" si="75"/>
        <v>2111</v>
      </c>
      <c r="R156" s="69">
        <f t="shared" si="75"/>
        <v>4</v>
      </c>
      <c r="S156" s="69">
        <f t="shared" si="75"/>
        <v>0</v>
      </c>
      <c r="T156" s="68">
        <f t="shared" si="75"/>
        <v>4</v>
      </c>
    </row>
    <row r="157" spans="1:20" ht="51" hidden="1" outlineLevel="1">
      <c r="A157" s="478" t="s">
        <v>2702</v>
      </c>
      <c r="B157" s="479" t="s">
        <v>2703</v>
      </c>
      <c r="C157" s="480">
        <v>236</v>
      </c>
      <c r="D157" s="480">
        <v>9</v>
      </c>
      <c r="E157" s="480">
        <v>36</v>
      </c>
      <c r="F157" s="480">
        <v>31</v>
      </c>
      <c r="G157" s="480">
        <v>9</v>
      </c>
      <c r="H157" s="480">
        <v>122</v>
      </c>
      <c r="I157" s="480">
        <v>61</v>
      </c>
      <c r="J157" s="480">
        <v>2</v>
      </c>
      <c r="K157" s="480">
        <v>5</v>
      </c>
      <c r="L157" s="480">
        <v>7</v>
      </c>
      <c r="M157" s="480">
        <v>3</v>
      </c>
      <c r="N157" s="480">
        <v>17</v>
      </c>
      <c r="O157" s="481">
        <f t="shared" ref="O157:O165" si="76">SUM(C157:H157)</f>
        <v>443</v>
      </c>
      <c r="P157" s="481">
        <f t="shared" ref="P157:P165" si="77">SUM(I157:N157)</f>
        <v>95</v>
      </c>
      <c r="Q157" s="481">
        <f t="shared" ref="Q157:Q165" si="78">O157+P157</f>
        <v>538</v>
      </c>
      <c r="R157" s="482">
        <v>0</v>
      </c>
      <c r="S157" s="482">
        <v>0</v>
      </c>
      <c r="T157" s="481">
        <f t="shared" ref="T157:T165" si="79">+S157+R157</f>
        <v>0</v>
      </c>
    </row>
    <row r="158" spans="1:20" ht="51" hidden="1" outlineLevel="1">
      <c r="A158" s="478" t="s">
        <v>2704</v>
      </c>
      <c r="B158" s="479" t="s">
        <v>2705</v>
      </c>
      <c r="C158" s="480">
        <v>330</v>
      </c>
      <c r="D158" s="480">
        <v>20</v>
      </c>
      <c r="E158" s="480">
        <v>25</v>
      </c>
      <c r="F158" s="480">
        <v>25</v>
      </c>
      <c r="G158" s="480">
        <v>3</v>
      </c>
      <c r="H158" s="480">
        <v>44</v>
      </c>
      <c r="I158" s="480">
        <v>238</v>
      </c>
      <c r="J158" s="480">
        <v>4</v>
      </c>
      <c r="K158" s="480">
        <v>8</v>
      </c>
      <c r="L158" s="480">
        <v>5</v>
      </c>
      <c r="M158" s="480">
        <v>6</v>
      </c>
      <c r="N158" s="480">
        <v>8</v>
      </c>
      <c r="O158" s="481">
        <f t="shared" si="76"/>
        <v>447</v>
      </c>
      <c r="P158" s="481">
        <f t="shared" si="77"/>
        <v>269</v>
      </c>
      <c r="Q158" s="481">
        <f t="shared" si="78"/>
        <v>716</v>
      </c>
      <c r="R158" s="482">
        <v>3</v>
      </c>
      <c r="S158" s="482">
        <v>0</v>
      </c>
      <c r="T158" s="481">
        <f t="shared" si="79"/>
        <v>3</v>
      </c>
    </row>
    <row r="159" spans="1:20" ht="51" hidden="1" outlineLevel="1">
      <c r="A159" s="478" t="s">
        <v>2706</v>
      </c>
      <c r="B159" s="479" t="s">
        <v>2707</v>
      </c>
      <c r="C159" s="480">
        <v>61</v>
      </c>
      <c r="D159" s="480">
        <v>4</v>
      </c>
      <c r="E159" s="480">
        <v>5</v>
      </c>
      <c r="F159" s="480">
        <v>8</v>
      </c>
      <c r="G159" s="480">
        <v>0</v>
      </c>
      <c r="H159" s="480">
        <v>43</v>
      </c>
      <c r="I159" s="480">
        <v>11</v>
      </c>
      <c r="J159" s="480">
        <v>1</v>
      </c>
      <c r="K159" s="480">
        <v>2</v>
      </c>
      <c r="L159" s="480">
        <v>1</v>
      </c>
      <c r="M159" s="480">
        <v>0</v>
      </c>
      <c r="N159" s="480">
        <v>1</v>
      </c>
      <c r="O159" s="481">
        <f t="shared" si="76"/>
        <v>121</v>
      </c>
      <c r="P159" s="481">
        <f t="shared" si="77"/>
        <v>16</v>
      </c>
      <c r="Q159" s="481">
        <f t="shared" si="78"/>
        <v>137</v>
      </c>
      <c r="R159" s="482">
        <v>0</v>
      </c>
      <c r="S159" s="482">
        <v>0</v>
      </c>
      <c r="T159" s="481">
        <f t="shared" si="79"/>
        <v>0</v>
      </c>
    </row>
    <row r="160" spans="1:20" ht="51" hidden="1" outlineLevel="1">
      <c r="A160" s="478" t="s">
        <v>2708</v>
      </c>
      <c r="B160" s="479" t="s">
        <v>2709</v>
      </c>
      <c r="C160" s="480">
        <v>19</v>
      </c>
      <c r="D160" s="480">
        <v>2</v>
      </c>
      <c r="E160" s="480">
        <v>0</v>
      </c>
      <c r="F160" s="480">
        <v>1</v>
      </c>
      <c r="G160" s="480">
        <v>0</v>
      </c>
      <c r="H160" s="480">
        <v>16</v>
      </c>
      <c r="I160" s="480">
        <v>4</v>
      </c>
      <c r="J160" s="480">
        <v>1</v>
      </c>
      <c r="K160" s="480">
        <v>0</v>
      </c>
      <c r="L160" s="480">
        <v>0</v>
      </c>
      <c r="M160" s="480">
        <v>0</v>
      </c>
      <c r="N160" s="480">
        <v>1</v>
      </c>
      <c r="O160" s="481">
        <f t="shared" si="76"/>
        <v>38</v>
      </c>
      <c r="P160" s="481">
        <f t="shared" si="77"/>
        <v>6</v>
      </c>
      <c r="Q160" s="481">
        <f t="shared" si="78"/>
        <v>44</v>
      </c>
      <c r="R160" s="482">
        <v>1</v>
      </c>
      <c r="S160" s="482">
        <v>0</v>
      </c>
      <c r="T160" s="481">
        <f t="shared" si="79"/>
        <v>1</v>
      </c>
    </row>
    <row r="161" spans="1:20" ht="63.75" hidden="1" outlineLevel="1">
      <c r="A161" s="478" t="s">
        <v>2710</v>
      </c>
      <c r="B161" s="479" t="s">
        <v>2711</v>
      </c>
      <c r="C161" s="480">
        <v>46</v>
      </c>
      <c r="D161" s="480">
        <v>1</v>
      </c>
      <c r="E161" s="480">
        <v>6</v>
      </c>
      <c r="F161" s="480">
        <v>0</v>
      </c>
      <c r="G161" s="480">
        <v>2</v>
      </c>
      <c r="H161" s="480">
        <v>2</v>
      </c>
      <c r="I161" s="480">
        <v>90</v>
      </c>
      <c r="J161" s="480">
        <v>1</v>
      </c>
      <c r="K161" s="480">
        <v>5</v>
      </c>
      <c r="L161" s="480">
        <v>0</v>
      </c>
      <c r="M161" s="480">
        <v>2</v>
      </c>
      <c r="N161" s="480">
        <v>0</v>
      </c>
      <c r="O161" s="481">
        <f t="shared" si="76"/>
        <v>57</v>
      </c>
      <c r="P161" s="481">
        <f t="shared" si="77"/>
        <v>98</v>
      </c>
      <c r="Q161" s="481">
        <f t="shared" si="78"/>
        <v>155</v>
      </c>
      <c r="R161" s="482">
        <v>0</v>
      </c>
      <c r="S161" s="482">
        <v>0</v>
      </c>
      <c r="T161" s="481">
        <f t="shared" si="79"/>
        <v>0</v>
      </c>
    </row>
    <row r="162" spans="1:20" ht="25.5" hidden="1" outlineLevel="1">
      <c r="A162" s="478" t="s">
        <v>2712</v>
      </c>
      <c r="B162" s="479" t="s">
        <v>2713</v>
      </c>
      <c r="C162" s="480">
        <v>12</v>
      </c>
      <c r="D162" s="480">
        <v>1</v>
      </c>
      <c r="E162" s="480">
        <v>0</v>
      </c>
      <c r="F162" s="480">
        <v>2</v>
      </c>
      <c r="G162" s="480">
        <v>0</v>
      </c>
      <c r="H162" s="480">
        <v>0</v>
      </c>
      <c r="I162" s="480">
        <v>1</v>
      </c>
      <c r="J162" s="480">
        <v>0</v>
      </c>
      <c r="K162" s="480">
        <v>0</v>
      </c>
      <c r="L162" s="480">
        <v>0</v>
      </c>
      <c r="M162" s="480">
        <v>0</v>
      </c>
      <c r="N162" s="480">
        <v>0</v>
      </c>
      <c r="O162" s="481">
        <f t="shared" si="76"/>
        <v>15</v>
      </c>
      <c r="P162" s="481">
        <f t="shared" si="77"/>
        <v>1</v>
      </c>
      <c r="Q162" s="481">
        <f t="shared" si="78"/>
        <v>16</v>
      </c>
      <c r="R162" s="482">
        <v>0</v>
      </c>
      <c r="S162" s="482">
        <v>0</v>
      </c>
      <c r="T162" s="481">
        <f t="shared" si="79"/>
        <v>0</v>
      </c>
    </row>
    <row r="163" spans="1:20" ht="25.5" hidden="1" outlineLevel="1">
      <c r="A163" s="478" t="s">
        <v>2714</v>
      </c>
      <c r="B163" s="479" t="s">
        <v>2715</v>
      </c>
      <c r="C163" s="480">
        <v>26</v>
      </c>
      <c r="D163" s="480">
        <v>0</v>
      </c>
      <c r="E163" s="480">
        <v>1</v>
      </c>
      <c r="F163" s="480">
        <v>0</v>
      </c>
      <c r="G163" s="480">
        <v>0</v>
      </c>
      <c r="H163" s="480">
        <v>1</v>
      </c>
      <c r="I163" s="480">
        <v>47</v>
      </c>
      <c r="J163" s="480">
        <v>1</v>
      </c>
      <c r="K163" s="480">
        <v>0</v>
      </c>
      <c r="L163" s="480">
        <v>1</v>
      </c>
      <c r="M163" s="480">
        <v>1</v>
      </c>
      <c r="N163" s="480">
        <v>0</v>
      </c>
      <c r="O163" s="481">
        <f t="shared" si="76"/>
        <v>28</v>
      </c>
      <c r="P163" s="481">
        <f t="shared" si="77"/>
        <v>50</v>
      </c>
      <c r="Q163" s="481">
        <f t="shared" si="78"/>
        <v>78</v>
      </c>
      <c r="R163" s="482">
        <v>0</v>
      </c>
      <c r="S163" s="482">
        <v>0</v>
      </c>
      <c r="T163" s="481">
        <f t="shared" si="79"/>
        <v>0</v>
      </c>
    </row>
    <row r="164" spans="1:20" ht="51" hidden="1" outlineLevel="1">
      <c r="A164" s="478" t="s">
        <v>2716</v>
      </c>
      <c r="B164" s="479" t="s">
        <v>2717</v>
      </c>
      <c r="C164" s="480">
        <v>85</v>
      </c>
      <c r="D164" s="480">
        <v>4</v>
      </c>
      <c r="E164" s="480">
        <v>3</v>
      </c>
      <c r="F164" s="480">
        <v>7</v>
      </c>
      <c r="G164" s="480">
        <v>3</v>
      </c>
      <c r="H164" s="480">
        <v>13</v>
      </c>
      <c r="I164" s="480">
        <v>21</v>
      </c>
      <c r="J164" s="480">
        <v>2</v>
      </c>
      <c r="K164" s="480">
        <v>0</v>
      </c>
      <c r="L164" s="480">
        <v>2</v>
      </c>
      <c r="M164" s="480">
        <v>0</v>
      </c>
      <c r="N164" s="480">
        <v>3</v>
      </c>
      <c r="O164" s="481">
        <f t="shared" si="76"/>
        <v>115</v>
      </c>
      <c r="P164" s="481">
        <f t="shared" si="77"/>
        <v>28</v>
      </c>
      <c r="Q164" s="481">
        <f t="shared" si="78"/>
        <v>143</v>
      </c>
      <c r="R164" s="482">
        <v>0</v>
      </c>
      <c r="S164" s="482">
        <v>0</v>
      </c>
      <c r="T164" s="481">
        <f t="shared" si="79"/>
        <v>0</v>
      </c>
    </row>
    <row r="165" spans="1:20" ht="76.5" hidden="1" outlineLevel="1">
      <c r="A165" s="478" t="s">
        <v>2718</v>
      </c>
      <c r="B165" s="479" t="s">
        <v>2719</v>
      </c>
      <c r="C165" s="480">
        <v>133</v>
      </c>
      <c r="D165" s="480">
        <v>17</v>
      </c>
      <c r="E165" s="480">
        <v>22</v>
      </c>
      <c r="F165" s="480">
        <v>13</v>
      </c>
      <c r="G165" s="480">
        <v>2</v>
      </c>
      <c r="H165" s="480">
        <v>33</v>
      </c>
      <c r="I165" s="480">
        <v>52</v>
      </c>
      <c r="J165" s="480">
        <v>0</v>
      </c>
      <c r="K165" s="480">
        <v>4</v>
      </c>
      <c r="L165" s="480">
        <v>1</v>
      </c>
      <c r="M165" s="480">
        <v>1</v>
      </c>
      <c r="N165" s="480">
        <v>6</v>
      </c>
      <c r="O165" s="481">
        <f t="shared" si="76"/>
        <v>220</v>
      </c>
      <c r="P165" s="481">
        <f t="shared" si="77"/>
        <v>64</v>
      </c>
      <c r="Q165" s="481">
        <f t="shared" si="78"/>
        <v>284</v>
      </c>
      <c r="R165" s="482">
        <v>0</v>
      </c>
      <c r="S165" s="482">
        <v>0</v>
      </c>
      <c r="T165" s="481">
        <f t="shared" si="79"/>
        <v>0</v>
      </c>
    </row>
    <row r="166" spans="1:20" ht="56.25" customHeight="1" collapsed="1">
      <c r="A166" s="465" t="s">
        <v>2720</v>
      </c>
      <c r="B166" s="477" t="s">
        <v>2721</v>
      </c>
      <c r="C166" s="471">
        <f t="shared" ref="C166:T166" si="80">SUM(C167:C170)</f>
        <v>198</v>
      </c>
      <c r="D166" s="471">
        <f t="shared" si="80"/>
        <v>10</v>
      </c>
      <c r="E166" s="471">
        <f t="shared" si="80"/>
        <v>14</v>
      </c>
      <c r="F166" s="471">
        <f t="shared" si="80"/>
        <v>21</v>
      </c>
      <c r="G166" s="472">
        <f t="shared" si="80"/>
        <v>7</v>
      </c>
      <c r="H166" s="472">
        <f t="shared" si="80"/>
        <v>131</v>
      </c>
      <c r="I166" s="471">
        <f t="shared" si="80"/>
        <v>60</v>
      </c>
      <c r="J166" s="471">
        <f t="shared" si="80"/>
        <v>1</v>
      </c>
      <c r="K166" s="471">
        <f t="shared" si="80"/>
        <v>2</v>
      </c>
      <c r="L166" s="471">
        <f t="shared" si="80"/>
        <v>4</v>
      </c>
      <c r="M166" s="472">
        <f t="shared" si="80"/>
        <v>3</v>
      </c>
      <c r="N166" s="472">
        <f t="shared" si="80"/>
        <v>17</v>
      </c>
      <c r="O166" s="68">
        <f t="shared" si="80"/>
        <v>381</v>
      </c>
      <c r="P166" s="68">
        <f t="shared" si="80"/>
        <v>87</v>
      </c>
      <c r="Q166" s="68">
        <f t="shared" si="80"/>
        <v>468</v>
      </c>
      <c r="R166" s="69">
        <f t="shared" si="80"/>
        <v>5</v>
      </c>
      <c r="S166" s="69">
        <f t="shared" si="80"/>
        <v>0</v>
      </c>
      <c r="T166" s="68">
        <f t="shared" si="80"/>
        <v>5</v>
      </c>
    </row>
    <row r="167" spans="1:20" ht="25.5" hidden="1" outlineLevel="1">
      <c r="A167" s="478" t="s">
        <v>2722</v>
      </c>
      <c r="B167" s="479" t="s">
        <v>2723</v>
      </c>
      <c r="C167" s="480">
        <v>29</v>
      </c>
      <c r="D167" s="480">
        <v>0</v>
      </c>
      <c r="E167" s="480">
        <v>3</v>
      </c>
      <c r="F167" s="480">
        <v>1</v>
      </c>
      <c r="G167" s="480">
        <v>1</v>
      </c>
      <c r="H167" s="480">
        <v>25</v>
      </c>
      <c r="I167" s="480">
        <v>7</v>
      </c>
      <c r="J167" s="480">
        <v>0</v>
      </c>
      <c r="K167" s="480">
        <v>1</v>
      </c>
      <c r="L167" s="480">
        <v>0</v>
      </c>
      <c r="M167" s="480">
        <v>1</v>
      </c>
      <c r="N167" s="480">
        <v>1</v>
      </c>
      <c r="O167" s="481">
        <f t="shared" ref="O167:O170" si="81">SUM(C167:H167)</f>
        <v>59</v>
      </c>
      <c r="P167" s="481">
        <f t="shared" ref="P167:P170" si="82">SUM(I167:N167)</f>
        <v>10</v>
      </c>
      <c r="Q167" s="481">
        <f t="shared" ref="Q167:Q170" si="83">O167+P167</f>
        <v>69</v>
      </c>
      <c r="R167" s="482">
        <v>0</v>
      </c>
      <c r="S167" s="482">
        <v>0</v>
      </c>
      <c r="T167" s="481">
        <f t="shared" ref="T167:T170" si="84">+S167+R167</f>
        <v>0</v>
      </c>
    </row>
    <row r="168" spans="1:20" ht="25.5" hidden="1" outlineLevel="1">
      <c r="A168" s="478" t="s">
        <v>2724</v>
      </c>
      <c r="B168" s="479" t="s">
        <v>2725</v>
      </c>
      <c r="C168" s="480">
        <v>147</v>
      </c>
      <c r="D168" s="480">
        <v>9</v>
      </c>
      <c r="E168" s="480">
        <v>9</v>
      </c>
      <c r="F168" s="480">
        <v>19</v>
      </c>
      <c r="G168" s="480">
        <v>6</v>
      </c>
      <c r="H168" s="480">
        <v>81</v>
      </c>
      <c r="I168" s="480">
        <v>49</v>
      </c>
      <c r="J168" s="480">
        <v>1</v>
      </c>
      <c r="K168" s="480">
        <v>1</v>
      </c>
      <c r="L168" s="480">
        <v>4</v>
      </c>
      <c r="M168" s="480">
        <v>1</v>
      </c>
      <c r="N168" s="480">
        <v>15</v>
      </c>
      <c r="O168" s="481">
        <f t="shared" si="81"/>
        <v>271</v>
      </c>
      <c r="P168" s="481">
        <f t="shared" si="82"/>
        <v>71</v>
      </c>
      <c r="Q168" s="481">
        <f t="shared" si="83"/>
        <v>342</v>
      </c>
      <c r="R168" s="482">
        <v>3</v>
      </c>
      <c r="S168" s="482">
        <v>0</v>
      </c>
      <c r="T168" s="481">
        <f t="shared" si="84"/>
        <v>3</v>
      </c>
    </row>
    <row r="169" spans="1:20" ht="25.5" hidden="1" outlineLevel="1">
      <c r="A169" s="478" t="s">
        <v>2726</v>
      </c>
      <c r="B169" s="479" t="s">
        <v>2727</v>
      </c>
      <c r="C169" s="480">
        <v>4</v>
      </c>
      <c r="D169" s="480">
        <v>0</v>
      </c>
      <c r="E169" s="480">
        <v>0</v>
      </c>
      <c r="F169" s="480">
        <v>0</v>
      </c>
      <c r="G169" s="480">
        <v>0</v>
      </c>
      <c r="H169" s="480">
        <v>2</v>
      </c>
      <c r="I169" s="480">
        <v>2</v>
      </c>
      <c r="J169" s="480">
        <v>0</v>
      </c>
      <c r="K169" s="480">
        <v>0</v>
      </c>
      <c r="L169" s="480">
        <v>0</v>
      </c>
      <c r="M169" s="480">
        <v>0</v>
      </c>
      <c r="N169" s="480">
        <v>1</v>
      </c>
      <c r="O169" s="481">
        <f t="shared" si="81"/>
        <v>6</v>
      </c>
      <c r="P169" s="481">
        <f t="shared" si="82"/>
        <v>3</v>
      </c>
      <c r="Q169" s="481">
        <f t="shared" si="83"/>
        <v>9</v>
      </c>
      <c r="R169" s="482">
        <v>0</v>
      </c>
      <c r="S169" s="482">
        <v>0</v>
      </c>
      <c r="T169" s="481">
        <f t="shared" si="84"/>
        <v>0</v>
      </c>
    </row>
    <row r="170" spans="1:20" ht="63.75" hidden="1" outlineLevel="1">
      <c r="A170" s="478" t="s">
        <v>2728</v>
      </c>
      <c r="B170" s="479" t="s">
        <v>2729</v>
      </c>
      <c r="C170" s="480">
        <v>18</v>
      </c>
      <c r="D170" s="480">
        <v>1</v>
      </c>
      <c r="E170" s="480">
        <v>2</v>
      </c>
      <c r="F170" s="480">
        <v>1</v>
      </c>
      <c r="G170" s="480">
        <v>0</v>
      </c>
      <c r="H170" s="480">
        <v>23</v>
      </c>
      <c r="I170" s="480">
        <v>2</v>
      </c>
      <c r="J170" s="480">
        <v>0</v>
      </c>
      <c r="K170" s="480">
        <v>0</v>
      </c>
      <c r="L170" s="480">
        <v>0</v>
      </c>
      <c r="M170" s="480">
        <v>1</v>
      </c>
      <c r="N170" s="480">
        <v>0</v>
      </c>
      <c r="O170" s="481">
        <f t="shared" si="81"/>
        <v>45</v>
      </c>
      <c r="P170" s="481">
        <f t="shared" si="82"/>
        <v>3</v>
      </c>
      <c r="Q170" s="481">
        <f t="shared" si="83"/>
        <v>48</v>
      </c>
      <c r="R170" s="482">
        <v>2</v>
      </c>
      <c r="S170" s="482">
        <v>0</v>
      </c>
      <c r="T170" s="481">
        <f t="shared" si="84"/>
        <v>2</v>
      </c>
    </row>
    <row r="171" spans="1:20" ht="81" customHeight="1" collapsed="1">
      <c r="A171" s="465" t="s">
        <v>2730</v>
      </c>
      <c r="B171" s="477" t="s">
        <v>2731</v>
      </c>
      <c r="C171" s="471">
        <f t="shared" ref="C171:T171" si="85">SUM(C172:C180)</f>
        <v>625</v>
      </c>
      <c r="D171" s="471">
        <f t="shared" si="85"/>
        <v>17</v>
      </c>
      <c r="E171" s="471">
        <f t="shared" si="85"/>
        <v>32</v>
      </c>
      <c r="F171" s="471">
        <f t="shared" si="85"/>
        <v>51</v>
      </c>
      <c r="G171" s="472">
        <f t="shared" si="85"/>
        <v>22</v>
      </c>
      <c r="H171" s="472">
        <f t="shared" si="85"/>
        <v>240</v>
      </c>
      <c r="I171" s="471">
        <f t="shared" si="85"/>
        <v>682</v>
      </c>
      <c r="J171" s="471">
        <f t="shared" si="85"/>
        <v>38</v>
      </c>
      <c r="K171" s="471">
        <f t="shared" si="85"/>
        <v>52</v>
      </c>
      <c r="L171" s="471">
        <f t="shared" si="85"/>
        <v>37</v>
      </c>
      <c r="M171" s="472">
        <f t="shared" si="85"/>
        <v>18</v>
      </c>
      <c r="N171" s="472">
        <f t="shared" si="85"/>
        <v>188</v>
      </c>
      <c r="O171" s="68">
        <f t="shared" si="85"/>
        <v>987</v>
      </c>
      <c r="P171" s="68">
        <f t="shared" si="85"/>
        <v>1015</v>
      </c>
      <c r="Q171" s="68">
        <f t="shared" si="85"/>
        <v>2002</v>
      </c>
      <c r="R171" s="69">
        <f t="shared" si="85"/>
        <v>6</v>
      </c>
      <c r="S171" s="69">
        <f t="shared" si="85"/>
        <v>1</v>
      </c>
      <c r="T171" s="68">
        <f t="shared" si="85"/>
        <v>7</v>
      </c>
    </row>
    <row r="172" spans="1:20" ht="25.5" hidden="1" outlineLevel="1">
      <c r="A172" s="478" t="s">
        <v>2732</v>
      </c>
      <c r="B172" s="479" t="s">
        <v>2733</v>
      </c>
      <c r="C172" s="480">
        <v>103</v>
      </c>
      <c r="D172" s="480">
        <v>4</v>
      </c>
      <c r="E172" s="480">
        <v>12</v>
      </c>
      <c r="F172" s="480">
        <v>7</v>
      </c>
      <c r="G172" s="480">
        <v>7</v>
      </c>
      <c r="H172" s="480">
        <v>71</v>
      </c>
      <c r="I172" s="480">
        <v>79</v>
      </c>
      <c r="J172" s="480">
        <v>4</v>
      </c>
      <c r="K172" s="480">
        <v>3</v>
      </c>
      <c r="L172" s="480">
        <v>10</v>
      </c>
      <c r="M172" s="480">
        <v>1</v>
      </c>
      <c r="N172" s="480">
        <v>28</v>
      </c>
      <c r="O172" s="481">
        <f t="shared" ref="O172:O180" si="86">SUM(C172:H172)</f>
        <v>204</v>
      </c>
      <c r="P172" s="481">
        <f t="shared" ref="P172:P180" si="87">SUM(I172:N172)</f>
        <v>125</v>
      </c>
      <c r="Q172" s="481">
        <f t="shared" ref="Q172:Q180" si="88">O172+P172</f>
        <v>329</v>
      </c>
      <c r="R172" s="482">
        <v>0</v>
      </c>
      <c r="S172" s="482">
        <v>0</v>
      </c>
      <c r="T172" s="481">
        <f t="shared" ref="T172:T180" si="89">+S172+R172</f>
        <v>0</v>
      </c>
    </row>
    <row r="173" spans="1:20" ht="63.75" hidden="1" outlineLevel="1">
      <c r="A173" s="478" t="s">
        <v>2734</v>
      </c>
      <c r="B173" s="479" t="s">
        <v>2735</v>
      </c>
      <c r="C173" s="480">
        <v>84</v>
      </c>
      <c r="D173" s="480">
        <v>2</v>
      </c>
      <c r="E173" s="480">
        <v>0</v>
      </c>
      <c r="F173" s="480">
        <v>8</v>
      </c>
      <c r="G173" s="480">
        <v>0</v>
      </c>
      <c r="H173" s="480">
        <v>17</v>
      </c>
      <c r="I173" s="480">
        <v>62</v>
      </c>
      <c r="J173" s="480">
        <v>1</v>
      </c>
      <c r="K173" s="480">
        <v>7</v>
      </c>
      <c r="L173" s="480">
        <v>1</v>
      </c>
      <c r="M173" s="480">
        <v>1</v>
      </c>
      <c r="N173" s="480">
        <v>20</v>
      </c>
      <c r="O173" s="481">
        <f t="shared" si="86"/>
        <v>111</v>
      </c>
      <c r="P173" s="481">
        <f t="shared" si="87"/>
        <v>92</v>
      </c>
      <c r="Q173" s="481">
        <f t="shared" si="88"/>
        <v>203</v>
      </c>
      <c r="R173" s="482">
        <v>2</v>
      </c>
      <c r="S173" s="482">
        <v>0</v>
      </c>
      <c r="T173" s="481">
        <f t="shared" si="89"/>
        <v>2</v>
      </c>
    </row>
    <row r="174" spans="1:20" ht="102" hidden="1" outlineLevel="1">
      <c r="A174" s="478" t="s">
        <v>2736</v>
      </c>
      <c r="B174" s="479" t="s">
        <v>2737</v>
      </c>
      <c r="C174" s="480">
        <v>9</v>
      </c>
      <c r="D174" s="480">
        <v>0</v>
      </c>
      <c r="E174" s="480">
        <v>0</v>
      </c>
      <c r="F174" s="480">
        <v>2</v>
      </c>
      <c r="G174" s="480">
        <v>0</v>
      </c>
      <c r="H174" s="480">
        <v>3</v>
      </c>
      <c r="I174" s="480">
        <v>15</v>
      </c>
      <c r="J174" s="480">
        <v>0</v>
      </c>
      <c r="K174" s="480">
        <v>2</v>
      </c>
      <c r="L174" s="480">
        <v>0</v>
      </c>
      <c r="M174" s="480">
        <v>0</v>
      </c>
      <c r="N174" s="480">
        <v>5</v>
      </c>
      <c r="O174" s="481">
        <f t="shared" si="86"/>
        <v>14</v>
      </c>
      <c r="P174" s="481">
        <f t="shared" si="87"/>
        <v>22</v>
      </c>
      <c r="Q174" s="481">
        <f t="shared" si="88"/>
        <v>36</v>
      </c>
      <c r="R174" s="482">
        <v>0</v>
      </c>
      <c r="S174" s="482">
        <v>0</v>
      </c>
      <c r="T174" s="481">
        <f t="shared" si="89"/>
        <v>0</v>
      </c>
    </row>
    <row r="175" spans="1:20" ht="38.25" hidden="1" outlineLevel="1">
      <c r="A175" s="478" t="s">
        <v>2738</v>
      </c>
      <c r="B175" s="479" t="s">
        <v>2739</v>
      </c>
      <c r="C175" s="480">
        <v>25</v>
      </c>
      <c r="D175" s="480">
        <v>0</v>
      </c>
      <c r="E175" s="480">
        <v>1</v>
      </c>
      <c r="F175" s="480">
        <v>2</v>
      </c>
      <c r="G175" s="480">
        <v>1</v>
      </c>
      <c r="H175" s="480">
        <v>16</v>
      </c>
      <c r="I175" s="480">
        <v>8</v>
      </c>
      <c r="J175" s="480">
        <v>0</v>
      </c>
      <c r="K175" s="480">
        <v>0</v>
      </c>
      <c r="L175" s="480">
        <v>0</v>
      </c>
      <c r="M175" s="480">
        <v>0</v>
      </c>
      <c r="N175" s="480">
        <v>5</v>
      </c>
      <c r="O175" s="481">
        <f t="shared" si="86"/>
        <v>45</v>
      </c>
      <c r="P175" s="481">
        <f t="shared" si="87"/>
        <v>13</v>
      </c>
      <c r="Q175" s="481">
        <f t="shared" si="88"/>
        <v>58</v>
      </c>
      <c r="R175" s="482">
        <v>0</v>
      </c>
      <c r="S175" s="482">
        <v>0</v>
      </c>
      <c r="T175" s="481">
        <f t="shared" si="89"/>
        <v>0</v>
      </c>
    </row>
    <row r="176" spans="1:20" ht="25.5" hidden="1" outlineLevel="1">
      <c r="A176" s="478" t="s">
        <v>2740</v>
      </c>
      <c r="B176" s="479" t="s">
        <v>2741</v>
      </c>
      <c r="C176" s="480">
        <v>6</v>
      </c>
      <c r="D176" s="480">
        <v>0</v>
      </c>
      <c r="E176" s="480">
        <v>0</v>
      </c>
      <c r="F176" s="480">
        <v>0</v>
      </c>
      <c r="G176" s="480">
        <v>0</v>
      </c>
      <c r="H176" s="480">
        <v>2</v>
      </c>
      <c r="I176" s="480">
        <v>0</v>
      </c>
      <c r="J176" s="480">
        <v>0</v>
      </c>
      <c r="K176" s="480">
        <v>0</v>
      </c>
      <c r="L176" s="480">
        <v>0</v>
      </c>
      <c r="M176" s="480">
        <v>0</v>
      </c>
      <c r="N176" s="480">
        <v>0</v>
      </c>
      <c r="O176" s="481">
        <f>SUM(C176:N176)</f>
        <v>8</v>
      </c>
      <c r="P176" s="481">
        <f t="shared" si="87"/>
        <v>0</v>
      </c>
      <c r="Q176" s="481">
        <f t="shared" si="88"/>
        <v>8</v>
      </c>
      <c r="R176" s="482">
        <v>4</v>
      </c>
      <c r="S176" s="482">
        <v>0</v>
      </c>
      <c r="T176" s="481">
        <f t="shared" si="89"/>
        <v>4</v>
      </c>
    </row>
    <row r="177" spans="1:20" ht="25.5" hidden="1" outlineLevel="1">
      <c r="A177" s="478" t="s">
        <v>2742</v>
      </c>
      <c r="B177" s="479" t="s">
        <v>2743</v>
      </c>
      <c r="C177" s="480">
        <v>44</v>
      </c>
      <c r="D177" s="480">
        <v>2</v>
      </c>
      <c r="E177" s="480">
        <v>2</v>
      </c>
      <c r="F177" s="480">
        <v>3</v>
      </c>
      <c r="G177" s="480">
        <v>1</v>
      </c>
      <c r="H177" s="480">
        <v>16</v>
      </c>
      <c r="I177" s="480">
        <v>28</v>
      </c>
      <c r="J177" s="480">
        <v>1</v>
      </c>
      <c r="K177" s="480">
        <v>0</v>
      </c>
      <c r="L177" s="480">
        <v>2</v>
      </c>
      <c r="M177" s="480">
        <v>0</v>
      </c>
      <c r="N177" s="480">
        <v>8</v>
      </c>
      <c r="O177" s="481">
        <f t="shared" si="86"/>
        <v>68</v>
      </c>
      <c r="P177" s="481">
        <f t="shared" si="87"/>
        <v>39</v>
      </c>
      <c r="Q177" s="481">
        <f t="shared" si="88"/>
        <v>107</v>
      </c>
      <c r="R177" s="482">
        <v>0</v>
      </c>
      <c r="S177" s="482">
        <v>0</v>
      </c>
      <c r="T177" s="481">
        <f t="shared" si="89"/>
        <v>0</v>
      </c>
    </row>
    <row r="178" spans="1:20" ht="25.5" hidden="1" outlineLevel="1">
      <c r="A178" s="478" t="s">
        <v>2744</v>
      </c>
      <c r="B178" s="479" t="s">
        <v>2745</v>
      </c>
      <c r="C178" s="480">
        <v>2</v>
      </c>
      <c r="D178" s="480">
        <v>0</v>
      </c>
      <c r="E178" s="480">
        <v>0</v>
      </c>
      <c r="F178" s="480">
        <v>0</v>
      </c>
      <c r="G178" s="480">
        <v>0</v>
      </c>
      <c r="H178" s="480">
        <v>0</v>
      </c>
      <c r="I178" s="480">
        <v>0</v>
      </c>
      <c r="J178" s="480">
        <v>1</v>
      </c>
      <c r="K178" s="480">
        <v>0</v>
      </c>
      <c r="L178" s="480">
        <v>0</v>
      </c>
      <c r="M178" s="480">
        <v>0</v>
      </c>
      <c r="N178" s="480">
        <v>0</v>
      </c>
      <c r="O178" s="481">
        <f t="shared" si="86"/>
        <v>2</v>
      </c>
      <c r="P178" s="481">
        <f t="shared" si="87"/>
        <v>1</v>
      </c>
      <c r="Q178" s="481">
        <f t="shared" si="88"/>
        <v>3</v>
      </c>
      <c r="R178" s="482">
        <v>0</v>
      </c>
      <c r="S178" s="482">
        <v>0</v>
      </c>
      <c r="T178" s="481">
        <f t="shared" si="89"/>
        <v>0</v>
      </c>
    </row>
    <row r="179" spans="1:20" ht="51" hidden="1" outlineLevel="1">
      <c r="A179" s="478" t="s">
        <v>2746</v>
      </c>
      <c r="B179" s="479" t="s">
        <v>2747</v>
      </c>
      <c r="C179" s="480">
        <v>247</v>
      </c>
      <c r="D179" s="480">
        <v>6</v>
      </c>
      <c r="E179" s="480">
        <v>13</v>
      </c>
      <c r="F179" s="480">
        <v>15</v>
      </c>
      <c r="G179" s="480">
        <v>10</v>
      </c>
      <c r="H179" s="480">
        <v>70</v>
      </c>
      <c r="I179" s="480">
        <v>417</v>
      </c>
      <c r="J179" s="480">
        <v>29</v>
      </c>
      <c r="K179" s="480">
        <v>33</v>
      </c>
      <c r="L179" s="480">
        <v>19</v>
      </c>
      <c r="M179" s="480">
        <v>13</v>
      </c>
      <c r="N179" s="480">
        <v>95</v>
      </c>
      <c r="O179" s="481">
        <f t="shared" si="86"/>
        <v>361</v>
      </c>
      <c r="P179" s="481">
        <f t="shared" si="87"/>
        <v>606</v>
      </c>
      <c r="Q179" s="481">
        <f t="shared" si="88"/>
        <v>967</v>
      </c>
      <c r="R179" s="482">
        <v>0</v>
      </c>
      <c r="S179" s="482">
        <v>0</v>
      </c>
      <c r="T179" s="481">
        <f t="shared" si="89"/>
        <v>0</v>
      </c>
    </row>
    <row r="180" spans="1:20" ht="89.25" hidden="1" outlineLevel="1">
      <c r="A180" s="478" t="s">
        <v>2748</v>
      </c>
      <c r="B180" s="479" t="s">
        <v>2749</v>
      </c>
      <c r="C180" s="480">
        <v>105</v>
      </c>
      <c r="D180" s="480">
        <v>3</v>
      </c>
      <c r="E180" s="480">
        <v>4</v>
      </c>
      <c r="F180" s="480">
        <v>14</v>
      </c>
      <c r="G180" s="480">
        <v>3</v>
      </c>
      <c r="H180" s="480">
        <v>45</v>
      </c>
      <c r="I180" s="480">
        <v>73</v>
      </c>
      <c r="J180" s="480">
        <v>2</v>
      </c>
      <c r="K180" s="480">
        <v>7</v>
      </c>
      <c r="L180" s="480">
        <v>5</v>
      </c>
      <c r="M180" s="480">
        <v>3</v>
      </c>
      <c r="N180" s="480">
        <v>27</v>
      </c>
      <c r="O180" s="481">
        <f t="shared" si="86"/>
        <v>174</v>
      </c>
      <c r="P180" s="481">
        <f t="shared" si="87"/>
        <v>117</v>
      </c>
      <c r="Q180" s="481">
        <f t="shared" si="88"/>
        <v>291</v>
      </c>
      <c r="R180" s="482">
        <v>0</v>
      </c>
      <c r="S180" s="482">
        <v>1</v>
      </c>
      <c r="T180" s="481">
        <f t="shared" si="89"/>
        <v>1</v>
      </c>
    </row>
    <row r="181" spans="1:20" ht="38.25" collapsed="1">
      <c r="A181" s="465" t="s">
        <v>2750</v>
      </c>
      <c r="B181" s="477" t="s">
        <v>2751</v>
      </c>
      <c r="C181" s="471">
        <f t="shared" ref="C181:T181" si="90">SUM(C182:C188)</f>
        <v>445</v>
      </c>
      <c r="D181" s="471">
        <f t="shared" si="90"/>
        <v>15</v>
      </c>
      <c r="E181" s="471">
        <f t="shared" si="90"/>
        <v>17</v>
      </c>
      <c r="F181" s="471">
        <f t="shared" si="90"/>
        <v>29</v>
      </c>
      <c r="G181" s="472">
        <f t="shared" si="90"/>
        <v>7</v>
      </c>
      <c r="H181" s="472">
        <f t="shared" si="90"/>
        <v>148</v>
      </c>
      <c r="I181" s="471">
        <f t="shared" si="90"/>
        <v>111</v>
      </c>
      <c r="J181" s="471">
        <f t="shared" si="90"/>
        <v>4</v>
      </c>
      <c r="K181" s="471">
        <f t="shared" si="90"/>
        <v>3</v>
      </c>
      <c r="L181" s="471">
        <f t="shared" si="90"/>
        <v>9</v>
      </c>
      <c r="M181" s="472">
        <f t="shared" si="90"/>
        <v>2</v>
      </c>
      <c r="N181" s="472">
        <f t="shared" si="90"/>
        <v>27</v>
      </c>
      <c r="O181" s="68">
        <f t="shared" si="90"/>
        <v>661</v>
      </c>
      <c r="P181" s="68">
        <f t="shared" si="90"/>
        <v>156</v>
      </c>
      <c r="Q181" s="68">
        <f t="shared" si="90"/>
        <v>817</v>
      </c>
      <c r="R181" s="69">
        <f t="shared" si="90"/>
        <v>0</v>
      </c>
      <c r="S181" s="69">
        <f t="shared" si="90"/>
        <v>0</v>
      </c>
      <c r="T181" s="68">
        <f t="shared" si="90"/>
        <v>0</v>
      </c>
    </row>
    <row r="182" spans="1:20" ht="25.5" hidden="1" outlineLevel="1">
      <c r="A182" s="478" t="s">
        <v>2752</v>
      </c>
      <c r="B182" s="479" t="s">
        <v>2753</v>
      </c>
      <c r="C182" s="480">
        <v>10</v>
      </c>
      <c r="D182" s="480">
        <v>2</v>
      </c>
      <c r="E182" s="480">
        <v>1</v>
      </c>
      <c r="F182" s="480">
        <v>1</v>
      </c>
      <c r="G182" s="480">
        <v>0</v>
      </c>
      <c r="H182" s="480">
        <v>7</v>
      </c>
      <c r="I182" s="480">
        <v>1</v>
      </c>
      <c r="J182" s="480">
        <v>0</v>
      </c>
      <c r="K182" s="480">
        <v>0</v>
      </c>
      <c r="L182" s="480">
        <v>2</v>
      </c>
      <c r="M182" s="480">
        <v>0</v>
      </c>
      <c r="N182" s="480">
        <v>0</v>
      </c>
      <c r="O182" s="481">
        <f t="shared" ref="O182:O188" si="91">SUM(C182:H182)</f>
        <v>21</v>
      </c>
      <c r="P182" s="481">
        <f t="shared" ref="P182:P188" si="92">SUM(I182:N182)</f>
        <v>3</v>
      </c>
      <c r="Q182" s="481">
        <f t="shared" ref="Q182:Q188" si="93">O182+P182</f>
        <v>24</v>
      </c>
      <c r="R182" s="482">
        <v>0</v>
      </c>
      <c r="S182" s="482">
        <v>0</v>
      </c>
      <c r="T182" s="481">
        <f t="shared" ref="T182:T188" si="94">+S182+R182</f>
        <v>0</v>
      </c>
    </row>
    <row r="183" spans="1:20" ht="25.5" hidden="1" outlineLevel="1">
      <c r="A183" s="478" t="s">
        <v>2754</v>
      </c>
      <c r="B183" s="479" t="s">
        <v>2755</v>
      </c>
      <c r="C183" s="480">
        <v>56</v>
      </c>
      <c r="D183" s="480">
        <v>1</v>
      </c>
      <c r="E183" s="480">
        <v>0</v>
      </c>
      <c r="F183" s="480">
        <v>7</v>
      </c>
      <c r="G183" s="480">
        <v>2</v>
      </c>
      <c r="H183" s="480">
        <v>29</v>
      </c>
      <c r="I183" s="480">
        <v>9</v>
      </c>
      <c r="J183" s="480">
        <v>0</v>
      </c>
      <c r="K183" s="480">
        <v>0</v>
      </c>
      <c r="L183" s="480">
        <v>1</v>
      </c>
      <c r="M183" s="480">
        <v>0</v>
      </c>
      <c r="N183" s="480">
        <v>4</v>
      </c>
      <c r="O183" s="481">
        <f t="shared" si="91"/>
        <v>95</v>
      </c>
      <c r="P183" s="481">
        <f t="shared" si="92"/>
        <v>14</v>
      </c>
      <c r="Q183" s="481">
        <f t="shared" si="93"/>
        <v>109</v>
      </c>
      <c r="R183" s="482">
        <v>0</v>
      </c>
      <c r="S183" s="482">
        <v>0</v>
      </c>
      <c r="T183" s="481">
        <f t="shared" si="94"/>
        <v>0</v>
      </c>
    </row>
    <row r="184" spans="1:20" ht="38.25" hidden="1" outlineLevel="1">
      <c r="A184" s="478" t="s">
        <v>2756</v>
      </c>
      <c r="B184" s="479" t="s">
        <v>2757</v>
      </c>
      <c r="C184" s="480">
        <v>49</v>
      </c>
      <c r="D184" s="480">
        <v>0</v>
      </c>
      <c r="E184" s="480">
        <v>0</v>
      </c>
      <c r="F184" s="480">
        <v>1</v>
      </c>
      <c r="G184" s="480">
        <v>1</v>
      </c>
      <c r="H184" s="480">
        <v>6</v>
      </c>
      <c r="I184" s="480">
        <v>9</v>
      </c>
      <c r="J184" s="480">
        <v>0</v>
      </c>
      <c r="K184" s="480">
        <v>0</v>
      </c>
      <c r="L184" s="480">
        <v>0</v>
      </c>
      <c r="M184" s="480">
        <v>0</v>
      </c>
      <c r="N184" s="480">
        <v>0</v>
      </c>
      <c r="O184" s="481">
        <f t="shared" si="91"/>
        <v>57</v>
      </c>
      <c r="P184" s="481">
        <f t="shared" si="92"/>
        <v>9</v>
      </c>
      <c r="Q184" s="481">
        <f t="shared" si="93"/>
        <v>66</v>
      </c>
      <c r="R184" s="482">
        <v>0</v>
      </c>
      <c r="S184" s="482">
        <v>0</v>
      </c>
      <c r="T184" s="481">
        <f t="shared" si="94"/>
        <v>0</v>
      </c>
    </row>
    <row r="185" spans="1:20" ht="25.5" hidden="1" outlineLevel="1">
      <c r="A185" s="478" t="s">
        <v>2758</v>
      </c>
      <c r="B185" s="479" t="s">
        <v>2759</v>
      </c>
      <c r="C185" s="480">
        <v>1</v>
      </c>
      <c r="D185" s="480">
        <v>2</v>
      </c>
      <c r="E185" s="480">
        <v>2</v>
      </c>
      <c r="F185" s="480">
        <v>0</v>
      </c>
      <c r="G185" s="480">
        <v>0</v>
      </c>
      <c r="H185" s="480">
        <v>0</v>
      </c>
      <c r="I185" s="480">
        <v>2</v>
      </c>
      <c r="J185" s="480">
        <v>1</v>
      </c>
      <c r="K185" s="480">
        <v>1</v>
      </c>
      <c r="L185" s="480">
        <v>0</v>
      </c>
      <c r="M185" s="480">
        <v>1</v>
      </c>
      <c r="N185" s="480">
        <v>0</v>
      </c>
      <c r="O185" s="481">
        <f t="shared" si="91"/>
        <v>5</v>
      </c>
      <c r="P185" s="481">
        <f t="shared" si="92"/>
        <v>5</v>
      </c>
      <c r="Q185" s="481">
        <f t="shared" si="93"/>
        <v>10</v>
      </c>
      <c r="R185" s="482">
        <v>0</v>
      </c>
      <c r="S185" s="482">
        <v>0</v>
      </c>
      <c r="T185" s="481">
        <f t="shared" si="94"/>
        <v>0</v>
      </c>
    </row>
    <row r="186" spans="1:20" ht="25.5" hidden="1" outlineLevel="1">
      <c r="A186" s="478" t="s">
        <v>2760</v>
      </c>
      <c r="B186" s="479" t="s">
        <v>2761</v>
      </c>
      <c r="C186" s="480">
        <v>4</v>
      </c>
      <c r="D186" s="480">
        <v>0</v>
      </c>
      <c r="E186" s="480">
        <v>0</v>
      </c>
      <c r="F186" s="480">
        <v>0</v>
      </c>
      <c r="G186" s="480">
        <v>0</v>
      </c>
      <c r="H186" s="480">
        <v>0</v>
      </c>
      <c r="I186" s="480">
        <v>3</v>
      </c>
      <c r="J186" s="480">
        <v>0</v>
      </c>
      <c r="K186" s="480">
        <v>0</v>
      </c>
      <c r="L186" s="480">
        <v>0</v>
      </c>
      <c r="M186" s="480">
        <v>0</v>
      </c>
      <c r="N186" s="480">
        <v>0</v>
      </c>
      <c r="O186" s="481">
        <f t="shared" si="91"/>
        <v>4</v>
      </c>
      <c r="P186" s="481">
        <f t="shared" si="92"/>
        <v>3</v>
      </c>
      <c r="Q186" s="481">
        <f t="shared" si="93"/>
        <v>7</v>
      </c>
      <c r="R186" s="482">
        <v>0</v>
      </c>
      <c r="S186" s="482">
        <v>0</v>
      </c>
      <c r="T186" s="481">
        <f t="shared" si="94"/>
        <v>0</v>
      </c>
    </row>
    <row r="187" spans="1:20" ht="25.5" hidden="1" outlineLevel="1">
      <c r="A187" s="478" t="s">
        <v>2762</v>
      </c>
      <c r="B187" s="479" t="s">
        <v>2763</v>
      </c>
      <c r="C187" s="480">
        <v>296</v>
      </c>
      <c r="D187" s="480">
        <v>8</v>
      </c>
      <c r="E187" s="480">
        <v>13</v>
      </c>
      <c r="F187" s="480">
        <v>20</v>
      </c>
      <c r="G187" s="480">
        <v>4</v>
      </c>
      <c r="H187" s="480">
        <v>94</v>
      </c>
      <c r="I187" s="480">
        <v>81</v>
      </c>
      <c r="J187" s="480">
        <v>3</v>
      </c>
      <c r="K187" s="480">
        <v>2</v>
      </c>
      <c r="L187" s="480">
        <v>5</v>
      </c>
      <c r="M187" s="480">
        <v>1</v>
      </c>
      <c r="N187" s="480">
        <v>21</v>
      </c>
      <c r="O187" s="481">
        <f t="shared" si="91"/>
        <v>435</v>
      </c>
      <c r="P187" s="481">
        <f t="shared" si="92"/>
        <v>113</v>
      </c>
      <c r="Q187" s="481">
        <f t="shared" si="93"/>
        <v>548</v>
      </c>
      <c r="R187" s="482">
        <v>0</v>
      </c>
      <c r="S187" s="482">
        <v>0</v>
      </c>
      <c r="T187" s="481">
        <f t="shared" si="94"/>
        <v>0</v>
      </c>
    </row>
    <row r="188" spans="1:20" ht="63.75" hidden="1" outlineLevel="1">
      <c r="A188" s="478" t="s">
        <v>2764</v>
      </c>
      <c r="B188" s="479" t="s">
        <v>2765</v>
      </c>
      <c r="C188" s="480">
        <v>29</v>
      </c>
      <c r="D188" s="480">
        <v>2</v>
      </c>
      <c r="E188" s="480">
        <v>1</v>
      </c>
      <c r="F188" s="480">
        <v>0</v>
      </c>
      <c r="G188" s="480">
        <v>0</v>
      </c>
      <c r="H188" s="480">
        <v>12</v>
      </c>
      <c r="I188" s="480">
        <v>6</v>
      </c>
      <c r="J188" s="480">
        <v>0</v>
      </c>
      <c r="K188" s="480">
        <v>0</v>
      </c>
      <c r="L188" s="480">
        <v>1</v>
      </c>
      <c r="M188" s="480">
        <v>0</v>
      </c>
      <c r="N188" s="480">
        <v>2</v>
      </c>
      <c r="O188" s="481">
        <f t="shared" si="91"/>
        <v>44</v>
      </c>
      <c r="P188" s="481">
        <f t="shared" si="92"/>
        <v>9</v>
      </c>
      <c r="Q188" s="481">
        <f t="shared" si="93"/>
        <v>53</v>
      </c>
      <c r="R188" s="482">
        <v>0</v>
      </c>
      <c r="S188" s="482">
        <v>0</v>
      </c>
      <c r="T188" s="481">
        <f t="shared" si="94"/>
        <v>0</v>
      </c>
    </row>
    <row r="189" spans="1:20" ht="25.5" collapsed="1">
      <c r="A189" s="465" t="s">
        <v>2766</v>
      </c>
      <c r="B189" s="477" t="s">
        <v>2767</v>
      </c>
      <c r="C189" s="471">
        <f t="shared" ref="C189:T189" si="95">SUM(C190:C193)</f>
        <v>230</v>
      </c>
      <c r="D189" s="471">
        <f t="shared" si="95"/>
        <v>12</v>
      </c>
      <c r="E189" s="471">
        <f t="shared" si="95"/>
        <v>27</v>
      </c>
      <c r="F189" s="471">
        <f t="shared" si="95"/>
        <v>39</v>
      </c>
      <c r="G189" s="472">
        <f t="shared" si="95"/>
        <v>14</v>
      </c>
      <c r="H189" s="472">
        <f t="shared" si="95"/>
        <v>148</v>
      </c>
      <c r="I189" s="471">
        <f t="shared" si="95"/>
        <v>40</v>
      </c>
      <c r="J189" s="471">
        <f t="shared" si="95"/>
        <v>0</v>
      </c>
      <c r="K189" s="471">
        <f t="shared" si="95"/>
        <v>3</v>
      </c>
      <c r="L189" s="471">
        <f t="shared" si="95"/>
        <v>2</v>
      </c>
      <c r="M189" s="472">
        <f t="shared" si="95"/>
        <v>1</v>
      </c>
      <c r="N189" s="472">
        <f t="shared" si="95"/>
        <v>19</v>
      </c>
      <c r="O189" s="68">
        <f t="shared" si="95"/>
        <v>470</v>
      </c>
      <c r="P189" s="68">
        <f t="shared" si="95"/>
        <v>65</v>
      </c>
      <c r="Q189" s="68">
        <f t="shared" si="95"/>
        <v>535</v>
      </c>
      <c r="R189" s="69">
        <f t="shared" si="95"/>
        <v>0</v>
      </c>
      <c r="S189" s="69">
        <f t="shared" si="95"/>
        <v>0</v>
      </c>
      <c r="T189" s="68">
        <f t="shared" si="95"/>
        <v>0</v>
      </c>
    </row>
    <row r="190" spans="1:20" ht="51" hidden="1" outlineLevel="1">
      <c r="A190" s="478" t="s">
        <v>2768</v>
      </c>
      <c r="B190" s="479" t="s">
        <v>2769</v>
      </c>
      <c r="C190" s="480">
        <v>153</v>
      </c>
      <c r="D190" s="480">
        <v>10</v>
      </c>
      <c r="E190" s="480">
        <v>21</v>
      </c>
      <c r="F190" s="480">
        <v>35</v>
      </c>
      <c r="G190" s="480">
        <v>9</v>
      </c>
      <c r="H190" s="480">
        <v>124</v>
      </c>
      <c r="I190" s="480">
        <v>19</v>
      </c>
      <c r="J190" s="480">
        <v>0</v>
      </c>
      <c r="K190" s="480">
        <v>2</v>
      </c>
      <c r="L190" s="480">
        <v>1</v>
      </c>
      <c r="M190" s="480">
        <v>1</v>
      </c>
      <c r="N190" s="480">
        <v>17</v>
      </c>
      <c r="O190" s="481">
        <f t="shared" ref="O190:O193" si="96">SUM(C190:H190)</f>
        <v>352</v>
      </c>
      <c r="P190" s="481">
        <f t="shared" ref="P190:P193" si="97">SUM(I190:N190)</f>
        <v>40</v>
      </c>
      <c r="Q190" s="481">
        <f t="shared" ref="Q190:Q193" si="98">O190+P190</f>
        <v>392</v>
      </c>
      <c r="R190" s="482">
        <v>0</v>
      </c>
      <c r="S190" s="482">
        <v>0</v>
      </c>
      <c r="T190" s="481">
        <f t="shared" ref="T190:T193" si="99">+S190+R190</f>
        <v>0</v>
      </c>
    </row>
    <row r="191" spans="1:20" ht="25.5" hidden="1" outlineLevel="1">
      <c r="A191" s="478" t="s">
        <v>2770</v>
      </c>
      <c r="B191" s="479" t="s">
        <v>2771</v>
      </c>
      <c r="C191" s="480">
        <v>18</v>
      </c>
      <c r="D191" s="480">
        <v>0</v>
      </c>
      <c r="E191" s="480">
        <v>0</v>
      </c>
      <c r="F191" s="480">
        <v>0</v>
      </c>
      <c r="G191" s="480">
        <v>1</v>
      </c>
      <c r="H191" s="480">
        <v>0</v>
      </c>
      <c r="I191" s="480">
        <v>9</v>
      </c>
      <c r="J191" s="480">
        <v>0</v>
      </c>
      <c r="K191" s="480">
        <v>0</v>
      </c>
      <c r="L191" s="480">
        <v>0</v>
      </c>
      <c r="M191" s="480">
        <v>0</v>
      </c>
      <c r="N191" s="480">
        <v>1</v>
      </c>
      <c r="O191" s="481">
        <f t="shared" si="96"/>
        <v>19</v>
      </c>
      <c r="P191" s="481">
        <f t="shared" si="97"/>
        <v>10</v>
      </c>
      <c r="Q191" s="481">
        <f t="shared" si="98"/>
        <v>29</v>
      </c>
      <c r="R191" s="482">
        <v>0</v>
      </c>
      <c r="S191" s="482">
        <v>0</v>
      </c>
      <c r="T191" s="481">
        <f t="shared" si="99"/>
        <v>0</v>
      </c>
    </row>
    <row r="192" spans="1:20" ht="51" hidden="1" outlineLevel="1">
      <c r="A192" s="478" t="s">
        <v>2772</v>
      </c>
      <c r="B192" s="479" t="s">
        <v>2773</v>
      </c>
      <c r="C192" s="480">
        <v>11</v>
      </c>
      <c r="D192" s="480">
        <v>0</v>
      </c>
      <c r="E192" s="480">
        <v>1</v>
      </c>
      <c r="F192" s="480">
        <v>0</v>
      </c>
      <c r="G192" s="480">
        <v>1</v>
      </c>
      <c r="H192" s="480">
        <v>2</v>
      </c>
      <c r="I192" s="480">
        <v>6</v>
      </c>
      <c r="J192" s="480">
        <v>0</v>
      </c>
      <c r="K192" s="480">
        <v>0</v>
      </c>
      <c r="L192" s="480">
        <v>0</v>
      </c>
      <c r="M192" s="480">
        <v>0</v>
      </c>
      <c r="N192" s="480">
        <v>1</v>
      </c>
      <c r="O192" s="481">
        <f t="shared" si="96"/>
        <v>15</v>
      </c>
      <c r="P192" s="481">
        <f t="shared" si="97"/>
        <v>7</v>
      </c>
      <c r="Q192" s="481">
        <f t="shared" si="98"/>
        <v>22</v>
      </c>
      <c r="R192" s="482">
        <v>0</v>
      </c>
      <c r="S192" s="482">
        <v>0</v>
      </c>
      <c r="T192" s="481">
        <f t="shared" si="99"/>
        <v>0</v>
      </c>
    </row>
    <row r="193" spans="1:20" ht="51" hidden="1" outlineLevel="1">
      <c r="A193" s="478" t="s">
        <v>2774</v>
      </c>
      <c r="B193" s="479" t="s">
        <v>2775</v>
      </c>
      <c r="C193" s="480">
        <v>48</v>
      </c>
      <c r="D193" s="480">
        <v>2</v>
      </c>
      <c r="E193" s="480">
        <v>5</v>
      </c>
      <c r="F193" s="480">
        <v>4</v>
      </c>
      <c r="G193" s="480">
        <v>3</v>
      </c>
      <c r="H193" s="480">
        <v>22</v>
      </c>
      <c r="I193" s="480">
        <v>6</v>
      </c>
      <c r="J193" s="480">
        <v>0</v>
      </c>
      <c r="K193" s="480">
        <v>1</v>
      </c>
      <c r="L193" s="480">
        <v>1</v>
      </c>
      <c r="M193" s="480">
        <v>0</v>
      </c>
      <c r="N193" s="480">
        <v>0</v>
      </c>
      <c r="O193" s="481">
        <f t="shared" si="96"/>
        <v>84</v>
      </c>
      <c r="P193" s="481">
        <f t="shared" si="97"/>
        <v>8</v>
      </c>
      <c r="Q193" s="481">
        <f t="shared" si="98"/>
        <v>92</v>
      </c>
      <c r="R193" s="482">
        <v>0</v>
      </c>
      <c r="S193" s="482">
        <v>0</v>
      </c>
      <c r="T193" s="481">
        <f t="shared" si="99"/>
        <v>0</v>
      </c>
    </row>
    <row r="194" spans="1:20" ht="51" collapsed="1">
      <c r="A194" s="465" t="s">
        <v>2776</v>
      </c>
      <c r="B194" s="477" t="s">
        <v>2777</v>
      </c>
      <c r="C194" s="471">
        <f t="shared" ref="C194:T194" si="100">SUM(C195:C198)</f>
        <v>541</v>
      </c>
      <c r="D194" s="471">
        <f t="shared" si="100"/>
        <v>33</v>
      </c>
      <c r="E194" s="471">
        <f t="shared" si="100"/>
        <v>51</v>
      </c>
      <c r="F194" s="471">
        <f t="shared" si="100"/>
        <v>57</v>
      </c>
      <c r="G194" s="472">
        <f t="shared" si="100"/>
        <v>22</v>
      </c>
      <c r="H194" s="472">
        <f t="shared" si="100"/>
        <v>369</v>
      </c>
      <c r="I194" s="471">
        <f t="shared" si="100"/>
        <v>143</v>
      </c>
      <c r="J194" s="471">
        <f t="shared" si="100"/>
        <v>4</v>
      </c>
      <c r="K194" s="471">
        <f t="shared" si="100"/>
        <v>9</v>
      </c>
      <c r="L194" s="471">
        <f t="shared" si="100"/>
        <v>16</v>
      </c>
      <c r="M194" s="472">
        <f t="shared" si="100"/>
        <v>2</v>
      </c>
      <c r="N194" s="472">
        <f t="shared" si="100"/>
        <v>56</v>
      </c>
      <c r="O194" s="68">
        <f t="shared" si="100"/>
        <v>1073</v>
      </c>
      <c r="P194" s="68">
        <f t="shared" si="100"/>
        <v>230</v>
      </c>
      <c r="Q194" s="68">
        <f t="shared" si="100"/>
        <v>1303</v>
      </c>
      <c r="R194" s="69">
        <f t="shared" si="100"/>
        <v>16</v>
      </c>
      <c r="S194" s="69">
        <f t="shared" si="100"/>
        <v>0</v>
      </c>
      <c r="T194" s="68">
        <f t="shared" si="100"/>
        <v>16</v>
      </c>
    </row>
    <row r="195" spans="1:20" ht="76.5" hidden="1" outlineLevel="1">
      <c r="A195" s="478" t="s">
        <v>2778</v>
      </c>
      <c r="B195" s="479" t="s">
        <v>2779</v>
      </c>
      <c r="C195" s="480">
        <v>113</v>
      </c>
      <c r="D195" s="480">
        <v>6</v>
      </c>
      <c r="E195" s="480">
        <v>9</v>
      </c>
      <c r="F195" s="480">
        <v>8</v>
      </c>
      <c r="G195" s="480">
        <v>3</v>
      </c>
      <c r="H195" s="480">
        <v>82</v>
      </c>
      <c r="I195" s="480">
        <v>30</v>
      </c>
      <c r="J195" s="480">
        <v>3</v>
      </c>
      <c r="K195" s="480">
        <v>5</v>
      </c>
      <c r="L195" s="480">
        <v>2</v>
      </c>
      <c r="M195" s="480">
        <v>0</v>
      </c>
      <c r="N195" s="480">
        <v>5</v>
      </c>
      <c r="O195" s="481">
        <f t="shared" ref="O195:O199" si="101">SUM(C195:H195)</f>
        <v>221</v>
      </c>
      <c r="P195" s="481">
        <f t="shared" ref="P195:P199" si="102">SUM(I195:N195)</f>
        <v>45</v>
      </c>
      <c r="Q195" s="481">
        <f t="shared" ref="Q195:Q199" si="103">O195+P195</f>
        <v>266</v>
      </c>
      <c r="R195" s="482">
        <v>0</v>
      </c>
      <c r="S195" s="482">
        <v>0</v>
      </c>
      <c r="T195" s="481">
        <f t="shared" ref="T195:T199" si="104">+S195+R195</f>
        <v>0</v>
      </c>
    </row>
    <row r="196" spans="1:20" ht="76.5" hidden="1" outlineLevel="1">
      <c r="A196" s="478" t="s">
        <v>2780</v>
      </c>
      <c r="B196" s="479" t="s">
        <v>2781</v>
      </c>
      <c r="C196" s="480">
        <v>72</v>
      </c>
      <c r="D196" s="480">
        <v>2</v>
      </c>
      <c r="E196" s="480">
        <v>7</v>
      </c>
      <c r="F196" s="480">
        <v>10</v>
      </c>
      <c r="G196" s="480">
        <v>1</v>
      </c>
      <c r="H196" s="480">
        <v>62</v>
      </c>
      <c r="I196" s="480">
        <v>11</v>
      </c>
      <c r="J196" s="480">
        <v>0</v>
      </c>
      <c r="K196" s="480">
        <v>1</v>
      </c>
      <c r="L196" s="480">
        <v>2</v>
      </c>
      <c r="M196" s="480">
        <v>1</v>
      </c>
      <c r="N196" s="480">
        <v>15</v>
      </c>
      <c r="O196" s="481">
        <f t="shared" si="101"/>
        <v>154</v>
      </c>
      <c r="P196" s="481">
        <f t="shared" si="102"/>
        <v>30</v>
      </c>
      <c r="Q196" s="481">
        <f t="shared" si="103"/>
        <v>184</v>
      </c>
      <c r="R196" s="482">
        <v>1</v>
      </c>
      <c r="S196" s="482">
        <v>0</v>
      </c>
      <c r="T196" s="481">
        <f t="shared" si="104"/>
        <v>1</v>
      </c>
    </row>
    <row r="197" spans="1:20" ht="76.5" hidden="1" outlineLevel="1">
      <c r="A197" s="478" t="s">
        <v>2782</v>
      </c>
      <c r="B197" s="479" t="s">
        <v>2783</v>
      </c>
      <c r="C197" s="480">
        <v>5</v>
      </c>
      <c r="D197" s="480">
        <v>0</v>
      </c>
      <c r="E197" s="480">
        <v>0</v>
      </c>
      <c r="F197" s="480">
        <v>2</v>
      </c>
      <c r="G197" s="480">
        <v>0</v>
      </c>
      <c r="H197" s="480">
        <v>2</v>
      </c>
      <c r="I197" s="480">
        <v>1</v>
      </c>
      <c r="J197" s="480">
        <v>0</v>
      </c>
      <c r="K197" s="480">
        <v>0</v>
      </c>
      <c r="L197" s="480">
        <v>0</v>
      </c>
      <c r="M197" s="480">
        <v>0</v>
      </c>
      <c r="N197" s="480">
        <v>1</v>
      </c>
      <c r="O197" s="481">
        <f t="shared" si="101"/>
        <v>9</v>
      </c>
      <c r="P197" s="481">
        <f t="shared" si="102"/>
        <v>2</v>
      </c>
      <c r="Q197" s="481">
        <f t="shared" si="103"/>
        <v>11</v>
      </c>
      <c r="R197" s="482">
        <v>0</v>
      </c>
      <c r="S197" s="482">
        <v>0</v>
      </c>
      <c r="T197" s="481">
        <f t="shared" si="104"/>
        <v>0</v>
      </c>
    </row>
    <row r="198" spans="1:20" ht="63.75" hidden="1" outlineLevel="1">
      <c r="A198" s="478" t="s">
        <v>2784</v>
      </c>
      <c r="B198" s="479" t="s">
        <v>2785</v>
      </c>
      <c r="C198" s="480">
        <v>351</v>
      </c>
      <c r="D198" s="480">
        <v>25</v>
      </c>
      <c r="E198" s="480">
        <v>35</v>
      </c>
      <c r="F198" s="480">
        <v>37</v>
      </c>
      <c r="G198" s="480">
        <v>18</v>
      </c>
      <c r="H198" s="480">
        <v>223</v>
      </c>
      <c r="I198" s="480">
        <v>101</v>
      </c>
      <c r="J198" s="480">
        <v>1</v>
      </c>
      <c r="K198" s="480">
        <v>3</v>
      </c>
      <c r="L198" s="480">
        <v>12</v>
      </c>
      <c r="M198" s="480">
        <v>1</v>
      </c>
      <c r="N198" s="480">
        <v>35</v>
      </c>
      <c r="O198" s="481">
        <f t="shared" si="101"/>
        <v>689</v>
      </c>
      <c r="P198" s="481">
        <f t="shared" si="102"/>
        <v>153</v>
      </c>
      <c r="Q198" s="481">
        <f t="shared" si="103"/>
        <v>842</v>
      </c>
      <c r="R198" s="482">
        <v>15</v>
      </c>
      <c r="S198" s="482">
        <v>0</v>
      </c>
      <c r="T198" s="481">
        <f t="shared" si="104"/>
        <v>15</v>
      </c>
    </row>
    <row r="199" spans="1:20" ht="51" collapsed="1">
      <c r="A199" s="465" t="s">
        <v>2786</v>
      </c>
      <c r="B199" s="477" t="s">
        <v>2787</v>
      </c>
      <c r="C199" s="471">
        <v>43196</v>
      </c>
      <c r="D199" s="471">
        <v>1806</v>
      </c>
      <c r="E199" s="471">
        <v>3529</v>
      </c>
      <c r="F199" s="471">
        <v>5055</v>
      </c>
      <c r="G199" s="472">
        <v>1287</v>
      </c>
      <c r="H199" s="472">
        <v>27932</v>
      </c>
      <c r="I199" s="471">
        <v>14852</v>
      </c>
      <c r="J199" s="471">
        <v>454</v>
      </c>
      <c r="K199" s="471">
        <v>710</v>
      </c>
      <c r="L199" s="471">
        <v>970</v>
      </c>
      <c r="M199" s="472">
        <v>256</v>
      </c>
      <c r="N199" s="472">
        <v>4441</v>
      </c>
      <c r="O199" s="68">
        <f t="shared" si="101"/>
        <v>82805</v>
      </c>
      <c r="P199" s="68">
        <f t="shared" si="102"/>
        <v>21683</v>
      </c>
      <c r="Q199" s="68">
        <f t="shared" si="103"/>
        <v>104488</v>
      </c>
      <c r="R199" s="69">
        <v>372</v>
      </c>
      <c r="S199" s="69">
        <v>13</v>
      </c>
      <c r="T199" s="68">
        <f t="shared" si="104"/>
        <v>385</v>
      </c>
    </row>
    <row r="200" spans="1:20" ht="17.25" customHeight="1">
      <c r="A200" s="457"/>
      <c r="B200" s="341" t="s">
        <v>2788</v>
      </c>
      <c r="C200" s="216">
        <f>+C199+C194+C189+C181+C171+C166+C156+C142+C133+C127+C116+C96+C90+C73+C54+C37+C33+C28+C23+C16+C11+C7</f>
        <v>117511</v>
      </c>
      <c r="D200" s="216">
        <f t="shared" ref="D200:T200" si="105">+D199+D194+D189+D181+D171+D166+D156+D142+D133+D127+D116+D96+D90+D73+D54+D37+D33+D28+D23+D16+D11+D7</f>
        <v>5304</v>
      </c>
      <c r="E200" s="216">
        <f t="shared" si="105"/>
        <v>10077</v>
      </c>
      <c r="F200" s="216">
        <f t="shared" si="105"/>
        <v>14406</v>
      </c>
      <c r="G200" s="216">
        <f t="shared" si="105"/>
        <v>3893</v>
      </c>
      <c r="H200" s="216">
        <f t="shared" si="105"/>
        <v>89924</v>
      </c>
      <c r="I200" s="216">
        <f t="shared" si="105"/>
        <v>28609</v>
      </c>
      <c r="J200" s="216">
        <f t="shared" si="105"/>
        <v>1082</v>
      </c>
      <c r="K200" s="216">
        <f t="shared" si="105"/>
        <v>1761</v>
      </c>
      <c r="L200" s="216">
        <f t="shared" si="105"/>
        <v>2297</v>
      </c>
      <c r="M200" s="216">
        <f t="shared" si="105"/>
        <v>609</v>
      </c>
      <c r="N200" s="216">
        <f t="shared" si="105"/>
        <v>10595</v>
      </c>
      <c r="O200" s="216">
        <f t="shared" si="105"/>
        <v>241115</v>
      </c>
      <c r="P200" s="216">
        <f t="shared" si="105"/>
        <v>44953</v>
      </c>
      <c r="Q200" s="216">
        <f t="shared" si="105"/>
        <v>286068</v>
      </c>
      <c r="R200" s="216">
        <f t="shared" si="105"/>
        <v>1369</v>
      </c>
      <c r="S200" s="216">
        <f t="shared" si="105"/>
        <v>36</v>
      </c>
      <c r="T200" s="216">
        <f t="shared" si="105"/>
        <v>1405</v>
      </c>
    </row>
    <row r="201" spans="1:20" ht="15.75">
      <c r="A201" s="373" t="s">
        <v>2050</v>
      </c>
      <c r="B201" s="373"/>
      <c r="C201" s="373"/>
      <c r="D201" s="374"/>
      <c r="E201" s="374"/>
      <c r="F201" s="374"/>
      <c r="G201" s="374"/>
      <c r="H201" s="374"/>
      <c r="I201" s="374"/>
      <c r="J201" s="374"/>
      <c r="K201" s="374"/>
      <c r="L201" s="374"/>
      <c r="M201" s="374"/>
      <c r="N201" s="374"/>
      <c r="O201" s="374"/>
      <c r="P201" s="374"/>
      <c r="Q201" s="374"/>
      <c r="R201" s="374"/>
      <c r="S201" s="374"/>
      <c r="T201" s="374"/>
    </row>
  </sheetData>
  <mergeCells count="9">
    <mergeCell ref="A1:T1"/>
    <mergeCell ref="A2:T2"/>
    <mergeCell ref="A4:A6"/>
    <mergeCell ref="B4:B6"/>
    <mergeCell ref="C4:Q4"/>
    <mergeCell ref="R4:T5"/>
    <mergeCell ref="C5:H5"/>
    <mergeCell ref="I5:N5"/>
    <mergeCell ref="O5:Q5"/>
  </mergeCells>
  <printOptions horizontalCentered="1" verticalCentered="1"/>
  <pageMargins left="0.31496062992125984" right="0.27559055118110237" top="0.39370078740157483" bottom="0" header="0.31496062992125984" footer="0.31496062992125984"/>
  <pageSetup paperSize="9" scale="58" fitToHeight="8" orientation="portrait" r:id="rId1"/>
</worksheet>
</file>

<file path=xl/worksheets/sheet42.xml><?xml version="1.0" encoding="utf-8"?>
<worksheet xmlns="http://schemas.openxmlformats.org/spreadsheetml/2006/main" xmlns:r="http://schemas.openxmlformats.org/officeDocument/2006/relationships">
  <sheetPr>
    <tabColor theme="0" tint="-4.9989318521683403E-2"/>
  </sheetPr>
  <dimension ref="A1:R33"/>
  <sheetViews>
    <sheetView showGridLines="0" zoomScaleNormal="100" workbookViewId="0">
      <pane xSplit="3" ySplit="6" topLeftCell="D16" activePane="bottomRight" state="frozen"/>
      <selection activeCell="J27" sqref="J27"/>
      <selection pane="topRight" activeCell="J27" sqref="J27"/>
      <selection pane="bottomLeft" activeCell="J27" sqref="J27"/>
      <selection pane="bottomRight" sqref="A1:R1"/>
    </sheetView>
  </sheetViews>
  <sheetFormatPr defaultColWidth="9.140625" defaultRowHeight="12.75"/>
  <cols>
    <col min="1" max="1" width="5.85546875" style="637" customWidth="1"/>
    <col min="2" max="3" width="9.140625" style="637" customWidth="1"/>
    <col min="4" max="5" width="10.42578125" style="637" customWidth="1"/>
    <col min="6" max="9" width="7.140625" style="637" customWidth="1"/>
    <col min="10" max="11" width="10.7109375" style="637" customWidth="1"/>
    <col min="12" max="15" width="7.5703125" style="637" customWidth="1"/>
    <col min="16" max="18" width="8" style="637" customWidth="1"/>
    <col min="19" max="16384" width="9.140625" style="637"/>
  </cols>
  <sheetData>
    <row r="1" spans="1:18">
      <c r="A1" s="1197" t="s">
        <v>3143</v>
      </c>
      <c r="B1" s="1197"/>
      <c r="C1" s="1197"/>
      <c r="D1" s="1197"/>
      <c r="E1" s="1197"/>
      <c r="F1" s="1197"/>
      <c r="G1" s="1197"/>
      <c r="H1" s="1197"/>
      <c r="I1" s="1197"/>
      <c r="J1" s="1197"/>
      <c r="K1" s="1197"/>
      <c r="L1" s="1197"/>
      <c r="M1" s="1197"/>
      <c r="N1" s="1197"/>
      <c r="O1" s="1197"/>
      <c r="P1" s="1197"/>
      <c r="Q1" s="1197"/>
      <c r="R1" s="1197"/>
    </row>
    <row r="2" spans="1:18" s="638" customFormat="1">
      <c r="A2" s="1209" t="s">
        <v>3144</v>
      </c>
      <c r="B2" s="1209"/>
      <c r="C2" s="1209"/>
      <c r="D2" s="1209"/>
      <c r="E2" s="1209"/>
      <c r="F2" s="1209"/>
      <c r="G2" s="1209"/>
      <c r="H2" s="1209"/>
      <c r="I2" s="1209"/>
      <c r="J2" s="1209"/>
      <c r="K2" s="1209"/>
      <c r="L2" s="1209"/>
      <c r="M2" s="1209"/>
      <c r="N2" s="1209"/>
      <c r="O2" s="1209"/>
      <c r="P2" s="1209"/>
      <c r="Q2" s="1209"/>
      <c r="R2" s="1209"/>
    </row>
    <row r="3" spans="1:18" ht="9.75" customHeight="1">
      <c r="A3" s="1210"/>
      <c r="B3" s="1210"/>
      <c r="C3" s="1210"/>
      <c r="D3" s="1210"/>
      <c r="E3" s="1210"/>
      <c r="F3" s="1210"/>
      <c r="G3" s="1210"/>
      <c r="H3" s="1210"/>
      <c r="I3" s="1210"/>
      <c r="J3" s="1210"/>
      <c r="K3" s="1210"/>
      <c r="L3" s="1210"/>
      <c r="M3" s="1210"/>
      <c r="N3" s="1210"/>
      <c r="O3" s="1210"/>
      <c r="P3" s="1210"/>
      <c r="Q3" s="1210"/>
      <c r="R3" s="1210"/>
    </row>
    <row r="4" spans="1:18" ht="28.5" customHeight="1">
      <c r="A4" s="958" t="s">
        <v>1291</v>
      </c>
      <c r="B4" s="1211" t="s">
        <v>3145</v>
      </c>
      <c r="C4" s="1212"/>
      <c r="D4" s="903" t="s">
        <v>1131</v>
      </c>
      <c r="E4" s="904"/>
      <c r="F4" s="904"/>
      <c r="G4" s="904"/>
      <c r="H4" s="904"/>
      <c r="I4" s="904"/>
      <c r="J4" s="904"/>
      <c r="K4" s="904"/>
      <c r="L4" s="904"/>
      <c r="M4" s="904"/>
      <c r="N4" s="904"/>
      <c r="O4" s="904"/>
      <c r="P4" s="904"/>
      <c r="Q4" s="904"/>
      <c r="R4" s="904"/>
    </row>
    <row r="5" spans="1:18" ht="19.5" customHeight="1">
      <c r="A5" s="959"/>
      <c r="B5" s="1213"/>
      <c r="C5" s="1214"/>
      <c r="D5" s="903" t="s">
        <v>1132</v>
      </c>
      <c r="E5" s="904"/>
      <c r="F5" s="904"/>
      <c r="G5" s="904"/>
      <c r="H5" s="904"/>
      <c r="I5" s="904"/>
      <c r="J5" s="903" t="s">
        <v>1133</v>
      </c>
      <c r="K5" s="904"/>
      <c r="L5" s="904"/>
      <c r="M5" s="904"/>
      <c r="N5" s="904"/>
      <c r="O5" s="904"/>
      <c r="P5" s="903" t="s">
        <v>1119</v>
      </c>
      <c r="Q5" s="904"/>
      <c r="R5" s="980"/>
    </row>
    <row r="6" spans="1:18" ht="66.75" customHeight="1">
      <c r="A6" s="960"/>
      <c r="B6" s="1215"/>
      <c r="C6" s="1216"/>
      <c r="D6" s="427" t="s">
        <v>1421</v>
      </c>
      <c r="E6" s="427" t="s">
        <v>1422</v>
      </c>
      <c r="F6" s="427" t="s">
        <v>11</v>
      </c>
      <c r="G6" s="427" t="s">
        <v>12</v>
      </c>
      <c r="H6" s="427" t="s">
        <v>13</v>
      </c>
      <c r="I6" s="427" t="s">
        <v>1147</v>
      </c>
      <c r="J6" s="427" t="s">
        <v>1421</v>
      </c>
      <c r="K6" s="427" t="s">
        <v>1422</v>
      </c>
      <c r="L6" s="427" t="s">
        <v>11</v>
      </c>
      <c r="M6" s="427" t="s">
        <v>12</v>
      </c>
      <c r="N6" s="427" t="s">
        <v>13</v>
      </c>
      <c r="O6" s="427" t="s">
        <v>1147</v>
      </c>
      <c r="P6" s="218" t="s">
        <v>1134</v>
      </c>
      <c r="Q6" s="181" t="s">
        <v>1135</v>
      </c>
      <c r="R6" s="64" t="s">
        <v>1136</v>
      </c>
    </row>
    <row r="7" spans="1:18" ht="17.100000000000001" customHeight="1">
      <c r="A7" s="639" t="s">
        <v>1407</v>
      </c>
      <c r="B7" s="640">
        <v>0</v>
      </c>
      <c r="C7" s="641">
        <v>4.0972222222222222E-2</v>
      </c>
      <c r="D7" s="440">
        <v>1675</v>
      </c>
      <c r="E7" s="440">
        <v>117</v>
      </c>
      <c r="F7" s="440">
        <v>144</v>
      </c>
      <c r="G7" s="440">
        <v>225</v>
      </c>
      <c r="H7" s="440">
        <v>56</v>
      </c>
      <c r="I7" s="642">
        <v>1285</v>
      </c>
      <c r="J7" s="643">
        <v>392</v>
      </c>
      <c r="K7" s="643">
        <v>25</v>
      </c>
      <c r="L7" s="643">
        <v>26</v>
      </c>
      <c r="M7" s="643">
        <v>38</v>
      </c>
      <c r="N7" s="440">
        <v>8</v>
      </c>
      <c r="O7" s="642">
        <v>169</v>
      </c>
      <c r="P7" s="644">
        <f>SUM(D7:I7)</f>
        <v>3502</v>
      </c>
      <c r="Q7" s="644">
        <f>SUM(J7:O7)</f>
        <v>658</v>
      </c>
      <c r="R7" s="644">
        <f>+Q7+P7</f>
        <v>4160</v>
      </c>
    </row>
    <row r="8" spans="1:18" ht="17.100000000000001" customHeight="1">
      <c r="A8" s="639" t="s">
        <v>1027</v>
      </c>
      <c r="B8" s="640">
        <v>4.1666666666666664E-2</v>
      </c>
      <c r="C8" s="641">
        <v>8.2638888888888887E-2</v>
      </c>
      <c r="D8" s="440">
        <v>1911</v>
      </c>
      <c r="E8" s="440">
        <v>115</v>
      </c>
      <c r="F8" s="440">
        <v>189</v>
      </c>
      <c r="G8" s="440">
        <v>248</v>
      </c>
      <c r="H8" s="440">
        <v>73</v>
      </c>
      <c r="I8" s="642">
        <v>1577</v>
      </c>
      <c r="J8" s="643">
        <v>322</v>
      </c>
      <c r="K8" s="643">
        <v>26</v>
      </c>
      <c r="L8" s="643">
        <v>23</v>
      </c>
      <c r="M8" s="643">
        <v>38</v>
      </c>
      <c r="N8" s="440">
        <v>9</v>
      </c>
      <c r="O8" s="642">
        <v>175</v>
      </c>
      <c r="P8" s="644">
        <f t="shared" ref="P8:P30" si="0">SUM(D8:I8)</f>
        <v>4113</v>
      </c>
      <c r="Q8" s="644">
        <f t="shared" ref="Q8:Q31" si="1">SUM(J8:O8)</f>
        <v>593</v>
      </c>
      <c r="R8" s="644">
        <f t="shared" ref="R8:R31" si="2">+Q8+P8</f>
        <v>4706</v>
      </c>
    </row>
    <row r="9" spans="1:18" ht="17.100000000000001" customHeight="1">
      <c r="A9" s="639" t="s">
        <v>1029</v>
      </c>
      <c r="B9" s="640">
        <v>8.3333333333333329E-2</v>
      </c>
      <c r="C9" s="641">
        <v>0.12430555555555556</v>
      </c>
      <c r="D9" s="440">
        <v>1720</v>
      </c>
      <c r="E9" s="440">
        <v>100</v>
      </c>
      <c r="F9" s="440">
        <v>177</v>
      </c>
      <c r="G9" s="440">
        <v>258</v>
      </c>
      <c r="H9" s="440">
        <v>76</v>
      </c>
      <c r="I9" s="642">
        <v>1438</v>
      </c>
      <c r="J9" s="643">
        <v>335</v>
      </c>
      <c r="K9" s="643">
        <v>21</v>
      </c>
      <c r="L9" s="643">
        <v>31</v>
      </c>
      <c r="M9" s="643">
        <v>36</v>
      </c>
      <c r="N9" s="440">
        <v>11</v>
      </c>
      <c r="O9" s="642">
        <v>150</v>
      </c>
      <c r="P9" s="644">
        <f t="shared" si="0"/>
        <v>3769</v>
      </c>
      <c r="Q9" s="644">
        <f t="shared" si="1"/>
        <v>584</v>
      </c>
      <c r="R9" s="644">
        <f t="shared" si="2"/>
        <v>4353</v>
      </c>
    </row>
    <row r="10" spans="1:18" ht="17.100000000000001" customHeight="1">
      <c r="A10" s="639" t="s">
        <v>1031</v>
      </c>
      <c r="B10" s="640">
        <v>0.125</v>
      </c>
      <c r="C10" s="641">
        <v>0.16597222222222222</v>
      </c>
      <c r="D10" s="440">
        <v>1552</v>
      </c>
      <c r="E10" s="440">
        <v>91</v>
      </c>
      <c r="F10" s="440">
        <v>143</v>
      </c>
      <c r="G10" s="440">
        <v>215</v>
      </c>
      <c r="H10" s="440">
        <v>56</v>
      </c>
      <c r="I10" s="642">
        <v>1327</v>
      </c>
      <c r="J10" s="643">
        <v>346</v>
      </c>
      <c r="K10" s="643">
        <v>16</v>
      </c>
      <c r="L10" s="643">
        <v>25</v>
      </c>
      <c r="M10" s="643">
        <v>32</v>
      </c>
      <c r="N10" s="440">
        <v>6</v>
      </c>
      <c r="O10" s="642">
        <v>143</v>
      </c>
      <c r="P10" s="644">
        <f t="shared" si="0"/>
        <v>3384</v>
      </c>
      <c r="Q10" s="644">
        <f t="shared" si="1"/>
        <v>568</v>
      </c>
      <c r="R10" s="644">
        <f t="shared" si="2"/>
        <v>3952</v>
      </c>
    </row>
    <row r="11" spans="1:18" ht="17.100000000000001" customHeight="1">
      <c r="A11" s="639" t="s">
        <v>1033</v>
      </c>
      <c r="B11" s="640">
        <v>0.16666666666666666</v>
      </c>
      <c r="C11" s="641">
        <v>0.2076388888888889</v>
      </c>
      <c r="D11" s="440">
        <v>1303</v>
      </c>
      <c r="E11" s="440">
        <v>58</v>
      </c>
      <c r="F11" s="440">
        <v>105</v>
      </c>
      <c r="G11" s="440">
        <v>178</v>
      </c>
      <c r="H11" s="440">
        <v>50</v>
      </c>
      <c r="I11" s="642">
        <v>1206</v>
      </c>
      <c r="J11" s="643">
        <v>320</v>
      </c>
      <c r="K11" s="643">
        <v>20</v>
      </c>
      <c r="L11" s="643">
        <v>20</v>
      </c>
      <c r="M11" s="643">
        <v>26</v>
      </c>
      <c r="N11" s="440">
        <v>7</v>
      </c>
      <c r="O11" s="642">
        <v>128</v>
      </c>
      <c r="P11" s="644">
        <f t="shared" si="0"/>
        <v>2900</v>
      </c>
      <c r="Q11" s="644">
        <f t="shared" si="1"/>
        <v>521</v>
      </c>
      <c r="R11" s="644">
        <f t="shared" si="2"/>
        <v>3421</v>
      </c>
    </row>
    <row r="12" spans="1:18" ht="17.100000000000001" customHeight="1">
      <c r="A12" s="639" t="s">
        <v>1035</v>
      </c>
      <c r="B12" s="640">
        <v>0.20833333333333334</v>
      </c>
      <c r="C12" s="641">
        <v>0.24930555555555556</v>
      </c>
      <c r="D12" s="440">
        <v>1296</v>
      </c>
      <c r="E12" s="440">
        <v>58</v>
      </c>
      <c r="F12" s="440">
        <v>128</v>
      </c>
      <c r="G12" s="440">
        <v>180</v>
      </c>
      <c r="H12" s="440">
        <v>55</v>
      </c>
      <c r="I12" s="642">
        <v>1228</v>
      </c>
      <c r="J12" s="643">
        <v>350</v>
      </c>
      <c r="K12" s="643">
        <v>9</v>
      </c>
      <c r="L12" s="643">
        <v>15</v>
      </c>
      <c r="M12" s="643">
        <v>41</v>
      </c>
      <c r="N12" s="440">
        <v>4</v>
      </c>
      <c r="O12" s="642">
        <v>165</v>
      </c>
      <c r="P12" s="644">
        <f t="shared" si="0"/>
        <v>2945</v>
      </c>
      <c r="Q12" s="644">
        <f t="shared" si="1"/>
        <v>584</v>
      </c>
      <c r="R12" s="644">
        <f t="shared" si="2"/>
        <v>3529</v>
      </c>
    </row>
    <row r="13" spans="1:18" ht="17.100000000000001" customHeight="1">
      <c r="A13" s="639" t="s">
        <v>1037</v>
      </c>
      <c r="B13" s="640">
        <v>0.25</v>
      </c>
      <c r="C13" s="641">
        <v>0.29097222222222224</v>
      </c>
      <c r="D13" s="440">
        <v>1417</v>
      </c>
      <c r="E13" s="440">
        <v>66</v>
      </c>
      <c r="F13" s="440">
        <v>143</v>
      </c>
      <c r="G13" s="440">
        <v>203</v>
      </c>
      <c r="H13" s="440">
        <v>43</v>
      </c>
      <c r="I13" s="642">
        <v>1215</v>
      </c>
      <c r="J13" s="643">
        <v>435</v>
      </c>
      <c r="K13" s="643">
        <v>18</v>
      </c>
      <c r="L13" s="643">
        <v>23</v>
      </c>
      <c r="M13" s="643">
        <v>31</v>
      </c>
      <c r="N13" s="440">
        <v>12</v>
      </c>
      <c r="O13" s="642">
        <v>170</v>
      </c>
      <c r="P13" s="644">
        <f t="shared" si="0"/>
        <v>3087</v>
      </c>
      <c r="Q13" s="644">
        <f t="shared" si="1"/>
        <v>689</v>
      </c>
      <c r="R13" s="644">
        <f t="shared" si="2"/>
        <v>3776</v>
      </c>
    </row>
    <row r="14" spans="1:18" ht="17.100000000000001" customHeight="1">
      <c r="A14" s="639" t="s">
        <v>1039</v>
      </c>
      <c r="B14" s="640">
        <v>0.29166666666666669</v>
      </c>
      <c r="C14" s="641">
        <v>0.33263888888888887</v>
      </c>
      <c r="D14" s="440">
        <v>2517</v>
      </c>
      <c r="E14" s="440">
        <v>129</v>
      </c>
      <c r="F14" s="440">
        <v>177</v>
      </c>
      <c r="G14" s="440">
        <v>305</v>
      </c>
      <c r="H14" s="440">
        <v>71</v>
      </c>
      <c r="I14" s="642">
        <v>1659</v>
      </c>
      <c r="J14" s="643">
        <v>1008</v>
      </c>
      <c r="K14" s="643">
        <v>56</v>
      </c>
      <c r="L14" s="643">
        <v>77</v>
      </c>
      <c r="M14" s="643">
        <v>85</v>
      </c>
      <c r="N14" s="440">
        <v>21</v>
      </c>
      <c r="O14" s="642">
        <v>409</v>
      </c>
      <c r="P14" s="644">
        <f t="shared" si="0"/>
        <v>4858</v>
      </c>
      <c r="Q14" s="644">
        <f t="shared" si="1"/>
        <v>1656</v>
      </c>
      <c r="R14" s="644">
        <f t="shared" si="2"/>
        <v>6514</v>
      </c>
    </row>
    <row r="15" spans="1:18" ht="17.100000000000001" customHeight="1">
      <c r="A15" s="639" t="s">
        <v>1041</v>
      </c>
      <c r="B15" s="640">
        <v>0.33333333333333331</v>
      </c>
      <c r="C15" s="641">
        <v>0.3743055555555555</v>
      </c>
      <c r="D15" s="440">
        <v>5787</v>
      </c>
      <c r="E15" s="440">
        <v>426</v>
      </c>
      <c r="F15" s="440">
        <v>556</v>
      </c>
      <c r="G15" s="440">
        <v>760</v>
      </c>
      <c r="H15" s="440">
        <v>199</v>
      </c>
      <c r="I15" s="642">
        <v>4869</v>
      </c>
      <c r="J15" s="643">
        <v>1354</v>
      </c>
      <c r="K15" s="643">
        <v>102</v>
      </c>
      <c r="L15" s="643">
        <v>104</v>
      </c>
      <c r="M15" s="643">
        <v>108</v>
      </c>
      <c r="N15" s="440">
        <v>28</v>
      </c>
      <c r="O15" s="642">
        <v>637</v>
      </c>
      <c r="P15" s="644">
        <f t="shared" si="0"/>
        <v>12597</v>
      </c>
      <c r="Q15" s="644">
        <f t="shared" si="1"/>
        <v>2333</v>
      </c>
      <c r="R15" s="644">
        <f t="shared" si="2"/>
        <v>14930</v>
      </c>
    </row>
    <row r="16" spans="1:18" ht="17.100000000000001" customHeight="1">
      <c r="A16" s="639" t="s">
        <v>1043</v>
      </c>
      <c r="B16" s="640">
        <v>0.375</v>
      </c>
      <c r="C16" s="641">
        <v>0.41597222222222219</v>
      </c>
      <c r="D16" s="440">
        <v>9432</v>
      </c>
      <c r="E16" s="440">
        <v>666</v>
      </c>
      <c r="F16" s="440">
        <v>1033</v>
      </c>
      <c r="G16" s="440">
        <v>1305</v>
      </c>
      <c r="H16" s="440">
        <v>327</v>
      </c>
      <c r="I16" s="642">
        <v>7868</v>
      </c>
      <c r="J16" s="643">
        <v>2054</v>
      </c>
      <c r="K16" s="643">
        <v>112</v>
      </c>
      <c r="L16" s="643">
        <v>167</v>
      </c>
      <c r="M16" s="643">
        <v>188</v>
      </c>
      <c r="N16" s="440">
        <v>39</v>
      </c>
      <c r="O16" s="642">
        <v>776</v>
      </c>
      <c r="P16" s="644">
        <f t="shared" si="0"/>
        <v>20631</v>
      </c>
      <c r="Q16" s="644">
        <f t="shared" si="1"/>
        <v>3336</v>
      </c>
      <c r="R16" s="644">
        <f t="shared" si="2"/>
        <v>23967</v>
      </c>
    </row>
    <row r="17" spans="1:18" ht="17.100000000000001" customHeight="1">
      <c r="A17" s="639">
        <v>10</v>
      </c>
      <c r="B17" s="640">
        <v>0.41666666666666669</v>
      </c>
      <c r="C17" s="641">
        <v>0.45763888888888887</v>
      </c>
      <c r="D17" s="440">
        <v>11535</v>
      </c>
      <c r="E17" s="440">
        <v>672</v>
      </c>
      <c r="F17" s="440">
        <v>1117</v>
      </c>
      <c r="G17" s="440">
        <v>1534</v>
      </c>
      <c r="H17" s="440">
        <v>370</v>
      </c>
      <c r="I17" s="642">
        <v>8731</v>
      </c>
      <c r="J17" s="643">
        <v>2486</v>
      </c>
      <c r="K17" s="643">
        <v>109</v>
      </c>
      <c r="L17" s="643">
        <v>151</v>
      </c>
      <c r="M17" s="643">
        <v>219</v>
      </c>
      <c r="N17" s="440">
        <v>41</v>
      </c>
      <c r="O17" s="642">
        <v>882</v>
      </c>
      <c r="P17" s="644">
        <f t="shared" si="0"/>
        <v>23959</v>
      </c>
      <c r="Q17" s="644">
        <f t="shared" si="1"/>
        <v>3888</v>
      </c>
      <c r="R17" s="644">
        <f t="shared" si="2"/>
        <v>27847</v>
      </c>
    </row>
    <row r="18" spans="1:18" ht="17.100000000000001" customHeight="1">
      <c r="A18" s="639">
        <f t="shared" ref="A18:A30" si="3">+A17+1</f>
        <v>11</v>
      </c>
      <c r="B18" s="640">
        <v>0.45833333333333331</v>
      </c>
      <c r="C18" s="641">
        <v>0.4993055555555555</v>
      </c>
      <c r="D18" s="440">
        <v>11795</v>
      </c>
      <c r="E18" s="440">
        <v>658</v>
      </c>
      <c r="F18" s="440">
        <v>1170</v>
      </c>
      <c r="G18" s="440">
        <v>1535</v>
      </c>
      <c r="H18" s="440">
        <v>393</v>
      </c>
      <c r="I18" s="642">
        <v>9288</v>
      </c>
      <c r="J18" s="643">
        <v>2631</v>
      </c>
      <c r="K18" s="643">
        <v>119</v>
      </c>
      <c r="L18" s="643">
        <v>161</v>
      </c>
      <c r="M18" s="643">
        <v>207</v>
      </c>
      <c r="N18" s="440">
        <v>67</v>
      </c>
      <c r="O18" s="642">
        <v>936</v>
      </c>
      <c r="P18" s="644">
        <f t="shared" si="0"/>
        <v>24839</v>
      </c>
      <c r="Q18" s="644">
        <f t="shared" si="1"/>
        <v>4121</v>
      </c>
      <c r="R18" s="644">
        <f t="shared" si="2"/>
        <v>28960</v>
      </c>
    </row>
    <row r="19" spans="1:18" ht="17.100000000000001" customHeight="1">
      <c r="A19" s="639">
        <f t="shared" si="3"/>
        <v>12</v>
      </c>
      <c r="B19" s="640">
        <v>0.5</v>
      </c>
      <c r="C19" s="641">
        <v>0.54097222222222219</v>
      </c>
      <c r="D19" s="440">
        <v>5848</v>
      </c>
      <c r="E19" s="440">
        <v>246</v>
      </c>
      <c r="F19" s="440">
        <v>493</v>
      </c>
      <c r="G19" s="440">
        <v>684</v>
      </c>
      <c r="H19" s="440">
        <v>190</v>
      </c>
      <c r="I19" s="642">
        <v>4005</v>
      </c>
      <c r="J19" s="643">
        <v>1831</v>
      </c>
      <c r="K19" s="643">
        <v>60</v>
      </c>
      <c r="L19" s="643">
        <v>115</v>
      </c>
      <c r="M19" s="643">
        <v>146</v>
      </c>
      <c r="N19" s="440">
        <v>29</v>
      </c>
      <c r="O19" s="642">
        <v>594</v>
      </c>
      <c r="P19" s="644">
        <f t="shared" si="0"/>
        <v>11466</v>
      </c>
      <c r="Q19" s="644">
        <f t="shared" si="1"/>
        <v>2775</v>
      </c>
      <c r="R19" s="644">
        <f t="shared" si="2"/>
        <v>14241</v>
      </c>
    </row>
    <row r="20" spans="1:18" ht="17.100000000000001" customHeight="1">
      <c r="A20" s="639">
        <f t="shared" si="3"/>
        <v>13</v>
      </c>
      <c r="B20" s="640">
        <v>0.54166666666666663</v>
      </c>
      <c r="C20" s="641">
        <v>0.58263888888888882</v>
      </c>
      <c r="D20" s="440">
        <v>7575</v>
      </c>
      <c r="E20" s="440">
        <v>251</v>
      </c>
      <c r="F20" s="440">
        <v>584</v>
      </c>
      <c r="G20" s="440">
        <v>890</v>
      </c>
      <c r="H20" s="440">
        <v>244</v>
      </c>
      <c r="I20" s="642">
        <v>5536</v>
      </c>
      <c r="J20" s="643">
        <v>2234</v>
      </c>
      <c r="K20" s="643">
        <v>71</v>
      </c>
      <c r="L20" s="643">
        <v>119</v>
      </c>
      <c r="M20" s="643">
        <v>151</v>
      </c>
      <c r="N20" s="440">
        <v>26</v>
      </c>
      <c r="O20" s="642">
        <v>643</v>
      </c>
      <c r="P20" s="644">
        <f t="shared" si="0"/>
        <v>15080</v>
      </c>
      <c r="Q20" s="644">
        <f t="shared" si="1"/>
        <v>3244</v>
      </c>
      <c r="R20" s="644">
        <f t="shared" si="2"/>
        <v>18324</v>
      </c>
    </row>
    <row r="21" spans="1:18" ht="17.100000000000001" customHeight="1">
      <c r="A21" s="639">
        <f t="shared" si="3"/>
        <v>14</v>
      </c>
      <c r="B21" s="640">
        <v>0.58333333333333337</v>
      </c>
      <c r="C21" s="641">
        <v>0.62430555555555556</v>
      </c>
      <c r="D21" s="440">
        <v>10044</v>
      </c>
      <c r="E21" s="440">
        <v>314</v>
      </c>
      <c r="F21" s="440">
        <v>769</v>
      </c>
      <c r="G21" s="440">
        <v>1196</v>
      </c>
      <c r="H21" s="440">
        <v>307</v>
      </c>
      <c r="I21" s="642">
        <v>7586</v>
      </c>
      <c r="J21" s="643">
        <v>2329</v>
      </c>
      <c r="K21" s="643">
        <v>57</v>
      </c>
      <c r="L21" s="643">
        <v>110</v>
      </c>
      <c r="M21" s="643">
        <v>160</v>
      </c>
      <c r="N21" s="440">
        <v>43</v>
      </c>
      <c r="O21" s="642">
        <v>770</v>
      </c>
      <c r="P21" s="644">
        <f t="shared" si="0"/>
        <v>20216</v>
      </c>
      <c r="Q21" s="644">
        <f t="shared" si="1"/>
        <v>3469</v>
      </c>
      <c r="R21" s="644">
        <f t="shared" si="2"/>
        <v>23685</v>
      </c>
    </row>
    <row r="22" spans="1:18" ht="17.100000000000001" customHeight="1">
      <c r="A22" s="639">
        <f t="shared" si="3"/>
        <v>15</v>
      </c>
      <c r="B22" s="640">
        <v>0.625</v>
      </c>
      <c r="C22" s="641">
        <v>0.66597222222222219</v>
      </c>
      <c r="D22" s="440">
        <v>9979</v>
      </c>
      <c r="E22" s="440">
        <v>278</v>
      </c>
      <c r="F22" s="440">
        <v>741</v>
      </c>
      <c r="G22" s="440">
        <v>1091</v>
      </c>
      <c r="H22" s="440">
        <v>309</v>
      </c>
      <c r="I22" s="642">
        <v>7334</v>
      </c>
      <c r="J22" s="643">
        <v>2365</v>
      </c>
      <c r="K22" s="643">
        <v>36</v>
      </c>
      <c r="L22" s="643">
        <v>127</v>
      </c>
      <c r="M22" s="643">
        <v>169</v>
      </c>
      <c r="N22" s="440">
        <v>55</v>
      </c>
      <c r="O22" s="642">
        <v>852</v>
      </c>
      <c r="P22" s="644">
        <f t="shared" si="0"/>
        <v>19732</v>
      </c>
      <c r="Q22" s="644">
        <f t="shared" si="1"/>
        <v>3604</v>
      </c>
      <c r="R22" s="644">
        <f t="shared" si="2"/>
        <v>23336</v>
      </c>
    </row>
    <row r="23" spans="1:18" ht="17.100000000000001" customHeight="1">
      <c r="A23" s="639">
        <f t="shared" si="3"/>
        <v>16</v>
      </c>
      <c r="B23" s="640">
        <v>0.66666666666666663</v>
      </c>
      <c r="C23" s="641">
        <v>0.70763888888888893</v>
      </c>
      <c r="D23" s="440">
        <v>8440</v>
      </c>
      <c r="E23" s="440">
        <v>240</v>
      </c>
      <c r="F23" s="440">
        <v>635</v>
      </c>
      <c r="G23" s="440">
        <v>890</v>
      </c>
      <c r="H23" s="440">
        <v>252</v>
      </c>
      <c r="I23" s="642">
        <v>6467</v>
      </c>
      <c r="J23" s="643">
        <v>1724</v>
      </c>
      <c r="K23" s="643">
        <v>53</v>
      </c>
      <c r="L23" s="643">
        <v>118</v>
      </c>
      <c r="M23" s="643">
        <v>150</v>
      </c>
      <c r="N23" s="440">
        <v>35</v>
      </c>
      <c r="O23" s="642">
        <v>697</v>
      </c>
      <c r="P23" s="644">
        <f t="shared" si="0"/>
        <v>16924</v>
      </c>
      <c r="Q23" s="644">
        <f t="shared" si="1"/>
        <v>2777</v>
      </c>
      <c r="R23" s="644">
        <f t="shared" si="2"/>
        <v>19701</v>
      </c>
    </row>
    <row r="24" spans="1:18" ht="17.100000000000001" customHeight="1">
      <c r="A24" s="639">
        <f t="shared" si="3"/>
        <v>17</v>
      </c>
      <c r="B24" s="640">
        <v>0.70833333333333337</v>
      </c>
      <c r="C24" s="641">
        <v>0.74930555555555556</v>
      </c>
      <c r="D24" s="440">
        <v>6355</v>
      </c>
      <c r="E24" s="440">
        <v>211</v>
      </c>
      <c r="F24" s="440">
        <v>465</v>
      </c>
      <c r="G24" s="440">
        <v>723</v>
      </c>
      <c r="H24" s="440">
        <v>191</v>
      </c>
      <c r="I24" s="642">
        <v>4794</v>
      </c>
      <c r="J24" s="643">
        <v>1577</v>
      </c>
      <c r="K24" s="643">
        <v>50</v>
      </c>
      <c r="L24" s="643">
        <v>77</v>
      </c>
      <c r="M24" s="643">
        <v>111</v>
      </c>
      <c r="N24" s="440">
        <v>50</v>
      </c>
      <c r="O24" s="642">
        <v>597</v>
      </c>
      <c r="P24" s="644">
        <f t="shared" si="0"/>
        <v>12739</v>
      </c>
      <c r="Q24" s="644">
        <f t="shared" si="1"/>
        <v>2462</v>
      </c>
      <c r="R24" s="644">
        <f t="shared" si="2"/>
        <v>15201</v>
      </c>
    </row>
    <row r="25" spans="1:18" ht="17.100000000000001" customHeight="1">
      <c r="A25" s="639">
        <f t="shared" si="3"/>
        <v>18</v>
      </c>
      <c r="B25" s="640">
        <v>0.75</v>
      </c>
      <c r="C25" s="641">
        <v>0.7909722222222223</v>
      </c>
      <c r="D25" s="440">
        <v>3833</v>
      </c>
      <c r="E25" s="440">
        <v>125</v>
      </c>
      <c r="F25" s="440">
        <v>256</v>
      </c>
      <c r="G25" s="440">
        <v>377</v>
      </c>
      <c r="H25" s="440">
        <v>132</v>
      </c>
      <c r="I25" s="642">
        <v>2616</v>
      </c>
      <c r="J25" s="643">
        <v>1043</v>
      </c>
      <c r="K25" s="643">
        <v>33</v>
      </c>
      <c r="L25" s="643">
        <v>54</v>
      </c>
      <c r="M25" s="643">
        <v>73</v>
      </c>
      <c r="N25" s="440">
        <v>22</v>
      </c>
      <c r="O25" s="642">
        <v>393</v>
      </c>
      <c r="P25" s="644">
        <f t="shared" si="0"/>
        <v>7339</v>
      </c>
      <c r="Q25" s="644">
        <f t="shared" si="1"/>
        <v>1618</v>
      </c>
      <c r="R25" s="644">
        <f t="shared" si="2"/>
        <v>8957</v>
      </c>
    </row>
    <row r="26" spans="1:18" ht="17.100000000000001" customHeight="1">
      <c r="A26" s="639">
        <f t="shared" si="3"/>
        <v>19</v>
      </c>
      <c r="B26" s="640">
        <v>0.79166666666666663</v>
      </c>
      <c r="C26" s="641">
        <v>0.83263888888888893</v>
      </c>
      <c r="D26" s="440">
        <v>3050</v>
      </c>
      <c r="E26" s="440">
        <v>117</v>
      </c>
      <c r="F26" s="440">
        <v>232</v>
      </c>
      <c r="G26" s="440">
        <v>393</v>
      </c>
      <c r="H26" s="440">
        <v>132</v>
      </c>
      <c r="I26" s="642">
        <v>2245</v>
      </c>
      <c r="J26" s="643">
        <v>770</v>
      </c>
      <c r="K26" s="643">
        <v>26</v>
      </c>
      <c r="L26" s="643">
        <v>47</v>
      </c>
      <c r="M26" s="643">
        <v>75</v>
      </c>
      <c r="N26" s="440">
        <v>22</v>
      </c>
      <c r="O26" s="642">
        <v>295</v>
      </c>
      <c r="P26" s="644">
        <f t="shared" si="0"/>
        <v>6169</v>
      </c>
      <c r="Q26" s="644">
        <f t="shared" si="1"/>
        <v>1235</v>
      </c>
      <c r="R26" s="644">
        <f t="shared" si="2"/>
        <v>7404</v>
      </c>
    </row>
    <row r="27" spans="1:18" ht="17.100000000000001" customHeight="1">
      <c r="A27" s="639">
        <f t="shared" si="3"/>
        <v>20</v>
      </c>
      <c r="B27" s="640">
        <v>0.83333333333333337</v>
      </c>
      <c r="C27" s="641">
        <v>0.87430555555555556</v>
      </c>
      <c r="D27" s="440">
        <v>2847</v>
      </c>
      <c r="E27" s="440">
        <v>101</v>
      </c>
      <c r="F27" s="440">
        <v>224</v>
      </c>
      <c r="G27" s="440">
        <v>331</v>
      </c>
      <c r="H27" s="440">
        <v>95</v>
      </c>
      <c r="I27" s="642">
        <v>1983</v>
      </c>
      <c r="J27" s="643">
        <v>727</v>
      </c>
      <c r="K27" s="643">
        <v>18</v>
      </c>
      <c r="L27" s="643">
        <v>56</v>
      </c>
      <c r="M27" s="643">
        <v>53</v>
      </c>
      <c r="N27" s="440">
        <v>25</v>
      </c>
      <c r="O27" s="642">
        <v>273</v>
      </c>
      <c r="P27" s="644">
        <f t="shared" si="0"/>
        <v>5581</v>
      </c>
      <c r="Q27" s="644">
        <f t="shared" si="1"/>
        <v>1152</v>
      </c>
      <c r="R27" s="644">
        <f t="shared" si="2"/>
        <v>6733</v>
      </c>
    </row>
    <row r="28" spans="1:18" ht="17.100000000000001" customHeight="1">
      <c r="A28" s="639">
        <f t="shared" si="3"/>
        <v>21</v>
      </c>
      <c r="B28" s="640">
        <v>0.875</v>
      </c>
      <c r="C28" s="641">
        <v>0.9159722222222223</v>
      </c>
      <c r="D28" s="440">
        <v>2752</v>
      </c>
      <c r="E28" s="440">
        <v>96</v>
      </c>
      <c r="F28" s="440">
        <v>228</v>
      </c>
      <c r="G28" s="440">
        <v>318</v>
      </c>
      <c r="H28" s="440">
        <v>107</v>
      </c>
      <c r="I28" s="642">
        <v>2095</v>
      </c>
      <c r="J28" s="643">
        <v>728</v>
      </c>
      <c r="K28" s="643">
        <v>11</v>
      </c>
      <c r="L28" s="643">
        <v>49</v>
      </c>
      <c r="M28" s="643">
        <v>56</v>
      </c>
      <c r="N28" s="440">
        <v>15</v>
      </c>
      <c r="O28" s="642">
        <v>276</v>
      </c>
      <c r="P28" s="644">
        <f t="shared" si="0"/>
        <v>5596</v>
      </c>
      <c r="Q28" s="644">
        <f t="shared" si="1"/>
        <v>1135</v>
      </c>
      <c r="R28" s="644">
        <f t="shared" si="2"/>
        <v>6731</v>
      </c>
    </row>
    <row r="29" spans="1:18" ht="17.100000000000001" customHeight="1">
      <c r="A29" s="639">
        <f t="shared" si="3"/>
        <v>22</v>
      </c>
      <c r="B29" s="640">
        <v>0.91666666666666663</v>
      </c>
      <c r="C29" s="641">
        <v>0.95763888888888893</v>
      </c>
      <c r="D29" s="440">
        <v>2536</v>
      </c>
      <c r="E29" s="440">
        <v>79</v>
      </c>
      <c r="F29" s="440">
        <v>198</v>
      </c>
      <c r="G29" s="440">
        <v>318</v>
      </c>
      <c r="H29" s="440">
        <v>85</v>
      </c>
      <c r="I29" s="642">
        <v>1889</v>
      </c>
      <c r="J29" s="643">
        <v>659</v>
      </c>
      <c r="K29" s="643">
        <v>19</v>
      </c>
      <c r="L29" s="643">
        <v>32</v>
      </c>
      <c r="M29" s="643">
        <v>47</v>
      </c>
      <c r="N29" s="440">
        <v>19</v>
      </c>
      <c r="O29" s="642">
        <v>250</v>
      </c>
      <c r="P29" s="644">
        <f t="shared" si="0"/>
        <v>5105</v>
      </c>
      <c r="Q29" s="644">
        <f t="shared" si="1"/>
        <v>1026</v>
      </c>
      <c r="R29" s="644">
        <f t="shared" si="2"/>
        <v>6131</v>
      </c>
    </row>
    <row r="30" spans="1:18" ht="17.100000000000001" customHeight="1">
      <c r="A30" s="639">
        <f t="shared" si="3"/>
        <v>23</v>
      </c>
      <c r="B30" s="640">
        <v>0.95833333333333337</v>
      </c>
      <c r="C30" s="641">
        <v>0.99930555555555556</v>
      </c>
      <c r="D30" s="440">
        <v>2312</v>
      </c>
      <c r="E30" s="440">
        <v>90</v>
      </c>
      <c r="F30" s="440">
        <v>170</v>
      </c>
      <c r="G30" s="440">
        <v>249</v>
      </c>
      <c r="H30" s="440">
        <v>80</v>
      </c>
      <c r="I30" s="642">
        <v>1683</v>
      </c>
      <c r="J30" s="643">
        <v>589</v>
      </c>
      <c r="K30" s="643">
        <v>15</v>
      </c>
      <c r="L30" s="643">
        <v>34</v>
      </c>
      <c r="M30" s="643">
        <v>57</v>
      </c>
      <c r="N30" s="440">
        <v>15</v>
      </c>
      <c r="O30" s="642">
        <v>215</v>
      </c>
      <c r="P30" s="644">
        <f t="shared" si="0"/>
        <v>4584</v>
      </c>
      <c r="Q30" s="644">
        <f t="shared" si="1"/>
        <v>925</v>
      </c>
      <c r="R30" s="644">
        <f t="shared" si="2"/>
        <v>5509</v>
      </c>
    </row>
    <row r="31" spans="1:18" ht="17.100000000000001" customHeight="1">
      <c r="A31" s="639">
        <v>99</v>
      </c>
      <c r="B31" s="1207" t="s">
        <v>3146</v>
      </c>
      <c r="C31" s="1207"/>
      <c r="D31" s="440">
        <v>0</v>
      </c>
      <c r="E31" s="440">
        <v>0</v>
      </c>
      <c r="F31" s="440">
        <v>0</v>
      </c>
      <c r="G31" s="440">
        <v>0</v>
      </c>
      <c r="H31" s="440">
        <v>0</v>
      </c>
      <c r="I31" s="642">
        <v>0</v>
      </c>
      <c r="J31" s="643">
        <v>0</v>
      </c>
      <c r="K31" s="643">
        <v>0</v>
      </c>
      <c r="L31" s="643">
        <v>0</v>
      </c>
      <c r="M31" s="643">
        <v>0</v>
      </c>
      <c r="N31" s="440">
        <v>0</v>
      </c>
      <c r="O31" s="642">
        <v>0</v>
      </c>
      <c r="P31" s="644">
        <f>SUM(D31:J31)</f>
        <v>0</v>
      </c>
      <c r="Q31" s="644">
        <f t="shared" si="1"/>
        <v>0</v>
      </c>
      <c r="R31" s="644">
        <f t="shared" si="2"/>
        <v>0</v>
      </c>
    </row>
    <row r="32" spans="1:18" ht="20.25" customHeight="1">
      <c r="A32" s="1208" t="s">
        <v>3147</v>
      </c>
      <c r="B32" s="1208"/>
      <c r="C32" s="1208"/>
      <c r="D32" s="645">
        <f>SUM(D7:D31)</f>
        <v>117511</v>
      </c>
      <c r="E32" s="645">
        <f t="shared" ref="E32:R32" si="4">SUM(E7:E31)</f>
        <v>5304</v>
      </c>
      <c r="F32" s="645">
        <f t="shared" si="4"/>
        <v>10077</v>
      </c>
      <c r="G32" s="645">
        <f t="shared" si="4"/>
        <v>14406</v>
      </c>
      <c r="H32" s="645">
        <f t="shared" si="4"/>
        <v>3893</v>
      </c>
      <c r="I32" s="645">
        <f t="shared" si="4"/>
        <v>89924</v>
      </c>
      <c r="J32" s="645">
        <f t="shared" si="4"/>
        <v>28609</v>
      </c>
      <c r="K32" s="645">
        <f t="shared" si="4"/>
        <v>1082</v>
      </c>
      <c r="L32" s="645">
        <f t="shared" si="4"/>
        <v>1761</v>
      </c>
      <c r="M32" s="645">
        <f t="shared" si="4"/>
        <v>2297</v>
      </c>
      <c r="N32" s="645">
        <f t="shared" si="4"/>
        <v>609</v>
      </c>
      <c r="O32" s="645">
        <f t="shared" si="4"/>
        <v>10595</v>
      </c>
      <c r="P32" s="645">
        <f t="shared" si="4"/>
        <v>241115</v>
      </c>
      <c r="Q32" s="645">
        <f t="shared" si="4"/>
        <v>44953</v>
      </c>
      <c r="R32" s="645">
        <f t="shared" si="4"/>
        <v>286068</v>
      </c>
    </row>
    <row r="33" spans="1:18" ht="15.75">
      <c r="A33" s="373" t="s">
        <v>2050</v>
      </c>
      <c r="B33" s="373"/>
      <c r="C33" s="373"/>
      <c r="D33" s="374"/>
      <c r="E33" s="374"/>
      <c r="F33" s="374"/>
      <c r="G33" s="374"/>
      <c r="H33" s="374"/>
      <c r="I33" s="374"/>
      <c r="J33" s="374"/>
      <c r="K33" s="374"/>
      <c r="L33" s="374"/>
      <c r="M33" s="374"/>
      <c r="N33" s="374"/>
      <c r="O33" s="374"/>
      <c r="P33" s="374"/>
      <c r="Q33" s="374"/>
      <c r="R33" s="374"/>
    </row>
  </sheetData>
  <mergeCells count="11">
    <mergeCell ref="B31:C31"/>
    <mergeCell ref="A32:C32"/>
    <mergeCell ref="A1:R1"/>
    <mergeCell ref="A2:R2"/>
    <mergeCell ref="A3:R3"/>
    <mergeCell ref="A4:A6"/>
    <mergeCell ref="B4:C6"/>
    <mergeCell ref="D4:R4"/>
    <mergeCell ref="D5:I5"/>
    <mergeCell ref="J5:O5"/>
    <mergeCell ref="P5:R5"/>
  </mergeCells>
  <printOptions horizontalCentered="1" verticalCentered="1"/>
  <pageMargins left="0" right="0" top="0" bottom="0" header="0" footer="0"/>
  <pageSetup paperSize="9" scale="80" orientation="landscape" r:id="rId1"/>
  <headerFooter alignWithMargins="0"/>
</worksheet>
</file>

<file path=xl/worksheets/sheet43.xml><?xml version="1.0" encoding="utf-8"?>
<worksheet xmlns="http://schemas.openxmlformats.org/spreadsheetml/2006/main" xmlns:r="http://schemas.openxmlformats.org/officeDocument/2006/relationships">
  <sheetPr>
    <tabColor theme="0" tint="-4.9989318521683403E-2"/>
  </sheetPr>
  <dimension ref="A1:T21"/>
  <sheetViews>
    <sheetView showGridLines="0" zoomScaleNormal="100" workbookViewId="0">
      <pane xSplit="2" ySplit="5" topLeftCell="C6" activePane="bottomRight" state="frozen"/>
      <selection activeCell="J27" sqref="J27"/>
      <selection pane="topRight" activeCell="J27" sqref="J27"/>
      <selection pane="bottomLeft" activeCell="J27" sqref="J27"/>
      <selection pane="bottomRight" sqref="A1:T1"/>
    </sheetView>
  </sheetViews>
  <sheetFormatPr defaultColWidth="9.140625" defaultRowHeight="12.75"/>
  <cols>
    <col min="1" max="1" width="5.5703125" style="185" customWidth="1"/>
    <col min="2" max="2" width="24.140625" style="185" customWidth="1"/>
    <col min="3" max="3" width="11" style="185" customWidth="1"/>
    <col min="4" max="4" width="11.28515625" style="185" customWidth="1"/>
    <col min="5" max="6" width="6.42578125" style="185" bestFit="1" customWidth="1"/>
    <col min="7" max="7" width="5.42578125" style="185" bestFit="1" customWidth="1"/>
    <col min="8" max="8" width="6.42578125" style="185" bestFit="1" customWidth="1"/>
    <col min="9" max="9" width="11.28515625" style="185" bestFit="1" customWidth="1"/>
    <col min="10" max="10" width="11.28515625" style="185" customWidth="1"/>
    <col min="11" max="12" width="5.42578125" style="185" bestFit="1" customWidth="1"/>
    <col min="13" max="13" width="4" style="185" bestFit="1" customWidth="1"/>
    <col min="14" max="14" width="7" style="185" customWidth="1"/>
    <col min="15" max="15" width="7.42578125" style="185" bestFit="1" customWidth="1"/>
    <col min="16" max="16" width="6.42578125" style="185" bestFit="1" customWidth="1"/>
    <col min="17" max="17" width="7.42578125" style="185" bestFit="1" customWidth="1"/>
    <col min="18" max="18" width="6" style="185" bestFit="1" customWidth="1"/>
    <col min="19" max="19" width="6.28515625" style="185" bestFit="1" customWidth="1"/>
    <col min="20" max="20" width="6.7109375" style="185" bestFit="1" customWidth="1"/>
    <col min="21" max="16384" width="9.140625" style="185"/>
  </cols>
  <sheetData>
    <row r="1" spans="1:20" s="483" customFormat="1" ht="27.75" customHeight="1">
      <c r="A1" s="1218" t="s">
        <v>2789</v>
      </c>
      <c r="B1" s="1218"/>
      <c r="C1" s="1218"/>
      <c r="D1" s="1218"/>
      <c r="E1" s="1218"/>
      <c r="F1" s="1218"/>
      <c r="G1" s="1218"/>
      <c r="H1" s="1218"/>
      <c r="I1" s="1218"/>
      <c r="J1" s="1218"/>
      <c r="K1" s="1218"/>
      <c r="L1" s="1218"/>
      <c r="M1" s="1218"/>
      <c r="N1" s="1218"/>
      <c r="O1" s="1218"/>
      <c r="P1" s="1218"/>
      <c r="Q1" s="1218"/>
      <c r="R1" s="1218"/>
      <c r="S1" s="1218"/>
      <c r="T1" s="1218"/>
    </row>
    <row r="2" spans="1:20" s="483" customFormat="1" ht="27" customHeight="1">
      <c r="A2" s="1219" t="s">
        <v>2790</v>
      </c>
      <c r="B2" s="1219"/>
      <c r="C2" s="1219"/>
      <c r="D2" s="1219"/>
      <c r="E2" s="1219"/>
      <c r="F2" s="1219"/>
      <c r="G2" s="1219"/>
      <c r="H2" s="1219"/>
      <c r="I2" s="1219"/>
      <c r="J2" s="1219"/>
      <c r="K2" s="1219"/>
      <c r="L2" s="1219"/>
      <c r="M2" s="1219"/>
      <c r="N2" s="1219"/>
      <c r="O2" s="1219"/>
      <c r="P2" s="1219"/>
      <c r="Q2" s="1219"/>
      <c r="R2" s="1219"/>
      <c r="S2" s="1219"/>
      <c r="T2" s="1219"/>
    </row>
    <row r="3" spans="1:20" ht="36" customHeight="1">
      <c r="A3" s="958" t="s">
        <v>1291</v>
      </c>
      <c r="B3" s="1220" t="s">
        <v>2791</v>
      </c>
      <c r="C3" s="1033" t="s">
        <v>1131</v>
      </c>
      <c r="D3" s="1033"/>
      <c r="E3" s="1033"/>
      <c r="F3" s="1033"/>
      <c r="G3" s="1033"/>
      <c r="H3" s="1033"/>
      <c r="I3" s="1033"/>
      <c r="J3" s="1033"/>
      <c r="K3" s="1033"/>
      <c r="L3" s="1033"/>
      <c r="M3" s="1033"/>
      <c r="N3" s="1033"/>
      <c r="O3" s="1033"/>
      <c r="P3" s="1033"/>
      <c r="Q3" s="1033"/>
      <c r="R3" s="1221" t="s">
        <v>2063</v>
      </c>
      <c r="S3" s="1222"/>
      <c r="T3" s="1222"/>
    </row>
    <row r="4" spans="1:20" ht="24.75" customHeight="1">
      <c r="A4" s="959"/>
      <c r="B4" s="1220"/>
      <c r="C4" s="1204" t="s">
        <v>1134</v>
      </c>
      <c r="D4" s="1204"/>
      <c r="E4" s="1204"/>
      <c r="F4" s="1204"/>
      <c r="G4" s="1204"/>
      <c r="H4" s="1204"/>
      <c r="I4" s="1204" t="s">
        <v>1135</v>
      </c>
      <c r="J4" s="1204"/>
      <c r="K4" s="1204"/>
      <c r="L4" s="1204"/>
      <c r="M4" s="1204"/>
      <c r="N4" s="1204"/>
      <c r="O4" s="1033" t="s">
        <v>1136</v>
      </c>
      <c r="P4" s="1033"/>
      <c r="Q4" s="1033"/>
      <c r="R4" s="1223"/>
      <c r="S4" s="1224"/>
      <c r="T4" s="1224"/>
    </row>
    <row r="5" spans="1:20" ht="55.5" customHeight="1">
      <c r="A5" s="960"/>
      <c r="B5" s="1220"/>
      <c r="C5" s="427" t="s">
        <v>1421</v>
      </c>
      <c r="D5" s="427" t="s">
        <v>2792</v>
      </c>
      <c r="E5" s="427" t="s">
        <v>11</v>
      </c>
      <c r="F5" s="427" t="s">
        <v>12</v>
      </c>
      <c r="G5" s="427" t="s">
        <v>13</v>
      </c>
      <c r="H5" s="427" t="s">
        <v>1147</v>
      </c>
      <c r="I5" s="427" t="s">
        <v>1421</v>
      </c>
      <c r="J5" s="427" t="s">
        <v>2792</v>
      </c>
      <c r="K5" s="427" t="s">
        <v>11</v>
      </c>
      <c r="L5" s="427" t="s">
        <v>12</v>
      </c>
      <c r="M5" s="427" t="s">
        <v>13</v>
      </c>
      <c r="N5" s="427" t="s">
        <v>1147</v>
      </c>
      <c r="O5" s="62" t="s">
        <v>1134</v>
      </c>
      <c r="P5" s="62" t="s">
        <v>1135</v>
      </c>
      <c r="Q5" s="62" t="s">
        <v>1136</v>
      </c>
      <c r="R5" s="484" t="s">
        <v>2064</v>
      </c>
      <c r="S5" s="484" t="s">
        <v>2065</v>
      </c>
      <c r="T5" s="485" t="s">
        <v>2066</v>
      </c>
    </row>
    <row r="6" spans="1:20" s="33" customFormat="1" ht="39" customHeight="1">
      <c r="A6" s="486">
        <v>0</v>
      </c>
      <c r="B6" s="487" t="s">
        <v>2793</v>
      </c>
      <c r="C6" s="488">
        <v>0</v>
      </c>
      <c r="D6" s="488">
        <v>0</v>
      </c>
      <c r="E6" s="488">
        <v>0</v>
      </c>
      <c r="F6" s="488">
        <v>0</v>
      </c>
      <c r="G6" s="488">
        <v>0</v>
      </c>
      <c r="H6" s="488">
        <v>0</v>
      </c>
      <c r="I6" s="488">
        <v>0</v>
      </c>
      <c r="J6" s="488">
        <v>0</v>
      </c>
      <c r="K6" s="488">
        <v>0</v>
      </c>
      <c r="L6" s="488">
        <v>0</v>
      </c>
      <c r="M6" s="488">
        <v>0</v>
      </c>
      <c r="N6" s="488">
        <v>0</v>
      </c>
      <c r="O6" s="489">
        <f>SUM(C6:H6)</f>
        <v>0</v>
      </c>
      <c r="P6" s="489">
        <f t="shared" ref="P6:P17" si="0">SUM(I6:N6)</f>
        <v>0</v>
      </c>
      <c r="Q6" s="489">
        <f>+P6+O6</f>
        <v>0</v>
      </c>
      <c r="R6" s="490">
        <v>0</v>
      </c>
      <c r="S6" s="490">
        <v>0</v>
      </c>
      <c r="T6" s="489">
        <f>R6+S6</f>
        <v>0</v>
      </c>
    </row>
    <row r="7" spans="1:20" ht="24.95" customHeight="1">
      <c r="A7" s="486">
        <v>1</v>
      </c>
      <c r="B7" s="491" t="s">
        <v>2794</v>
      </c>
      <c r="C7" s="492">
        <v>4848</v>
      </c>
      <c r="D7" s="492">
        <v>84</v>
      </c>
      <c r="E7" s="492">
        <v>196</v>
      </c>
      <c r="F7" s="492">
        <v>313</v>
      </c>
      <c r="G7" s="488">
        <v>76</v>
      </c>
      <c r="H7" s="488">
        <v>4039</v>
      </c>
      <c r="I7" s="492">
        <v>610</v>
      </c>
      <c r="J7" s="492">
        <v>12</v>
      </c>
      <c r="K7" s="492">
        <v>29</v>
      </c>
      <c r="L7" s="492">
        <v>34</v>
      </c>
      <c r="M7" s="488">
        <v>7</v>
      </c>
      <c r="N7" s="488">
        <v>235</v>
      </c>
      <c r="O7" s="493">
        <f t="shared" ref="O7:O16" si="1">SUM(C7:H7)</f>
        <v>9556</v>
      </c>
      <c r="P7" s="493">
        <f t="shared" si="0"/>
        <v>927</v>
      </c>
      <c r="Q7" s="493">
        <f t="shared" ref="Q7:Q17" si="2">+P7+O7</f>
        <v>10483</v>
      </c>
      <c r="R7" s="494">
        <f>127+26</f>
        <v>153</v>
      </c>
      <c r="S7" s="494">
        <v>1</v>
      </c>
      <c r="T7" s="489">
        <f t="shared" ref="T7:T17" si="3">R7+S7</f>
        <v>154</v>
      </c>
    </row>
    <row r="8" spans="1:20" ht="24.95" customHeight="1">
      <c r="A8" s="486">
        <v>1</v>
      </c>
      <c r="B8" s="491" t="s">
        <v>2795</v>
      </c>
      <c r="C8" s="492">
        <v>6181</v>
      </c>
      <c r="D8" s="492">
        <v>125</v>
      </c>
      <c r="E8" s="492">
        <v>303</v>
      </c>
      <c r="F8" s="492">
        <v>556</v>
      </c>
      <c r="G8" s="488">
        <v>134</v>
      </c>
      <c r="H8" s="488">
        <v>5769</v>
      </c>
      <c r="I8" s="492">
        <v>1139</v>
      </c>
      <c r="J8" s="492">
        <v>31</v>
      </c>
      <c r="K8" s="492">
        <v>70</v>
      </c>
      <c r="L8" s="492">
        <v>115</v>
      </c>
      <c r="M8" s="488">
        <v>29</v>
      </c>
      <c r="N8" s="488">
        <v>627</v>
      </c>
      <c r="O8" s="493">
        <f t="shared" si="1"/>
        <v>13068</v>
      </c>
      <c r="P8" s="493">
        <f t="shared" si="0"/>
        <v>2011</v>
      </c>
      <c r="Q8" s="493">
        <f t="shared" si="2"/>
        <v>15079</v>
      </c>
      <c r="R8" s="494">
        <v>188</v>
      </c>
      <c r="S8" s="494">
        <v>4</v>
      </c>
      <c r="T8" s="489">
        <f t="shared" si="3"/>
        <v>192</v>
      </c>
    </row>
    <row r="9" spans="1:20" ht="24.95" customHeight="1">
      <c r="A9" s="486">
        <v>2</v>
      </c>
      <c r="B9" s="491" t="s">
        <v>2796</v>
      </c>
      <c r="C9" s="492">
        <v>9656</v>
      </c>
      <c r="D9" s="492">
        <v>266</v>
      </c>
      <c r="E9" s="492">
        <v>589</v>
      </c>
      <c r="F9" s="492">
        <v>965</v>
      </c>
      <c r="G9" s="488">
        <v>220</v>
      </c>
      <c r="H9" s="488">
        <v>7827</v>
      </c>
      <c r="I9" s="492">
        <v>1659</v>
      </c>
      <c r="J9" s="492">
        <v>41</v>
      </c>
      <c r="K9" s="492">
        <v>83</v>
      </c>
      <c r="L9" s="492">
        <v>144</v>
      </c>
      <c r="M9" s="488">
        <v>25</v>
      </c>
      <c r="N9" s="488">
        <v>800</v>
      </c>
      <c r="O9" s="493">
        <f t="shared" si="1"/>
        <v>19523</v>
      </c>
      <c r="P9" s="493">
        <f t="shared" si="0"/>
        <v>2752</v>
      </c>
      <c r="Q9" s="493">
        <f t="shared" si="2"/>
        <v>22275</v>
      </c>
      <c r="R9" s="494">
        <v>227</v>
      </c>
      <c r="S9" s="494">
        <v>4</v>
      </c>
      <c r="T9" s="489">
        <f t="shared" si="3"/>
        <v>231</v>
      </c>
    </row>
    <row r="10" spans="1:20" ht="24.95" customHeight="1">
      <c r="A10" s="486">
        <v>2</v>
      </c>
      <c r="B10" s="491" t="s">
        <v>2797</v>
      </c>
      <c r="C10" s="492">
        <v>16488</v>
      </c>
      <c r="D10" s="492">
        <v>594</v>
      </c>
      <c r="E10" s="492">
        <v>1343</v>
      </c>
      <c r="F10" s="492">
        <v>1975</v>
      </c>
      <c r="G10" s="488">
        <v>460</v>
      </c>
      <c r="H10" s="488">
        <v>13924</v>
      </c>
      <c r="I10" s="492">
        <v>2747</v>
      </c>
      <c r="J10" s="492">
        <v>93</v>
      </c>
      <c r="K10" s="492">
        <v>166</v>
      </c>
      <c r="L10" s="492">
        <v>289</v>
      </c>
      <c r="M10" s="488">
        <v>72</v>
      </c>
      <c r="N10" s="488">
        <v>1330</v>
      </c>
      <c r="O10" s="493">
        <f t="shared" si="1"/>
        <v>34784</v>
      </c>
      <c r="P10" s="493">
        <f t="shared" si="0"/>
        <v>4697</v>
      </c>
      <c r="Q10" s="493">
        <f t="shared" si="2"/>
        <v>39481</v>
      </c>
      <c r="R10" s="494">
        <v>271</v>
      </c>
      <c r="S10" s="494">
        <v>7</v>
      </c>
      <c r="T10" s="489">
        <f t="shared" si="3"/>
        <v>278</v>
      </c>
    </row>
    <row r="11" spans="1:20" ht="24.95" customHeight="1">
      <c r="A11" s="486">
        <v>3</v>
      </c>
      <c r="B11" s="491" t="s">
        <v>2798</v>
      </c>
      <c r="C11" s="492">
        <v>14326</v>
      </c>
      <c r="D11" s="492">
        <v>588</v>
      </c>
      <c r="E11" s="492">
        <v>1375</v>
      </c>
      <c r="F11" s="492">
        <v>1894</v>
      </c>
      <c r="G11" s="488">
        <v>495</v>
      </c>
      <c r="H11" s="488">
        <v>11792</v>
      </c>
      <c r="I11" s="492">
        <v>2702</v>
      </c>
      <c r="J11" s="492">
        <v>88</v>
      </c>
      <c r="K11" s="492">
        <v>187</v>
      </c>
      <c r="L11" s="492">
        <v>243</v>
      </c>
      <c r="M11" s="488">
        <v>62</v>
      </c>
      <c r="N11" s="488">
        <v>1255</v>
      </c>
      <c r="O11" s="493">
        <f t="shared" si="1"/>
        <v>30470</v>
      </c>
      <c r="P11" s="493">
        <f t="shared" si="0"/>
        <v>4537</v>
      </c>
      <c r="Q11" s="493">
        <f t="shared" si="2"/>
        <v>35007</v>
      </c>
      <c r="R11" s="494">
        <v>206</v>
      </c>
      <c r="S11" s="494">
        <v>4</v>
      </c>
      <c r="T11" s="489">
        <f t="shared" si="3"/>
        <v>210</v>
      </c>
    </row>
    <row r="12" spans="1:20" ht="24.95" customHeight="1">
      <c r="A12" s="486">
        <v>3</v>
      </c>
      <c r="B12" s="491" t="s">
        <v>2799</v>
      </c>
      <c r="C12" s="492">
        <v>17801</v>
      </c>
      <c r="D12" s="492">
        <v>965</v>
      </c>
      <c r="E12" s="492">
        <v>1750</v>
      </c>
      <c r="F12" s="492">
        <v>2471</v>
      </c>
      <c r="G12" s="488">
        <v>645</v>
      </c>
      <c r="H12" s="488">
        <v>13959</v>
      </c>
      <c r="I12" s="492">
        <v>4590</v>
      </c>
      <c r="J12" s="492">
        <v>170</v>
      </c>
      <c r="K12" s="492">
        <v>289</v>
      </c>
      <c r="L12" s="492">
        <v>324</v>
      </c>
      <c r="M12" s="488">
        <v>81</v>
      </c>
      <c r="N12" s="488">
        <v>1646</v>
      </c>
      <c r="O12" s="493">
        <f t="shared" si="1"/>
        <v>37591</v>
      </c>
      <c r="P12" s="493">
        <f t="shared" si="0"/>
        <v>7100</v>
      </c>
      <c r="Q12" s="493">
        <f t="shared" si="2"/>
        <v>44691</v>
      </c>
      <c r="R12" s="494">
        <v>116</v>
      </c>
      <c r="S12" s="494">
        <v>3</v>
      </c>
      <c r="T12" s="489">
        <f t="shared" si="3"/>
        <v>119</v>
      </c>
    </row>
    <row r="13" spans="1:20" ht="24.95" customHeight="1">
      <c r="A13" s="486">
        <v>3</v>
      </c>
      <c r="B13" s="491" t="s">
        <v>2800</v>
      </c>
      <c r="C13" s="492">
        <v>5943</v>
      </c>
      <c r="D13" s="492">
        <v>306</v>
      </c>
      <c r="E13" s="492">
        <v>646</v>
      </c>
      <c r="F13" s="492">
        <v>856</v>
      </c>
      <c r="G13" s="488">
        <v>236</v>
      </c>
      <c r="H13" s="488">
        <v>4578</v>
      </c>
      <c r="I13" s="492">
        <v>1751</v>
      </c>
      <c r="J13" s="492">
        <v>60</v>
      </c>
      <c r="K13" s="492">
        <v>104</v>
      </c>
      <c r="L13" s="492">
        <v>160</v>
      </c>
      <c r="M13" s="488">
        <v>32</v>
      </c>
      <c r="N13" s="488">
        <v>572</v>
      </c>
      <c r="O13" s="493">
        <f t="shared" si="1"/>
        <v>12565</v>
      </c>
      <c r="P13" s="493">
        <f t="shared" si="0"/>
        <v>2679</v>
      </c>
      <c r="Q13" s="493">
        <f t="shared" si="2"/>
        <v>15244</v>
      </c>
      <c r="R13" s="494">
        <v>38</v>
      </c>
      <c r="S13" s="494">
        <v>1</v>
      </c>
      <c r="T13" s="489">
        <f t="shared" si="3"/>
        <v>39</v>
      </c>
    </row>
    <row r="14" spans="1:20" s="33" customFormat="1" ht="24.95" customHeight="1">
      <c r="A14" s="486">
        <v>4</v>
      </c>
      <c r="B14" s="495" t="s">
        <v>2801</v>
      </c>
      <c r="C14" s="488">
        <v>15583</v>
      </c>
      <c r="D14" s="488">
        <v>832</v>
      </c>
      <c r="E14" s="488">
        <v>1501</v>
      </c>
      <c r="F14" s="488">
        <v>2130</v>
      </c>
      <c r="G14" s="488">
        <v>568</v>
      </c>
      <c r="H14" s="488">
        <v>11320</v>
      </c>
      <c r="I14" s="488">
        <v>4992</v>
      </c>
      <c r="J14" s="488">
        <v>183</v>
      </c>
      <c r="K14" s="488">
        <v>315</v>
      </c>
      <c r="L14" s="488">
        <v>385</v>
      </c>
      <c r="M14" s="488">
        <v>101</v>
      </c>
      <c r="N14" s="488">
        <v>1683</v>
      </c>
      <c r="O14" s="489">
        <f t="shared" si="1"/>
        <v>31934</v>
      </c>
      <c r="P14" s="489">
        <f t="shared" si="0"/>
        <v>7659</v>
      </c>
      <c r="Q14" s="489">
        <f t="shared" si="2"/>
        <v>39593</v>
      </c>
      <c r="R14" s="490">
        <v>80</v>
      </c>
      <c r="S14" s="490">
        <v>2</v>
      </c>
      <c r="T14" s="489">
        <f t="shared" si="3"/>
        <v>82</v>
      </c>
    </row>
    <row r="15" spans="1:20" ht="24.95" customHeight="1">
      <c r="A15" s="486">
        <v>5</v>
      </c>
      <c r="B15" s="491" t="s">
        <v>2802</v>
      </c>
      <c r="C15" s="492">
        <v>11912</v>
      </c>
      <c r="D15" s="492">
        <v>684</v>
      </c>
      <c r="E15" s="492">
        <v>1114</v>
      </c>
      <c r="F15" s="492">
        <v>1591</v>
      </c>
      <c r="G15" s="488">
        <v>452</v>
      </c>
      <c r="H15" s="488">
        <v>7777</v>
      </c>
      <c r="I15" s="492">
        <v>4431</v>
      </c>
      <c r="J15" s="492">
        <v>166</v>
      </c>
      <c r="K15" s="492">
        <v>220</v>
      </c>
      <c r="L15" s="492">
        <v>319</v>
      </c>
      <c r="M15" s="488">
        <v>89</v>
      </c>
      <c r="N15" s="488">
        <v>1215</v>
      </c>
      <c r="O15" s="493">
        <f t="shared" si="1"/>
        <v>23530</v>
      </c>
      <c r="P15" s="493">
        <f t="shared" si="0"/>
        <v>6440</v>
      </c>
      <c r="Q15" s="493">
        <f t="shared" si="2"/>
        <v>29970</v>
      </c>
      <c r="R15" s="494">
        <v>40</v>
      </c>
      <c r="S15" s="494">
        <v>5</v>
      </c>
      <c r="T15" s="489">
        <f t="shared" si="3"/>
        <v>45</v>
      </c>
    </row>
    <row r="16" spans="1:20" ht="24.95" customHeight="1">
      <c r="A16" s="486">
        <v>5</v>
      </c>
      <c r="B16" s="491" t="s">
        <v>2803</v>
      </c>
      <c r="C16" s="492">
        <v>14773</v>
      </c>
      <c r="D16" s="492">
        <v>860</v>
      </c>
      <c r="E16" s="492">
        <v>1260</v>
      </c>
      <c r="F16" s="492">
        <v>1655</v>
      </c>
      <c r="G16" s="488">
        <v>607</v>
      </c>
      <c r="H16" s="488">
        <v>8939</v>
      </c>
      <c r="I16" s="492">
        <v>3988</v>
      </c>
      <c r="J16" s="492">
        <v>238</v>
      </c>
      <c r="K16" s="492">
        <v>298</v>
      </c>
      <c r="L16" s="492">
        <v>284</v>
      </c>
      <c r="M16" s="488">
        <v>111</v>
      </c>
      <c r="N16" s="488">
        <v>1232</v>
      </c>
      <c r="O16" s="493">
        <f t="shared" si="1"/>
        <v>28094</v>
      </c>
      <c r="P16" s="493">
        <f t="shared" si="0"/>
        <v>6151</v>
      </c>
      <c r="Q16" s="493">
        <f t="shared" si="2"/>
        <v>34245</v>
      </c>
      <c r="R16" s="494">
        <v>50</v>
      </c>
      <c r="S16" s="494">
        <v>5</v>
      </c>
      <c r="T16" s="489">
        <f t="shared" si="3"/>
        <v>55</v>
      </c>
    </row>
    <row r="17" spans="1:20" ht="24.95" customHeight="1">
      <c r="A17" s="496">
        <v>9</v>
      </c>
      <c r="B17" s="497" t="s">
        <v>2804</v>
      </c>
      <c r="C17" s="492">
        <v>0</v>
      </c>
      <c r="D17" s="492">
        <v>0</v>
      </c>
      <c r="E17" s="492">
        <v>0</v>
      </c>
      <c r="F17" s="492">
        <v>0</v>
      </c>
      <c r="G17" s="488">
        <v>0</v>
      </c>
      <c r="H17" s="488">
        <v>0</v>
      </c>
      <c r="I17" s="492">
        <v>0</v>
      </c>
      <c r="J17" s="492">
        <v>0</v>
      </c>
      <c r="K17" s="492">
        <v>0</v>
      </c>
      <c r="L17" s="492">
        <v>0</v>
      </c>
      <c r="M17" s="488">
        <v>0</v>
      </c>
      <c r="N17" s="488">
        <v>0</v>
      </c>
      <c r="O17" s="493">
        <f>SUM(C17:N17)</f>
        <v>0</v>
      </c>
      <c r="P17" s="493">
        <f t="shared" si="0"/>
        <v>0</v>
      </c>
      <c r="Q17" s="493">
        <f t="shared" si="2"/>
        <v>0</v>
      </c>
      <c r="R17" s="494">
        <v>0</v>
      </c>
      <c r="S17" s="494">
        <v>0</v>
      </c>
      <c r="T17" s="489">
        <f t="shared" si="3"/>
        <v>0</v>
      </c>
    </row>
    <row r="18" spans="1:20" ht="22.5" customHeight="1">
      <c r="A18" s="1217" t="s">
        <v>1420</v>
      </c>
      <c r="B18" s="1217"/>
      <c r="C18" s="498">
        <f>SUM(C6:C17)</f>
        <v>117511</v>
      </c>
      <c r="D18" s="498">
        <f t="shared" ref="D18:T18" si="4">SUM(D6:D17)</f>
        <v>5304</v>
      </c>
      <c r="E18" s="498">
        <f t="shared" si="4"/>
        <v>10077</v>
      </c>
      <c r="F18" s="498">
        <f t="shared" si="4"/>
        <v>14406</v>
      </c>
      <c r="G18" s="498">
        <f t="shared" si="4"/>
        <v>3893</v>
      </c>
      <c r="H18" s="498">
        <f t="shared" si="4"/>
        <v>89924</v>
      </c>
      <c r="I18" s="498">
        <f t="shared" si="4"/>
        <v>28609</v>
      </c>
      <c r="J18" s="498">
        <f t="shared" si="4"/>
        <v>1082</v>
      </c>
      <c r="K18" s="498">
        <f t="shared" si="4"/>
        <v>1761</v>
      </c>
      <c r="L18" s="498">
        <f t="shared" si="4"/>
        <v>2297</v>
      </c>
      <c r="M18" s="498">
        <f t="shared" si="4"/>
        <v>609</v>
      </c>
      <c r="N18" s="498">
        <f t="shared" si="4"/>
        <v>10595</v>
      </c>
      <c r="O18" s="498">
        <f t="shared" si="4"/>
        <v>241115</v>
      </c>
      <c r="P18" s="498">
        <f t="shared" si="4"/>
        <v>44953</v>
      </c>
      <c r="Q18" s="498">
        <f t="shared" si="4"/>
        <v>286068</v>
      </c>
      <c r="R18" s="498">
        <f t="shared" si="4"/>
        <v>1369</v>
      </c>
      <c r="S18" s="498">
        <f t="shared" si="4"/>
        <v>36</v>
      </c>
      <c r="T18" s="498">
        <f t="shared" si="4"/>
        <v>1405</v>
      </c>
    </row>
    <row r="19" spans="1:20" ht="15.75">
      <c r="A19" s="373" t="s">
        <v>2050</v>
      </c>
      <c r="B19" s="373"/>
      <c r="C19" s="373"/>
      <c r="D19" s="374"/>
      <c r="E19" s="374"/>
      <c r="F19" s="374"/>
      <c r="G19" s="374"/>
      <c r="H19" s="374"/>
      <c r="I19" s="374"/>
      <c r="J19" s="374"/>
      <c r="K19" s="374"/>
      <c r="L19" s="374"/>
      <c r="M19" s="374"/>
      <c r="N19" s="374"/>
      <c r="O19" s="374"/>
      <c r="P19" s="374"/>
      <c r="Q19" s="374"/>
      <c r="R19" s="374"/>
      <c r="S19" s="374"/>
      <c r="T19" s="374"/>
    </row>
    <row r="20" spans="1:20">
      <c r="C20" s="242"/>
      <c r="D20" s="242"/>
      <c r="E20" s="242"/>
      <c r="F20" s="242"/>
      <c r="G20" s="242"/>
      <c r="H20" s="242"/>
      <c r="I20" s="242"/>
      <c r="J20" s="242"/>
      <c r="K20" s="242"/>
      <c r="L20" s="242"/>
      <c r="M20" s="242"/>
      <c r="N20" s="242"/>
      <c r="O20" s="242"/>
      <c r="P20" s="242"/>
      <c r="Q20" s="242"/>
      <c r="R20" s="242"/>
      <c r="S20" s="242"/>
      <c r="T20" s="242"/>
    </row>
    <row r="21" spans="1:20">
      <c r="C21" s="242"/>
      <c r="D21" s="242"/>
      <c r="E21" s="242"/>
      <c r="F21" s="242"/>
      <c r="G21" s="242"/>
      <c r="H21" s="242"/>
      <c r="I21" s="242"/>
      <c r="J21" s="242"/>
      <c r="K21" s="242"/>
      <c r="L21" s="242"/>
      <c r="M21" s="242"/>
      <c r="N21" s="242"/>
      <c r="O21" s="242"/>
      <c r="P21" s="242"/>
      <c r="Q21" s="242"/>
      <c r="R21" s="242"/>
      <c r="S21" s="242"/>
      <c r="T21" s="242"/>
    </row>
  </sheetData>
  <mergeCells count="10">
    <mergeCell ref="A18:B18"/>
    <mergeCell ref="A1:T1"/>
    <mergeCell ref="A2:T2"/>
    <mergeCell ref="A3:A5"/>
    <mergeCell ref="B3:B5"/>
    <mergeCell ref="C3:Q3"/>
    <mergeCell ref="R3:T4"/>
    <mergeCell ref="C4:H4"/>
    <mergeCell ref="I4:N4"/>
    <mergeCell ref="O4:Q4"/>
  </mergeCells>
  <printOptions horizontalCentered="1" verticalCentered="1" gridLinesSet="0"/>
  <pageMargins left="0" right="0" top="0" bottom="0" header="0" footer="0"/>
  <pageSetup paperSize="9" scale="82" orientation="landscape" r:id="rId1"/>
  <headerFooter alignWithMargins="0"/>
</worksheet>
</file>

<file path=xl/worksheets/sheet44.xml><?xml version="1.0" encoding="utf-8"?>
<worksheet xmlns="http://schemas.openxmlformats.org/spreadsheetml/2006/main" xmlns:r="http://schemas.openxmlformats.org/officeDocument/2006/relationships">
  <sheetPr>
    <tabColor theme="0" tint="-4.9989318521683403E-2"/>
  </sheetPr>
  <dimension ref="A1:H19"/>
  <sheetViews>
    <sheetView showGridLines="0" zoomScaleNormal="100" workbookViewId="0">
      <pane xSplit="2" ySplit="4" topLeftCell="C8" activePane="bottomRight" state="frozen"/>
      <selection activeCell="J27" sqref="J27"/>
      <selection pane="topRight" activeCell="J27" sqref="J27"/>
      <selection pane="bottomLeft" activeCell="J27" sqref="J27"/>
      <selection pane="bottomRight" sqref="A1:H1"/>
    </sheetView>
  </sheetViews>
  <sheetFormatPr defaultColWidth="9.140625" defaultRowHeight="12.75"/>
  <cols>
    <col min="1" max="1" width="5.28515625" style="185" customWidth="1"/>
    <col min="2" max="2" width="28.7109375" style="185" customWidth="1"/>
    <col min="3" max="8" width="14" style="185" customWidth="1"/>
    <col min="9" max="16384" width="9.140625" style="185"/>
  </cols>
  <sheetData>
    <row r="1" spans="1:8" s="483" customFormat="1" ht="35.1" customHeight="1">
      <c r="A1" s="1218" t="s">
        <v>2805</v>
      </c>
      <c r="B1" s="1218"/>
      <c r="C1" s="1218"/>
      <c r="D1" s="1218"/>
      <c r="E1" s="1218"/>
      <c r="F1" s="1218"/>
      <c r="G1" s="1218"/>
      <c r="H1" s="1218"/>
    </row>
    <row r="2" spans="1:8" s="483" customFormat="1" ht="36.75" customHeight="1">
      <c r="A2" s="1219" t="s">
        <v>2806</v>
      </c>
      <c r="B2" s="1219"/>
      <c r="C2" s="1219"/>
      <c r="D2" s="1219"/>
      <c r="E2" s="1219"/>
      <c r="F2" s="1219"/>
      <c r="G2" s="1219"/>
      <c r="H2" s="1219"/>
    </row>
    <row r="3" spans="1:8" ht="35.1" customHeight="1">
      <c r="A3" s="958" t="s">
        <v>1291</v>
      </c>
      <c r="B3" s="975" t="s">
        <v>2807</v>
      </c>
      <c r="C3" s="1226" t="s">
        <v>2053</v>
      </c>
      <c r="D3" s="1226"/>
      <c r="E3" s="1226"/>
      <c r="F3" s="1227" t="s">
        <v>1344</v>
      </c>
      <c r="G3" s="1228"/>
      <c r="H3" s="1228"/>
    </row>
    <row r="4" spans="1:8" ht="39.75" customHeight="1">
      <c r="A4" s="960"/>
      <c r="B4" s="1220"/>
      <c r="C4" s="62" t="s">
        <v>1134</v>
      </c>
      <c r="D4" s="62" t="s">
        <v>1135</v>
      </c>
      <c r="E4" s="62" t="s">
        <v>1136</v>
      </c>
      <c r="F4" s="62" t="s">
        <v>1134</v>
      </c>
      <c r="G4" s="63" t="s">
        <v>1135</v>
      </c>
      <c r="H4" s="64" t="s">
        <v>1136</v>
      </c>
    </row>
    <row r="5" spans="1:8" s="33" customFormat="1" ht="42.75" customHeight="1">
      <c r="A5" s="486">
        <v>0</v>
      </c>
      <c r="B5" s="487" t="s">
        <v>2793</v>
      </c>
      <c r="C5" s="499">
        <v>0</v>
      </c>
      <c r="D5" s="499">
        <v>0</v>
      </c>
      <c r="E5" s="500">
        <f>+D5+C5</f>
        <v>0</v>
      </c>
      <c r="F5" s="501">
        <v>0</v>
      </c>
      <c r="G5" s="501">
        <v>0</v>
      </c>
      <c r="H5" s="500">
        <f>+G5+F5</f>
        <v>0</v>
      </c>
    </row>
    <row r="6" spans="1:8" ht="24.95" customHeight="1">
      <c r="A6" s="502">
        <v>1</v>
      </c>
      <c r="B6" s="491" t="s">
        <v>2794</v>
      </c>
      <c r="C6" s="503">
        <v>13</v>
      </c>
      <c r="D6" s="503">
        <v>5</v>
      </c>
      <c r="E6" s="504">
        <f t="shared" ref="E6:E17" si="0">+D6+C6</f>
        <v>18</v>
      </c>
      <c r="F6" s="505">
        <v>0</v>
      </c>
      <c r="G6" s="505">
        <v>0</v>
      </c>
      <c r="H6" s="504">
        <f t="shared" ref="H6:H17" si="1">+G6+F6</f>
        <v>0</v>
      </c>
    </row>
    <row r="7" spans="1:8" ht="24.95" customHeight="1">
      <c r="A7" s="502">
        <v>1</v>
      </c>
      <c r="B7" s="491" t="s">
        <v>2795</v>
      </c>
      <c r="C7" s="503">
        <v>16</v>
      </c>
      <c r="D7" s="503">
        <v>3</v>
      </c>
      <c r="E7" s="504">
        <f t="shared" si="0"/>
        <v>19</v>
      </c>
      <c r="F7" s="505">
        <v>0</v>
      </c>
      <c r="G7" s="505">
        <v>0</v>
      </c>
      <c r="H7" s="504">
        <f t="shared" si="1"/>
        <v>0</v>
      </c>
    </row>
    <row r="8" spans="1:8" ht="24.95" customHeight="1">
      <c r="A8" s="502">
        <v>2</v>
      </c>
      <c r="B8" s="491" t="s">
        <v>2796</v>
      </c>
      <c r="C8" s="503">
        <v>27</v>
      </c>
      <c r="D8" s="503">
        <v>3</v>
      </c>
      <c r="E8" s="504">
        <f t="shared" si="0"/>
        <v>30</v>
      </c>
      <c r="F8" s="505">
        <v>0</v>
      </c>
      <c r="G8" s="505">
        <v>0</v>
      </c>
      <c r="H8" s="504">
        <f t="shared" si="1"/>
        <v>0</v>
      </c>
    </row>
    <row r="9" spans="1:8" ht="24.95" customHeight="1">
      <c r="A9" s="502">
        <v>2</v>
      </c>
      <c r="B9" s="491" t="s">
        <v>2797</v>
      </c>
      <c r="C9" s="503">
        <v>39</v>
      </c>
      <c r="D9" s="503">
        <v>4</v>
      </c>
      <c r="E9" s="504">
        <f t="shared" si="0"/>
        <v>43</v>
      </c>
      <c r="F9" s="505">
        <v>0</v>
      </c>
      <c r="G9" s="505">
        <v>0</v>
      </c>
      <c r="H9" s="504">
        <f t="shared" si="1"/>
        <v>0</v>
      </c>
    </row>
    <row r="10" spans="1:8" ht="24.95" customHeight="1">
      <c r="A10" s="502">
        <v>3</v>
      </c>
      <c r="B10" s="491" t="s">
        <v>2798</v>
      </c>
      <c r="C10" s="503">
        <v>35</v>
      </c>
      <c r="D10" s="503">
        <v>2</v>
      </c>
      <c r="E10" s="504">
        <f t="shared" si="0"/>
        <v>37</v>
      </c>
      <c r="F10" s="505">
        <v>0</v>
      </c>
      <c r="G10" s="505">
        <v>0</v>
      </c>
      <c r="H10" s="504">
        <f t="shared" si="1"/>
        <v>0</v>
      </c>
    </row>
    <row r="11" spans="1:8" ht="24.95" customHeight="1">
      <c r="A11" s="502">
        <v>3</v>
      </c>
      <c r="B11" s="491" t="s">
        <v>2799</v>
      </c>
      <c r="C11" s="503">
        <v>30</v>
      </c>
      <c r="D11" s="503">
        <v>3</v>
      </c>
      <c r="E11" s="504">
        <f t="shared" si="0"/>
        <v>33</v>
      </c>
      <c r="F11" s="505">
        <v>0</v>
      </c>
      <c r="G11" s="505">
        <v>0</v>
      </c>
      <c r="H11" s="504">
        <f t="shared" si="1"/>
        <v>0</v>
      </c>
    </row>
    <row r="12" spans="1:8" ht="24.95" customHeight="1">
      <c r="A12" s="502">
        <v>3</v>
      </c>
      <c r="B12" s="491" t="s">
        <v>2800</v>
      </c>
      <c r="C12" s="503">
        <v>11</v>
      </c>
      <c r="D12" s="503">
        <v>0</v>
      </c>
      <c r="E12" s="504">
        <f t="shared" si="0"/>
        <v>11</v>
      </c>
      <c r="F12" s="505">
        <v>0</v>
      </c>
      <c r="G12" s="505">
        <v>0</v>
      </c>
      <c r="H12" s="504">
        <f t="shared" si="1"/>
        <v>0</v>
      </c>
    </row>
    <row r="13" spans="1:8" ht="24.95" customHeight="1">
      <c r="A13" s="502">
        <v>4</v>
      </c>
      <c r="B13" s="491" t="s">
        <v>2801</v>
      </c>
      <c r="C13" s="503">
        <v>41</v>
      </c>
      <c r="D13" s="503">
        <v>2</v>
      </c>
      <c r="E13" s="504">
        <f t="shared" si="0"/>
        <v>43</v>
      </c>
      <c r="F13" s="505">
        <v>0</v>
      </c>
      <c r="G13" s="505">
        <v>0</v>
      </c>
      <c r="H13" s="504">
        <f t="shared" si="1"/>
        <v>0</v>
      </c>
    </row>
    <row r="14" spans="1:8" ht="24.95" customHeight="1">
      <c r="A14" s="502">
        <v>5</v>
      </c>
      <c r="B14" s="491" t="s">
        <v>2802</v>
      </c>
      <c r="C14" s="503">
        <v>84</v>
      </c>
      <c r="D14" s="503">
        <v>2</v>
      </c>
      <c r="E14" s="504">
        <f t="shared" si="0"/>
        <v>86</v>
      </c>
      <c r="F14" s="505">
        <v>0</v>
      </c>
      <c r="G14" s="505">
        <v>0</v>
      </c>
      <c r="H14" s="504">
        <f t="shared" si="1"/>
        <v>0</v>
      </c>
    </row>
    <row r="15" spans="1:8" s="33" customFormat="1" ht="24.95" customHeight="1">
      <c r="A15" s="486">
        <v>5</v>
      </c>
      <c r="B15" s="495" t="s">
        <v>2803</v>
      </c>
      <c r="C15" s="499">
        <v>101</v>
      </c>
      <c r="D15" s="499">
        <v>1</v>
      </c>
      <c r="E15" s="500">
        <f t="shared" si="0"/>
        <v>102</v>
      </c>
      <c r="F15" s="501">
        <v>0</v>
      </c>
      <c r="G15" s="501">
        <v>0</v>
      </c>
      <c r="H15" s="500">
        <f t="shared" si="1"/>
        <v>0</v>
      </c>
    </row>
    <row r="16" spans="1:8" ht="24.95" customHeight="1">
      <c r="A16" s="496">
        <v>9</v>
      </c>
      <c r="B16" s="497" t="s">
        <v>2804</v>
      </c>
      <c r="C16" s="503">
        <v>0</v>
      </c>
      <c r="D16" s="503">
        <v>0</v>
      </c>
      <c r="E16" s="504">
        <f t="shared" si="0"/>
        <v>0</v>
      </c>
      <c r="F16" s="505">
        <v>0</v>
      </c>
      <c r="G16" s="505">
        <v>0</v>
      </c>
      <c r="H16" s="504">
        <f t="shared" si="1"/>
        <v>0</v>
      </c>
    </row>
    <row r="17" spans="1:8" ht="57" customHeight="1">
      <c r="A17" s="1225" t="s">
        <v>2081</v>
      </c>
      <c r="B17" s="1225"/>
      <c r="C17" s="499">
        <v>171</v>
      </c>
      <c r="D17" s="499">
        <v>4</v>
      </c>
      <c r="E17" s="500">
        <f t="shared" si="0"/>
        <v>175</v>
      </c>
      <c r="F17" s="505">
        <v>0</v>
      </c>
      <c r="G17" s="505">
        <v>0</v>
      </c>
      <c r="H17" s="504">
        <f t="shared" si="1"/>
        <v>0</v>
      </c>
    </row>
    <row r="18" spans="1:8" ht="31.5" customHeight="1">
      <c r="A18" s="506" t="s">
        <v>1420</v>
      </c>
      <c r="B18" s="506"/>
      <c r="C18" s="507">
        <f>SUM(C5:C17)</f>
        <v>568</v>
      </c>
      <c r="D18" s="507">
        <f t="shared" ref="D18:H18" si="2">SUM(D5:D17)</f>
        <v>29</v>
      </c>
      <c r="E18" s="507">
        <f t="shared" si="2"/>
        <v>597</v>
      </c>
      <c r="F18" s="507">
        <f t="shared" si="2"/>
        <v>0</v>
      </c>
      <c r="G18" s="507">
        <f t="shared" si="2"/>
        <v>0</v>
      </c>
      <c r="H18" s="507">
        <f t="shared" si="2"/>
        <v>0</v>
      </c>
    </row>
    <row r="19" spans="1:8">
      <c r="A19" s="508"/>
      <c r="B19" s="508"/>
    </row>
  </sheetData>
  <mergeCells count="7">
    <mergeCell ref="A17:B17"/>
    <mergeCell ref="A1:H1"/>
    <mergeCell ref="A2:H2"/>
    <mergeCell ref="A3:A4"/>
    <mergeCell ref="B3:B4"/>
    <mergeCell ref="C3:E3"/>
    <mergeCell ref="F3:H3"/>
  </mergeCells>
  <printOptions horizontalCentered="1" verticalCentered="1" gridLinesSet="0"/>
  <pageMargins left="0" right="0" top="0" bottom="0" header="0" footer="0"/>
  <pageSetup paperSize="9" scale="90" orientation="landscape" r:id="rId1"/>
  <headerFooter alignWithMargins="0"/>
</worksheet>
</file>

<file path=xl/worksheets/sheet45.xml><?xml version="1.0" encoding="utf-8"?>
<worksheet xmlns="http://schemas.openxmlformats.org/spreadsheetml/2006/main" xmlns:r="http://schemas.openxmlformats.org/officeDocument/2006/relationships">
  <sheetPr>
    <tabColor theme="0" tint="-4.9989318521683403E-2"/>
  </sheetPr>
  <dimension ref="A1:D184"/>
  <sheetViews>
    <sheetView showGridLines="0" zoomScaleNormal="100" workbookViewId="0">
      <pane xSplit="1" ySplit="5" topLeftCell="B156" activePane="bottomRight" state="frozen"/>
      <selection activeCell="J27" sqref="J27"/>
      <selection pane="topRight" activeCell="J27" sqref="J27"/>
      <selection pane="bottomLeft" activeCell="J27" sqref="J27"/>
      <selection pane="bottomRight" sqref="A1:D1"/>
    </sheetView>
  </sheetViews>
  <sheetFormatPr defaultColWidth="9.140625" defaultRowHeight="11.25"/>
  <cols>
    <col min="1" max="1" width="71.7109375" style="509" customWidth="1"/>
    <col min="2" max="2" width="12.42578125" style="509" customWidth="1"/>
    <col min="3" max="3" width="12.28515625" style="509" customWidth="1"/>
    <col min="4" max="4" width="15.140625" style="509" customWidth="1"/>
    <col min="5" max="16384" width="9.140625" style="509"/>
  </cols>
  <sheetData>
    <row r="1" spans="1:4" ht="28.5" customHeight="1">
      <c r="A1" s="1229" t="s">
        <v>2808</v>
      </c>
      <c r="B1" s="1229"/>
      <c r="C1" s="1229"/>
      <c r="D1" s="1229"/>
    </row>
    <row r="2" spans="1:4" ht="12.75">
      <c r="A2" s="1230" t="s">
        <v>2809</v>
      </c>
      <c r="B2" s="1230"/>
      <c r="C2" s="1230"/>
      <c r="D2" s="1230"/>
    </row>
    <row r="3" spans="1:4">
      <c r="D3" s="510" t="s">
        <v>2810</v>
      </c>
    </row>
    <row r="4" spans="1:4" ht="23.25" customHeight="1">
      <c r="A4" s="1222" t="s">
        <v>2811</v>
      </c>
      <c r="B4" s="1231" t="s">
        <v>2812</v>
      </c>
      <c r="C4" s="1232"/>
      <c r="D4" s="1232"/>
    </row>
    <row r="5" spans="1:4" ht="12.75">
      <c r="A5" s="1224"/>
      <c r="B5" s="511" t="s">
        <v>2187</v>
      </c>
      <c r="C5" s="511" t="s">
        <v>1133</v>
      </c>
      <c r="D5" s="512" t="s">
        <v>1119</v>
      </c>
    </row>
    <row r="6" spans="1:4" ht="12">
      <c r="A6" s="513" t="s">
        <v>2813</v>
      </c>
      <c r="B6" s="514">
        <f>SUM(B7:B38)</f>
        <v>1</v>
      </c>
      <c r="C6" s="514">
        <f>SUM(C7:C38)</f>
        <v>0</v>
      </c>
      <c r="D6" s="514">
        <f>SUM(D7:D38)</f>
        <v>1</v>
      </c>
    </row>
    <row r="7" spans="1:4" ht="12">
      <c r="A7" s="515" t="s">
        <v>2814</v>
      </c>
      <c r="B7" s="516">
        <v>0</v>
      </c>
      <c r="C7" s="516">
        <v>0</v>
      </c>
      <c r="D7" s="516">
        <f>B7+C7</f>
        <v>0</v>
      </c>
    </row>
    <row r="8" spans="1:4" ht="12">
      <c r="A8" s="515" t="s">
        <v>2815</v>
      </c>
      <c r="B8" s="517">
        <v>0</v>
      </c>
      <c r="C8" s="517">
        <v>0</v>
      </c>
      <c r="D8" s="516">
        <f>B8+C8</f>
        <v>0</v>
      </c>
    </row>
    <row r="9" spans="1:4" ht="12">
      <c r="A9" s="515" t="s">
        <v>2816</v>
      </c>
      <c r="B9" s="516">
        <v>0</v>
      </c>
      <c r="C9" s="516">
        <v>0</v>
      </c>
      <c r="D9" s="516">
        <f t="shared" ref="D9:D76" si="0">B9+C9</f>
        <v>0</v>
      </c>
    </row>
    <row r="10" spans="1:4" ht="12">
      <c r="A10" s="515" t="s">
        <v>2817</v>
      </c>
      <c r="B10" s="516">
        <v>0</v>
      </c>
      <c r="C10" s="516">
        <v>0</v>
      </c>
      <c r="D10" s="516">
        <f t="shared" si="0"/>
        <v>0</v>
      </c>
    </row>
    <row r="11" spans="1:4" ht="12">
      <c r="A11" s="515" t="s">
        <v>2818</v>
      </c>
      <c r="B11" s="516">
        <v>0</v>
      </c>
      <c r="C11" s="516">
        <v>0</v>
      </c>
      <c r="D11" s="516">
        <f t="shared" si="0"/>
        <v>0</v>
      </c>
    </row>
    <row r="12" spans="1:4" ht="12">
      <c r="A12" s="515" t="s">
        <v>2819</v>
      </c>
      <c r="B12" s="516">
        <v>0</v>
      </c>
      <c r="C12" s="516">
        <v>0</v>
      </c>
      <c r="D12" s="516">
        <f t="shared" si="0"/>
        <v>0</v>
      </c>
    </row>
    <row r="13" spans="1:4" ht="12">
      <c r="A13" s="515" t="s">
        <v>2820</v>
      </c>
      <c r="B13" s="516">
        <v>0</v>
      </c>
      <c r="C13" s="516">
        <v>0</v>
      </c>
      <c r="D13" s="516">
        <f t="shared" si="0"/>
        <v>0</v>
      </c>
    </row>
    <row r="14" spans="1:4" ht="12">
      <c r="A14" s="515" t="s">
        <v>2821</v>
      </c>
      <c r="B14" s="516">
        <v>1</v>
      </c>
      <c r="C14" s="516">
        <v>0</v>
      </c>
      <c r="D14" s="516">
        <f t="shared" si="0"/>
        <v>1</v>
      </c>
    </row>
    <row r="15" spans="1:4" ht="12">
      <c r="A15" s="515" t="s">
        <v>2822</v>
      </c>
      <c r="B15" s="516">
        <v>0</v>
      </c>
      <c r="C15" s="516">
        <v>0</v>
      </c>
      <c r="D15" s="516">
        <f t="shared" si="0"/>
        <v>0</v>
      </c>
    </row>
    <row r="16" spans="1:4" ht="12">
      <c r="A16" s="515" t="s">
        <v>2823</v>
      </c>
      <c r="B16" s="516">
        <v>0</v>
      </c>
      <c r="C16" s="516">
        <v>0</v>
      </c>
      <c r="D16" s="516">
        <f t="shared" si="0"/>
        <v>0</v>
      </c>
    </row>
    <row r="17" spans="1:4" ht="12">
      <c r="A17" s="515" t="s">
        <v>2824</v>
      </c>
      <c r="B17" s="516">
        <v>0</v>
      </c>
      <c r="C17" s="516">
        <v>0</v>
      </c>
      <c r="D17" s="516">
        <f t="shared" si="0"/>
        <v>0</v>
      </c>
    </row>
    <row r="18" spans="1:4" ht="12">
      <c r="A18" s="515" t="s">
        <v>2825</v>
      </c>
      <c r="B18" s="516">
        <v>0</v>
      </c>
      <c r="C18" s="516">
        <v>0</v>
      </c>
      <c r="D18" s="516">
        <f t="shared" si="0"/>
        <v>0</v>
      </c>
    </row>
    <row r="19" spans="1:4" ht="12">
      <c r="A19" s="515" t="s">
        <v>2826</v>
      </c>
      <c r="B19" s="516">
        <v>0</v>
      </c>
      <c r="C19" s="516">
        <v>0</v>
      </c>
      <c r="D19" s="516">
        <f t="shared" si="0"/>
        <v>0</v>
      </c>
    </row>
    <row r="20" spans="1:4" ht="12">
      <c r="A20" s="515" t="s">
        <v>2827</v>
      </c>
      <c r="B20" s="516">
        <v>0</v>
      </c>
      <c r="C20" s="516">
        <v>0</v>
      </c>
      <c r="D20" s="516">
        <f t="shared" si="0"/>
        <v>0</v>
      </c>
    </row>
    <row r="21" spans="1:4" ht="12">
      <c r="A21" s="515" t="s">
        <v>2828</v>
      </c>
      <c r="B21" s="516">
        <v>0</v>
      </c>
      <c r="C21" s="516">
        <v>0</v>
      </c>
      <c r="D21" s="516">
        <f t="shared" si="0"/>
        <v>0</v>
      </c>
    </row>
    <row r="22" spans="1:4" ht="12">
      <c r="A22" s="515" t="s">
        <v>2829</v>
      </c>
      <c r="B22" s="516">
        <v>0</v>
      </c>
      <c r="C22" s="516">
        <v>0</v>
      </c>
      <c r="D22" s="516">
        <f t="shared" si="0"/>
        <v>0</v>
      </c>
    </row>
    <row r="23" spans="1:4" ht="12">
      <c r="A23" s="515" t="s">
        <v>2830</v>
      </c>
      <c r="B23" s="516">
        <v>0</v>
      </c>
      <c r="C23" s="516">
        <v>0</v>
      </c>
      <c r="D23" s="516">
        <f t="shared" si="0"/>
        <v>0</v>
      </c>
    </row>
    <row r="24" spans="1:4" ht="12">
      <c r="A24" s="515" t="s">
        <v>2831</v>
      </c>
      <c r="B24" s="516">
        <v>0</v>
      </c>
      <c r="C24" s="516">
        <v>0</v>
      </c>
      <c r="D24" s="516">
        <f t="shared" si="0"/>
        <v>0</v>
      </c>
    </row>
    <row r="25" spans="1:4" ht="12">
      <c r="A25" s="515" t="s">
        <v>2832</v>
      </c>
      <c r="B25" s="516">
        <v>0</v>
      </c>
      <c r="C25" s="516">
        <v>0</v>
      </c>
      <c r="D25" s="516">
        <f t="shared" si="0"/>
        <v>0</v>
      </c>
    </row>
    <row r="26" spans="1:4" ht="12">
      <c r="A26" s="515" t="s">
        <v>2833</v>
      </c>
      <c r="B26" s="516">
        <v>0</v>
      </c>
      <c r="C26" s="516">
        <v>0</v>
      </c>
      <c r="D26" s="516">
        <f t="shared" si="0"/>
        <v>0</v>
      </c>
    </row>
    <row r="27" spans="1:4" ht="12">
      <c r="A27" s="515" t="s">
        <v>2834</v>
      </c>
      <c r="B27" s="516">
        <v>0</v>
      </c>
      <c r="C27" s="516">
        <v>0</v>
      </c>
      <c r="D27" s="516">
        <f t="shared" si="0"/>
        <v>0</v>
      </c>
    </row>
    <row r="28" spans="1:4" ht="12">
      <c r="A28" s="515" t="s">
        <v>2835</v>
      </c>
      <c r="B28" s="516">
        <v>0</v>
      </c>
      <c r="C28" s="516">
        <v>0</v>
      </c>
      <c r="D28" s="516">
        <f t="shared" si="0"/>
        <v>0</v>
      </c>
    </row>
    <row r="29" spans="1:4" ht="12">
      <c r="A29" s="515" t="s">
        <v>2836</v>
      </c>
      <c r="B29" s="516">
        <v>0</v>
      </c>
      <c r="C29" s="516">
        <v>0</v>
      </c>
      <c r="D29" s="516">
        <f t="shared" si="0"/>
        <v>0</v>
      </c>
    </row>
    <row r="30" spans="1:4" ht="12">
      <c r="A30" s="515" t="s">
        <v>2837</v>
      </c>
      <c r="B30" s="516">
        <v>0</v>
      </c>
      <c r="C30" s="516">
        <v>0</v>
      </c>
      <c r="D30" s="516">
        <f t="shared" si="0"/>
        <v>0</v>
      </c>
    </row>
    <row r="31" spans="1:4" ht="12">
      <c r="A31" s="515" t="s">
        <v>2838</v>
      </c>
      <c r="B31" s="516">
        <v>0</v>
      </c>
      <c r="C31" s="516">
        <v>0</v>
      </c>
      <c r="D31" s="516">
        <f t="shared" si="0"/>
        <v>0</v>
      </c>
    </row>
    <row r="32" spans="1:4" ht="12">
      <c r="A32" s="515" t="s">
        <v>2839</v>
      </c>
      <c r="B32" s="516">
        <v>0</v>
      </c>
      <c r="C32" s="516">
        <v>0</v>
      </c>
      <c r="D32" s="516">
        <f t="shared" si="0"/>
        <v>0</v>
      </c>
    </row>
    <row r="33" spans="1:4" ht="12">
      <c r="A33" s="515" t="s">
        <v>2840</v>
      </c>
      <c r="B33" s="516">
        <v>0</v>
      </c>
      <c r="C33" s="516">
        <v>0</v>
      </c>
      <c r="D33" s="516">
        <f t="shared" si="0"/>
        <v>0</v>
      </c>
    </row>
    <row r="34" spans="1:4" ht="12">
      <c r="A34" s="515" t="s">
        <v>2841</v>
      </c>
      <c r="B34" s="516">
        <v>0</v>
      </c>
      <c r="C34" s="516">
        <v>0</v>
      </c>
      <c r="D34" s="516">
        <f t="shared" si="0"/>
        <v>0</v>
      </c>
    </row>
    <row r="35" spans="1:4" ht="12">
      <c r="A35" s="515" t="s">
        <v>2842</v>
      </c>
      <c r="B35" s="516">
        <v>0</v>
      </c>
      <c r="C35" s="516">
        <v>0</v>
      </c>
      <c r="D35" s="516">
        <f t="shared" si="0"/>
        <v>0</v>
      </c>
    </row>
    <row r="36" spans="1:4" ht="12">
      <c r="A36" s="515" t="s">
        <v>2843</v>
      </c>
      <c r="B36" s="516">
        <v>0</v>
      </c>
      <c r="C36" s="516">
        <v>0</v>
      </c>
      <c r="D36" s="516">
        <f t="shared" si="0"/>
        <v>0</v>
      </c>
    </row>
    <row r="37" spans="1:4" ht="12">
      <c r="A37" s="515" t="s">
        <v>2844</v>
      </c>
      <c r="B37" s="516">
        <v>0</v>
      </c>
      <c r="C37" s="516">
        <v>0</v>
      </c>
      <c r="D37" s="516">
        <f t="shared" si="0"/>
        <v>0</v>
      </c>
    </row>
    <row r="38" spans="1:4" ht="12">
      <c r="A38" s="515" t="s">
        <v>2845</v>
      </c>
      <c r="B38" s="516">
        <v>0</v>
      </c>
      <c r="C38" s="516">
        <v>0</v>
      </c>
      <c r="D38" s="516">
        <f t="shared" si="0"/>
        <v>0</v>
      </c>
    </row>
    <row r="39" spans="1:4" ht="12">
      <c r="A39" s="513" t="s">
        <v>2846</v>
      </c>
      <c r="B39" s="514">
        <f t="shared" ref="B39:D39" si="1">SUM(B40:B55)</f>
        <v>2</v>
      </c>
      <c r="C39" s="514">
        <f t="shared" si="1"/>
        <v>0</v>
      </c>
      <c r="D39" s="514">
        <f t="shared" si="1"/>
        <v>2</v>
      </c>
    </row>
    <row r="40" spans="1:4" s="518" customFormat="1" ht="12">
      <c r="A40" s="515" t="s">
        <v>2847</v>
      </c>
      <c r="B40" s="516">
        <v>0</v>
      </c>
      <c r="C40" s="516">
        <v>0</v>
      </c>
      <c r="D40" s="516">
        <f t="shared" si="0"/>
        <v>0</v>
      </c>
    </row>
    <row r="41" spans="1:4" ht="12">
      <c r="A41" s="515" t="s">
        <v>2848</v>
      </c>
      <c r="B41" s="516">
        <v>0</v>
      </c>
      <c r="C41" s="516">
        <v>0</v>
      </c>
      <c r="D41" s="516">
        <f t="shared" si="0"/>
        <v>0</v>
      </c>
    </row>
    <row r="42" spans="1:4" ht="12">
      <c r="A42" s="515" t="s">
        <v>2849</v>
      </c>
      <c r="B42" s="516">
        <v>0</v>
      </c>
      <c r="C42" s="516">
        <v>0</v>
      </c>
      <c r="D42" s="516">
        <f t="shared" si="0"/>
        <v>0</v>
      </c>
    </row>
    <row r="43" spans="1:4" ht="12">
      <c r="A43" s="515" t="s">
        <v>2850</v>
      </c>
      <c r="B43" s="516">
        <v>1</v>
      </c>
      <c r="C43" s="516">
        <v>0</v>
      </c>
      <c r="D43" s="516">
        <f t="shared" si="0"/>
        <v>1</v>
      </c>
    </row>
    <row r="44" spans="1:4" ht="12">
      <c r="A44" s="515" t="s">
        <v>2851</v>
      </c>
      <c r="B44" s="516">
        <v>0</v>
      </c>
      <c r="C44" s="516">
        <v>0</v>
      </c>
      <c r="D44" s="516">
        <f t="shared" si="0"/>
        <v>0</v>
      </c>
    </row>
    <row r="45" spans="1:4" ht="12">
      <c r="A45" s="515" t="s">
        <v>2852</v>
      </c>
      <c r="B45" s="516">
        <v>0</v>
      </c>
      <c r="C45" s="516">
        <v>0</v>
      </c>
      <c r="D45" s="516">
        <f t="shared" si="0"/>
        <v>0</v>
      </c>
    </row>
    <row r="46" spans="1:4" ht="12">
      <c r="A46" s="515" t="s">
        <v>2853</v>
      </c>
      <c r="B46" s="516">
        <v>0</v>
      </c>
      <c r="C46" s="516">
        <v>0</v>
      </c>
      <c r="D46" s="516">
        <f t="shared" si="0"/>
        <v>0</v>
      </c>
    </row>
    <row r="47" spans="1:4" ht="12">
      <c r="A47" s="515" t="s">
        <v>2854</v>
      </c>
      <c r="B47" s="516">
        <v>0</v>
      </c>
      <c r="C47" s="516">
        <v>0</v>
      </c>
      <c r="D47" s="516">
        <f t="shared" si="0"/>
        <v>0</v>
      </c>
    </row>
    <row r="48" spans="1:4" ht="12">
      <c r="A48" s="515" t="s">
        <v>2855</v>
      </c>
      <c r="B48" s="516">
        <v>0</v>
      </c>
      <c r="C48" s="516">
        <v>0</v>
      </c>
      <c r="D48" s="516">
        <f t="shared" si="0"/>
        <v>0</v>
      </c>
    </row>
    <row r="49" spans="1:4" ht="12">
      <c r="A49" s="515" t="s">
        <v>2856</v>
      </c>
      <c r="B49" s="516">
        <v>0</v>
      </c>
      <c r="C49" s="516">
        <v>0</v>
      </c>
      <c r="D49" s="516">
        <f t="shared" si="0"/>
        <v>0</v>
      </c>
    </row>
    <row r="50" spans="1:4" ht="12">
      <c r="A50" s="515" t="s">
        <v>2857</v>
      </c>
      <c r="B50" s="516">
        <v>0</v>
      </c>
      <c r="C50" s="516">
        <v>0</v>
      </c>
      <c r="D50" s="516">
        <f t="shared" si="0"/>
        <v>0</v>
      </c>
    </row>
    <row r="51" spans="1:4" ht="12">
      <c r="A51" s="515" t="s">
        <v>2858</v>
      </c>
      <c r="B51" s="516">
        <v>0</v>
      </c>
      <c r="C51" s="516">
        <v>0</v>
      </c>
      <c r="D51" s="516">
        <f t="shared" si="0"/>
        <v>0</v>
      </c>
    </row>
    <row r="52" spans="1:4" ht="12">
      <c r="A52" s="515" t="s">
        <v>2859</v>
      </c>
      <c r="B52" s="516">
        <v>0</v>
      </c>
      <c r="C52" s="516">
        <v>0</v>
      </c>
      <c r="D52" s="516">
        <f t="shared" si="0"/>
        <v>0</v>
      </c>
    </row>
    <row r="53" spans="1:4" ht="12">
      <c r="A53" s="515" t="s">
        <v>2860</v>
      </c>
      <c r="B53" s="516">
        <v>0</v>
      </c>
      <c r="C53" s="516">
        <v>0</v>
      </c>
      <c r="D53" s="516">
        <f t="shared" si="0"/>
        <v>0</v>
      </c>
    </row>
    <row r="54" spans="1:4" ht="12">
      <c r="A54" s="515" t="s">
        <v>2861</v>
      </c>
      <c r="B54" s="516">
        <v>1</v>
      </c>
      <c r="C54" s="516">
        <v>0</v>
      </c>
      <c r="D54" s="516">
        <f t="shared" si="0"/>
        <v>1</v>
      </c>
    </row>
    <row r="55" spans="1:4" ht="12">
      <c r="A55" s="515" t="s">
        <v>2862</v>
      </c>
      <c r="B55" s="516">
        <v>0</v>
      </c>
      <c r="C55" s="516">
        <v>0</v>
      </c>
      <c r="D55" s="516">
        <f t="shared" si="0"/>
        <v>0</v>
      </c>
    </row>
    <row r="56" spans="1:4" ht="24">
      <c r="A56" s="513" t="s">
        <v>2863</v>
      </c>
      <c r="B56" s="514">
        <f t="shared" ref="B56:D56" si="2">SUM(B57:B61)</f>
        <v>5</v>
      </c>
      <c r="C56" s="514">
        <f t="shared" si="2"/>
        <v>0</v>
      </c>
      <c r="D56" s="514">
        <f t="shared" si="2"/>
        <v>5</v>
      </c>
    </row>
    <row r="57" spans="1:4" ht="12">
      <c r="A57" s="515" t="s">
        <v>2864</v>
      </c>
      <c r="B57" s="516">
        <v>2</v>
      </c>
      <c r="C57" s="516">
        <v>0</v>
      </c>
      <c r="D57" s="516">
        <f t="shared" si="0"/>
        <v>2</v>
      </c>
    </row>
    <row r="58" spans="1:4" ht="12">
      <c r="A58" s="515" t="s">
        <v>2865</v>
      </c>
      <c r="B58" s="516">
        <v>0</v>
      </c>
      <c r="C58" s="516">
        <v>0</v>
      </c>
      <c r="D58" s="516">
        <f t="shared" si="0"/>
        <v>0</v>
      </c>
    </row>
    <row r="59" spans="1:4" ht="12">
      <c r="A59" s="515" t="s">
        <v>2866</v>
      </c>
      <c r="B59" s="516">
        <v>1</v>
      </c>
      <c r="C59" s="516">
        <v>0</v>
      </c>
      <c r="D59" s="516">
        <f t="shared" si="0"/>
        <v>1</v>
      </c>
    </row>
    <row r="60" spans="1:4" ht="12">
      <c r="A60" s="515" t="s">
        <v>2867</v>
      </c>
      <c r="B60" s="516">
        <v>0</v>
      </c>
      <c r="C60" s="516">
        <v>0</v>
      </c>
      <c r="D60" s="516">
        <f t="shared" si="0"/>
        <v>0</v>
      </c>
    </row>
    <row r="61" spans="1:4" ht="12">
      <c r="A61" s="515" t="s">
        <v>2868</v>
      </c>
      <c r="B61" s="516">
        <v>2</v>
      </c>
      <c r="C61" s="516">
        <v>0</v>
      </c>
      <c r="D61" s="516">
        <f t="shared" si="0"/>
        <v>2</v>
      </c>
    </row>
    <row r="62" spans="1:4" ht="12">
      <c r="A62" s="513" t="s">
        <v>2869</v>
      </c>
      <c r="B62" s="514">
        <f t="shared" ref="B62:D62" si="3">SUM(B63)</f>
        <v>0</v>
      </c>
      <c r="C62" s="514">
        <f t="shared" si="3"/>
        <v>0</v>
      </c>
      <c r="D62" s="514">
        <f t="shared" si="3"/>
        <v>0</v>
      </c>
    </row>
    <row r="63" spans="1:4" ht="12">
      <c r="A63" s="515" t="s">
        <v>2870</v>
      </c>
      <c r="B63" s="516">
        <v>0</v>
      </c>
      <c r="C63" s="516">
        <v>0</v>
      </c>
      <c r="D63" s="516">
        <f t="shared" si="0"/>
        <v>0</v>
      </c>
    </row>
    <row r="64" spans="1:4" ht="12">
      <c r="A64" s="513" t="s">
        <v>2871</v>
      </c>
      <c r="B64" s="514">
        <f t="shared" ref="B64:D64" si="4">SUM(B65:B76)</f>
        <v>19</v>
      </c>
      <c r="C64" s="514">
        <f t="shared" si="4"/>
        <v>3</v>
      </c>
      <c r="D64" s="514">
        <f t="shared" si="4"/>
        <v>22</v>
      </c>
    </row>
    <row r="65" spans="1:4" ht="12">
      <c r="A65" s="515" t="s">
        <v>2872</v>
      </c>
      <c r="B65" s="516">
        <v>0</v>
      </c>
      <c r="C65" s="516">
        <v>0</v>
      </c>
      <c r="D65" s="516">
        <f t="shared" si="0"/>
        <v>0</v>
      </c>
    </row>
    <row r="66" spans="1:4" ht="12">
      <c r="A66" s="515" t="s">
        <v>2873</v>
      </c>
      <c r="B66" s="516">
        <v>0</v>
      </c>
      <c r="C66" s="516">
        <v>0</v>
      </c>
      <c r="D66" s="516">
        <f t="shared" si="0"/>
        <v>0</v>
      </c>
    </row>
    <row r="67" spans="1:4" ht="12">
      <c r="A67" s="515" t="s">
        <v>2874</v>
      </c>
      <c r="B67" s="516">
        <v>0</v>
      </c>
      <c r="C67" s="516">
        <v>0</v>
      </c>
      <c r="D67" s="516">
        <f t="shared" si="0"/>
        <v>0</v>
      </c>
    </row>
    <row r="68" spans="1:4" ht="12">
      <c r="A68" s="515" t="s">
        <v>2875</v>
      </c>
      <c r="B68" s="516">
        <v>0</v>
      </c>
      <c r="C68" s="516">
        <v>0</v>
      </c>
      <c r="D68" s="516">
        <f t="shared" si="0"/>
        <v>0</v>
      </c>
    </row>
    <row r="69" spans="1:4" ht="12">
      <c r="A69" s="515" t="s">
        <v>2876</v>
      </c>
      <c r="B69" s="516">
        <v>4</v>
      </c>
      <c r="C69" s="516">
        <v>0</v>
      </c>
      <c r="D69" s="516">
        <f t="shared" si="0"/>
        <v>4</v>
      </c>
    </row>
    <row r="70" spans="1:4" ht="12">
      <c r="A70" s="515" t="s">
        <v>2877</v>
      </c>
      <c r="B70" s="516">
        <v>11</v>
      </c>
      <c r="C70" s="516">
        <v>3</v>
      </c>
      <c r="D70" s="516">
        <f t="shared" si="0"/>
        <v>14</v>
      </c>
    </row>
    <row r="71" spans="1:4" ht="12">
      <c r="A71" s="515" t="s">
        <v>2878</v>
      </c>
      <c r="B71" s="516">
        <v>2</v>
      </c>
      <c r="C71" s="516">
        <v>0</v>
      </c>
      <c r="D71" s="516">
        <f t="shared" si="0"/>
        <v>2</v>
      </c>
    </row>
    <row r="72" spans="1:4" ht="12">
      <c r="A72" s="515" t="s">
        <v>2879</v>
      </c>
      <c r="B72" s="516">
        <v>0</v>
      </c>
      <c r="C72" s="516">
        <v>0</v>
      </c>
      <c r="D72" s="516">
        <f t="shared" si="0"/>
        <v>0</v>
      </c>
    </row>
    <row r="73" spans="1:4" ht="12">
      <c r="A73" s="515" t="s">
        <v>2880</v>
      </c>
      <c r="B73" s="516">
        <v>0</v>
      </c>
      <c r="C73" s="516">
        <v>0</v>
      </c>
      <c r="D73" s="516">
        <f t="shared" si="0"/>
        <v>0</v>
      </c>
    </row>
    <row r="74" spans="1:4" ht="12">
      <c r="A74" s="515" t="s">
        <v>2881</v>
      </c>
      <c r="B74" s="516">
        <v>0</v>
      </c>
      <c r="C74" s="516">
        <v>0</v>
      </c>
      <c r="D74" s="516">
        <f t="shared" si="0"/>
        <v>0</v>
      </c>
    </row>
    <row r="75" spans="1:4" ht="12">
      <c r="A75" s="515" t="s">
        <v>2882</v>
      </c>
      <c r="B75" s="516">
        <v>2</v>
      </c>
      <c r="C75" s="516">
        <v>0</v>
      </c>
      <c r="D75" s="516">
        <f t="shared" si="0"/>
        <v>2</v>
      </c>
    </row>
    <row r="76" spans="1:4" ht="12">
      <c r="A76" s="515" t="s">
        <v>2883</v>
      </c>
      <c r="B76" s="516">
        <v>0</v>
      </c>
      <c r="C76" s="516">
        <v>0</v>
      </c>
      <c r="D76" s="516">
        <f t="shared" si="0"/>
        <v>0</v>
      </c>
    </row>
    <row r="77" spans="1:4" ht="12">
      <c r="A77" s="513" t="s">
        <v>2884</v>
      </c>
      <c r="B77" s="514">
        <f t="shared" ref="B77:D77" si="5">SUM(B78:B81)</f>
        <v>2</v>
      </c>
      <c r="C77" s="514">
        <f t="shared" si="5"/>
        <v>0</v>
      </c>
      <c r="D77" s="514">
        <f t="shared" si="5"/>
        <v>2</v>
      </c>
    </row>
    <row r="78" spans="1:4" ht="12">
      <c r="A78" s="515" t="s">
        <v>2885</v>
      </c>
      <c r="B78" s="516">
        <v>0</v>
      </c>
      <c r="C78" s="516">
        <v>0</v>
      </c>
      <c r="D78" s="516">
        <f t="shared" ref="D78:D81" si="6">B78+C78</f>
        <v>0</v>
      </c>
    </row>
    <row r="79" spans="1:4" ht="12">
      <c r="A79" s="515" t="s">
        <v>2886</v>
      </c>
      <c r="B79" s="516">
        <v>1</v>
      </c>
      <c r="C79" s="516">
        <v>0</v>
      </c>
      <c r="D79" s="516">
        <f t="shared" si="6"/>
        <v>1</v>
      </c>
    </row>
    <row r="80" spans="1:4" ht="12">
      <c r="A80" s="515" t="s">
        <v>2887</v>
      </c>
      <c r="B80" s="516">
        <v>0</v>
      </c>
      <c r="C80" s="516">
        <v>0</v>
      </c>
      <c r="D80" s="516">
        <f t="shared" si="6"/>
        <v>0</v>
      </c>
    </row>
    <row r="81" spans="1:4" ht="12">
      <c r="A81" s="515" t="s">
        <v>2888</v>
      </c>
      <c r="B81" s="516">
        <v>1</v>
      </c>
      <c r="C81" s="516">
        <v>0</v>
      </c>
      <c r="D81" s="516">
        <f t="shared" si="6"/>
        <v>1</v>
      </c>
    </row>
    <row r="82" spans="1:4" ht="12">
      <c r="A82" s="513" t="s">
        <v>2889</v>
      </c>
      <c r="B82" s="519">
        <f t="shared" ref="B82:D82" si="7">SUM(B83)</f>
        <v>6</v>
      </c>
      <c r="C82" s="519">
        <f t="shared" si="7"/>
        <v>0</v>
      </c>
      <c r="D82" s="519">
        <f t="shared" si="7"/>
        <v>6</v>
      </c>
    </row>
    <row r="83" spans="1:4" ht="12">
      <c r="A83" s="515" t="s">
        <v>2890</v>
      </c>
      <c r="B83" s="517">
        <v>6</v>
      </c>
      <c r="C83" s="516">
        <v>0</v>
      </c>
      <c r="D83" s="516">
        <f>B83+C83</f>
        <v>6</v>
      </c>
    </row>
    <row r="84" spans="1:4" ht="12">
      <c r="A84" s="513" t="s">
        <v>2891</v>
      </c>
      <c r="B84" s="519">
        <f t="shared" ref="B84:D84" si="8">SUM(B85)</f>
        <v>0</v>
      </c>
      <c r="C84" s="519">
        <f t="shared" si="8"/>
        <v>0</v>
      </c>
      <c r="D84" s="519">
        <f t="shared" si="8"/>
        <v>0</v>
      </c>
    </row>
    <row r="85" spans="1:4" ht="12">
      <c r="A85" s="515" t="s">
        <v>2892</v>
      </c>
      <c r="B85" s="516">
        <v>0</v>
      </c>
      <c r="C85" s="516">
        <v>0</v>
      </c>
      <c r="D85" s="516">
        <f>B85+C85</f>
        <v>0</v>
      </c>
    </row>
    <row r="86" spans="1:4" ht="12">
      <c r="A86" s="513" t="s">
        <v>2893</v>
      </c>
      <c r="B86" s="519">
        <f>SUM(B87:B134)</f>
        <v>210</v>
      </c>
      <c r="C86" s="519">
        <f t="shared" ref="C86:D86" si="9">SUM(C87:C134)</f>
        <v>6</v>
      </c>
      <c r="D86" s="519">
        <f t="shared" si="9"/>
        <v>216</v>
      </c>
    </row>
    <row r="87" spans="1:4" ht="12">
      <c r="A87" s="515" t="s">
        <v>2894</v>
      </c>
      <c r="B87" s="517">
        <v>0</v>
      </c>
      <c r="C87" s="516">
        <v>0</v>
      </c>
      <c r="D87" s="516">
        <f t="shared" ref="D87:D89" si="10">B87+C87</f>
        <v>0</v>
      </c>
    </row>
    <row r="88" spans="1:4" ht="12">
      <c r="A88" s="515" t="s">
        <v>2895</v>
      </c>
      <c r="B88" s="516">
        <v>0</v>
      </c>
      <c r="C88" s="516">
        <v>0</v>
      </c>
      <c r="D88" s="516">
        <f t="shared" si="10"/>
        <v>0</v>
      </c>
    </row>
    <row r="89" spans="1:4" ht="12">
      <c r="A89" s="520" t="s">
        <v>2896</v>
      </c>
      <c r="B89" s="521">
        <v>0</v>
      </c>
      <c r="C89" s="521">
        <v>0</v>
      </c>
      <c r="D89" s="521">
        <f t="shared" si="10"/>
        <v>0</v>
      </c>
    </row>
    <row r="90" spans="1:4" ht="12" customHeight="1">
      <c r="A90" s="522"/>
      <c r="B90" s="522"/>
      <c r="C90" s="522"/>
      <c r="D90" s="523" t="s">
        <v>2897</v>
      </c>
    </row>
    <row r="91" spans="1:4" ht="24.75" customHeight="1">
      <c r="A91" s="1222" t="s">
        <v>2811</v>
      </c>
      <c r="B91" s="1231" t="s">
        <v>2812</v>
      </c>
      <c r="C91" s="1232"/>
      <c r="D91" s="1232"/>
    </row>
    <row r="92" spans="1:4" ht="13.5" customHeight="1">
      <c r="A92" s="1224"/>
      <c r="B92" s="511" t="s">
        <v>2187</v>
      </c>
      <c r="C92" s="511" t="s">
        <v>1133</v>
      </c>
      <c r="D92" s="512" t="s">
        <v>1119</v>
      </c>
    </row>
    <row r="93" spans="1:4" ht="12">
      <c r="A93" s="515" t="s">
        <v>2898</v>
      </c>
      <c r="B93" s="516">
        <v>0</v>
      </c>
      <c r="C93" s="516">
        <v>0</v>
      </c>
      <c r="D93" s="516">
        <f t="shared" ref="D93:D161" si="11">B93+C93</f>
        <v>0</v>
      </c>
    </row>
    <row r="94" spans="1:4" ht="12">
      <c r="A94" s="515" t="s">
        <v>2899</v>
      </c>
      <c r="B94" s="517">
        <v>0</v>
      </c>
      <c r="C94" s="516">
        <v>0</v>
      </c>
      <c r="D94" s="516">
        <f t="shared" si="11"/>
        <v>0</v>
      </c>
    </row>
    <row r="95" spans="1:4" ht="12">
      <c r="A95" s="515" t="s">
        <v>2900</v>
      </c>
      <c r="B95" s="516">
        <v>0</v>
      </c>
      <c r="C95" s="517">
        <v>1</v>
      </c>
      <c r="D95" s="516">
        <f t="shared" si="11"/>
        <v>1</v>
      </c>
    </row>
    <row r="96" spans="1:4" ht="12">
      <c r="A96" s="515" t="s">
        <v>2901</v>
      </c>
      <c r="B96" s="517">
        <v>0</v>
      </c>
      <c r="C96" s="516">
        <v>3</v>
      </c>
      <c r="D96" s="516">
        <f t="shared" si="11"/>
        <v>3</v>
      </c>
    </row>
    <row r="97" spans="1:4" ht="12">
      <c r="A97" s="515" t="s">
        <v>2902</v>
      </c>
      <c r="B97" s="516">
        <v>1</v>
      </c>
      <c r="C97" s="516">
        <v>0</v>
      </c>
      <c r="D97" s="516">
        <f t="shared" si="11"/>
        <v>1</v>
      </c>
    </row>
    <row r="98" spans="1:4" ht="12">
      <c r="A98" s="515" t="s">
        <v>2903</v>
      </c>
      <c r="B98" s="517">
        <v>0</v>
      </c>
      <c r="C98" s="516">
        <v>0</v>
      </c>
      <c r="D98" s="516">
        <f t="shared" si="11"/>
        <v>0</v>
      </c>
    </row>
    <row r="99" spans="1:4" ht="12">
      <c r="A99" s="515" t="s">
        <v>2904</v>
      </c>
      <c r="B99" s="517">
        <v>3</v>
      </c>
      <c r="C99" s="516">
        <v>1</v>
      </c>
      <c r="D99" s="516">
        <f t="shared" si="11"/>
        <v>4</v>
      </c>
    </row>
    <row r="100" spans="1:4" ht="12">
      <c r="A100" s="515" t="s">
        <v>2905</v>
      </c>
      <c r="B100" s="517">
        <v>71</v>
      </c>
      <c r="C100" s="516">
        <v>0</v>
      </c>
      <c r="D100" s="516">
        <f t="shared" si="11"/>
        <v>71</v>
      </c>
    </row>
    <row r="101" spans="1:4" ht="12">
      <c r="A101" s="515" t="s">
        <v>2906</v>
      </c>
      <c r="B101" s="517">
        <v>6</v>
      </c>
      <c r="C101" s="516">
        <v>0</v>
      </c>
      <c r="D101" s="516">
        <f t="shared" si="11"/>
        <v>6</v>
      </c>
    </row>
    <row r="102" spans="1:4" ht="12">
      <c r="A102" s="515" t="s">
        <v>2907</v>
      </c>
      <c r="B102" s="516">
        <v>0</v>
      </c>
      <c r="C102" s="516">
        <v>0</v>
      </c>
      <c r="D102" s="516">
        <f t="shared" si="11"/>
        <v>0</v>
      </c>
    </row>
    <row r="103" spans="1:4" ht="12">
      <c r="A103" s="515" t="s">
        <v>2908</v>
      </c>
      <c r="B103" s="517">
        <v>118</v>
      </c>
      <c r="C103" s="517">
        <v>0</v>
      </c>
      <c r="D103" s="516">
        <f t="shared" si="11"/>
        <v>118</v>
      </c>
    </row>
    <row r="104" spans="1:4" ht="12">
      <c r="A104" s="515" t="s">
        <v>2909</v>
      </c>
      <c r="B104" s="516">
        <v>1</v>
      </c>
      <c r="C104" s="516">
        <v>0</v>
      </c>
      <c r="D104" s="516">
        <f t="shared" si="11"/>
        <v>1</v>
      </c>
    </row>
    <row r="105" spans="1:4" ht="12">
      <c r="A105" s="515" t="s">
        <v>2910</v>
      </c>
      <c r="B105" s="516">
        <v>0</v>
      </c>
      <c r="C105" s="516">
        <v>0</v>
      </c>
      <c r="D105" s="516">
        <f t="shared" si="11"/>
        <v>0</v>
      </c>
    </row>
    <row r="106" spans="1:4" ht="12">
      <c r="A106" s="515" t="s">
        <v>2911</v>
      </c>
      <c r="B106" s="516">
        <v>0</v>
      </c>
      <c r="C106" s="516">
        <v>0</v>
      </c>
      <c r="D106" s="516">
        <f t="shared" si="11"/>
        <v>0</v>
      </c>
    </row>
    <row r="107" spans="1:4" ht="12">
      <c r="A107" s="515" t="s">
        <v>2912</v>
      </c>
      <c r="B107" s="516">
        <v>0</v>
      </c>
      <c r="C107" s="516">
        <v>0</v>
      </c>
      <c r="D107" s="516">
        <f t="shared" si="11"/>
        <v>0</v>
      </c>
    </row>
    <row r="108" spans="1:4" ht="12">
      <c r="A108" s="515" t="s">
        <v>2913</v>
      </c>
      <c r="B108" s="517">
        <v>0</v>
      </c>
      <c r="C108" s="516">
        <v>0</v>
      </c>
      <c r="D108" s="516">
        <f t="shared" si="11"/>
        <v>0</v>
      </c>
    </row>
    <row r="109" spans="1:4" ht="12">
      <c r="A109" s="515" t="s">
        <v>2914</v>
      </c>
      <c r="B109" s="516">
        <v>0</v>
      </c>
      <c r="C109" s="516">
        <v>0</v>
      </c>
      <c r="D109" s="516">
        <f t="shared" si="11"/>
        <v>0</v>
      </c>
    </row>
    <row r="110" spans="1:4" ht="12">
      <c r="A110" s="515" t="s">
        <v>2915</v>
      </c>
      <c r="B110" s="517">
        <v>1</v>
      </c>
      <c r="C110" s="516">
        <v>0</v>
      </c>
      <c r="D110" s="516">
        <f t="shared" si="11"/>
        <v>1</v>
      </c>
    </row>
    <row r="111" spans="1:4" ht="12">
      <c r="A111" s="515" t="s">
        <v>2916</v>
      </c>
      <c r="B111" s="516">
        <v>0</v>
      </c>
      <c r="C111" s="516">
        <v>0</v>
      </c>
      <c r="D111" s="516">
        <f t="shared" si="11"/>
        <v>0</v>
      </c>
    </row>
    <row r="112" spans="1:4" ht="12">
      <c r="A112" s="515" t="s">
        <v>2917</v>
      </c>
      <c r="B112" s="516">
        <v>0</v>
      </c>
      <c r="C112" s="516">
        <v>0</v>
      </c>
      <c r="D112" s="516">
        <f t="shared" si="11"/>
        <v>0</v>
      </c>
    </row>
    <row r="113" spans="1:4" ht="12">
      <c r="A113" s="515" t="s">
        <v>2918</v>
      </c>
      <c r="B113" s="516">
        <v>1</v>
      </c>
      <c r="C113" s="516">
        <v>0</v>
      </c>
      <c r="D113" s="516">
        <f t="shared" si="11"/>
        <v>1</v>
      </c>
    </row>
    <row r="114" spans="1:4" ht="12">
      <c r="A114" s="515" t="s">
        <v>2919</v>
      </c>
      <c r="B114" s="516">
        <v>0</v>
      </c>
      <c r="C114" s="516">
        <v>0</v>
      </c>
      <c r="D114" s="516">
        <f t="shared" si="11"/>
        <v>0</v>
      </c>
    </row>
    <row r="115" spans="1:4" ht="12">
      <c r="A115" s="515" t="s">
        <v>2920</v>
      </c>
      <c r="B115" s="516">
        <v>0</v>
      </c>
      <c r="C115" s="516">
        <v>0</v>
      </c>
      <c r="D115" s="516">
        <f t="shared" si="11"/>
        <v>0</v>
      </c>
    </row>
    <row r="116" spans="1:4" ht="12">
      <c r="A116" s="515" t="s">
        <v>2921</v>
      </c>
      <c r="B116" s="516">
        <v>0</v>
      </c>
      <c r="C116" s="516">
        <v>0</v>
      </c>
      <c r="D116" s="516">
        <f t="shared" si="11"/>
        <v>0</v>
      </c>
    </row>
    <row r="117" spans="1:4" ht="12">
      <c r="A117" s="515" t="s">
        <v>2922</v>
      </c>
      <c r="B117" s="516">
        <v>0</v>
      </c>
      <c r="C117" s="516">
        <v>0</v>
      </c>
      <c r="D117" s="516">
        <f t="shared" si="11"/>
        <v>0</v>
      </c>
    </row>
    <row r="118" spans="1:4" ht="12">
      <c r="A118" s="515" t="s">
        <v>2923</v>
      </c>
      <c r="B118" s="516">
        <v>0</v>
      </c>
      <c r="C118" s="516">
        <v>0</v>
      </c>
      <c r="D118" s="516">
        <f t="shared" si="11"/>
        <v>0</v>
      </c>
    </row>
    <row r="119" spans="1:4" ht="12">
      <c r="A119" s="515" t="s">
        <v>2924</v>
      </c>
      <c r="B119" s="516">
        <v>0</v>
      </c>
      <c r="C119" s="516">
        <v>0</v>
      </c>
      <c r="D119" s="516">
        <f t="shared" si="11"/>
        <v>0</v>
      </c>
    </row>
    <row r="120" spans="1:4" ht="12">
      <c r="A120" s="515" t="s">
        <v>2925</v>
      </c>
      <c r="B120" s="516">
        <v>0</v>
      </c>
      <c r="C120" s="516">
        <v>0</v>
      </c>
      <c r="D120" s="516">
        <f t="shared" si="11"/>
        <v>0</v>
      </c>
    </row>
    <row r="121" spans="1:4" ht="12">
      <c r="A121" s="515" t="s">
        <v>2926</v>
      </c>
      <c r="B121" s="516">
        <v>0</v>
      </c>
      <c r="C121" s="516">
        <v>0</v>
      </c>
      <c r="D121" s="516">
        <f t="shared" si="11"/>
        <v>0</v>
      </c>
    </row>
    <row r="122" spans="1:4" ht="12">
      <c r="A122" s="515" t="s">
        <v>2927</v>
      </c>
      <c r="B122" s="516">
        <v>0</v>
      </c>
      <c r="C122" s="516">
        <v>0</v>
      </c>
      <c r="D122" s="516">
        <f t="shared" si="11"/>
        <v>0</v>
      </c>
    </row>
    <row r="123" spans="1:4" ht="12">
      <c r="A123" s="515" t="s">
        <v>2928</v>
      </c>
      <c r="B123" s="516">
        <v>0</v>
      </c>
      <c r="C123" s="516">
        <v>0</v>
      </c>
      <c r="D123" s="516">
        <f t="shared" si="11"/>
        <v>0</v>
      </c>
    </row>
    <row r="124" spans="1:4" ht="12">
      <c r="A124" s="515" t="s">
        <v>2929</v>
      </c>
      <c r="B124" s="516">
        <v>0</v>
      </c>
      <c r="C124" s="516">
        <v>0</v>
      </c>
      <c r="D124" s="516">
        <f t="shared" si="11"/>
        <v>0</v>
      </c>
    </row>
    <row r="125" spans="1:4" ht="12">
      <c r="A125" s="515" t="s">
        <v>2930</v>
      </c>
      <c r="B125" s="516">
        <v>2</v>
      </c>
      <c r="C125" s="516">
        <v>0</v>
      </c>
      <c r="D125" s="516">
        <f t="shared" si="11"/>
        <v>2</v>
      </c>
    </row>
    <row r="126" spans="1:4" ht="12">
      <c r="A126" s="515" t="s">
        <v>2931</v>
      </c>
      <c r="B126" s="516">
        <v>2</v>
      </c>
      <c r="C126" s="516">
        <v>1</v>
      </c>
      <c r="D126" s="516">
        <f t="shared" si="11"/>
        <v>3</v>
      </c>
    </row>
    <row r="127" spans="1:4" ht="17.25" customHeight="1">
      <c r="A127" s="515" t="s">
        <v>2932</v>
      </c>
      <c r="B127" s="516">
        <v>1</v>
      </c>
      <c r="C127" s="516">
        <v>0</v>
      </c>
      <c r="D127" s="516">
        <f t="shared" si="11"/>
        <v>1</v>
      </c>
    </row>
    <row r="128" spans="1:4" ht="12">
      <c r="A128" s="515" t="s">
        <v>2933</v>
      </c>
      <c r="B128" s="516">
        <v>0</v>
      </c>
      <c r="C128" s="516">
        <v>0</v>
      </c>
      <c r="D128" s="516">
        <f t="shared" si="11"/>
        <v>0</v>
      </c>
    </row>
    <row r="129" spans="1:4" ht="12">
      <c r="A129" s="515" t="s">
        <v>2934</v>
      </c>
      <c r="B129" s="516">
        <v>0</v>
      </c>
      <c r="C129" s="516">
        <v>0</v>
      </c>
      <c r="D129" s="516">
        <f t="shared" si="11"/>
        <v>0</v>
      </c>
    </row>
    <row r="130" spans="1:4" ht="12">
      <c r="A130" s="515" t="s">
        <v>2935</v>
      </c>
      <c r="B130" s="516">
        <v>0</v>
      </c>
      <c r="C130" s="516">
        <v>0</v>
      </c>
      <c r="D130" s="516">
        <f t="shared" si="11"/>
        <v>0</v>
      </c>
    </row>
    <row r="131" spans="1:4" ht="12">
      <c r="A131" s="515" t="s">
        <v>2936</v>
      </c>
      <c r="B131" s="516">
        <v>3</v>
      </c>
      <c r="C131" s="516">
        <v>0</v>
      </c>
      <c r="D131" s="516">
        <f t="shared" si="11"/>
        <v>3</v>
      </c>
    </row>
    <row r="132" spans="1:4" ht="12">
      <c r="A132" s="515" t="s">
        <v>2937</v>
      </c>
      <c r="B132" s="516">
        <v>0</v>
      </c>
      <c r="C132" s="516">
        <v>0</v>
      </c>
      <c r="D132" s="516">
        <f t="shared" si="11"/>
        <v>0</v>
      </c>
    </row>
    <row r="133" spans="1:4" ht="12">
      <c r="A133" s="515" t="s">
        <v>2938</v>
      </c>
      <c r="B133" s="516">
        <v>0</v>
      </c>
      <c r="C133" s="516">
        <v>0</v>
      </c>
      <c r="D133" s="516">
        <f t="shared" si="11"/>
        <v>0</v>
      </c>
    </row>
    <row r="134" spans="1:4" ht="12">
      <c r="A134" s="515" t="s">
        <v>2939</v>
      </c>
      <c r="B134" s="516">
        <v>0</v>
      </c>
      <c r="C134" s="516">
        <v>0</v>
      </c>
      <c r="D134" s="516">
        <f t="shared" si="11"/>
        <v>0</v>
      </c>
    </row>
    <row r="135" spans="1:4" ht="12">
      <c r="A135" s="513" t="s">
        <v>2940</v>
      </c>
      <c r="B135" s="514">
        <f t="shared" ref="B135:D135" si="12">SUM(B136)</f>
        <v>0</v>
      </c>
      <c r="C135" s="514">
        <f t="shared" si="12"/>
        <v>0</v>
      </c>
      <c r="D135" s="514">
        <f t="shared" si="12"/>
        <v>0</v>
      </c>
    </row>
    <row r="136" spans="1:4" ht="12">
      <c r="A136" s="515" t="s">
        <v>2941</v>
      </c>
      <c r="B136" s="516">
        <v>0</v>
      </c>
      <c r="C136" s="516">
        <v>0</v>
      </c>
      <c r="D136" s="516">
        <f t="shared" si="11"/>
        <v>0</v>
      </c>
    </row>
    <row r="137" spans="1:4" ht="12">
      <c r="A137" s="513" t="s">
        <v>2942</v>
      </c>
      <c r="B137" s="514">
        <f t="shared" ref="B137:D137" si="13">SUM(B138:B170)</f>
        <v>5</v>
      </c>
      <c r="C137" s="514">
        <f t="shared" si="13"/>
        <v>0</v>
      </c>
      <c r="D137" s="514">
        <f t="shared" si="13"/>
        <v>5</v>
      </c>
    </row>
    <row r="138" spans="1:4" ht="12">
      <c r="A138" s="515" t="s">
        <v>2943</v>
      </c>
      <c r="B138" s="516">
        <v>0</v>
      </c>
      <c r="C138" s="516">
        <v>0</v>
      </c>
      <c r="D138" s="516">
        <f t="shared" si="11"/>
        <v>0</v>
      </c>
    </row>
    <row r="139" spans="1:4" ht="12">
      <c r="A139" s="515" t="s">
        <v>2944</v>
      </c>
      <c r="B139" s="516">
        <v>0</v>
      </c>
      <c r="C139" s="516">
        <v>0</v>
      </c>
      <c r="D139" s="516">
        <f t="shared" si="11"/>
        <v>0</v>
      </c>
    </row>
    <row r="140" spans="1:4" ht="12">
      <c r="A140" s="515" t="s">
        <v>2945</v>
      </c>
      <c r="B140" s="516">
        <v>0</v>
      </c>
      <c r="C140" s="516">
        <v>0</v>
      </c>
      <c r="D140" s="516">
        <f t="shared" si="11"/>
        <v>0</v>
      </c>
    </row>
    <row r="141" spans="1:4" ht="12">
      <c r="A141" s="515" t="s">
        <v>2946</v>
      </c>
      <c r="B141" s="516">
        <v>0</v>
      </c>
      <c r="C141" s="516">
        <v>0</v>
      </c>
      <c r="D141" s="516">
        <f t="shared" si="11"/>
        <v>0</v>
      </c>
    </row>
    <row r="142" spans="1:4" ht="12">
      <c r="A142" s="515" t="s">
        <v>2947</v>
      </c>
      <c r="B142" s="516">
        <v>0</v>
      </c>
      <c r="C142" s="516">
        <v>0</v>
      </c>
      <c r="D142" s="516">
        <f t="shared" si="11"/>
        <v>0</v>
      </c>
    </row>
    <row r="143" spans="1:4" ht="12">
      <c r="A143" s="515" t="s">
        <v>2948</v>
      </c>
      <c r="B143" s="517">
        <v>1</v>
      </c>
      <c r="C143" s="516">
        <v>0</v>
      </c>
      <c r="D143" s="516">
        <f t="shared" si="11"/>
        <v>1</v>
      </c>
    </row>
    <row r="144" spans="1:4" ht="12">
      <c r="A144" s="515" t="s">
        <v>2949</v>
      </c>
      <c r="B144" s="516">
        <v>0</v>
      </c>
      <c r="C144" s="516">
        <v>0</v>
      </c>
      <c r="D144" s="516">
        <f t="shared" si="11"/>
        <v>0</v>
      </c>
    </row>
    <row r="145" spans="1:4" ht="12">
      <c r="A145" s="515" t="s">
        <v>2950</v>
      </c>
      <c r="B145" s="516">
        <v>0</v>
      </c>
      <c r="C145" s="516">
        <v>0</v>
      </c>
      <c r="D145" s="516">
        <f t="shared" si="11"/>
        <v>0</v>
      </c>
    </row>
    <row r="146" spans="1:4" ht="12">
      <c r="A146" s="515" t="s">
        <v>2951</v>
      </c>
      <c r="B146" s="516">
        <v>1</v>
      </c>
      <c r="C146" s="516">
        <v>0</v>
      </c>
      <c r="D146" s="516">
        <f t="shared" si="11"/>
        <v>1</v>
      </c>
    </row>
    <row r="147" spans="1:4" ht="12">
      <c r="A147" s="515" t="s">
        <v>2952</v>
      </c>
      <c r="B147" s="517">
        <v>2</v>
      </c>
      <c r="C147" s="516">
        <v>0</v>
      </c>
      <c r="D147" s="516">
        <f t="shared" si="11"/>
        <v>2</v>
      </c>
    </row>
    <row r="148" spans="1:4" ht="12">
      <c r="A148" s="515" t="s">
        <v>2953</v>
      </c>
      <c r="B148" s="516">
        <v>0</v>
      </c>
      <c r="C148" s="516">
        <v>0</v>
      </c>
      <c r="D148" s="516">
        <f t="shared" si="11"/>
        <v>0</v>
      </c>
    </row>
    <row r="149" spans="1:4" ht="12">
      <c r="A149" s="515" t="s">
        <v>2954</v>
      </c>
      <c r="B149" s="516">
        <v>0</v>
      </c>
      <c r="C149" s="516">
        <v>0</v>
      </c>
      <c r="D149" s="516">
        <f t="shared" si="11"/>
        <v>0</v>
      </c>
    </row>
    <row r="150" spans="1:4" ht="12">
      <c r="A150" s="515" t="s">
        <v>2955</v>
      </c>
      <c r="B150" s="516">
        <v>0</v>
      </c>
      <c r="C150" s="516">
        <v>0</v>
      </c>
      <c r="D150" s="516">
        <f t="shared" si="11"/>
        <v>0</v>
      </c>
    </row>
    <row r="151" spans="1:4" ht="12">
      <c r="A151" s="515" t="s">
        <v>2956</v>
      </c>
      <c r="B151" s="516">
        <v>0</v>
      </c>
      <c r="C151" s="516">
        <v>0</v>
      </c>
      <c r="D151" s="516">
        <f t="shared" si="11"/>
        <v>0</v>
      </c>
    </row>
    <row r="152" spans="1:4" ht="12">
      <c r="A152" s="515" t="s">
        <v>2957</v>
      </c>
      <c r="B152" s="516">
        <v>0</v>
      </c>
      <c r="C152" s="516">
        <v>0</v>
      </c>
      <c r="D152" s="516">
        <f t="shared" si="11"/>
        <v>0</v>
      </c>
    </row>
    <row r="153" spans="1:4" ht="12">
      <c r="A153" s="515" t="s">
        <v>2958</v>
      </c>
      <c r="B153" s="516">
        <v>1</v>
      </c>
      <c r="C153" s="516">
        <v>0</v>
      </c>
      <c r="D153" s="516">
        <f t="shared" si="11"/>
        <v>1</v>
      </c>
    </row>
    <row r="154" spans="1:4" ht="12">
      <c r="A154" s="515" t="s">
        <v>2959</v>
      </c>
      <c r="B154" s="516">
        <v>0</v>
      </c>
      <c r="C154" s="516">
        <v>0</v>
      </c>
      <c r="D154" s="516">
        <f t="shared" si="11"/>
        <v>0</v>
      </c>
    </row>
    <row r="155" spans="1:4" ht="12">
      <c r="A155" s="515" t="s">
        <v>2960</v>
      </c>
      <c r="B155" s="516">
        <v>0</v>
      </c>
      <c r="C155" s="516">
        <v>0</v>
      </c>
      <c r="D155" s="516">
        <f t="shared" si="11"/>
        <v>0</v>
      </c>
    </row>
    <row r="156" spans="1:4" ht="12">
      <c r="A156" s="515" t="s">
        <v>2961</v>
      </c>
      <c r="B156" s="516">
        <v>0</v>
      </c>
      <c r="C156" s="516">
        <v>0</v>
      </c>
      <c r="D156" s="516">
        <f t="shared" si="11"/>
        <v>0</v>
      </c>
    </row>
    <row r="157" spans="1:4" ht="12">
      <c r="A157" s="515" t="s">
        <v>2962</v>
      </c>
      <c r="B157" s="516">
        <v>0</v>
      </c>
      <c r="C157" s="516">
        <v>0</v>
      </c>
      <c r="D157" s="516">
        <f t="shared" si="11"/>
        <v>0</v>
      </c>
    </row>
    <row r="158" spans="1:4" ht="12">
      <c r="A158" s="515" t="s">
        <v>2963</v>
      </c>
      <c r="B158" s="516">
        <v>0</v>
      </c>
      <c r="C158" s="516">
        <v>0</v>
      </c>
      <c r="D158" s="516">
        <f t="shared" si="11"/>
        <v>0</v>
      </c>
    </row>
    <row r="159" spans="1:4" ht="12">
      <c r="A159" s="515" t="s">
        <v>2964</v>
      </c>
      <c r="B159" s="516">
        <v>0</v>
      </c>
      <c r="C159" s="516">
        <v>0</v>
      </c>
      <c r="D159" s="516">
        <f t="shared" si="11"/>
        <v>0</v>
      </c>
    </row>
    <row r="160" spans="1:4" ht="12">
      <c r="A160" s="515" t="s">
        <v>2965</v>
      </c>
      <c r="B160" s="516">
        <v>0</v>
      </c>
      <c r="C160" s="516">
        <v>0</v>
      </c>
      <c r="D160" s="516">
        <f t="shared" si="11"/>
        <v>0</v>
      </c>
    </row>
    <row r="161" spans="1:4" ht="12">
      <c r="A161" s="515" t="s">
        <v>2966</v>
      </c>
      <c r="B161" s="516">
        <v>0</v>
      </c>
      <c r="C161" s="516">
        <v>0</v>
      </c>
      <c r="D161" s="516">
        <f t="shared" si="11"/>
        <v>0</v>
      </c>
    </row>
    <row r="162" spans="1:4" ht="12">
      <c r="A162" s="515" t="s">
        <v>2967</v>
      </c>
      <c r="B162" s="516">
        <v>0</v>
      </c>
      <c r="C162" s="516">
        <v>0</v>
      </c>
      <c r="D162" s="516">
        <f t="shared" ref="D162:D183" si="14">B162+C162</f>
        <v>0</v>
      </c>
    </row>
    <row r="163" spans="1:4" ht="12">
      <c r="A163" s="515" t="s">
        <v>2968</v>
      </c>
      <c r="B163" s="516">
        <v>0</v>
      </c>
      <c r="C163" s="516">
        <v>0</v>
      </c>
      <c r="D163" s="516">
        <f t="shared" si="14"/>
        <v>0</v>
      </c>
    </row>
    <row r="164" spans="1:4" ht="12">
      <c r="A164" s="515" t="s">
        <v>2969</v>
      </c>
      <c r="B164" s="516">
        <v>0</v>
      </c>
      <c r="C164" s="516">
        <v>0</v>
      </c>
      <c r="D164" s="516">
        <f t="shared" si="14"/>
        <v>0</v>
      </c>
    </row>
    <row r="165" spans="1:4" ht="12">
      <c r="A165" s="515" t="s">
        <v>2970</v>
      </c>
      <c r="B165" s="516">
        <v>0</v>
      </c>
      <c r="C165" s="516">
        <v>0</v>
      </c>
      <c r="D165" s="516">
        <f t="shared" si="14"/>
        <v>0</v>
      </c>
    </row>
    <row r="166" spans="1:4" ht="12">
      <c r="A166" s="515" t="s">
        <v>2971</v>
      </c>
      <c r="B166" s="516">
        <v>0</v>
      </c>
      <c r="C166" s="516">
        <v>0</v>
      </c>
      <c r="D166" s="516">
        <f t="shared" si="14"/>
        <v>0</v>
      </c>
    </row>
    <row r="167" spans="1:4" ht="12">
      <c r="A167" s="515" t="s">
        <v>2972</v>
      </c>
      <c r="B167" s="516">
        <v>0</v>
      </c>
      <c r="C167" s="516">
        <v>0</v>
      </c>
      <c r="D167" s="516">
        <f t="shared" si="14"/>
        <v>0</v>
      </c>
    </row>
    <row r="168" spans="1:4" ht="12">
      <c r="A168" s="515" t="s">
        <v>2973</v>
      </c>
      <c r="B168" s="516">
        <v>0</v>
      </c>
      <c r="C168" s="516">
        <v>0</v>
      </c>
      <c r="D168" s="516">
        <f t="shared" si="14"/>
        <v>0</v>
      </c>
    </row>
    <row r="169" spans="1:4" ht="12">
      <c r="A169" s="515" t="s">
        <v>2974</v>
      </c>
      <c r="B169" s="516">
        <v>0</v>
      </c>
      <c r="C169" s="516">
        <v>0</v>
      </c>
      <c r="D169" s="516">
        <f t="shared" si="14"/>
        <v>0</v>
      </c>
    </row>
    <row r="170" spans="1:4" ht="12">
      <c r="A170" s="515" t="s">
        <v>2975</v>
      </c>
      <c r="B170" s="516">
        <v>0</v>
      </c>
      <c r="C170" s="516">
        <v>0</v>
      </c>
      <c r="D170" s="516">
        <f t="shared" si="14"/>
        <v>0</v>
      </c>
    </row>
    <row r="171" spans="1:4" ht="12">
      <c r="A171" s="513" t="s">
        <v>2976</v>
      </c>
      <c r="B171" s="514">
        <f t="shared" ref="B171:D171" si="15">SUM(B172:B177)</f>
        <v>20</v>
      </c>
      <c r="C171" s="514">
        <f t="shared" si="15"/>
        <v>1</v>
      </c>
      <c r="D171" s="514">
        <f t="shared" si="15"/>
        <v>21</v>
      </c>
    </row>
    <row r="172" spans="1:4" ht="12">
      <c r="A172" s="515" t="s">
        <v>2977</v>
      </c>
      <c r="B172" s="516">
        <v>2</v>
      </c>
      <c r="C172" s="516">
        <v>0</v>
      </c>
      <c r="D172" s="516">
        <f t="shared" si="14"/>
        <v>2</v>
      </c>
    </row>
    <row r="173" spans="1:4" ht="12">
      <c r="A173" s="515" t="s">
        <v>2978</v>
      </c>
      <c r="B173" s="517">
        <v>9</v>
      </c>
      <c r="C173" s="516">
        <v>0</v>
      </c>
      <c r="D173" s="516">
        <f t="shared" si="14"/>
        <v>9</v>
      </c>
    </row>
    <row r="174" spans="1:4" ht="12">
      <c r="A174" s="515" t="s">
        <v>2979</v>
      </c>
      <c r="B174" s="516">
        <v>0</v>
      </c>
      <c r="C174" s="516">
        <v>0</v>
      </c>
      <c r="D174" s="516">
        <f t="shared" si="14"/>
        <v>0</v>
      </c>
    </row>
    <row r="175" spans="1:4" ht="12">
      <c r="A175" s="515" t="s">
        <v>2980</v>
      </c>
      <c r="B175" s="517">
        <v>0</v>
      </c>
      <c r="C175" s="516">
        <v>0</v>
      </c>
      <c r="D175" s="516">
        <f t="shared" si="14"/>
        <v>0</v>
      </c>
    </row>
    <row r="176" spans="1:4" ht="12">
      <c r="A176" s="515" t="s">
        <v>2981</v>
      </c>
      <c r="B176" s="517">
        <v>0</v>
      </c>
      <c r="C176" s="516">
        <v>0</v>
      </c>
      <c r="D176" s="516">
        <f t="shared" si="14"/>
        <v>0</v>
      </c>
    </row>
    <row r="177" spans="1:4" ht="12">
      <c r="A177" s="515" t="s">
        <v>2982</v>
      </c>
      <c r="B177" s="517">
        <v>9</v>
      </c>
      <c r="C177" s="517">
        <v>1</v>
      </c>
      <c r="D177" s="516">
        <f t="shared" si="14"/>
        <v>10</v>
      </c>
    </row>
    <row r="178" spans="1:4" ht="12">
      <c r="A178" s="513" t="s">
        <v>2983</v>
      </c>
      <c r="B178" s="519">
        <f>SUM(B179:B180)</f>
        <v>1</v>
      </c>
      <c r="C178" s="519">
        <f>SUM(C179:C180)</f>
        <v>0</v>
      </c>
      <c r="D178" s="519">
        <f>SUM(D179:D180)</f>
        <v>1</v>
      </c>
    </row>
    <row r="179" spans="1:4" ht="12">
      <c r="A179" s="515" t="s">
        <v>2984</v>
      </c>
      <c r="B179" s="516">
        <v>1</v>
      </c>
      <c r="C179" s="516">
        <v>0</v>
      </c>
      <c r="D179" s="516">
        <f t="shared" si="14"/>
        <v>1</v>
      </c>
    </row>
    <row r="180" spans="1:4" ht="12">
      <c r="A180" s="515" t="s">
        <v>2985</v>
      </c>
      <c r="B180" s="516">
        <v>0</v>
      </c>
      <c r="C180" s="516">
        <v>0</v>
      </c>
      <c r="D180" s="516">
        <f t="shared" si="14"/>
        <v>0</v>
      </c>
    </row>
    <row r="181" spans="1:4" ht="12">
      <c r="A181" s="513" t="s">
        <v>2986</v>
      </c>
      <c r="B181" s="519">
        <f>+B182</f>
        <v>126</v>
      </c>
      <c r="C181" s="519">
        <f>+C182</f>
        <v>15</v>
      </c>
      <c r="D181" s="519">
        <f t="shared" si="14"/>
        <v>141</v>
      </c>
    </row>
    <row r="182" spans="1:4" ht="12">
      <c r="A182" s="515" t="s">
        <v>2987</v>
      </c>
      <c r="B182" s="517">
        <v>126</v>
      </c>
      <c r="C182" s="517">
        <v>15</v>
      </c>
      <c r="D182" s="516">
        <f t="shared" si="14"/>
        <v>141</v>
      </c>
    </row>
    <row r="183" spans="1:4" ht="24">
      <c r="A183" s="513" t="s">
        <v>2988</v>
      </c>
      <c r="B183" s="517">
        <v>171</v>
      </c>
      <c r="C183" s="517">
        <v>4</v>
      </c>
      <c r="D183" s="517">
        <f t="shared" si="14"/>
        <v>175</v>
      </c>
    </row>
    <row r="184" spans="1:4">
      <c r="A184" s="524" t="s">
        <v>2989</v>
      </c>
      <c r="B184" s="525">
        <f>B6+B39+B56+B62+B64+B77+B82+B84+B86+B135+B137+B171+B178+B181+B183</f>
        <v>568</v>
      </c>
      <c r="C184" s="525">
        <f t="shared" ref="C184:D184" si="16">C6+C39+C56+C62+C64+C77+C82+C84+C86+C135+C137+C171+C178+C181+C183</f>
        <v>29</v>
      </c>
      <c r="D184" s="525">
        <f t="shared" si="16"/>
        <v>597</v>
      </c>
    </row>
  </sheetData>
  <mergeCells count="6">
    <mergeCell ref="A1:D1"/>
    <mergeCell ref="A2:D2"/>
    <mergeCell ref="A4:A5"/>
    <mergeCell ref="B4:D4"/>
    <mergeCell ref="A91:A92"/>
    <mergeCell ref="B91:D91"/>
  </mergeCells>
  <printOptions horizontalCentered="1" verticalCentered="1"/>
  <pageMargins left="0" right="0" top="0" bottom="0" header="0" footer="0"/>
  <pageSetup paperSize="9" scale="70" orientation="portrait" r:id="rId1"/>
  <rowBreaks count="1" manualBreakCount="1">
    <brk id="89" max="16383" man="1"/>
  </rowBreaks>
</worksheet>
</file>

<file path=xl/worksheets/sheet46.xml><?xml version="1.0" encoding="utf-8"?>
<worksheet xmlns="http://schemas.openxmlformats.org/spreadsheetml/2006/main" xmlns:r="http://schemas.openxmlformats.org/officeDocument/2006/relationships">
  <sheetPr>
    <tabColor theme="0"/>
  </sheetPr>
  <dimension ref="A1:T114"/>
  <sheetViews>
    <sheetView showGridLines="0" zoomScaleNormal="100" workbookViewId="0">
      <pane xSplit="1" ySplit="4" topLeftCell="B5" activePane="bottomRight" state="frozen"/>
      <selection activeCell="J27" sqref="J27"/>
      <selection pane="topRight" activeCell="J27" sqref="J27"/>
      <selection pane="bottomLeft" activeCell="J27" sqref="J27"/>
      <selection pane="bottomRight" sqref="A1:J1"/>
    </sheetView>
  </sheetViews>
  <sheetFormatPr defaultColWidth="8.85546875" defaultRowHeight="12.75"/>
  <cols>
    <col min="1" max="1" width="15.28515625" style="526" customWidth="1"/>
    <col min="2" max="2" width="8.7109375" style="526" customWidth="1"/>
    <col min="3" max="3" width="14.140625" style="526" customWidth="1"/>
    <col min="4" max="4" width="10.7109375" style="526" customWidth="1"/>
    <col min="5" max="5" width="8.7109375" style="526" customWidth="1"/>
    <col min="6" max="6" width="16" style="526" customWidth="1"/>
    <col min="7" max="7" width="11.42578125" style="526" customWidth="1"/>
    <col min="8" max="8" width="10.7109375" style="526" customWidth="1"/>
    <col min="9" max="9" width="8.7109375" style="526" bestFit="1" customWidth="1"/>
    <col min="10" max="10" width="6.7109375" style="526" customWidth="1"/>
    <col min="11" max="11" width="12.7109375" style="526" customWidth="1"/>
    <col min="12" max="12" width="8.85546875" style="526" customWidth="1"/>
    <col min="13" max="13" width="18.85546875" style="526" customWidth="1"/>
    <col min="14" max="16384" width="8.85546875" style="526"/>
  </cols>
  <sheetData>
    <row r="1" spans="1:20" ht="21" customHeight="1">
      <c r="A1" s="1233" t="s">
        <v>2990</v>
      </c>
      <c r="B1" s="1233"/>
      <c r="C1" s="1233"/>
      <c r="D1" s="1233"/>
      <c r="E1" s="1233"/>
      <c r="F1" s="1233"/>
      <c r="G1" s="1233"/>
      <c r="H1" s="1233"/>
      <c r="I1" s="1233"/>
      <c r="J1" s="1233"/>
    </row>
    <row r="2" spans="1:20" ht="22.5" customHeight="1">
      <c r="A2" s="1234" t="s">
        <v>2991</v>
      </c>
      <c r="B2" s="1234"/>
      <c r="C2" s="1234"/>
      <c r="D2" s="1234"/>
      <c r="E2" s="1234"/>
      <c r="F2" s="1234"/>
      <c r="G2" s="1234"/>
      <c r="H2" s="1234"/>
      <c r="I2" s="1234"/>
      <c r="J2" s="1234"/>
    </row>
    <row r="3" spans="1:20" s="528" customFormat="1" ht="92.25" customHeight="1">
      <c r="A3" s="1235" t="s">
        <v>3289</v>
      </c>
      <c r="B3" s="1242" t="s">
        <v>3314</v>
      </c>
      <c r="C3" s="1242" t="s">
        <v>3287</v>
      </c>
      <c r="D3" s="1237" t="s">
        <v>3315</v>
      </c>
      <c r="E3" s="1238"/>
      <c r="F3" s="1235" t="s">
        <v>3290</v>
      </c>
      <c r="G3" s="1240" t="s">
        <v>3291</v>
      </c>
      <c r="H3" s="1242" t="s">
        <v>3292</v>
      </c>
      <c r="I3" s="1237" t="s">
        <v>3300</v>
      </c>
      <c r="J3" s="1244"/>
      <c r="K3" s="527"/>
      <c r="L3" s="527"/>
      <c r="M3" s="527"/>
      <c r="N3" s="527"/>
      <c r="O3" s="527"/>
      <c r="P3" s="527"/>
      <c r="Q3" s="527"/>
      <c r="R3" s="527"/>
      <c r="S3" s="527"/>
      <c r="T3" s="527"/>
    </row>
    <row r="4" spans="1:20" s="532" customFormat="1" ht="60" customHeight="1">
      <c r="A4" s="1236"/>
      <c r="B4" s="1243" t="s">
        <v>2992</v>
      </c>
      <c r="C4" s="1243" t="s">
        <v>2992</v>
      </c>
      <c r="D4" s="529" t="s">
        <v>3288</v>
      </c>
      <c r="E4" s="529" t="s">
        <v>2993</v>
      </c>
      <c r="F4" s="1239" t="s">
        <v>2992</v>
      </c>
      <c r="G4" s="1241"/>
      <c r="H4" s="1243" t="s">
        <v>2992</v>
      </c>
      <c r="I4" s="529" t="s">
        <v>2994</v>
      </c>
      <c r="J4" s="530" t="s">
        <v>2995</v>
      </c>
      <c r="K4" s="527"/>
      <c r="L4" s="527"/>
      <c r="M4" s="531"/>
      <c r="N4" s="707"/>
      <c r="O4" s="527"/>
      <c r="P4" s="527"/>
      <c r="Q4" s="527"/>
      <c r="R4" s="527"/>
      <c r="S4" s="527"/>
      <c r="T4" s="527"/>
    </row>
    <row r="5" spans="1:20" s="528" customFormat="1" ht="35.1" customHeight="1">
      <c r="A5" s="533" t="s">
        <v>2996</v>
      </c>
      <c r="B5" s="696">
        <v>88901</v>
      </c>
      <c r="C5" s="534">
        <v>1503263222</v>
      </c>
      <c r="D5" s="535">
        <f>(B5/(C5*8))*1000000</f>
        <v>7.3923347803422814</v>
      </c>
      <c r="E5" s="536">
        <f>+(B5)/(C5*8)*225000</f>
        <v>1.6632753255770134</v>
      </c>
      <c r="F5" s="537"/>
      <c r="G5" s="538"/>
      <c r="H5" s="537"/>
      <c r="I5" s="537"/>
      <c r="J5" s="539"/>
      <c r="M5" s="547"/>
    </row>
    <row r="6" spans="1:20" s="528" customFormat="1" ht="35.1" customHeight="1">
      <c r="A6" s="540" t="s">
        <v>2997</v>
      </c>
      <c r="B6" s="697">
        <v>99938</v>
      </c>
      <c r="C6" s="541">
        <v>1514172100</v>
      </c>
      <c r="D6" s="542">
        <f>(B6/(C6*8))*1000000</f>
        <v>8.2502180564547452</v>
      </c>
      <c r="E6" s="543">
        <f>+(B6)/(C6*8)*225000</f>
        <v>1.8562990627023175</v>
      </c>
      <c r="F6" s="695">
        <v>3453702</v>
      </c>
      <c r="G6" s="538">
        <v>134403.10999999999</v>
      </c>
      <c r="H6" s="538">
        <v>1405</v>
      </c>
      <c r="I6" s="544">
        <f>(+F6+(G6*75)+(H6*7500))/(C8*8)*1000000</f>
        <v>665.03002692731081</v>
      </c>
      <c r="J6" s="545">
        <f>((+F6+(G6*75)+(H6*7500))*8)/(C8*8)*100</f>
        <v>0.53202402154184869</v>
      </c>
      <c r="K6" s="546"/>
      <c r="M6" s="547"/>
    </row>
    <row r="7" spans="1:20" s="528" customFormat="1" ht="35.1" customHeight="1">
      <c r="A7" s="548" t="s">
        <v>2998</v>
      </c>
      <c r="B7" s="697">
        <v>97229</v>
      </c>
      <c r="C7" s="541">
        <v>1507066256</v>
      </c>
      <c r="D7" s="549">
        <f>(B7/(C7*8))*1000000</f>
        <v>8.0644264654015334</v>
      </c>
      <c r="E7" s="550">
        <f>+(B7)/(C7*8)*225000</f>
        <v>1.8144959547153447</v>
      </c>
      <c r="F7" s="551"/>
      <c r="G7" s="552"/>
      <c r="H7" s="551"/>
      <c r="I7" s="551"/>
      <c r="J7" s="553"/>
      <c r="M7" s="547"/>
    </row>
    <row r="8" spans="1:20" s="528" customFormat="1" ht="30" customHeight="1">
      <c r="A8" s="554" t="s">
        <v>2999</v>
      </c>
      <c r="B8" s="555">
        <f>SUM(B5:B7)</f>
        <v>286068</v>
      </c>
      <c r="C8" s="555">
        <f>C5+C6+C7</f>
        <v>4524501578</v>
      </c>
      <c r="D8" s="556">
        <f>(B8/(C8*8))*1000000</f>
        <v>7.9033014760946552</v>
      </c>
      <c r="E8" s="557">
        <f>+(B8)/(C8*8)*225000</f>
        <v>1.7782428321212973</v>
      </c>
      <c r="F8" s="558"/>
      <c r="G8" s="558"/>
      <c r="H8" s="558"/>
      <c r="I8" s="558"/>
      <c r="J8" s="559"/>
    </row>
    <row r="9" spans="1:20" ht="30" customHeight="1">
      <c r="A9" s="1250" t="s">
        <v>3301</v>
      </c>
      <c r="B9" s="1251"/>
      <c r="C9" s="1251"/>
      <c r="D9" s="1251"/>
      <c r="E9" s="1251"/>
      <c r="F9" s="1251"/>
      <c r="G9" s="1251"/>
      <c r="H9" s="1251"/>
      <c r="I9" s="1251"/>
      <c r="J9" s="1252"/>
      <c r="K9" s="560"/>
      <c r="N9" s="528"/>
      <c r="R9" s="561"/>
    </row>
    <row r="10" spans="1:20" s="528" customFormat="1" ht="15" customHeight="1">
      <c r="A10" s="562" t="s">
        <v>3302</v>
      </c>
      <c r="B10" s="563"/>
      <c r="C10" s="564"/>
      <c r="D10" s="565"/>
      <c r="E10" s="566"/>
      <c r="F10" s="567"/>
      <c r="G10" s="564"/>
      <c r="H10" s="564"/>
      <c r="I10" s="566"/>
      <c r="J10" s="568"/>
    </row>
    <row r="11" spans="1:20" s="528" customFormat="1" ht="15" customHeight="1">
      <c r="A11" s="569" t="s">
        <v>3303</v>
      </c>
      <c r="B11" s="570"/>
      <c r="C11" s="571"/>
      <c r="D11" s="572"/>
      <c r="E11" s="573"/>
      <c r="F11" s="574"/>
      <c r="G11" s="571"/>
      <c r="H11" s="571"/>
      <c r="I11" s="573"/>
      <c r="J11" s="575"/>
    </row>
    <row r="12" spans="1:20" ht="8.25" customHeight="1">
      <c r="A12" s="569"/>
      <c r="B12" s="570"/>
      <c r="C12" s="571"/>
      <c r="D12" s="572"/>
      <c r="E12" s="573"/>
      <c r="F12" s="574"/>
      <c r="G12" s="571"/>
      <c r="H12" s="571"/>
      <c r="I12" s="573"/>
      <c r="J12" s="575"/>
      <c r="N12" s="528"/>
    </row>
    <row r="13" spans="1:20" ht="15" customHeight="1">
      <c r="A13" s="576"/>
      <c r="B13" s="570"/>
      <c r="C13" s="571"/>
      <c r="D13" s="572" t="s">
        <v>3000</v>
      </c>
      <c r="E13" s="573"/>
      <c r="F13" s="574" t="s">
        <v>3001</v>
      </c>
      <c r="G13" s="571"/>
      <c r="H13" s="571"/>
      <c r="I13" s="573"/>
      <c r="J13" s="575"/>
      <c r="N13" s="528"/>
    </row>
    <row r="14" spans="1:20" ht="15" customHeight="1">
      <c r="A14" s="577"/>
      <c r="B14" s="578"/>
      <c r="C14" s="578"/>
      <c r="D14" s="572"/>
      <c r="E14" s="578" t="s">
        <v>3002</v>
      </c>
      <c r="F14" s="1253" t="s">
        <v>3003</v>
      </c>
      <c r="G14" s="1248"/>
      <c r="H14" s="571"/>
      <c r="I14" s="573"/>
      <c r="J14" s="579"/>
      <c r="N14" s="528"/>
    </row>
    <row r="15" spans="1:20" ht="15" customHeight="1">
      <c r="A15" s="580"/>
      <c r="B15" s="581" t="s">
        <v>3004</v>
      </c>
      <c r="C15" s="582" t="s">
        <v>3304</v>
      </c>
      <c r="D15" s="571"/>
      <c r="E15" s="578"/>
      <c r="F15" s="704"/>
      <c r="G15" s="704"/>
      <c r="H15" s="704"/>
      <c r="I15" s="704"/>
      <c r="J15" s="583"/>
      <c r="N15" s="528"/>
    </row>
    <row r="16" spans="1:20" ht="15" customHeight="1">
      <c r="A16" s="580"/>
      <c r="B16" s="584" t="s">
        <v>3005</v>
      </c>
      <c r="C16" s="574" t="s">
        <v>3006</v>
      </c>
      <c r="D16" s="574"/>
      <c r="E16" s="574"/>
      <c r="F16" s="574"/>
      <c r="G16" s="574"/>
      <c r="H16" s="574"/>
      <c r="I16" s="585"/>
      <c r="J16" s="575"/>
      <c r="N16" s="528"/>
    </row>
    <row r="17" spans="1:14" ht="15" customHeight="1">
      <c r="A17" s="580"/>
      <c r="B17" s="703"/>
      <c r="C17" s="574" t="s">
        <v>3007</v>
      </c>
      <c r="D17" s="573"/>
      <c r="E17" s="573"/>
      <c r="F17" s="586"/>
      <c r="G17" s="586"/>
      <c r="H17" s="586"/>
      <c r="I17" s="571"/>
      <c r="J17" s="587"/>
      <c r="N17" s="528"/>
    </row>
    <row r="18" spans="1:14" ht="15" customHeight="1">
      <c r="A18" s="580"/>
      <c r="B18" s="581" t="s">
        <v>3008</v>
      </c>
      <c r="C18" s="582" t="s">
        <v>3305</v>
      </c>
      <c r="D18" s="588"/>
      <c r="E18" s="588"/>
      <c r="F18" s="588"/>
      <c r="G18" s="588"/>
      <c r="H18" s="588"/>
      <c r="I18" s="588"/>
      <c r="J18" s="583"/>
    </row>
    <row r="19" spans="1:14">
      <c r="A19" s="580"/>
      <c r="B19" s="584" t="s">
        <v>3009</v>
      </c>
      <c r="C19" s="582" t="s">
        <v>3010</v>
      </c>
      <c r="D19" s="582"/>
      <c r="E19" s="582"/>
      <c r="F19" s="582"/>
      <c r="G19" s="582"/>
      <c r="H19" s="582"/>
      <c r="I19" s="585"/>
      <c r="J19" s="575"/>
    </row>
    <row r="20" spans="1:14" ht="15" customHeight="1">
      <c r="A20" s="580"/>
      <c r="B20" s="571"/>
      <c r="C20" s="574" t="s">
        <v>3011</v>
      </c>
      <c r="D20" s="573"/>
      <c r="E20" s="573"/>
      <c r="F20" s="586"/>
      <c r="G20" s="586"/>
      <c r="H20" s="586"/>
      <c r="I20" s="571"/>
      <c r="J20" s="587"/>
    </row>
    <row r="21" spans="1:14" ht="15" customHeight="1">
      <c r="A21" s="1247" t="s">
        <v>3306</v>
      </c>
      <c r="B21" s="1248"/>
      <c r="C21" s="1248"/>
      <c r="D21" s="1248"/>
      <c r="E21" s="1248"/>
      <c r="F21" s="1248"/>
      <c r="G21" s="1248"/>
      <c r="H21" s="1248"/>
      <c r="I21" s="1248"/>
      <c r="J21" s="1249"/>
    </row>
    <row r="22" spans="1:14" ht="15" customHeight="1">
      <c r="A22" s="1247" t="s">
        <v>3307</v>
      </c>
      <c r="B22" s="1248"/>
      <c r="C22" s="1248"/>
      <c r="D22" s="1248"/>
      <c r="E22" s="1248"/>
      <c r="F22" s="1248"/>
      <c r="G22" s="1248"/>
      <c r="H22" s="1248"/>
      <c r="I22" s="1248"/>
      <c r="J22" s="1249"/>
    </row>
    <row r="23" spans="1:14" ht="15" customHeight="1">
      <c r="A23" s="580"/>
      <c r="B23" s="584"/>
      <c r="C23" s="572" t="s">
        <v>3316</v>
      </c>
      <c r="D23" s="574"/>
      <c r="E23" s="574"/>
      <c r="F23" s="589" t="s">
        <v>3012</v>
      </c>
      <c r="G23" s="574"/>
      <c r="H23" s="574"/>
      <c r="I23" s="585"/>
      <c r="J23" s="575"/>
    </row>
    <row r="24" spans="1:14" ht="15" customHeight="1">
      <c r="A24" s="580"/>
      <c r="B24" s="571"/>
      <c r="C24" s="574"/>
      <c r="D24" s="578" t="s">
        <v>3013</v>
      </c>
      <c r="E24" s="571"/>
      <c r="F24" s="574" t="s">
        <v>3014</v>
      </c>
      <c r="G24" s="586"/>
      <c r="H24" s="586"/>
      <c r="I24" s="571"/>
      <c r="J24" s="587"/>
    </row>
    <row r="25" spans="1:14" ht="15" customHeight="1">
      <c r="A25" s="580"/>
      <c r="B25" s="581" t="s">
        <v>3015</v>
      </c>
      <c r="C25" s="582"/>
      <c r="D25" s="588"/>
      <c r="E25" s="588"/>
      <c r="F25" s="588"/>
      <c r="G25" s="588"/>
      <c r="H25" s="588"/>
      <c r="I25" s="588"/>
      <c r="J25" s="583"/>
    </row>
    <row r="26" spans="1:14" ht="15" customHeight="1">
      <c r="A26" s="580"/>
      <c r="B26" s="590" t="s">
        <v>3016</v>
      </c>
      <c r="C26" s="574" t="s">
        <v>3317</v>
      </c>
      <c r="D26" s="574"/>
      <c r="E26" s="574"/>
      <c r="F26" s="574"/>
      <c r="G26" s="574"/>
      <c r="H26" s="574"/>
      <c r="I26" s="585"/>
      <c r="J26" s="575"/>
    </row>
    <row r="27" spans="1:14" ht="15" customHeight="1">
      <c r="A27" s="580"/>
      <c r="B27" s="591" t="s">
        <v>3017</v>
      </c>
      <c r="C27" s="574" t="s">
        <v>3308</v>
      </c>
      <c r="D27" s="573"/>
      <c r="E27" s="573"/>
      <c r="F27" s="586"/>
      <c r="G27" s="586"/>
      <c r="H27" s="586"/>
      <c r="I27" s="571"/>
      <c r="J27" s="587"/>
    </row>
    <row r="28" spans="1:14" ht="15" customHeight="1">
      <c r="A28" s="580"/>
      <c r="B28" s="581"/>
      <c r="C28" s="582" t="s">
        <v>3018</v>
      </c>
      <c r="D28" s="588"/>
      <c r="E28" s="588"/>
      <c r="F28" s="588"/>
      <c r="G28" s="588"/>
      <c r="H28" s="588"/>
      <c r="I28" s="588"/>
      <c r="J28" s="583"/>
    </row>
    <row r="29" spans="1:14">
      <c r="A29" s="580"/>
      <c r="B29" s="584" t="s">
        <v>3008</v>
      </c>
      <c r="C29" s="582" t="s">
        <v>3293</v>
      </c>
      <c r="D29" s="582"/>
      <c r="E29" s="582"/>
      <c r="F29" s="582"/>
      <c r="G29" s="582"/>
      <c r="H29" s="582"/>
      <c r="I29" s="585"/>
      <c r="J29" s="575"/>
    </row>
    <row r="30" spans="1:14">
      <c r="A30" s="592"/>
      <c r="B30" s="593" t="s">
        <v>3009</v>
      </c>
      <c r="C30" s="594" t="s">
        <v>3294</v>
      </c>
      <c r="D30" s="595"/>
      <c r="E30" s="595"/>
      <c r="F30" s="596"/>
      <c r="G30" s="596"/>
      <c r="H30" s="596"/>
      <c r="I30" s="597"/>
      <c r="J30" s="598"/>
    </row>
    <row r="31" spans="1:14" ht="11.25" customHeight="1">
      <c r="A31" s="1254" t="s">
        <v>3318</v>
      </c>
      <c r="B31" s="1255"/>
      <c r="C31" s="1255"/>
      <c r="D31" s="1255"/>
      <c r="E31" s="1255"/>
      <c r="F31" s="1255"/>
      <c r="G31" s="1255"/>
      <c r="H31" s="1255"/>
      <c r="I31" s="1255"/>
      <c r="J31" s="1255"/>
    </row>
    <row r="32" spans="1:14">
      <c r="A32" s="1255"/>
      <c r="B32" s="1255"/>
      <c r="C32" s="1255"/>
      <c r="D32" s="1255"/>
      <c r="E32" s="1255"/>
      <c r="F32" s="1255"/>
      <c r="G32" s="1255"/>
      <c r="H32" s="1255"/>
      <c r="I32" s="1255"/>
      <c r="J32" s="1255"/>
    </row>
    <row r="33" spans="1:10" s="528" customFormat="1" ht="12">
      <c r="A33" s="562" t="s">
        <v>3019</v>
      </c>
      <c r="B33" s="563"/>
      <c r="C33" s="564"/>
      <c r="D33" s="565"/>
      <c r="E33" s="599"/>
      <c r="F33" s="567"/>
      <c r="G33" s="565"/>
      <c r="H33" s="564"/>
      <c r="I33" s="566"/>
      <c r="J33" s="568"/>
    </row>
    <row r="34" spans="1:10" s="528" customFormat="1" ht="12">
      <c r="A34" s="569" t="s">
        <v>3020</v>
      </c>
      <c r="B34" s="570"/>
      <c r="C34" s="571"/>
      <c r="D34" s="572"/>
      <c r="E34" s="578"/>
      <c r="F34" s="574"/>
      <c r="G34" s="572"/>
      <c r="H34" s="571"/>
      <c r="I34" s="573"/>
      <c r="J34" s="575"/>
    </row>
    <row r="35" spans="1:10" ht="7.5" customHeight="1">
      <c r="A35" s="569"/>
      <c r="B35" s="570"/>
      <c r="C35" s="571"/>
      <c r="D35" s="572"/>
      <c r="E35" s="578"/>
      <c r="F35" s="574"/>
      <c r="G35" s="572"/>
      <c r="H35" s="571"/>
      <c r="I35" s="573"/>
      <c r="J35" s="575"/>
    </row>
    <row r="36" spans="1:10">
      <c r="A36" s="580"/>
      <c r="B36" s="570"/>
      <c r="C36" s="571"/>
      <c r="D36" s="572" t="s">
        <v>3021</v>
      </c>
      <c r="E36" s="578"/>
      <c r="F36" s="589" t="s">
        <v>3022</v>
      </c>
      <c r="G36" s="572"/>
      <c r="H36" s="571"/>
      <c r="I36" s="573"/>
      <c r="J36" s="575"/>
    </row>
    <row r="37" spans="1:10">
      <c r="A37" s="580"/>
      <c r="B37" s="578"/>
      <c r="C37" s="578"/>
      <c r="D37" s="571"/>
      <c r="E37" s="578" t="s">
        <v>3002</v>
      </c>
      <c r="F37" s="1256" t="s">
        <v>3023</v>
      </c>
      <c r="G37" s="1256"/>
      <c r="H37" s="1256"/>
      <c r="I37" s="1256"/>
      <c r="J37" s="579"/>
    </row>
    <row r="38" spans="1:10">
      <c r="A38" s="580"/>
      <c r="B38" s="600" t="s">
        <v>3024</v>
      </c>
      <c r="C38" s="582" t="s">
        <v>3025</v>
      </c>
      <c r="D38" s="588"/>
      <c r="E38" s="588"/>
      <c r="F38" s="588"/>
      <c r="G38" s="588"/>
      <c r="H38" s="588"/>
      <c r="I38" s="588"/>
      <c r="J38" s="583"/>
    </row>
    <row r="39" spans="1:10">
      <c r="A39" s="580"/>
      <c r="B39" s="600" t="s">
        <v>3026</v>
      </c>
      <c r="C39" s="582" t="s">
        <v>3027</v>
      </c>
      <c r="D39" s="588"/>
      <c r="E39" s="588"/>
      <c r="F39" s="588"/>
      <c r="G39" s="588"/>
      <c r="H39" s="588"/>
      <c r="I39" s="588"/>
      <c r="J39" s="583"/>
    </row>
    <row r="40" spans="1:10">
      <c r="A40" s="580"/>
      <c r="B40" s="590" t="s">
        <v>3005</v>
      </c>
      <c r="C40" s="574" t="s">
        <v>3006</v>
      </c>
      <c r="D40" s="574"/>
      <c r="E40" s="574"/>
      <c r="F40" s="574"/>
      <c r="G40" s="574"/>
      <c r="H40" s="574"/>
      <c r="I40" s="585"/>
      <c r="J40" s="575"/>
    </row>
    <row r="41" spans="1:10">
      <c r="A41" s="580"/>
      <c r="B41" s="703"/>
      <c r="C41" s="574" t="s">
        <v>3007</v>
      </c>
      <c r="D41" s="573"/>
      <c r="E41" s="573"/>
      <c r="F41" s="586"/>
      <c r="G41" s="586"/>
      <c r="H41" s="586"/>
      <c r="I41" s="571"/>
      <c r="J41" s="587"/>
    </row>
    <row r="42" spans="1:10">
      <c r="A42" s="580"/>
      <c r="B42" s="581" t="s">
        <v>3028</v>
      </c>
      <c r="C42" s="582" t="s">
        <v>3029</v>
      </c>
      <c r="D42" s="588"/>
      <c r="E42" s="588"/>
      <c r="F42" s="588"/>
      <c r="G42" s="588"/>
      <c r="H42" s="588"/>
      <c r="I42" s="588"/>
      <c r="J42" s="583"/>
    </row>
    <row r="43" spans="1:10">
      <c r="A43" s="580"/>
      <c r="B43" s="584" t="s">
        <v>3030</v>
      </c>
      <c r="C43" s="582" t="s">
        <v>3299</v>
      </c>
      <c r="D43" s="574"/>
      <c r="E43" s="574"/>
      <c r="F43" s="574"/>
      <c r="G43" s="574"/>
      <c r="H43" s="574"/>
      <c r="I43" s="585"/>
      <c r="J43" s="575"/>
    </row>
    <row r="44" spans="1:10" ht="7.5" customHeight="1">
      <c r="A44" s="580"/>
      <c r="B44" s="571"/>
      <c r="C44" s="574"/>
      <c r="D44" s="573"/>
      <c r="E44" s="573"/>
      <c r="F44" s="586"/>
      <c r="G44" s="586"/>
      <c r="H44" s="586"/>
      <c r="I44" s="571"/>
      <c r="J44" s="587"/>
    </row>
    <row r="45" spans="1:10" ht="12.75" customHeight="1">
      <c r="A45" s="1247" t="s">
        <v>3309</v>
      </c>
      <c r="B45" s="1248"/>
      <c r="C45" s="1248"/>
      <c r="D45" s="1248"/>
      <c r="E45" s="1248"/>
      <c r="F45" s="1248"/>
      <c r="G45" s="1248"/>
      <c r="H45" s="1248"/>
      <c r="I45" s="1248"/>
      <c r="J45" s="1249"/>
    </row>
    <row r="46" spans="1:10" ht="21.75" customHeight="1">
      <c r="A46" s="1247" t="s">
        <v>3310</v>
      </c>
      <c r="B46" s="1248"/>
      <c r="C46" s="1248"/>
      <c r="D46" s="1248"/>
      <c r="E46" s="1248"/>
      <c r="F46" s="1248"/>
      <c r="G46" s="1248"/>
      <c r="H46" s="1248"/>
      <c r="I46" s="1248"/>
      <c r="J46" s="1249"/>
    </row>
    <row r="47" spans="1:10">
      <c r="A47" s="580"/>
      <c r="B47" s="584"/>
      <c r="C47" s="572" t="s">
        <v>3319</v>
      </c>
      <c r="D47" s="571"/>
      <c r="E47" s="574"/>
      <c r="F47" s="574" t="s">
        <v>3031</v>
      </c>
      <c r="G47" s="574"/>
      <c r="H47" s="574"/>
      <c r="I47" s="585"/>
      <c r="J47" s="575"/>
    </row>
    <row r="48" spans="1:10">
      <c r="A48" s="580"/>
      <c r="B48" s="571"/>
      <c r="C48" s="574"/>
      <c r="D48" s="578" t="s">
        <v>3013</v>
      </c>
      <c r="E48" s="573"/>
      <c r="F48" s="574" t="s">
        <v>3032</v>
      </c>
      <c r="G48" s="586"/>
      <c r="H48" s="586"/>
      <c r="I48" s="571"/>
      <c r="J48" s="587"/>
    </row>
    <row r="49" spans="1:10">
      <c r="A49" s="580"/>
      <c r="B49" s="581" t="s">
        <v>3015</v>
      </c>
      <c r="C49" s="582"/>
      <c r="D49" s="588"/>
      <c r="E49" s="588"/>
      <c r="F49" s="588"/>
      <c r="G49" s="588"/>
      <c r="H49" s="588"/>
      <c r="I49" s="588"/>
      <c r="J49" s="583"/>
    </row>
    <row r="50" spans="1:10">
      <c r="A50" s="580"/>
      <c r="B50" s="590" t="s">
        <v>3033</v>
      </c>
      <c r="C50" s="574" t="s">
        <v>3295</v>
      </c>
      <c r="D50" s="574"/>
      <c r="E50" s="574"/>
      <c r="F50" s="574"/>
      <c r="G50" s="574"/>
      <c r="H50" s="574"/>
      <c r="I50" s="585"/>
      <c r="J50" s="575"/>
    </row>
    <row r="51" spans="1:10">
      <c r="A51" s="580"/>
      <c r="B51" s="584"/>
      <c r="C51" s="574" t="s">
        <v>3311</v>
      </c>
      <c r="D51" s="574"/>
      <c r="E51" s="574"/>
      <c r="F51" s="574"/>
      <c r="G51" s="574"/>
      <c r="H51" s="574"/>
      <c r="I51" s="585"/>
      <c r="J51" s="575"/>
    </row>
    <row r="52" spans="1:10">
      <c r="A52" s="580"/>
      <c r="B52" s="591" t="s">
        <v>3017</v>
      </c>
      <c r="C52" s="574" t="s">
        <v>3312</v>
      </c>
      <c r="D52" s="573"/>
      <c r="E52" s="573"/>
      <c r="F52" s="586"/>
      <c r="G52" s="586"/>
      <c r="H52" s="586"/>
      <c r="I52" s="571"/>
      <c r="J52" s="587"/>
    </row>
    <row r="53" spans="1:10">
      <c r="A53" s="580"/>
      <c r="B53" s="581"/>
      <c r="C53" s="582" t="s">
        <v>3018</v>
      </c>
      <c r="D53" s="588"/>
      <c r="E53" s="588"/>
      <c r="F53" s="588"/>
      <c r="G53" s="588"/>
      <c r="H53" s="588"/>
      <c r="I53" s="588"/>
      <c r="J53" s="583"/>
    </row>
    <row r="54" spans="1:10">
      <c r="A54" s="580"/>
      <c r="B54" s="584" t="s">
        <v>3028</v>
      </c>
      <c r="C54" s="1245" t="s">
        <v>3296</v>
      </c>
      <c r="D54" s="1245"/>
      <c r="E54" s="1245"/>
      <c r="F54" s="1245"/>
      <c r="G54" s="1245"/>
      <c r="H54" s="1245"/>
      <c r="I54" s="1245"/>
      <c r="J54" s="1246"/>
    </row>
    <row r="55" spans="1:10">
      <c r="A55" s="580"/>
      <c r="B55" s="584"/>
      <c r="C55" s="582" t="s">
        <v>3297</v>
      </c>
      <c r="D55" s="588"/>
      <c r="E55" s="588"/>
      <c r="F55" s="588"/>
      <c r="G55" s="588"/>
      <c r="H55" s="588"/>
      <c r="I55" s="588"/>
      <c r="J55" s="583"/>
    </row>
    <row r="56" spans="1:10">
      <c r="A56" s="580"/>
      <c r="B56" s="705" t="s">
        <v>3030</v>
      </c>
      <c r="C56" s="708" t="s">
        <v>3313</v>
      </c>
      <c r="D56" s="588"/>
      <c r="E56" s="588"/>
      <c r="F56" s="588"/>
      <c r="G56" s="588"/>
      <c r="H56" s="588"/>
      <c r="I56" s="588"/>
      <c r="J56" s="583"/>
    </row>
    <row r="57" spans="1:10">
      <c r="A57" s="592"/>
      <c r="B57" s="706"/>
      <c r="C57" s="532" t="s">
        <v>3298</v>
      </c>
      <c r="D57" s="595"/>
      <c r="E57" s="595"/>
      <c r="F57" s="596"/>
      <c r="G57" s="596"/>
      <c r="H57" s="596"/>
      <c r="I57" s="597"/>
      <c r="J57" s="598"/>
    </row>
    <row r="58" spans="1:10">
      <c r="A58" s="528"/>
      <c r="B58" s="528"/>
      <c r="C58" s="528"/>
      <c r="D58" s="528"/>
      <c r="E58" s="528"/>
      <c r="F58" s="528"/>
      <c r="G58" s="528"/>
      <c r="H58" s="528"/>
      <c r="I58" s="528"/>
      <c r="J58" s="528"/>
    </row>
    <row r="59" spans="1:10">
      <c r="A59" s="528"/>
      <c r="B59" s="528"/>
      <c r="C59" s="528"/>
      <c r="D59" s="528"/>
      <c r="E59" s="528"/>
      <c r="F59" s="528"/>
      <c r="G59" s="528"/>
      <c r="H59" s="528"/>
      <c r="I59" s="528"/>
      <c r="J59" s="528"/>
    </row>
    <row r="60" spans="1:10">
      <c r="A60" s="528"/>
      <c r="B60" s="528"/>
      <c r="C60" s="528"/>
      <c r="D60" s="528"/>
      <c r="E60" s="528"/>
      <c r="F60" s="528"/>
      <c r="G60" s="528"/>
      <c r="H60" s="528"/>
      <c r="I60" s="528"/>
      <c r="J60" s="528"/>
    </row>
    <row r="61" spans="1:10">
      <c r="A61" s="528"/>
      <c r="B61" s="528"/>
      <c r="C61" s="528"/>
      <c r="D61" s="528"/>
      <c r="E61" s="528"/>
      <c r="F61" s="528"/>
      <c r="G61" s="528"/>
      <c r="H61" s="528"/>
      <c r="I61" s="528"/>
      <c r="J61" s="528"/>
    </row>
    <row r="62" spans="1:10">
      <c r="A62" s="528"/>
      <c r="B62" s="528"/>
      <c r="C62" s="528"/>
      <c r="D62" s="528"/>
      <c r="E62" s="528"/>
      <c r="F62" s="528"/>
      <c r="G62" s="528"/>
      <c r="H62" s="528"/>
      <c r="I62" s="528"/>
      <c r="J62" s="528"/>
    </row>
    <row r="63" spans="1:10">
      <c r="A63" s="528"/>
      <c r="B63" s="528"/>
      <c r="C63" s="528"/>
      <c r="D63" s="528"/>
      <c r="E63" s="528"/>
      <c r="F63" s="528"/>
      <c r="G63" s="528"/>
      <c r="H63" s="528"/>
      <c r="I63" s="528"/>
      <c r="J63" s="528"/>
    </row>
    <row r="64" spans="1:10">
      <c r="A64" s="528"/>
      <c r="B64" s="528"/>
      <c r="C64" s="528"/>
      <c r="D64" s="528"/>
      <c r="E64" s="528"/>
      <c r="F64" s="528"/>
      <c r="G64" s="528"/>
      <c r="H64" s="528"/>
      <c r="I64" s="528"/>
      <c r="J64" s="528"/>
    </row>
    <row r="65" spans="1:10">
      <c r="A65" s="528"/>
      <c r="B65" s="528"/>
      <c r="C65" s="528"/>
      <c r="D65" s="528"/>
      <c r="E65" s="528"/>
      <c r="F65" s="528"/>
      <c r="G65" s="528"/>
      <c r="H65" s="528"/>
      <c r="I65" s="528"/>
      <c r="J65" s="528"/>
    </row>
    <row r="66" spans="1:10">
      <c r="A66" s="528"/>
      <c r="B66" s="528"/>
      <c r="C66" s="528"/>
      <c r="D66" s="528"/>
      <c r="E66" s="528"/>
      <c r="F66" s="528"/>
      <c r="G66" s="528"/>
      <c r="H66" s="528"/>
      <c r="I66" s="528"/>
      <c r="J66" s="528"/>
    </row>
    <row r="67" spans="1:10">
      <c r="A67" s="528"/>
      <c r="B67" s="528"/>
      <c r="C67" s="528"/>
      <c r="D67" s="528"/>
      <c r="E67" s="528"/>
      <c r="F67" s="528"/>
      <c r="G67" s="528"/>
      <c r="H67" s="528"/>
      <c r="I67" s="528"/>
      <c r="J67" s="528"/>
    </row>
    <row r="68" spans="1:10">
      <c r="A68" s="528"/>
      <c r="B68" s="528"/>
      <c r="C68" s="528"/>
      <c r="D68" s="528"/>
      <c r="E68" s="528"/>
      <c r="F68" s="528"/>
      <c r="G68" s="528"/>
      <c r="H68" s="528"/>
      <c r="I68" s="528"/>
      <c r="J68" s="528"/>
    </row>
    <row r="69" spans="1:10">
      <c r="A69" s="528"/>
      <c r="B69" s="528"/>
      <c r="C69" s="528"/>
      <c r="D69" s="528"/>
      <c r="E69" s="528"/>
      <c r="F69" s="528"/>
      <c r="G69" s="528"/>
      <c r="H69" s="528"/>
      <c r="I69" s="528"/>
      <c r="J69" s="528"/>
    </row>
    <row r="70" spans="1:10">
      <c r="A70" s="528"/>
      <c r="B70" s="528"/>
      <c r="C70" s="528"/>
      <c r="D70" s="528"/>
      <c r="E70" s="528"/>
      <c r="F70" s="528"/>
      <c r="G70" s="528"/>
      <c r="H70" s="528"/>
      <c r="I70" s="528"/>
      <c r="J70" s="528"/>
    </row>
    <row r="71" spans="1:10">
      <c r="A71" s="528"/>
      <c r="B71" s="528"/>
      <c r="C71" s="528"/>
      <c r="D71" s="528"/>
      <c r="E71" s="528"/>
      <c r="F71" s="528"/>
      <c r="G71" s="528"/>
      <c r="H71" s="528"/>
      <c r="I71" s="528"/>
      <c r="J71" s="528"/>
    </row>
    <row r="72" spans="1:10">
      <c r="A72" s="528"/>
      <c r="B72" s="528"/>
      <c r="C72" s="528"/>
      <c r="D72" s="528"/>
      <c r="E72" s="528"/>
      <c r="F72" s="528"/>
      <c r="G72" s="528"/>
      <c r="H72" s="528"/>
      <c r="I72" s="528"/>
      <c r="J72" s="528"/>
    </row>
    <row r="73" spans="1:10">
      <c r="A73" s="528"/>
      <c r="B73" s="528"/>
      <c r="C73" s="528"/>
      <c r="D73" s="528"/>
      <c r="E73" s="528"/>
      <c r="F73" s="528"/>
      <c r="G73" s="528"/>
      <c r="H73" s="528"/>
      <c r="I73" s="528"/>
      <c r="J73" s="528"/>
    </row>
    <row r="74" spans="1:10">
      <c r="A74" s="528"/>
      <c r="B74" s="528"/>
      <c r="C74" s="528"/>
      <c r="D74" s="528"/>
      <c r="E74" s="528"/>
      <c r="F74" s="528"/>
      <c r="G74" s="528"/>
      <c r="H74" s="528"/>
      <c r="I74" s="528"/>
      <c r="J74" s="528"/>
    </row>
    <row r="75" spans="1:10">
      <c r="A75" s="528"/>
      <c r="B75" s="528"/>
      <c r="C75" s="528"/>
      <c r="D75" s="528"/>
      <c r="E75" s="528"/>
      <c r="F75" s="528"/>
      <c r="G75" s="528"/>
      <c r="H75" s="528"/>
      <c r="I75" s="528"/>
      <c r="J75" s="528"/>
    </row>
    <row r="76" spans="1:10">
      <c r="A76" s="528"/>
      <c r="B76" s="528"/>
      <c r="C76" s="528"/>
      <c r="D76" s="528"/>
      <c r="E76" s="528"/>
      <c r="F76" s="528"/>
      <c r="G76" s="528"/>
      <c r="H76" s="528"/>
      <c r="I76" s="528"/>
      <c r="J76" s="528"/>
    </row>
    <row r="77" spans="1:10">
      <c r="A77" s="528"/>
      <c r="B77" s="528"/>
      <c r="C77" s="528"/>
      <c r="D77" s="528"/>
      <c r="E77" s="528"/>
      <c r="F77" s="528"/>
      <c r="G77" s="528"/>
      <c r="H77" s="528"/>
      <c r="I77" s="528"/>
      <c r="J77" s="528"/>
    </row>
    <row r="78" spans="1:10">
      <c r="A78" s="528"/>
      <c r="B78" s="528"/>
      <c r="C78" s="528"/>
      <c r="D78" s="528"/>
      <c r="E78" s="528"/>
      <c r="F78" s="528"/>
      <c r="G78" s="528"/>
      <c r="H78" s="528"/>
      <c r="I78" s="528"/>
      <c r="J78" s="528"/>
    </row>
    <row r="79" spans="1:10">
      <c r="A79" s="528"/>
      <c r="B79" s="528"/>
      <c r="C79" s="528"/>
      <c r="D79" s="528"/>
      <c r="E79" s="528"/>
      <c r="F79" s="528"/>
      <c r="G79" s="528"/>
      <c r="H79" s="528"/>
      <c r="I79" s="528"/>
      <c r="J79" s="528"/>
    </row>
    <row r="80" spans="1:10">
      <c r="A80" s="528"/>
      <c r="B80" s="528"/>
      <c r="C80" s="528"/>
      <c r="D80" s="528"/>
      <c r="E80" s="528"/>
      <c r="F80" s="528"/>
      <c r="G80" s="528"/>
      <c r="H80" s="528"/>
      <c r="I80" s="528"/>
      <c r="J80" s="528"/>
    </row>
    <row r="81" spans="1:10">
      <c r="A81" s="528"/>
      <c r="B81" s="528"/>
      <c r="C81" s="528"/>
      <c r="D81" s="528"/>
      <c r="E81" s="528"/>
      <c r="F81" s="528"/>
      <c r="G81" s="528"/>
      <c r="H81" s="528"/>
      <c r="I81" s="528"/>
      <c r="J81" s="528"/>
    </row>
    <row r="82" spans="1:10">
      <c r="A82" s="528"/>
      <c r="B82" s="528"/>
      <c r="C82" s="528"/>
      <c r="D82" s="528"/>
      <c r="E82" s="528"/>
      <c r="F82" s="528"/>
      <c r="G82" s="528"/>
      <c r="H82" s="528"/>
      <c r="I82" s="528"/>
      <c r="J82" s="528"/>
    </row>
    <row r="83" spans="1:10">
      <c r="A83" s="528"/>
      <c r="B83" s="528"/>
      <c r="C83" s="528"/>
      <c r="D83" s="528"/>
      <c r="E83" s="528"/>
      <c r="F83" s="528"/>
      <c r="G83" s="528"/>
      <c r="H83" s="528"/>
      <c r="I83" s="528"/>
      <c r="J83" s="528"/>
    </row>
    <row r="84" spans="1:10">
      <c r="A84" s="528"/>
      <c r="B84" s="528"/>
      <c r="C84" s="528"/>
      <c r="D84" s="528"/>
      <c r="E84" s="528"/>
      <c r="F84" s="528"/>
      <c r="G84" s="528"/>
      <c r="H84" s="528"/>
      <c r="I84" s="528"/>
      <c r="J84" s="528"/>
    </row>
    <row r="85" spans="1:10">
      <c r="A85" s="528"/>
      <c r="B85" s="528"/>
      <c r="C85" s="528"/>
      <c r="D85" s="528"/>
      <c r="E85" s="528"/>
      <c r="F85" s="528"/>
      <c r="G85" s="528"/>
      <c r="H85" s="528"/>
      <c r="I85" s="528"/>
      <c r="J85" s="528"/>
    </row>
    <row r="86" spans="1:10">
      <c r="A86" s="528"/>
      <c r="B86" s="528"/>
      <c r="C86" s="528"/>
      <c r="D86" s="528"/>
      <c r="E86" s="528"/>
      <c r="F86" s="528"/>
      <c r="G86" s="528"/>
      <c r="H86" s="528"/>
      <c r="I86" s="528"/>
      <c r="J86" s="528"/>
    </row>
    <row r="87" spans="1:10">
      <c r="A87" s="528"/>
      <c r="B87" s="528"/>
      <c r="C87" s="528"/>
      <c r="D87" s="528"/>
      <c r="E87" s="528"/>
      <c r="F87" s="528"/>
      <c r="G87" s="528"/>
      <c r="H87" s="528"/>
      <c r="I87" s="528"/>
      <c r="J87" s="528"/>
    </row>
    <row r="88" spans="1:10">
      <c r="A88" s="528"/>
      <c r="B88" s="528"/>
      <c r="C88" s="528"/>
      <c r="D88" s="528"/>
      <c r="E88" s="528"/>
      <c r="F88" s="528"/>
      <c r="G88" s="528"/>
      <c r="H88" s="528"/>
      <c r="I88" s="528"/>
      <c r="J88" s="528"/>
    </row>
    <row r="89" spans="1:10">
      <c r="A89" s="528"/>
      <c r="B89" s="528"/>
      <c r="C89" s="528"/>
      <c r="D89" s="528"/>
      <c r="E89" s="528"/>
      <c r="F89" s="528"/>
      <c r="G89" s="528"/>
      <c r="H89" s="528"/>
      <c r="I89" s="528"/>
      <c r="J89" s="528"/>
    </row>
    <row r="90" spans="1:10">
      <c r="A90" s="528"/>
      <c r="B90" s="528"/>
      <c r="C90" s="528"/>
      <c r="D90" s="528"/>
      <c r="E90" s="528"/>
      <c r="F90" s="528"/>
      <c r="G90" s="528"/>
      <c r="H90" s="528"/>
      <c r="I90" s="528"/>
      <c r="J90" s="528"/>
    </row>
    <row r="91" spans="1:10">
      <c r="A91" s="528"/>
      <c r="B91" s="528"/>
      <c r="C91" s="528"/>
      <c r="D91" s="528"/>
      <c r="E91" s="528"/>
      <c r="F91" s="528"/>
      <c r="G91" s="528"/>
      <c r="H91" s="528"/>
      <c r="I91" s="528"/>
      <c r="J91" s="528"/>
    </row>
    <row r="92" spans="1:10">
      <c r="A92" s="528"/>
      <c r="B92" s="528"/>
      <c r="C92" s="528"/>
      <c r="D92" s="528"/>
      <c r="E92" s="528"/>
      <c r="F92" s="528"/>
      <c r="G92" s="528"/>
      <c r="H92" s="528"/>
      <c r="I92" s="528"/>
      <c r="J92" s="528"/>
    </row>
    <row r="93" spans="1:10">
      <c r="A93" s="528"/>
      <c r="B93" s="528"/>
      <c r="C93" s="528"/>
      <c r="D93" s="528"/>
      <c r="E93" s="528"/>
      <c r="F93" s="528"/>
      <c r="G93" s="528"/>
      <c r="H93" s="528"/>
      <c r="I93" s="528"/>
      <c r="J93" s="528"/>
    </row>
    <row r="94" spans="1:10">
      <c r="A94" s="528"/>
      <c r="B94" s="528"/>
      <c r="C94" s="528"/>
      <c r="D94" s="528"/>
      <c r="E94" s="528"/>
      <c r="F94" s="528"/>
      <c r="G94" s="528"/>
      <c r="H94" s="528"/>
      <c r="I94" s="528"/>
      <c r="J94" s="528"/>
    </row>
    <row r="95" spans="1:10">
      <c r="A95" s="528"/>
      <c r="B95" s="528"/>
      <c r="C95" s="528"/>
      <c r="D95" s="528"/>
      <c r="E95" s="528"/>
      <c r="F95" s="528"/>
      <c r="G95" s="528"/>
      <c r="H95" s="528"/>
      <c r="I95" s="528"/>
      <c r="J95" s="528"/>
    </row>
    <row r="96" spans="1:10">
      <c r="A96" s="528"/>
      <c r="B96" s="528"/>
      <c r="C96" s="528"/>
      <c r="D96" s="528"/>
      <c r="E96" s="528"/>
      <c r="F96" s="528"/>
      <c r="G96" s="528"/>
      <c r="H96" s="528"/>
      <c r="I96" s="528"/>
      <c r="J96" s="528"/>
    </row>
    <row r="97" spans="1:10">
      <c r="A97" s="528"/>
      <c r="B97" s="528"/>
      <c r="C97" s="528"/>
      <c r="D97" s="528"/>
      <c r="E97" s="528"/>
      <c r="F97" s="528"/>
      <c r="G97" s="528"/>
      <c r="H97" s="528"/>
      <c r="I97" s="528"/>
      <c r="J97" s="528"/>
    </row>
    <row r="98" spans="1:10">
      <c r="A98" s="528"/>
      <c r="B98" s="528"/>
      <c r="C98" s="528"/>
      <c r="D98" s="528"/>
      <c r="E98" s="528"/>
      <c r="F98" s="528"/>
      <c r="G98" s="528"/>
      <c r="H98" s="528"/>
      <c r="I98" s="528"/>
      <c r="J98" s="528"/>
    </row>
    <row r="99" spans="1:10">
      <c r="A99" s="528"/>
      <c r="B99" s="528"/>
      <c r="C99" s="528"/>
      <c r="D99" s="528"/>
      <c r="E99" s="528"/>
      <c r="F99" s="528"/>
      <c r="G99" s="528"/>
      <c r="H99" s="528"/>
      <c r="I99" s="528"/>
      <c r="J99" s="528"/>
    </row>
    <row r="100" spans="1:10">
      <c r="A100" s="528"/>
      <c r="B100" s="528"/>
      <c r="C100" s="528"/>
      <c r="D100" s="528"/>
      <c r="E100" s="528"/>
      <c r="F100" s="528"/>
      <c r="G100" s="528"/>
      <c r="H100" s="528"/>
      <c r="I100" s="528"/>
      <c r="J100" s="528"/>
    </row>
    <row r="101" spans="1:10">
      <c r="A101" s="528"/>
      <c r="B101" s="528"/>
      <c r="C101" s="528"/>
      <c r="D101" s="528"/>
      <c r="E101" s="528"/>
      <c r="F101" s="528"/>
      <c r="G101" s="528"/>
      <c r="H101" s="528"/>
      <c r="I101" s="528"/>
      <c r="J101" s="528"/>
    </row>
    <row r="102" spans="1:10">
      <c r="A102" s="528"/>
      <c r="B102" s="528"/>
      <c r="C102" s="528"/>
      <c r="D102" s="528"/>
      <c r="E102" s="528"/>
      <c r="F102" s="528"/>
      <c r="G102" s="528"/>
      <c r="H102" s="528"/>
      <c r="I102" s="528"/>
      <c r="J102" s="528"/>
    </row>
    <row r="103" spans="1:10">
      <c r="A103" s="528"/>
      <c r="B103" s="528"/>
      <c r="C103" s="528"/>
      <c r="D103" s="528"/>
      <c r="E103" s="528"/>
      <c r="F103" s="528"/>
      <c r="G103" s="528"/>
      <c r="H103" s="528"/>
      <c r="I103" s="528"/>
      <c r="J103" s="528"/>
    </row>
    <row r="104" spans="1:10">
      <c r="A104" s="528"/>
      <c r="B104" s="528"/>
      <c r="C104" s="528"/>
      <c r="D104" s="528"/>
      <c r="E104" s="528"/>
      <c r="F104" s="528"/>
      <c r="G104" s="528"/>
      <c r="H104" s="528"/>
      <c r="I104" s="528"/>
      <c r="J104" s="528"/>
    </row>
    <row r="105" spans="1:10">
      <c r="A105" s="528"/>
      <c r="B105" s="528"/>
      <c r="C105" s="528"/>
      <c r="D105" s="528"/>
      <c r="E105" s="528"/>
      <c r="F105" s="528"/>
      <c r="G105" s="528"/>
      <c r="H105" s="528"/>
      <c r="I105" s="528"/>
      <c r="J105" s="528"/>
    </row>
    <row r="106" spans="1:10">
      <c r="A106" s="528"/>
      <c r="B106" s="528"/>
      <c r="C106" s="528"/>
      <c r="D106" s="528"/>
      <c r="E106" s="528"/>
      <c r="F106" s="528"/>
      <c r="G106" s="528"/>
      <c r="H106" s="528"/>
      <c r="I106" s="528"/>
      <c r="J106" s="528"/>
    </row>
    <row r="107" spans="1:10">
      <c r="A107" s="528"/>
      <c r="B107" s="528"/>
      <c r="C107" s="528"/>
      <c r="D107" s="528"/>
      <c r="E107" s="528"/>
      <c r="F107" s="528"/>
      <c r="G107" s="528"/>
      <c r="H107" s="528"/>
      <c r="I107" s="528"/>
      <c r="J107" s="528"/>
    </row>
    <row r="108" spans="1:10">
      <c r="A108" s="528"/>
      <c r="B108" s="528"/>
      <c r="C108" s="528"/>
      <c r="D108" s="528"/>
      <c r="E108" s="528"/>
      <c r="F108" s="528"/>
      <c r="G108" s="528"/>
      <c r="H108" s="528"/>
      <c r="I108" s="528"/>
      <c r="J108" s="528"/>
    </row>
    <row r="109" spans="1:10">
      <c r="A109" s="528"/>
      <c r="B109" s="528"/>
      <c r="C109" s="528"/>
      <c r="D109" s="528"/>
      <c r="E109" s="528"/>
      <c r="F109" s="528"/>
      <c r="G109" s="528"/>
      <c r="H109" s="528"/>
      <c r="I109" s="528"/>
      <c r="J109" s="528"/>
    </row>
    <row r="110" spans="1:10">
      <c r="A110" s="528"/>
      <c r="B110" s="528"/>
      <c r="C110" s="528"/>
      <c r="D110" s="528"/>
      <c r="E110" s="528"/>
      <c r="F110" s="528"/>
      <c r="G110" s="528"/>
      <c r="H110" s="528"/>
      <c r="I110" s="528"/>
      <c r="J110" s="528"/>
    </row>
    <row r="111" spans="1:10">
      <c r="A111" s="528"/>
      <c r="B111" s="528"/>
      <c r="C111" s="528"/>
      <c r="D111" s="528"/>
      <c r="E111" s="528"/>
      <c r="F111" s="528"/>
      <c r="G111" s="528"/>
      <c r="H111" s="528"/>
      <c r="I111" s="528"/>
      <c r="J111" s="528"/>
    </row>
    <row r="112" spans="1:10">
      <c r="A112" s="528"/>
      <c r="B112" s="528"/>
      <c r="C112" s="528"/>
      <c r="D112" s="528"/>
      <c r="E112" s="528"/>
      <c r="F112" s="528"/>
      <c r="G112" s="528"/>
      <c r="H112" s="528"/>
      <c r="I112" s="528"/>
      <c r="J112" s="528"/>
    </row>
    <row r="113" spans="1:10">
      <c r="A113" s="528"/>
      <c r="B113" s="528"/>
      <c r="C113" s="528"/>
      <c r="D113" s="528"/>
      <c r="E113" s="528"/>
      <c r="F113" s="528"/>
      <c r="G113" s="528"/>
      <c r="H113" s="528"/>
      <c r="I113" s="528"/>
      <c r="J113" s="528"/>
    </row>
    <row r="114" spans="1:10">
      <c r="A114" s="528"/>
      <c r="B114" s="528"/>
      <c r="C114" s="528"/>
      <c r="D114" s="528"/>
      <c r="E114" s="528"/>
      <c r="F114" s="528"/>
      <c r="G114" s="528"/>
      <c r="H114" s="528"/>
      <c r="I114" s="528"/>
      <c r="J114" s="528"/>
    </row>
  </sheetData>
  <mergeCells count="19">
    <mergeCell ref="C54:J54"/>
    <mergeCell ref="A45:J45"/>
    <mergeCell ref="A46:J46"/>
    <mergeCell ref="A9:J9"/>
    <mergeCell ref="F14:G14"/>
    <mergeCell ref="A21:J21"/>
    <mergeCell ref="A22:J22"/>
    <mergeCell ref="A31:J32"/>
    <mergeCell ref="F37:I37"/>
    <mergeCell ref="A1:J1"/>
    <mergeCell ref="A2:J2"/>
    <mergeCell ref="A3:A4"/>
    <mergeCell ref="D3:E3"/>
    <mergeCell ref="F3:F4"/>
    <mergeCell ref="G3:G4"/>
    <mergeCell ref="H3:H4"/>
    <mergeCell ref="I3:J3"/>
    <mergeCell ref="B3:B4"/>
    <mergeCell ref="C3:C4"/>
  </mergeCells>
  <printOptions horizontalCentered="1" verticalCentered="1"/>
  <pageMargins left="0" right="0" top="0" bottom="0" header="0" footer="0"/>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theme="0" tint="-4.9989318521683403E-2"/>
  </sheetPr>
  <dimension ref="A1:T96"/>
  <sheetViews>
    <sheetView showGridLines="0" zoomScaleNormal="100" workbookViewId="0">
      <pane xSplit="2" ySplit="6" topLeftCell="C72" activePane="bottomRight" state="frozen"/>
      <selection activeCell="J27" sqref="J27"/>
      <selection pane="topRight" activeCell="J27" sqref="J27"/>
      <selection pane="bottomLeft" activeCell="J27" sqref="J27"/>
      <selection pane="bottomRight" sqref="A1:T1"/>
    </sheetView>
  </sheetViews>
  <sheetFormatPr defaultColWidth="9.140625" defaultRowHeight="12.75"/>
  <cols>
    <col min="1" max="1" width="4.7109375" style="28" customWidth="1"/>
    <col min="2" max="2" width="14.140625" style="28" bestFit="1" customWidth="1"/>
    <col min="3" max="3" width="10.28515625" style="28" customWidth="1"/>
    <col min="4" max="4" width="10.5703125" style="28" customWidth="1"/>
    <col min="5" max="5" width="6.7109375" style="28" customWidth="1"/>
    <col min="6" max="6" width="6.42578125" style="28" bestFit="1" customWidth="1"/>
    <col min="7" max="7" width="5.42578125" style="28" bestFit="1" customWidth="1"/>
    <col min="8" max="8" width="6.42578125" style="28" bestFit="1" customWidth="1"/>
    <col min="9" max="9" width="9.28515625" style="28" customWidth="1"/>
    <col min="10" max="10" width="10.28515625" style="28" customWidth="1"/>
    <col min="11" max="12" width="5.42578125" style="28" bestFit="1" customWidth="1"/>
    <col min="13" max="13" width="5.140625" style="28" customWidth="1"/>
    <col min="14" max="14" width="6.42578125" style="28" customWidth="1"/>
    <col min="15" max="15" width="7.42578125" style="28" bestFit="1" customWidth="1"/>
    <col min="16" max="16" width="6.42578125" style="28" bestFit="1" customWidth="1"/>
    <col min="17" max="17" width="7.42578125" style="28" bestFit="1" customWidth="1"/>
    <col min="18" max="19" width="8" style="28" customWidth="1"/>
    <col min="20" max="20" width="9.28515625" style="28" customWidth="1"/>
    <col min="21" max="16384" width="9.140625" style="28"/>
  </cols>
  <sheetData>
    <row r="1" spans="1:20">
      <c r="A1" s="892" t="s">
        <v>1021</v>
      </c>
      <c r="B1" s="892"/>
      <c r="C1" s="892"/>
      <c r="D1" s="892"/>
      <c r="E1" s="892"/>
      <c r="F1" s="892"/>
      <c r="G1" s="892"/>
      <c r="H1" s="892"/>
      <c r="I1" s="892"/>
      <c r="J1" s="892"/>
      <c r="K1" s="892"/>
      <c r="L1" s="892"/>
      <c r="M1" s="892"/>
      <c r="N1" s="892"/>
      <c r="O1" s="892"/>
      <c r="P1" s="892"/>
      <c r="Q1" s="892"/>
      <c r="R1" s="892"/>
      <c r="S1" s="892"/>
      <c r="T1" s="892"/>
    </row>
    <row r="2" spans="1:20">
      <c r="A2" s="893" t="s">
        <v>1022</v>
      </c>
      <c r="B2" s="893"/>
      <c r="C2" s="893"/>
      <c r="D2" s="893"/>
      <c r="E2" s="893"/>
      <c r="F2" s="893"/>
      <c r="G2" s="893"/>
      <c r="H2" s="893"/>
      <c r="I2" s="893"/>
      <c r="J2" s="893"/>
      <c r="K2" s="893"/>
      <c r="L2" s="893"/>
      <c r="M2" s="893"/>
      <c r="N2" s="893"/>
      <c r="O2" s="893"/>
      <c r="P2" s="893"/>
      <c r="Q2" s="893"/>
      <c r="R2" s="893"/>
      <c r="S2" s="893"/>
      <c r="T2" s="893"/>
    </row>
    <row r="3" spans="1:20" ht="12" customHeight="1">
      <c r="A3" s="29"/>
      <c r="B3" s="30"/>
      <c r="C3" s="31"/>
      <c r="D3" s="31"/>
      <c r="E3" s="31"/>
      <c r="F3" s="31"/>
      <c r="G3" s="31"/>
      <c r="H3" s="31"/>
      <c r="I3" s="31"/>
      <c r="J3" s="31"/>
      <c r="K3" s="31"/>
      <c r="L3" s="31"/>
      <c r="M3" s="31"/>
      <c r="N3" s="31"/>
      <c r="O3" s="31"/>
      <c r="P3" s="31"/>
      <c r="Q3" s="31"/>
      <c r="R3" s="31"/>
      <c r="S3" s="31"/>
      <c r="T3" s="32" t="s">
        <v>1023</v>
      </c>
    </row>
    <row r="4" spans="1:20" s="33" customFormat="1" ht="24" customHeight="1">
      <c r="A4" s="883" t="s">
        <v>1024</v>
      </c>
      <c r="B4" s="886" t="s">
        <v>1025</v>
      </c>
      <c r="C4" s="868" t="s">
        <v>4</v>
      </c>
      <c r="D4" s="869"/>
      <c r="E4" s="869"/>
      <c r="F4" s="869"/>
      <c r="G4" s="869"/>
      <c r="H4" s="869"/>
      <c r="I4" s="869"/>
      <c r="J4" s="869"/>
      <c r="K4" s="869"/>
      <c r="L4" s="869"/>
      <c r="M4" s="869"/>
      <c r="N4" s="869"/>
      <c r="O4" s="869"/>
      <c r="P4" s="869"/>
      <c r="Q4" s="869"/>
      <c r="R4" s="889" t="s">
        <v>5</v>
      </c>
      <c r="S4" s="890"/>
      <c r="T4" s="891"/>
    </row>
    <row r="5" spans="1:20" s="33" customFormat="1" ht="27.75" customHeight="1">
      <c r="A5" s="884"/>
      <c r="B5" s="887"/>
      <c r="C5" s="868" t="s">
        <v>6</v>
      </c>
      <c r="D5" s="869"/>
      <c r="E5" s="869"/>
      <c r="F5" s="869"/>
      <c r="G5" s="869"/>
      <c r="H5" s="869"/>
      <c r="I5" s="868" t="s">
        <v>7</v>
      </c>
      <c r="J5" s="869"/>
      <c r="K5" s="869"/>
      <c r="L5" s="869"/>
      <c r="M5" s="869"/>
      <c r="N5" s="869"/>
      <c r="O5" s="868" t="s">
        <v>8</v>
      </c>
      <c r="P5" s="869"/>
      <c r="Q5" s="869"/>
      <c r="R5" s="890"/>
      <c r="S5" s="890"/>
      <c r="T5" s="891"/>
    </row>
    <row r="6" spans="1:20" s="33" customFormat="1" ht="51.75" customHeight="1">
      <c r="A6" s="885"/>
      <c r="B6" s="888"/>
      <c r="C6" s="3" t="s">
        <v>9</v>
      </c>
      <c r="D6" s="3" t="s">
        <v>1026</v>
      </c>
      <c r="E6" s="3" t="s">
        <v>11</v>
      </c>
      <c r="F6" s="3" t="s">
        <v>12</v>
      </c>
      <c r="G6" s="3" t="s">
        <v>13</v>
      </c>
      <c r="H6" s="3" t="s">
        <v>14</v>
      </c>
      <c r="I6" s="3" t="s">
        <v>9</v>
      </c>
      <c r="J6" s="3" t="s">
        <v>1026</v>
      </c>
      <c r="K6" s="3" t="s">
        <v>11</v>
      </c>
      <c r="L6" s="3" t="s">
        <v>12</v>
      </c>
      <c r="M6" s="3" t="s">
        <v>13</v>
      </c>
      <c r="N6" s="3" t="s">
        <v>14</v>
      </c>
      <c r="O6" s="4" t="s">
        <v>6</v>
      </c>
      <c r="P6" s="5" t="s">
        <v>7</v>
      </c>
      <c r="Q6" s="4" t="s">
        <v>8</v>
      </c>
      <c r="R6" s="4" t="s">
        <v>6</v>
      </c>
      <c r="S6" s="5" t="s">
        <v>7</v>
      </c>
      <c r="T6" s="34" t="s">
        <v>8</v>
      </c>
    </row>
    <row r="7" spans="1:20" ht="12.95" customHeight="1">
      <c r="A7" s="35" t="s">
        <v>1027</v>
      </c>
      <c r="B7" s="36" t="s">
        <v>1028</v>
      </c>
      <c r="C7" s="37">
        <v>2097</v>
      </c>
      <c r="D7" s="37">
        <v>26</v>
      </c>
      <c r="E7" s="37">
        <v>123</v>
      </c>
      <c r="F7" s="37">
        <v>218</v>
      </c>
      <c r="G7" s="37">
        <v>28</v>
      </c>
      <c r="H7" s="37">
        <v>1314</v>
      </c>
      <c r="I7" s="37">
        <v>307</v>
      </c>
      <c r="J7" s="37">
        <v>2</v>
      </c>
      <c r="K7" s="37">
        <v>7</v>
      </c>
      <c r="L7" s="37">
        <v>18</v>
      </c>
      <c r="M7" s="37">
        <v>2</v>
      </c>
      <c r="N7" s="37">
        <v>63</v>
      </c>
      <c r="O7" s="38">
        <f>SUM(C7:H7)</f>
        <v>3806</v>
      </c>
      <c r="P7" s="38">
        <f>SUM(I7:N7)</f>
        <v>399</v>
      </c>
      <c r="Q7" s="38">
        <f>+P7+O7</f>
        <v>4205</v>
      </c>
      <c r="R7" s="37">
        <v>0</v>
      </c>
      <c r="S7" s="37">
        <v>0</v>
      </c>
      <c r="T7" s="38">
        <f>+S7+R7</f>
        <v>0</v>
      </c>
    </row>
    <row r="8" spans="1:20" ht="12.95" customHeight="1">
      <c r="A8" s="35" t="s">
        <v>1029</v>
      </c>
      <c r="B8" s="36" t="s">
        <v>1030</v>
      </c>
      <c r="C8" s="37">
        <v>142</v>
      </c>
      <c r="D8" s="37">
        <v>2</v>
      </c>
      <c r="E8" s="37">
        <v>4</v>
      </c>
      <c r="F8" s="37">
        <v>19</v>
      </c>
      <c r="G8" s="37">
        <v>1</v>
      </c>
      <c r="H8" s="37">
        <v>130</v>
      </c>
      <c r="I8" s="37">
        <v>48</v>
      </c>
      <c r="J8" s="37">
        <v>1</v>
      </c>
      <c r="K8" s="37">
        <v>3</v>
      </c>
      <c r="L8" s="37">
        <v>9</v>
      </c>
      <c r="M8" s="37">
        <v>1</v>
      </c>
      <c r="N8" s="37">
        <v>13</v>
      </c>
      <c r="O8" s="38">
        <f t="shared" ref="O8:O46" si="0">SUM(C8:H8)</f>
        <v>298</v>
      </c>
      <c r="P8" s="38">
        <f t="shared" ref="P8:P46" si="1">SUM(I8:N8)</f>
        <v>75</v>
      </c>
      <c r="Q8" s="38">
        <f t="shared" ref="Q8:Q46" si="2">+P8+O8</f>
        <v>373</v>
      </c>
      <c r="R8" s="37">
        <v>0</v>
      </c>
      <c r="S8" s="37">
        <v>0</v>
      </c>
      <c r="T8" s="38">
        <f t="shared" ref="T8:T46" si="3">+S8+R8</f>
        <v>0</v>
      </c>
    </row>
    <row r="9" spans="1:20" ht="12.95" customHeight="1">
      <c r="A9" s="35" t="s">
        <v>1031</v>
      </c>
      <c r="B9" s="36" t="s">
        <v>1032</v>
      </c>
      <c r="C9" s="37">
        <v>334</v>
      </c>
      <c r="D9" s="37">
        <v>7</v>
      </c>
      <c r="E9" s="37">
        <v>12</v>
      </c>
      <c r="F9" s="37">
        <v>22</v>
      </c>
      <c r="G9" s="37">
        <v>7</v>
      </c>
      <c r="H9" s="37">
        <v>278</v>
      </c>
      <c r="I9" s="37">
        <v>70</v>
      </c>
      <c r="J9" s="37">
        <v>0</v>
      </c>
      <c r="K9" s="37">
        <v>2</v>
      </c>
      <c r="L9" s="37">
        <v>2</v>
      </c>
      <c r="M9" s="37">
        <v>0</v>
      </c>
      <c r="N9" s="37">
        <v>21</v>
      </c>
      <c r="O9" s="38">
        <f t="shared" si="0"/>
        <v>660</v>
      </c>
      <c r="P9" s="38">
        <f t="shared" si="1"/>
        <v>95</v>
      </c>
      <c r="Q9" s="38">
        <f t="shared" si="2"/>
        <v>755</v>
      </c>
      <c r="R9" s="37">
        <v>0</v>
      </c>
      <c r="S9" s="37">
        <v>0</v>
      </c>
      <c r="T9" s="38">
        <f t="shared" si="3"/>
        <v>0</v>
      </c>
    </row>
    <row r="10" spans="1:20" ht="12.95" customHeight="1">
      <c r="A10" s="35" t="s">
        <v>1033</v>
      </c>
      <c r="B10" s="36" t="s">
        <v>1034</v>
      </c>
      <c r="C10" s="37">
        <v>56</v>
      </c>
      <c r="D10" s="37">
        <v>0</v>
      </c>
      <c r="E10" s="37">
        <v>0</v>
      </c>
      <c r="F10" s="37">
        <v>3</v>
      </c>
      <c r="G10" s="37">
        <v>2</v>
      </c>
      <c r="H10" s="37">
        <v>24</v>
      </c>
      <c r="I10" s="37">
        <v>1</v>
      </c>
      <c r="J10" s="37">
        <v>0</v>
      </c>
      <c r="K10" s="37">
        <v>0</v>
      </c>
      <c r="L10" s="37">
        <v>0</v>
      </c>
      <c r="M10" s="37">
        <v>0</v>
      </c>
      <c r="N10" s="37">
        <v>0</v>
      </c>
      <c r="O10" s="38">
        <f t="shared" si="0"/>
        <v>85</v>
      </c>
      <c r="P10" s="38">
        <f t="shared" si="1"/>
        <v>1</v>
      </c>
      <c r="Q10" s="38">
        <f t="shared" si="2"/>
        <v>86</v>
      </c>
      <c r="R10" s="37">
        <v>0</v>
      </c>
      <c r="S10" s="37">
        <v>0</v>
      </c>
      <c r="T10" s="38">
        <f t="shared" si="3"/>
        <v>0</v>
      </c>
    </row>
    <row r="11" spans="1:20" ht="12.95" customHeight="1">
      <c r="A11" s="35" t="s">
        <v>1035</v>
      </c>
      <c r="B11" s="36" t="s">
        <v>1036</v>
      </c>
      <c r="C11" s="37">
        <v>168</v>
      </c>
      <c r="D11" s="37">
        <v>42</v>
      </c>
      <c r="E11" s="37">
        <v>22</v>
      </c>
      <c r="F11" s="37">
        <v>34</v>
      </c>
      <c r="G11" s="37">
        <v>10</v>
      </c>
      <c r="H11" s="37">
        <v>188</v>
      </c>
      <c r="I11" s="37">
        <v>43</v>
      </c>
      <c r="J11" s="37">
        <v>5</v>
      </c>
      <c r="K11" s="37">
        <v>2</v>
      </c>
      <c r="L11" s="37">
        <v>3</v>
      </c>
      <c r="M11" s="37">
        <v>1</v>
      </c>
      <c r="N11" s="37">
        <v>7</v>
      </c>
      <c r="O11" s="38">
        <f t="shared" si="0"/>
        <v>464</v>
      </c>
      <c r="P11" s="38">
        <f t="shared" si="1"/>
        <v>61</v>
      </c>
      <c r="Q11" s="38">
        <f t="shared" si="2"/>
        <v>525</v>
      </c>
      <c r="R11" s="37">
        <v>0</v>
      </c>
      <c r="S11" s="37">
        <v>0</v>
      </c>
      <c r="T11" s="38">
        <f t="shared" si="3"/>
        <v>0</v>
      </c>
    </row>
    <row r="12" spans="1:20" ht="12.95" customHeight="1">
      <c r="A12" s="35" t="s">
        <v>1037</v>
      </c>
      <c r="B12" s="36" t="s">
        <v>1038</v>
      </c>
      <c r="C12" s="37">
        <v>10104</v>
      </c>
      <c r="D12" s="37">
        <v>360</v>
      </c>
      <c r="E12" s="37">
        <v>935</v>
      </c>
      <c r="F12" s="37">
        <v>1029</v>
      </c>
      <c r="G12" s="37">
        <v>207</v>
      </c>
      <c r="H12" s="37">
        <v>5780</v>
      </c>
      <c r="I12" s="37">
        <v>1963</v>
      </c>
      <c r="J12" s="37">
        <v>35</v>
      </c>
      <c r="K12" s="37">
        <v>81</v>
      </c>
      <c r="L12" s="37">
        <v>89</v>
      </c>
      <c r="M12" s="37">
        <v>18</v>
      </c>
      <c r="N12" s="37">
        <v>440</v>
      </c>
      <c r="O12" s="38">
        <f t="shared" si="0"/>
        <v>18415</v>
      </c>
      <c r="P12" s="38">
        <f t="shared" si="1"/>
        <v>2626</v>
      </c>
      <c r="Q12" s="38">
        <f t="shared" si="2"/>
        <v>21041</v>
      </c>
      <c r="R12" s="37">
        <v>30</v>
      </c>
      <c r="S12" s="37">
        <v>0</v>
      </c>
      <c r="T12" s="38">
        <f t="shared" si="3"/>
        <v>30</v>
      </c>
    </row>
    <row r="13" spans="1:20" ht="12.95" customHeight="1">
      <c r="A13" s="35" t="s">
        <v>1039</v>
      </c>
      <c r="B13" s="36" t="s">
        <v>1040</v>
      </c>
      <c r="C13" s="37">
        <v>4213</v>
      </c>
      <c r="D13" s="37">
        <v>84</v>
      </c>
      <c r="E13" s="37">
        <v>284</v>
      </c>
      <c r="F13" s="37">
        <v>461</v>
      </c>
      <c r="G13" s="37">
        <v>73</v>
      </c>
      <c r="H13" s="37">
        <v>1966</v>
      </c>
      <c r="I13" s="37">
        <v>1691</v>
      </c>
      <c r="J13" s="37">
        <v>55</v>
      </c>
      <c r="K13" s="37">
        <v>130</v>
      </c>
      <c r="L13" s="37">
        <v>122</v>
      </c>
      <c r="M13" s="37">
        <v>18</v>
      </c>
      <c r="N13" s="37">
        <v>396</v>
      </c>
      <c r="O13" s="38">
        <f t="shared" si="0"/>
        <v>7081</v>
      </c>
      <c r="P13" s="38">
        <f t="shared" si="1"/>
        <v>2412</v>
      </c>
      <c r="Q13" s="38">
        <f t="shared" si="2"/>
        <v>9493</v>
      </c>
      <c r="R13" s="37">
        <v>0</v>
      </c>
      <c r="S13" s="37">
        <v>0</v>
      </c>
      <c r="T13" s="38">
        <f t="shared" si="3"/>
        <v>0</v>
      </c>
    </row>
    <row r="14" spans="1:20" ht="12.95" customHeight="1">
      <c r="A14" s="35" t="s">
        <v>1041</v>
      </c>
      <c r="B14" s="36" t="s">
        <v>1042</v>
      </c>
      <c r="C14" s="37">
        <v>134</v>
      </c>
      <c r="D14" s="37">
        <v>0</v>
      </c>
      <c r="E14" s="37">
        <v>15</v>
      </c>
      <c r="F14" s="37">
        <v>12</v>
      </c>
      <c r="G14" s="37">
        <v>4</v>
      </c>
      <c r="H14" s="37">
        <v>70</v>
      </c>
      <c r="I14" s="37">
        <v>10</v>
      </c>
      <c r="J14" s="37">
        <v>0</v>
      </c>
      <c r="K14" s="37">
        <v>0</v>
      </c>
      <c r="L14" s="37">
        <v>0</v>
      </c>
      <c r="M14" s="37">
        <v>0</v>
      </c>
      <c r="N14" s="37">
        <v>4</v>
      </c>
      <c r="O14" s="38">
        <f t="shared" si="0"/>
        <v>235</v>
      </c>
      <c r="P14" s="38">
        <f t="shared" si="1"/>
        <v>14</v>
      </c>
      <c r="Q14" s="38">
        <f t="shared" si="2"/>
        <v>249</v>
      </c>
      <c r="R14" s="37">
        <v>0</v>
      </c>
      <c r="S14" s="37">
        <v>0</v>
      </c>
      <c r="T14" s="38">
        <f t="shared" si="3"/>
        <v>0</v>
      </c>
    </row>
    <row r="15" spans="1:20" ht="12.95" customHeight="1">
      <c r="A15" s="35" t="s">
        <v>1043</v>
      </c>
      <c r="B15" s="36" t="s">
        <v>1044</v>
      </c>
      <c r="C15" s="37">
        <v>1009</v>
      </c>
      <c r="D15" s="37">
        <v>48</v>
      </c>
      <c r="E15" s="37">
        <v>79</v>
      </c>
      <c r="F15" s="37">
        <v>152</v>
      </c>
      <c r="G15" s="37">
        <v>27</v>
      </c>
      <c r="H15" s="37">
        <v>1056</v>
      </c>
      <c r="I15" s="37">
        <v>261</v>
      </c>
      <c r="J15" s="37">
        <v>9</v>
      </c>
      <c r="K15" s="37">
        <v>13</v>
      </c>
      <c r="L15" s="37">
        <v>24</v>
      </c>
      <c r="M15" s="37">
        <v>4</v>
      </c>
      <c r="N15" s="37">
        <v>124</v>
      </c>
      <c r="O15" s="38">
        <f t="shared" si="0"/>
        <v>2371</v>
      </c>
      <c r="P15" s="38">
        <f t="shared" si="1"/>
        <v>435</v>
      </c>
      <c r="Q15" s="38">
        <f t="shared" si="2"/>
        <v>2806</v>
      </c>
      <c r="R15" s="37">
        <v>0</v>
      </c>
      <c r="S15" s="37">
        <v>0</v>
      </c>
      <c r="T15" s="38">
        <f t="shared" si="3"/>
        <v>0</v>
      </c>
    </row>
    <row r="16" spans="1:20" ht="12.95" customHeight="1">
      <c r="A16" s="39">
        <f t="shared" ref="A16:A45" si="4">+A15+1</f>
        <v>10</v>
      </c>
      <c r="B16" s="36" t="s">
        <v>1045</v>
      </c>
      <c r="C16" s="37">
        <v>1266</v>
      </c>
      <c r="D16" s="37">
        <v>23</v>
      </c>
      <c r="E16" s="37">
        <v>39</v>
      </c>
      <c r="F16" s="37">
        <v>116</v>
      </c>
      <c r="G16" s="37">
        <v>12</v>
      </c>
      <c r="H16" s="37">
        <v>932</v>
      </c>
      <c r="I16" s="37">
        <v>474</v>
      </c>
      <c r="J16" s="37">
        <v>10</v>
      </c>
      <c r="K16" s="37">
        <v>16</v>
      </c>
      <c r="L16" s="37">
        <v>51</v>
      </c>
      <c r="M16" s="37">
        <v>6</v>
      </c>
      <c r="N16" s="37">
        <v>167</v>
      </c>
      <c r="O16" s="38">
        <f t="shared" si="0"/>
        <v>2388</v>
      </c>
      <c r="P16" s="38">
        <f t="shared" si="1"/>
        <v>724</v>
      </c>
      <c r="Q16" s="38">
        <f t="shared" si="2"/>
        <v>3112</v>
      </c>
      <c r="R16" s="37">
        <v>2</v>
      </c>
      <c r="S16" s="37">
        <v>0</v>
      </c>
      <c r="T16" s="38">
        <f t="shared" si="3"/>
        <v>2</v>
      </c>
    </row>
    <row r="17" spans="1:20" ht="12.95" customHeight="1">
      <c r="A17" s="39">
        <f t="shared" si="4"/>
        <v>11</v>
      </c>
      <c r="B17" s="36" t="s">
        <v>1046</v>
      </c>
      <c r="C17" s="37">
        <v>582</v>
      </c>
      <c r="D17" s="37">
        <v>88</v>
      </c>
      <c r="E17" s="37">
        <v>143</v>
      </c>
      <c r="F17" s="37">
        <v>192</v>
      </c>
      <c r="G17" s="37">
        <v>50</v>
      </c>
      <c r="H17" s="37">
        <v>912</v>
      </c>
      <c r="I17" s="37">
        <v>212</v>
      </c>
      <c r="J17" s="37">
        <v>24</v>
      </c>
      <c r="K17" s="37">
        <v>61</v>
      </c>
      <c r="L17" s="37">
        <v>44</v>
      </c>
      <c r="M17" s="37">
        <v>14</v>
      </c>
      <c r="N17" s="37">
        <v>172</v>
      </c>
      <c r="O17" s="38">
        <f t="shared" si="0"/>
        <v>1967</v>
      </c>
      <c r="P17" s="38">
        <f t="shared" si="1"/>
        <v>527</v>
      </c>
      <c r="Q17" s="38">
        <f t="shared" si="2"/>
        <v>2494</v>
      </c>
      <c r="R17" s="37">
        <v>8</v>
      </c>
      <c r="S17" s="37">
        <v>0</v>
      </c>
      <c r="T17" s="38">
        <f t="shared" si="3"/>
        <v>8</v>
      </c>
    </row>
    <row r="18" spans="1:20" ht="12.95" customHeight="1">
      <c r="A18" s="39">
        <f t="shared" si="4"/>
        <v>12</v>
      </c>
      <c r="B18" s="36" t="s">
        <v>1047</v>
      </c>
      <c r="C18" s="37">
        <v>151</v>
      </c>
      <c r="D18" s="37">
        <v>0</v>
      </c>
      <c r="E18" s="37">
        <v>3</v>
      </c>
      <c r="F18" s="37">
        <v>6</v>
      </c>
      <c r="G18" s="37">
        <v>3</v>
      </c>
      <c r="H18" s="37">
        <v>81</v>
      </c>
      <c r="I18" s="37">
        <v>30</v>
      </c>
      <c r="J18" s="37">
        <v>0</v>
      </c>
      <c r="K18" s="37">
        <v>0</v>
      </c>
      <c r="L18" s="37">
        <v>0</v>
      </c>
      <c r="M18" s="37">
        <v>0</v>
      </c>
      <c r="N18" s="37">
        <v>0</v>
      </c>
      <c r="O18" s="38">
        <f t="shared" si="0"/>
        <v>244</v>
      </c>
      <c r="P18" s="38">
        <f t="shared" si="1"/>
        <v>30</v>
      </c>
      <c r="Q18" s="38">
        <f t="shared" si="2"/>
        <v>274</v>
      </c>
      <c r="R18" s="37">
        <v>3</v>
      </c>
      <c r="S18" s="37">
        <v>0</v>
      </c>
      <c r="T18" s="38">
        <f t="shared" si="3"/>
        <v>3</v>
      </c>
    </row>
    <row r="19" spans="1:20" ht="12.95" customHeight="1">
      <c r="A19" s="39">
        <f t="shared" si="4"/>
        <v>13</v>
      </c>
      <c r="B19" s="36" t="s">
        <v>1048</v>
      </c>
      <c r="C19" s="37">
        <v>38</v>
      </c>
      <c r="D19" s="37">
        <v>0</v>
      </c>
      <c r="E19" s="37">
        <v>0</v>
      </c>
      <c r="F19" s="37">
        <v>2</v>
      </c>
      <c r="G19" s="37">
        <v>0</v>
      </c>
      <c r="H19" s="37">
        <v>24</v>
      </c>
      <c r="I19" s="37">
        <v>5</v>
      </c>
      <c r="J19" s="37">
        <v>0</v>
      </c>
      <c r="K19" s="37">
        <v>0</v>
      </c>
      <c r="L19" s="37">
        <v>0</v>
      </c>
      <c r="M19" s="37">
        <v>0</v>
      </c>
      <c r="N19" s="37">
        <v>0</v>
      </c>
      <c r="O19" s="38">
        <f t="shared" si="0"/>
        <v>64</v>
      </c>
      <c r="P19" s="38">
        <f t="shared" si="1"/>
        <v>5</v>
      </c>
      <c r="Q19" s="38">
        <f t="shared" si="2"/>
        <v>69</v>
      </c>
      <c r="R19" s="37">
        <v>0</v>
      </c>
      <c r="S19" s="37">
        <v>0</v>
      </c>
      <c r="T19" s="38">
        <f t="shared" si="3"/>
        <v>0</v>
      </c>
    </row>
    <row r="20" spans="1:20" ht="12.95" customHeight="1">
      <c r="A20" s="39">
        <f t="shared" si="4"/>
        <v>14</v>
      </c>
      <c r="B20" s="36" t="s">
        <v>1049</v>
      </c>
      <c r="C20" s="37">
        <v>680</v>
      </c>
      <c r="D20" s="37">
        <v>21</v>
      </c>
      <c r="E20" s="37">
        <v>50</v>
      </c>
      <c r="F20" s="37">
        <v>65</v>
      </c>
      <c r="G20" s="37">
        <v>14</v>
      </c>
      <c r="H20" s="37">
        <v>439</v>
      </c>
      <c r="I20" s="37">
        <v>282</v>
      </c>
      <c r="J20" s="37">
        <v>3</v>
      </c>
      <c r="K20" s="37">
        <v>18</v>
      </c>
      <c r="L20" s="37">
        <v>17</v>
      </c>
      <c r="M20" s="37">
        <v>5</v>
      </c>
      <c r="N20" s="37">
        <v>150</v>
      </c>
      <c r="O20" s="38">
        <f t="shared" si="0"/>
        <v>1269</v>
      </c>
      <c r="P20" s="38">
        <f t="shared" si="1"/>
        <v>475</v>
      </c>
      <c r="Q20" s="38">
        <f t="shared" si="2"/>
        <v>1744</v>
      </c>
      <c r="R20" s="37">
        <v>2</v>
      </c>
      <c r="S20" s="37">
        <v>2</v>
      </c>
      <c r="T20" s="38">
        <f t="shared" si="3"/>
        <v>4</v>
      </c>
    </row>
    <row r="21" spans="1:20" ht="12.95" customHeight="1">
      <c r="A21" s="39">
        <f t="shared" si="4"/>
        <v>15</v>
      </c>
      <c r="B21" s="36" t="s">
        <v>1050</v>
      </c>
      <c r="C21" s="37">
        <v>284</v>
      </c>
      <c r="D21" s="37">
        <v>4</v>
      </c>
      <c r="E21" s="37">
        <v>15</v>
      </c>
      <c r="F21" s="37">
        <v>22</v>
      </c>
      <c r="G21" s="37">
        <v>5</v>
      </c>
      <c r="H21" s="37">
        <v>225</v>
      </c>
      <c r="I21" s="37">
        <v>69</v>
      </c>
      <c r="J21" s="37">
        <v>1</v>
      </c>
      <c r="K21" s="37">
        <v>1</v>
      </c>
      <c r="L21" s="37">
        <v>3</v>
      </c>
      <c r="M21" s="37">
        <v>1</v>
      </c>
      <c r="N21" s="37">
        <v>25</v>
      </c>
      <c r="O21" s="38">
        <f t="shared" si="0"/>
        <v>555</v>
      </c>
      <c r="P21" s="38">
        <f t="shared" si="1"/>
        <v>100</v>
      </c>
      <c r="Q21" s="38">
        <f t="shared" si="2"/>
        <v>655</v>
      </c>
      <c r="R21" s="37">
        <v>0</v>
      </c>
      <c r="S21" s="37">
        <v>0</v>
      </c>
      <c r="T21" s="38">
        <f t="shared" si="3"/>
        <v>0</v>
      </c>
    </row>
    <row r="22" spans="1:20" ht="12.95" customHeight="1">
      <c r="A22" s="39">
        <f t="shared" si="4"/>
        <v>16</v>
      </c>
      <c r="B22" s="36" t="s">
        <v>1051</v>
      </c>
      <c r="C22" s="37">
        <v>6234</v>
      </c>
      <c r="D22" s="37">
        <v>641</v>
      </c>
      <c r="E22" s="37">
        <v>765</v>
      </c>
      <c r="F22" s="37">
        <v>1264</v>
      </c>
      <c r="G22" s="37">
        <v>352</v>
      </c>
      <c r="H22" s="37">
        <v>6716</v>
      </c>
      <c r="I22" s="37">
        <v>1887</v>
      </c>
      <c r="J22" s="37">
        <v>152</v>
      </c>
      <c r="K22" s="37">
        <v>210</v>
      </c>
      <c r="L22" s="37">
        <v>275</v>
      </c>
      <c r="M22" s="37">
        <v>71</v>
      </c>
      <c r="N22" s="37">
        <v>1048</v>
      </c>
      <c r="O22" s="38">
        <f t="shared" si="0"/>
        <v>15972</v>
      </c>
      <c r="P22" s="38">
        <f t="shared" si="1"/>
        <v>3643</v>
      </c>
      <c r="Q22" s="38">
        <f t="shared" si="2"/>
        <v>19615</v>
      </c>
      <c r="R22" s="37">
        <v>5</v>
      </c>
      <c r="S22" s="37">
        <v>0</v>
      </c>
      <c r="T22" s="38">
        <f t="shared" si="3"/>
        <v>5</v>
      </c>
    </row>
    <row r="23" spans="1:20" ht="12.95" customHeight="1">
      <c r="A23" s="39">
        <f t="shared" si="4"/>
        <v>17</v>
      </c>
      <c r="B23" s="36" t="s">
        <v>1052</v>
      </c>
      <c r="C23" s="37">
        <v>695</v>
      </c>
      <c r="D23" s="37">
        <v>23</v>
      </c>
      <c r="E23" s="37">
        <v>37</v>
      </c>
      <c r="F23" s="37">
        <v>64</v>
      </c>
      <c r="G23" s="37">
        <v>20</v>
      </c>
      <c r="H23" s="37">
        <v>443</v>
      </c>
      <c r="I23" s="37">
        <v>124</v>
      </c>
      <c r="J23" s="37">
        <v>1</v>
      </c>
      <c r="K23" s="37">
        <v>3</v>
      </c>
      <c r="L23" s="37">
        <v>13</v>
      </c>
      <c r="M23" s="37">
        <v>4</v>
      </c>
      <c r="N23" s="37">
        <v>51</v>
      </c>
      <c r="O23" s="38">
        <f t="shared" si="0"/>
        <v>1282</v>
      </c>
      <c r="P23" s="38">
        <f t="shared" si="1"/>
        <v>196</v>
      </c>
      <c r="Q23" s="38">
        <f t="shared" si="2"/>
        <v>1478</v>
      </c>
      <c r="R23" s="37">
        <v>5</v>
      </c>
      <c r="S23" s="37">
        <v>0</v>
      </c>
      <c r="T23" s="38">
        <f t="shared" si="3"/>
        <v>5</v>
      </c>
    </row>
    <row r="24" spans="1:20" ht="12.95" customHeight="1">
      <c r="A24" s="39">
        <f t="shared" si="4"/>
        <v>18</v>
      </c>
      <c r="B24" s="36" t="s">
        <v>1053</v>
      </c>
      <c r="C24" s="37">
        <v>309</v>
      </c>
      <c r="D24" s="37">
        <v>8</v>
      </c>
      <c r="E24" s="37">
        <v>14</v>
      </c>
      <c r="F24" s="37">
        <v>10</v>
      </c>
      <c r="G24" s="37">
        <v>6</v>
      </c>
      <c r="H24" s="37">
        <v>115</v>
      </c>
      <c r="I24" s="37">
        <v>359</v>
      </c>
      <c r="J24" s="37">
        <v>1</v>
      </c>
      <c r="K24" s="37">
        <v>1</v>
      </c>
      <c r="L24" s="37">
        <v>1</v>
      </c>
      <c r="M24" s="37">
        <v>18</v>
      </c>
      <c r="N24" s="37">
        <v>14</v>
      </c>
      <c r="O24" s="38">
        <f t="shared" si="0"/>
        <v>462</v>
      </c>
      <c r="P24" s="38">
        <f t="shared" si="1"/>
        <v>394</v>
      </c>
      <c r="Q24" s="38">
        <f t="shared" si="2"/>
        <v>856</v>
      </c>
      <c r="R24" s="37">
        <v>0</v>
      </c>
      <c r="S24" s="37">
        <v>0</v>
      </c>
      <c r="T24" s="38">
        <f t="shared" si="3"/>
        <v>0</v>
      </c>
    </row>
    <row r="25" spans="1:20" ht="12.95" customHeight="1">
      <c r="A25" s="39">
        <f t="shared" si="4"/>
        <v>19</v>
      </c>
      <c r="B25" s="36" t="s">
        <v>1054</v>
      </c>
      <c r="C25" s="37">
        <v>406</v>
      </c>
      <c r="D25" s="37">
        <v>11</v>
      </c>
      <c r="E25" s="37">
        <v>18</v>
      </c>
      <c r="F25" s="37">
        <v>44</v>
      </c>
      <c r="G25" s="37">
        <v>14</v>
      </c>
      <c r="H25" s="37">
        <v>327</v>
      </c>
      <c r="I25" s="37">
        <v>49</v>
      </c>
      <c r="J25" s="37">
        <v>1</v>
      </c>
      <c r="K25" s="37">
        <v>1</v>
      </c>
      <c r="L25" s="37">
        <v>2</v>
      </c>
      <c r="M25" s="37">
        <v>2</v>
      </c>
      <c r="N25" s="37">
        <v>27</v>
      </c>
      <c r="O25" s="38">
        <f t="shared" si="0"/>
        <v>820</v>
      </c>
      <c r="P25" s="38">
        <f t="shared" si="1"/>
        <v>82</v>
      </c>
      <c r="Q25" s="38">
        <f t="shared" si="2"/>
        <v>902</v>
      </c>
      <c r="R25" s="37">
        <v>16</v>
      </c>
      <c r="S25" s="37">
        <v>0</v>
      </c>
      <c r="T25" s="38">
        <f t="shared" si="3"/>
        <v>16</v>
      </c>
    </row>
    <row r="26" spans="1:20" ht="12.95" customHeight="1">
      <c r="A26" s="39">
        <f t="shared" si="4"/>
        <v>20</v>
      </c>
      <c r="B26" s="36" t="s">
        <v>1055</v>
      </c>
      <c r="C26" s="37">
        <v>1774</v>
      </c>
      <c r="D26" s="37">
        <v>68</v>
      </c>
      <c r="E26" s="37">
        <v>190</v>
      </c>
      <c r="F26" s="37">
        <v>479</v>
      </c>
      <c r="G26" s="37">
        <v>63</v>
      </c>
      <c r="H26" s="37">
        <v>2024</v>
      </c>
      <c r="I26" s="37">
        <v>549</v>
      </c>
      <c r="J26" s="37">
        <v>16</v>
      </c>
      <c r="K26" s="37">
        <v>48</v>
      </c>
      <c r="L26" s="37">
        <v>114</v>
      </c>
      <c r="M26" s="37">
        <v>17</v>
      </c>
      <c r="N26" s="37">
        <v>357</v>
      </c>
      <c r="O26" s="38">
        <f t="shared" si="0"/>
        <v>4598</v>
      </c>
      <c r="P26" s="38">
        <f t="shared" si="1"/>
        <v>1101</v>
      </c>
      <c r="Q26" s="38">
        <f t="shared" si="2"/>
        <v>5699</v>
      </c>
      <c r="R26" s="37">
        <v>1</v>
      </c>
      <c r="S26" s="37">
        <v>0</v>
      </c>
      <c r="T26" s="38">
        <f t="shared" si="3"/>
        <v>1</v>
      </c>
    </row>
    <row r="27" spans="1:20" ht="12.95" customHeight="1">
      <c r="A27" s="39">
        <f t="shared" si="4"/>
        <v>21</v>
      </c>
      <c r="B27" s="36" t="s">
        <v>1056</v>
      </c>
      <c r="C27" s="37">
        <v>561</v>
      </c>
      <c r="D27" s="37">
        <v>2</v>
      </c>
      <c r="E27" s="37">
        <v>7</v>
      </c>
      <c r="F27" s="37">
        <v>14</v>
      </c>
      <c r="G27" s="37">
        <v>2</v>
      </c>
      <c r="H27" s="37">
        <v>244</v>
      </c>
      <c r="I27" s="37">
        <v>94</v>
      </c>
      <c r="J27" s="37">
        <v>0</v>
      </c>
      <c r="K27" s="37">
        <v>0</v>
      </c>
      <c r="L27" s="37">
        <v>2</v>
      </c>
      <c r="M27" s="37">
        <v>0</v>
      </c>
      <c r="N27" s="37">
        <v>13</v>
      </c>
      <c r="O27" s="38">
        <f t="shared" si="0"/>
        <v>830</v>
      </c>
      <c r="P27" s="38">
        <f t="shared" si="1"/>
        <v>109</v>
      </c>
      <c r="Q27" s="38">
        <f t="shared" si="2"/>
        <v>939</v>
      </c>
      <c r="R27" s="37">
        <v>0</v>
      </c>
      <c r="S27" s="37">
        <v>0</v>
      </c>
      <c r="T27" s="38">
        <f t="shared" si="3"/>
        <v>0</v>
      </c>
    </row>
    <row r="28" spans="1:20" ht="12.95" customHeight="1">
      <c r="A28" s="39">
        <f t="shared" si="4"/>
        <v>22</v>
      </c>
      <c r="B28" s="36" t="s">
        <v>1057</v>
      </c>
      <c r="C28" s="37">
        <v>252</v>
      </c>
      <c r="D28" s="37">
        <v>22</v>
      </c>
      <c r="E28" s="37">
        <v>13</v>
      </c>
      <c r="F28" s="37">
        <v>27</v>
      </c>
      <c r="G28" s="37">
        <v>4</v>
      </c>
      <c r="H28" s="37">
        <v>171</v>
      </c>
      <c r="I28" s="37">
        <v>97</v>
      </c>
      <c r="J28" s="37">
        <v>30</v>
      </c>
      <c r="K28" s="37">
        <v>16</v>
      </c>
      <c r="L28" s="37">
        <v>20</v>
      </c>
      <c r="M28" s="37">
        <v>5</v>
      </c>
      <c r="N28" s="37">
        <v>59</v>
      </c>
      <c r="O28" s="38">
        <f t="shared" si="0"/>
        <v>489</v>
      </c>
      <c r="P28" s="38">
        <f t="shared" si="1"/>
        <v>227</v>
      </c>
      <c r="Q28" s="38">
        <f t="shared" si="2"/>
        <v>716</v>
      </c>
      <c r="R28" s="37">
        <v>0</v>
      </c>
      <c r="S28" s="37">
        <v>0</v>
      </c>
      <c r="T28" s="38">
        <f t="shared" si="3"/>
        <v>0</v>
      </c>
    </row>
    <row r="29" spans="1:20" ht="12.95" customHeight="1">
      <c r="A29" s="39">
        <f t="shared" si="4"/>
        <v>23</v>
      </c>
      <c r="B29" s="36" t="s">
        <v>1058</v>
      </c>
      <c r="C29" s="37">
        <v>276</v>
      </c>
      <c r="D29" s="37">
        <v>1</v>
      </c>
      <c r="E29" s="37">
        <v>7</v>
      </c>
      <c r="F29" s="37">
        <v>24</v>
      </c>
      <c r="G29" s="37">
        <v>5</v>
      </c>
      <c r="H29" s="37">
        <v>218</v>
      </c>
      <c r="I29" s="37">
        <v>37</v>
      </c>
      <c r="J29" s="37">
        <v>0</v>
      </c>
      <c r="K29" s="37">
        <v>1</v>
      </c>
      <c r="L29" s="37">
        <v>5</v>
      </c>
      <c r="M29" s="37">
        <v>0</v>
      </c>
      <c r="N29" s="37">
        <v>14</v>
      </c>
      <c r="O29" s="38">
        <f t="shared" si="0"/>
        <v>531</v>
      </c>
      <c r="P29" s="38">
        <f t="shared" si="1"/>
        <v>57</v>
      </c>
      <c r="Q29" s="38">
        <f t="shared" si="2"/>
        <v>588</v>
      </c>
      <c r="R29" s="37">
        <v>0</v>
      </c>
      <c r="S29" s="37">
        <v>0</v>
      </c>
      <c r="T29" s="38">
        <f t="shared" si="3"/>
        <v>0</v>
      </c>
    </row>
    <row r="30" spans="1:20" ht="12.95" customHeight="1">
      <c r="A30" s="39">
        <f t="shared" si="4"/>
        <v>24</v>
      </c>
      <c r="B30" s="36" t="s">
        <v>1059</v>
      </c>
      <c r="C30" s="37">
        <v>72</v>
      </c>
      <c r="D30" s="37">
        <v>1</v>
      </c>
      <c r="E30" s="37">
        <v>1</v>
      </c>
      <c r="F30" s="37">
        <v>7</v>
      </c>
      <c r="G30" s="37">
        <v>0</v>
      </c>
      <c r="H30" s="37">
        <v>81</v>
      </c>
      <c r="I30" s="37">
        <v>7</v>
      </c>
      <c r="J30" s="37">
        <v>0</v>
      </c>
      <c r="K30" s="37">
        <v>0</v>
      </c>
      <c r="L30" s="37">
        <v>0</v>
      </c>
      <c r="M30" s="37">
        <v>0</v>
      </c>
      <c r="N30" s="37">
        <v>8</v>
      </c>
      <c r="O30" s="38">
        <f t="shared" si="0"/>
        <v>162</v>
      </c>
      <c r="P30" s="38">
        <f t="shared" si="1"/>
        <v>15</v>
      </c>
      <c r="Q30" s="38">
        <f t="shared" si="2"/>
        <v>177</v>
      </c>
      <c r="R30" s="37">
        <v>0</v>
      </c>
      <c r="S30" s="37">
        <v>0</v>
      </c>
      <c r="T30" s="38">
        <f t="shared" si="3"/>
        <v>0</v>
      </c>
    </row>
    <row r="31" spans="1:20" ht="12.95" customHeight="1">
      <c r="A31" s="39">
        <f t="shared" si="4"/>
        <v>25</v>
      </c>
      <c r="B31" s="36" t="s">
        <v>1060</v>
      </c>
      <c r="C31" s="37">
        <v>401</v>
      </c>
      <c r="D31" s="37">
        <v>3</v>
      </c>
      <c r="E31" s="37">
        <v>19</v>
      </c>
      <c r="F31" s="37">
        <v>21</v>
      </c>
      <c r="G31" s="37">
        <v>9</v>
      </c>
      <c r="H31" s="37">
        <v>213</v>
      </c>
      <c r="I31" s="37">
        <v>25</v>
      </c>
      <c r="J31" s="37">
        <v>0</v>
      </c>
      <c r="K31" s="37">
        <v>0</v>
      </c>
      <c r="L31" s="37">
        <v>2</v>
      </c>
      <c r="M31" s="37">
        <v>1</v>
      </c>
      <c r="N31" s="37">
        <v>7</v>
      </c>
      <c r="O31" s="38">
        <f t="shared" si="0"/>
        <v>666</v>
      </c>
      <c r="P31" s="38">
        <f t="shared" si="1"/>
        <v>35</v>
      </c>
      <c r="Q31" s="38">
        <f t="shared" si="2"/>
        <v>701</v>
      </c>
      <c r="R31" s="37">
        <v>0</v>
      </c>
      <c r="S31" s="37">
        <v>0</v>
      </c>
      <c r="T31" s="38">
        <f t="shared" si="3"/>
        <v>0</v>
      </c>
    </row>
    <row r="32" spans="1:20" ht="12.95" customHeight="1">
      <c r="A32" s="39">
        <f t="shared" si="4"/>
        <v>26</v>
      </c>
      <c r="B32" s="36" t="s">
        <v>1061</v>
      </c>
      <c r="C32" s="37">
        <v>1594</v>
      </c>
      <c r="D32" s="37">
        <v>140</v>
      </c>
      <c r="E32" s="37">
        <v>241</v>
      </c>
      <c r="F32" s="37">
        <v>477</v>
      </c>
      <c r="G32" s="37">
        <v>81</v>
      </c>
      <c r="H32" s="37">
        <v>1956</v>
      </c>
      <c r="I32" s="37">
        <v>985</v>
      </c>
      <c r="J32" s="37">
        <v>37</v>
      </c>
      <c r="K32" s="37">
        <v>55</v>
      </c>
      <c r="L32" s="37">
        <v>119</v>
      </c>
      <c r="M32" s="37">
        <v>17</v>
      </c>
      <c r="N32" s="37">
        <v>334</v>
      </c>
      <c r="O32" s="38">
        <f t="shared" si="0"/>
        <v>4489</v>
      </c>
      <c r="P32" s="38">
        <f t="shared" si="1"/>
        <v>1547</v>
      </c>
      <c r="Q32" s="38">
        <f t="shared" si="2"/>
        <v>6036</v>
      </c>
      <c r="R32" s="37">
        <v>0</v>
      </c>
      <c r="S32" s="37">
        <v>0</v>
      </c>
      <c r="T32" s="38">
        <f t="shared" si="3"/>
        <v>0</v>
      </c>
    </row>
    <row r="33" spans="1:20" ht="12.95" customHeight="1">
      <c r="A33" s="39">
        <f t="shared" si="4"/>
        <v>27</v>
      </c>
      <c r="B33" s="36" t="s">
        <v>1062</v>
      </c>
      <c r="C33" s="37">
        <v>1246</v>
      </c>
      <c r="D33" s="37">
        <v>23</v>
      </c>
      <c r="E33" s="37">
        <v>81</v>
      </c>
      <c r="F33" s="37">
        <v>183</v>
      </c>
      <c r="G33" s="37">
        <v>60</v>
      </c>
      <c r="H33" s="37">
        <v>1339</v>
      </c>
      <c r="I33" s="37">
        <v>87</v>
      </c>
      <c r="J33" s="37">
        <v>1</v>
      </c>
      <c r="K33" s="37">
        <v>2</v>
      </c>
      <c r="L33" s="37">
        <v>3</v>
      </c>
      <c r="M33" s="37">
        <v>0</v>
      </c>
      <c r="N33" s="37">
        <v>31</v>
      </c>
      <c r="O33" s="38">
        <f t="shared" si="0"/>
        <v>2932</v>
      </c>
      <c r="P33" s="38">
        <f t="shared" si="1"/>
        <v>124</v>
      </c>
      <c r="Q33" s="38">
        <f t="shared" si="2"/>
        <v>3056</v>
      </c>
      <c r="R33" s="37">
        <v>0</v>
      </c>
      <c r="S33" s="37">
        <v>0</v>
      </c>
      <c r="T33" s="38">
        <f t="shared" si="3"/>
        <v>0</v>
      </c>
    </row>
    <row r="34" spans="1:20" ht="12.95" customHeight="1">
      <c r="A34" s="39">
        <f t="shared" si="4"/>
        <v>28</v>
      </c>
      <c r="B34" s="36" t="s">
        <v>1063</v>
      </c>
      <c r="C34" s="37">
        <v>214</v>
      </c>
      <c r="D34" s="37">
        <v>1</v>
      </c>
      <c r="E34" s="37">
        <v>7</v>
      </c>
      <c r="F34" s="37">
        <v>17</v>
      </c>
      <c r="G34" s="37">
        <v>3</v>
      </c>
      <c r="H34" s="37">
        <v>133</v>
      </c>
      <c r="I34" s="37">
        <v>38</v>
      </c>
      <c r="J34" s="37">
        <v>2</v>
      </c>
      <c r="K34" s="37">
        <v>3</v>
      </c>
      <c r="L34" s="37">
        <v>4</v>
      </c>
      <c r="M34" s="37">
        <v>0</v>
      </c>
      <c r="N34" s="37">
        <v>25</v>
      </c>
      <c r="O34" s="38">
        <f t="shared" si="0"/>
        <v>375</v>
      </c>
      <c r="P34" s="38">
        <f t="shared" si="1"/>
        <v>72</v>
      </c>
      <c r="Q34" s="38">
        <f t="shared" si="2"/>
        <v>447</v>
      </c>
      <c r="R34" s="37">
        <v>0</v>
      </c>
      <c r="S34" s="37">
        <v>0</v>
      </c>
      <c r="T34" s="38">
        <f t="shared" si="3"/>
        <v>0</v>
      </c>
    </row>
    <row r="35" spans="1:20" ht="12.95" customHeight="1">
      <c r="A35" s="39">
        <f t="shared" si="4"/>
        <v>29</v>
      </c>
      <c r="B35" s="36" t="s">
        <v>1064</v>
      </c>
      <c r="C35" s="37">
        <v>76</v>
      </c>
      <c r="D35" s="37">
        <v>0</v>
      </c>
      <c r="E35" s="37">
        <v>0</v>
      </c>
      <c r="F35" s="37">
        <v>3</v>
      </c>
      <c r="G35" s="37">
        <v>1</v>
      </c>
      <c r="H35" s="37">
        <v>44</v>
      </c>
      <c r="I35" s="37">
        <v>3</v>
      </c>
      <c r="J35" s="37">
        <v>0</v>
      </c>
      <c r="K35" s="37">
        <v>0</v>
      </c>
      <c r="L35" s="37">
        <v>0</v>
      </c>
      <c r="M35" s="37">
        <v>0</v>
      </c>
      <c r="N35" s="37">
        <v>1</v>
      </c>
      <c r="O35" s="38">
        <f t="shared" si="0"/>
        <v>124</v>
      </c>
      <c r="P35" s="38">
        <f t="shared" si="1"/>
        <v>4</v>
      </c>
      <c r="Q35" s="38">
        <f t="shared" si="2"/>
        <v>128</v>
      </c>
      <c r="R35" s="37">
        <v>1</v>
      </c>
      <c r="S35" s="37">
        <v>0</v>
      </c>
      <c r="T35" s="38">
        <f t="shared" si="3"/>
        <v>1</v>
      </c>
    </row>
    <row r="36" spans="1:20" ht="12.95" customHeight="1">
      <c r="A36" s="39">
        <f t="shared" si="4"/>
        <v>30</v>
      </c>
      <c r="B36" s="36" t="s">
        <v>1065</v>
      </c>
      <c r="C36" s="37">
        <v>17</v>
      </c>
      <c r="D36" s="37">
        <v>0</v>
      </c>
      <c r="E36" s="37">
        <v>0</v>
      </c>
      <c r="F36" s="37">
        <v>0</v>
      </c>
      <c r="G36" s="37">
        <v>0</v>
      </c>
      <c r="H36" s="37">
        <v>11</v>
      </c>
      <c r="I36" s="37">
        <v>1</v>
      </c>
      <c r="J36" s="37">
        <v>0</v>
      </c>
      <c r="K36" s="37">
        <v>0</v>
      </c>
      <c r="L36" s="37">
        <v>0</v>
      </c>
      <c r="M36" s="37">
        <v>0</v>
      </c>
      <c r="N36" s="37">
        <v>0</v>
      </c>
      <c r="O36" s="38">
        <f t="shared" si="0"/>
        <v>28</v>
      </c>
      <c r="P36" s="38">
        <f t="shared" si="1"/>
        <v>1</v>
      </c>
      <c r="Q36" s="38">
        <f t="shared" si="2"/>
        <v>29</v>
      </c>
      <c r="R36" s="37">
        <v>0</v>
      </c>
      <c r="S36" s="37">
        <v>0</v>
      </c>
      <c r="T36" s="38">
        <f t="shared" si="3"/>
        <v>0</v>
      </c>
    </row>
    <row r="37" spans="1:20" ht="12.95" customHeight="1">
      <c r="A37" s="39">
        <f t="shared" si="4"/>
        <v>31</v>
      </c>
      <c r="B37" s="36" t="s">
        <v>1066</v>
      </c>
      <c r="C37" s="37">
        <v>850</v>
      </c>
      <c r="D37" s="37">
        <v>10</v>
      </c>
      <c r="E37" s="37">
        <v>29</v>
      </c>
      <c r="F37" s="37">
        <v>61</v>
      </c>
      <c r="G37" s="37">
        <v>13</v>
      </c>
      <c r="H37" s="37">
        <v>736</v>
      </c>
      <c r="I37" s="37">
        <v>18</v>
      </c>
      <c r="J37" s="37">
        <v>1</v>
      </c>
      <c r="K37" s="37">
        <v>0</v>
      </c>
      <c r="L37" s="37">
        <v>2</v>
      </c>
      <c r="M37" s="37">
        <v>0</v>
      </c>
      <c r="N37" s="37">
        <v>6</v>
      </c>
      <c r="O37" s="38">
        <f t="shared" si="0"/>
        <v>1699</v>
      </c>
      <c r="P37" s="38">
        <f t="shared" si="1"/>
        <v>27</v>
      </c>
      <c r="Q37" s="38">
        <f t="shared" si="2"/>
        <v>1726</v>
      </c>
      <c r="R37" s="37">
        <v>4</v>
      </c>
      <c r="S37" s="37">
        <v>0</v>
      </c>
      <c r="T37" s="38">
        <f t="shared" si="3"/>
        <v>4</v>
      </c>
    </row>
    <row r="38" spans="1:20" ht="12.95" customHeight="1">
      <c r="A38" s="39">
        <f t="shared" si="4"/>
        <v>32</v>
      </c>
      <c r="B38" s="36" t="s">
        <v>1067</v>
      </c>
      <c r="C38" s="37">
        <v>466</v>
      </c>
      <c r="D38" s="37">
        <v>1</v>
      </c>
      <c r="E38" s="37">
        <v>9</v>
      </c>
      <c r="F38" s="37">
        <v>18</v>
      </c>
      <c r="G38" s="37">
        <v>4</v>
      </c>
      <c r="H38" s="37">
        <v>222</v>
      </c>
      <c r="I38" s="37">
        <v>56</v>
      </c>
      <c r="J38" s="37">
        <v>1</v>
      </c>
      <c r="K38" s="37">
        <v>2</v>
      </c>
      <c r="L38" s="37">
        <v>4</v>
      </c>
      <c r="M38" s="37">
        <v>0</v>
      </c>
      <c r="N38" s="37">
        <v>33</v>
      </c>
      <c r="O38" s="38">
        <f t="shared" si="0"/>
        <v>720</v>
      </c>
      <c r="P38" s="38">
        <f t="shared" si="1"/>
        <v>96</v>
      </c>
      <c r="Q38" s="38">
        <f t="shared" si="2"/>
        <v>816</v>
      </c>
      <c r="R38" s="37">
        <v>0</v>
      </c>
      <c r="S38" s="37">
        <v>0</v>
      </c>
      <c r="T38" s="38">
        <f t="shared" si="3"/>
        <v>0</v>
      </c>
    </row>
    <row r="39" spans="1:20" ht="12.95" customHeight="1">
      <c r="A39" s="39">
        <f t="shared" si="4"/>
        <v>33</v>
      </c>
      <c r="B39" s="36" t="s">
        <v>1068</v>
      </c>
      <c r="C39" s="37">
        <v>1482</v>
      </c>
      <c r="D39" s="37">
        <v>16</v>
      </c>
      <c r="E39" s="37">
        <v>63</v>
      </c>
      <c r="F39" s="37">
        <v>140</v>
      </c>
      <c r="G39" s="37">
        <v>16</v>
      </c>
      <c r="H39" s="37">
        <v>1210</v>
      </c>
      <c r="I39" s="37">
        <v>109</v>
      </c>
      <c r="J39" s="37">
        <v>2</v>
      </c>
      <c r="K39" s="37">
        <v>5</v>
      </c>
      <c r="L39" s="37">
        <v>12</v>
      </c>
      <c r="M39" s="37">
        <v>0</v>
      </c>
      <c r="N39" s="37">
        <v>63</v>
      </c>
      <c r="O39" s="38">
        <f t="shared" si="0"/>
        <v>2927</v>
      </c>
      <c r="P39" s="38">
        <f t="shared" si="1"/>
        <v>191</v>
      </c>
      <c r="Q39" s="38">
        <f t="shared" si="2"/>
        <v>3118</v>
      </c>
      <c r="R39" s="37">
        <v>0</v>
      </c>
      <c r="S39" s="37">
        <v>0</v>
      </c>
      <c r="T39" s="38">
        <f t="shared" si="3"/>
        <v>0</v>
      </c>
    </row>
    <row r="40" spans="1:20" ht="12.95" customHeight="1">
      <c r="A40" s="39">
        <f t="shared" si="4"/>
        <v>34</v>
      </c>
      <c r="B40" s="36" t="s">
        <v>1069</v>
      </c>
      <c r="C40" s="37">
        <v>32255</v>
      </c>
      <c r="D40" s="37">
        <v>940</v>
      </c>
      <c r="E40" s="37">
        <v>2263</v>
      </c>
      <c r="F40" s="37">
        <v>3178</v>
      </c>
      <c r="G40" s="37">
        <v>798</v>
      </c>
      <c r="H40" s="37">
        <v>18029</v>
      </c>
      <c r="I40" s="37">
        <v>8494</v>
      </c>
      <c r="J40" s="37">
        <v>236</v>
      </c>
      <c r="K40" s="37">
        <v>445</v>
      </c>
      <c r="L40" s="37">
        <v>541</v>
      </c>
      <c r="M40" s="37">
        <v>145</v>
      </c>
      <c r="N40" s="37">
        <v>2313</v>
      </c>
      <c r="O40" s="38">
        <f t="shared" si="0"/>
        <v>57463</v>
      </c>
      <c r="P40" s="38">
        <f t="shared" si="1"/>
        <v>12174</v>
      </c>
      <c r="Q40" s="38">
        <f t="shared" si="2"/>
        <v>69637</v>
      </c>
      <c r="R40" s="37">
        <v>104</v>
      </c>
      <c r="S40" s="37">
        <v>8</v>
      </c>
      <c r="T40" s="38">
        <f t="shared" si="3"/>
        <v>112</v>
      </c>
    </row>
    <row r="41" spans="1:20" ht="12.95" customHeight="1">
      <c r="A41" s="39">
        <f t="shared" si="4"/>
        <v>35</v>
      </c>
      <c r="B41" s="36" t="s">
        <v>1070</v>
      </c>
      <c r="C41" s="37">
        <v>10404</v>
      </c>
      <c r="D41" s="37">
        <v>378</v>
      </c>
      <c r="E41" s="37">
        <v>857</v>
      </c>
      <c r="F41" s="37">
        <v>928</v>
      </c>
      <c r="G41" s="37">
        <v>329</v>
      </c>
      <c r="H41" s="37">
        <v>7846</v>
      </c>
      <c r="I41" s="37">
        <v>2575</v>
      </c>
      <c r="J41" s="37">
        <v>71</v>
      </c>
      <c r="K41" s="37">
        <v>140</v>
      </c>
      <c r="L41" s="37">
        <v>157</v>
      </c>
      <c r="M41" s="37">
        <v>53</v>
      </c>
      <c r="N41" s="37">
        <v>1036</v>
      </c>
      <c r="O41" s="38">
        <f t="shared" si="0"/>
        <v>20742</v>
      </c>
      <c r="P41" s="38">
        <f t="shared" si="1"/>
        <v>4032</v>
      </c>
      <c r="Q41" s="38">
        <f t="shared" si="2"/>
        <v>24774</v>
      </c>
      <c r="R41" s="37">
        <v>28</v>
      </c>
      <c r="S41" s="37">
        <v>6</v>
      </c>
      <c r="T41" s="38">
        <f t="shared" si="3"/>
        <v>34</v>
      </c>
    </row>
    <row r="42" spans="1:20" ht="12.95" customHeight="1">
      <c r="A42" s="39">
        <f t="shared" si="4"/>
        <v>36</v>
      </c>
      <c r="B42" s="36" t="s">
        <v>1071</v>
      </c>
      <c r="C42" s="37">
        <v>118</v>
      </c>
      <c r="D42" s="37">
        <v>0</v>
      </c>
      <c r="E42" s="37">
        <v>5</v>
      </c>
      <c r="F42" s="37">
        <v>3</v>
      </c>
      <c r="G42" s="37">
        <v>1</v>
      </c>
      <c r="H42" s="37">
        <v>49</v>
      </c>
      <c r="I42" s="37">
        <v>1</v>
      </c>
      <c r="J42" s="37">
        <v>0</v>
      </c>
      <c r="K42" s="37">
        <v>0</v>
      </c>
      <c r="L42" s="37">
        <v>1</v>
      </c>
      <c r="M42" s="37">
        <v>0</v>
      </c>
      <c r="N42" s="37">
        <v>1</v>
      </c>
      <c r="O42" s="38">
        <f t="shared" si="0"/>
        <v>176</v>
      </c>
      <c r="P42" s="38">
        <f t="shared" si="1"/>
        <v>3</v>
      </c>
      <c r="Q42" s="38">
        <f t="shared" si="2"/>
        <v>179</v>
      </c>
      <c r="R42" s="37">
        <v>0</v>
      </c>
      <c r="S42" s="37">
        <v>0</v>
      </c>
      <c r="T42" s="38">
        <f t="shared" si="3"/>
        <v>0</v>
      </c>
    </row>
    <row r="43" spans="1:20" ht="12.95" customHeight="1">
      <c r="A43" s="39">
        <f t="shared" si="4"/>
        <v>37</v>
      </c>
      <c r="B43" s="36" t="s">
        <v>1072</v>
      </c>
      <c r="C43" s="37">
        <v>240</v>
      </c>
      <c r="D43" s="37">
        <v>4</v>
      </c>
      <c r="E43" s="37">
        <v>5</v>
      </c>
      <c r="F43" s="37">
        <v>24</v>
      </c>
      <c r="G43" s="37">
        <v>7</v>
      </c>
      <c r="H43" s="37">
        <v>177</v>
      </c>
      <c r="I43" s="37">
        <v>27</v>
      </c>
      <c r="J43" s="37">
        <v>0</v>
      </c>
      <c r="K43" s="37">
        <v>2</v>
      </c>
      <c r="L43" s="37">
        <v>3</v>
      </c>
      <c r="M43" s="37">
        <v>0</v>
      </c>
      <c r="N43" s="37">
        <v>10</v>
      </c>
      <c r="O43" s="38">
        <f t="shared" si="0"/>
        <v>457</v>
      </c>
      <c r="P43" s="38">
        <f t="shared" si="1"/>
        <v>42</v>
      </c>
      <c r="Q43" s="38">
        <f t="shared" si="2"/>
        <v>499</v>
      </c>
      <c r="R43" s="37">
        <v>0</v>
      </c>
      <c r="S43" s="37">
        <v>0</v>
      </c>
      <c r="T43" s="38">
        <f t="shared" si="3"/>
        <v>0</v>
      </c>
    </row>
    <row r="44" spans="1:20" ht="12.95" customHeight="1">
      <c r="A44" s="39">
        <f t="shared" si="4"/>
        <v>38</v>
      </c>
      <c r="B44" s="36" t="s">
        <v>1073</v>
      </c>
      <c r="C44" s="37">
        <v>2986</v>
      </c>
      <c r="D44" s="37">
        <v>212</v>
      </c>
      <c r="E44" s="37">
        <v>318</v>
      </c>
      <c r="F44" s="37">
        <v>402</v>
      </c>
      <c r="G44" s="37">
        <v>171</v>
      </c>
      <c r="H44" s="37">
        <v>2946</v>
      </c>
      <c r="I44" s="37">
        <v>390</v>
      </c>
      <c r="J44" s="37">
        <v>21</v>
      </c>
      <c r="K44" s="37">
        <v>32</v>
      </c>
      <c r="L44" s="37">
        <v>28</v>
      </c>
      <c r="M44" s="37">
        <v>8</v>
      </c>
      <c r="N44" s="37">
        <v>183</v>
      </c>
      <c r="O44" s="38">
        <f t="shared" si="0"/>
        <v>7035</v>
      </c>
      <c r="P44" s="38">
        <f t="shared" si="1"/>
        <v>662</v>
      </c>
      <c r="Q44" s="38">
        <f t="shared" si="2"/>
        <v>7697</v>
      </c>
      <c r="R44" s="37">
        <v>0</v>
      </c>
      <c r="S44" s="37">
        <v>0</v>
      </c>
      <c r="T44" s="38">
        <f t="shared" si="3"/>
        <v>0</v>
      </c>
    </row>
    <row r="45" spans="1:20" ht="12.95" customHeight="1">
      <c r="A45" s="39">
        <f t="shared" si="4"/>
        <v>39</v>
      </c>
      <c r="B45" s="36" t="s">
        <v>1074</v>
      </c>
      <c r="C45" s="37">
        <v>1051</v>
      </c>
      <c r="D45" s="37">
        <v>72</v>
      </c>
      <c r="E45" s="37">
        <v>73</v>
      </c>
      <c r="F45" s="37">
        <v>114</v>
      </c>
      <c r="G45" s="37">
        <v>34</v>
      </c>
      <c r="H45" s="37">
        <v>639</v>
      </c>
      <c r="I45" s="37">
        <v>142</v>
      </c>
      <c r="J45" s="37">
        <v>15</v>
      </c>
      <c r="K45" s="37">
        <v>11</v>
      </c>
      <c r="L45" s="37">
        <v>10</v>
      </c>
      <c r="M45" s="37">
        <v>5</v>
      </c>
      <c r="N45" s="37">
        <v>113</v>
      </c>
      <c r="O45" s="38">
        <f t="shared" si="0"/>
        <v>1983</v>
      </c>
      <c r="P45" s="38">
        <f t="shared" si="1"/>
        <v>296</v>
      </c>
      <c r="Q45" s="38">
        <f t="shared" si="2"/>
        <v>2279</v>
      </c>
      <c r="R45" s="37">
        <v>4</v>
      </c>
      <c r="S45" s="37">
        <v>0</v>
      </c>
      <c r="T45" s="38">
        <f t="shared" si="3"/>
        <v>4</v>
      </c>
    </row>
    <row r="46" spans="1:20" ht="13.5" customHeight="1">
      <c r="A46" s="698">
        <f>+A45+1</f>
        <v>40</v>
      </c>
      <c r="B46" s="699" t="s">
        <v>1075</v>
      </c>
      <c r="C46" s="700">
        <v>324</v>
      </c>
      <c r="D46" s="700">
        <v>29</v>
      </c>
      <c r="E46" s="700">
        <v>43</v>
      </c>
      <c r="F46" s="700">
        <v>64</v>
      </c>
      <c r="G46" s="700">
        <v>39</v>
      </c>
      <c r="H46" s="700">
        <v>335</v>
      </c>
      <c r="I46" s="700">
        <v>13</v>
      </c>
      <c r="J46" s="700">
        <v>1</v>
      </c>
      <c r="K46" s="700">
        <v>0</v>
      </c>
      <c r="L46" s="700">
        <v>0</v>
      </c>
      <c r="M46" s="700">
        <v>0</v>
      </c>
      <c r="N46" s="700">
        <v>2</v>
      </c>
      <c r="O46" s="701">
        <f t="shared" si="0"/>
        <v>834</v>
      </c>
      <c r="P46" s="701">
        <f t="shared" si="1"/>
        <v>16</v>
      </c>
      <c r="Q46" s="701">
        <f t="shared" si="2"/>
        <v>850</v>
      </c>
      <c r="R46" s="700">
        <v>1</v>
      </c>
      <c r="S46" s="700">
        <v>0</v>
      </c>
      <c r="T46" s="702">
        <f t="shared" si="3"/>
        <v>1</v>
      </c>
    </row>
    <row r="47" spans="1:20">
      <c r="A47" s="41"/>
      <c r="B47" s="42"/>
      <c r="C47" s="43"/>
      <c r="D47" s="43"/>
      <c r="E47" s="43"/>
      <c r="F47" s="43"/>
      <c r="G47" s="43"/>
      <c r="H47" s="44"/>
      <c r="I47" s="43"/>
      <c r="J47" s="43"/>
      <c r="K47" s="43"/>
      <c r="L47" s="43"/>
      <c r="M47" s="43"/>
      <c r="N47" s="44"/>
      <c r="O47" s="45"/>
      <c r="P47" s="45"/>
      <c r="Q47" s="45"/>
      <c r="R47" s="43"/>
      <c r="S47" s="43"/>
      <c r="T47" s="43" t="s">
        <v>1076</v>
      </c>
    </row>
    <row r="48" spans="1:20" s="33" customFormat="1" ht="24" customHeight="1">
      <c r="A48" s="883" t="s">
        <v>1024</v>
      </c>
      <c r="B48" s="886" t="s">
        <v>1025</v>
      </c>
      <c r="C48" s="868" t="s">
        <v>4</v>
      </c>
      <c r="D48" s="869"/>
      <c r="E48" s="869"/>
      <c r="F48" s="869"/>
      <c r="G48" s="869"/>
      <c r="H48" s="869"/>
      <c r="I48" s="869"/>
      <c r="J48" s="869"/>
      <c r="K48" s="869"/>
      <c r="L48" s="869"/>
      <c r="M48" s="869"/>
      <c r="N48" s="869"/>
      <c r="O48" s="869"/>
      <c r="P48" s="869"/>
      <c r="Q48" s="869"/>
      <c r="R48" s="889" t="s">
        <v>5</v>
      </c>
      <c r="S48" s="890"/>
      <c r="T48" s="891"/>
    </row>
    <row r="49" spans="1:20" s="33" customFormat="1" ht="25.5" customHeight="1">
      <c r="A49" s="884"/>
      <c r="B49" s="887"/>
      <c r="C49" s="868" t="s">
        <v>6</v>
      </c>
      <c r="D49" s="869"/>
      <c r="E49" s="869"/>
      <c r="F49" s="869"/>
      <c r="G49" s="869"/>
      <c r="H49" s="869"/>
      <c r="I49" s="868" t="s">
        <v>7</v>
      </c>
      <c r="J49" s="869"/>
      <c r="K49" s="869"/>
      <c r="L49" s="869"/>
      <c r="M49" s="869"/>
      <c r="N49" s="869"/>
      <c r="O49" s="868" t="s">
        <v>8</v>
      </c>
      <c r="P49" s="869"/>
      <c r="Q49" s="869"/>
      <c r="R49" s="890"/>
      <c r="S49" s="890"/>
      <c r="T49" s="891"/>
    </row>
    <row r="50" spans="1:20" s="33" customFormat="1" ht="42.75" customHeight="1">
      <c r="A50" s="885"/>
      <c r="B50" s="888"/>
      <c r="C50" s="3" t="s">
        <v>9</v>
      </c>
      <c r="D50" s="3" t="s">
        <v>1026</v>
      </c>
      <c r="E50" s="3" t="s">
        <v>11</v>
      </c>
      <c r="F50" s="3" t="s">
        <v>12</v>
      </c>
      <c r="G50" s="3" t="s">
        <v>13</v>
      </c>
      <c r="H50" s="3" t="s">
        <v>14</v>
      </c>
      <c r="I50" s="3" t="s">
        <v>9</v>
      </c>
      <c r="J50" s="3" t="s">
        <v>1026</v>
      </c>
      <c r="K50" s="3" t="s">
        <v>11</v>
      </c>
      <c r="L50" s="3" t="s">
        <v>12</v>
      </c>
      <c r="M50" s="3" t="s">
        <v>13</v>
      </c>
      <c r="N50" s="3" t="s">
        <v>14</v>
      </c>
      <c r="O50" s="4" t="s">
        <v>6</v>
      </c>
      <c r="P50" s="5" t="s">
        <v>7</v>
      </c>
      <c r="Q50" s="4" t="s">
        <v>8</v>
      </c>
      <c r="R50" s="4" t="s">
        <v>6</v>
      </c>
      <c r="S50" s="5" t="s">
        <v>7</v>
      </c>
      <c r="T50" s="34" t="s">
        <v>8</v>
      </c>
    </row>
    <row r="51" spans="1:20" ht="12.95" customHeight="1">
      <c r="A51" s="39">
        <v>41</v>
      </c>
      <c r="B51" s="36" t="s">
        <v>1077</v>
      </c>
      <c r="C51" s="37">
        <v>5947</v>
      </c>
      <c r="D51" s="37">
        <v>551</v>
      </c>
      <c r="E51" s="37">
        <v>970</v>
      </c>
      <c r="F51" s="37">
        <v>1025</v>
      </c>
      <c r="G51" s="37">
        <v>353</v>
      </c>
      <c r="H51" s="37">
        <v>7882</v>
      </c>
      <c r="I51" s="37">
        <v>1284</v>
      </c>
      <c r="J51" s="37">
        <v>51</v>
      </c>
      <c r="K51" s="37">
        <v>103</v>
      </c>
      <c r="L51" s="37">
        <v>126</v>
      </c>
      <c r="M51" s="37">
        <v>52</v>
      </c>
      <c r="N51" s="37">
        <v>841</v>
      </c>
      <c r="O51" s="38">
        <f>SUM(C51:H51)</f>
        <v>16728</v>
      </c>
      <c r="P51" s="38">
        <f>SUM(I51:N51)</f>
        <v>2457</v>
      </c>
      <c r="Q51" s="38">
        <f>+P51+O51</f>
        <v>19185</v>
      </c>
      <c r="R51" s="37">
        <v>26</v>
      </c>
      <c r="S51" s="37">
        <v>3</v>
      </c>
      <c r="T51" s="38">
        <f>+S51+R51</f>
        <v>29</v>
      </c>
    </row>
    <row r="52" spans="1:20" ht="12.95" customHeight="1">
      <c r="A52" s="39">
        <v>42</v>
      </c>
      <c r="B52" s="36" t="s">
        <v>1078</v>
      </c>
      <c r="C52" s="37">
        <v>2659</v>
      </c>
      <c r="D52" s="37">
        <v>53</v>
      </c>
      <c r="E52" s="37">
        <v>170</v>
      </c>
      <c r="F52" s="37">
        <v>203</v>
      </c>
      <c r="G52" s="37">
        <v>65</v>
      </c>
      <c r="H52" s="37">
        <v>1661</v>
      </c>
      <c r="I52" s="37">
        <v>377</v>
      </c>
      <c r="J52" s="37">
        <v>5</v>
      </c>
      <c r="K52" s="37">
        <v>8</v>
      </c>
      <c r="L52" s="37">
        <v>15</v>
      </c>
      <c r="M52" s="37">
        <v>9</v>
      </c>
      <c r="N52" s="37">
        <v>109</v>
      </c>
      <c r="O52" s="38">
        <f t="shared" ref="O52:O91" si="5">SUM(C52:H52)</f>
        <v>4811</v>
      </c>
      <c r="P52" s="38">
        <f t="shared" ref="P52:P91" si="6">SUM(I52:N52)</f>
        <v>523</v>
      </c>
      <c r="Q52" s="38">
        <f t="shared" ref="Q52:Q91" si="7">+P52+O52</f>
        <v>5334</v>
      </c>
      <c r="R52" s="37">
        <v>4</v>
      </c>
      <c r="S52" s="37">
        <v>0</v>
      </c>
      <c r="T52" s="38">
        <f t="shared" ref="T52:T91" si="8">+S52+R52</f>
        <v>4</v>
      </c>
    </row>
    <row r="53" spans="1:20" ht="12.95" customHeight="1">
      <c r="A53" s="39">
        <v>43</v>
      </c>
      <c r="B53" s="36" t="s">
        <v>1079</v>
      </c>
      <c r="C53" s="37">
        <v>1104</v>
      </c>
      <c r="D53" s="37">
        <v>88</v>
      </c>
      <c r="E53" s="37">
        <v>134</v>
      </c>
      <c r="F53" s="37">
        <v>168</v>
      </c>
      <c r="G53" s="37">
        <v>35</v>
      </c>
      <c r="H53" s="37">
        <v>794</v>
      </c>
      <c r="I53" s="37">
        <v>136</v>
      </c>
      <c r="J53" s="37">
        <v>14</v>
      </c>
      <c r="K53" s="37">
        <v>15</v>
      </c>
      <c r="L53" s="37">
        <v>12</v>
      </c>
      <c r="M53" s="37">
        <v>2</v>
      </c>
      <c r="N53" s="37">
        <v>74</v>
      </c>
      <c r="O53" s="38">
        <f t="shared" si="5"/>
        <v>2323</v>
      </c>
      <c r="P53" s="38">
        <f t="shared" si="6"/>
        <v>253</v>
      </c>
      <c r="Q53" s="38">
        <f t="shared" si="7"/>
        <v>2576</v>
      </c>
      <c r="R53" s="37">
        <v>11</v>
      </c>
      <c r="S53" s="37">
        <v>0</v>
      </c>
      <c r="T53" s="38">
        <f t="shared" si="8"/>
        <v>11</v>
      </c>
    </row>
    <row r="54" spans="1:20" ht="12.95" customHeight="1">
      <c r="A54" s="39">
        <v>44</v>
      </c>
      <c r="B54" s="36" t="s">
        <v>1080</v>
      </c>
      <c r="C54" s="37">
        <v>439</v>
      </c>
      <c r="D54" s="37">
        <v>0</v>
      </c>
      <c r="E54" s="37">
        <v>6</v>
      </c>
      <c r="F54" s="37">
        <v>7</v>
      </c>
      <c r="G54" s="37">
        <v>2</v>
      </c>
      <c r="H54" s="37">
        <v>332</v>
      </c>
      <c r="I54" s="37">
        <v>39</v>
      </c>
      <c r="J54" s="37">
        <v>0</v>
      </c>
      <c r="K54" s="37">
        <v>0</v>
      </c>
      <c r="L54" s="37">
        <v>0</v>
      </c>
      <c r="M54" s="37">
        <v>0</v>
      </c>
      <c r="N54" s="37">
        <v>16</v>
      </c>
      <c r="O54" s="38">
        <f t="shared" si="5"/>
        <v>786</v>
      </c>
      <c r="P54" s="38">
        <f t="shared" si="6"/>
        <v>55</v>
      </c>
      <c r="Q54" s="38">
        <f t="shared" si="7"/>
        <v>841</v>
      </c>
      <c r="R54" s="37">
        <v>0</v>
      </c>
      <c r="S54" s="37">
        <v>0</v>
      </c>
      <c r="T54" s="38">
        <f t="shared" si="8"/>
        <v>0</v>
      </c>
    </row>
    <row r="55" spans="1:20" ht="12.95" customHeight="1">
      <c r="A55" s="39">
        <v>45</v>
      </c>
      <c r="B55" s="36" t="s">
        <v>1081</v>
      </c>
      <c r="C55" s="37">
        <v>2908</v>
      </c>
      <c r="D55" s="37">
        <v>323</v>
      </c>
      <c r="E55" s="37">
        <v>488</v>
      </c>
      <c r="F55" s="37">
        <v>634</v>
      </c>
      <c r="G55" s="37">
        <v>372</v>
      </c>
      <c r="H55" s="37">
        <v>4407</v>
      </c>
      <c r="I55" s="37">
        <v>790</v>
      </c>
      <c r="J55" s="37">
        <v>88</v>
      </c>
      <c r="K55" s="37">
        <v>85</v>
      </c>
      <c r="L55" s="37">
        <v>121</v>
      </c>
      <c r="M55" s="37">
        <v>67</v>
      </c>
      <c r="N55" s="37">
        <v>586</v>
      </c>
      <c r="O55" s="38">
        <f t="shared" si="5"/>
        <v>9132</v>
      </c>
      <c r="P55" s="38">
        <f t="shared" si="6"/>
        <v>1737</v>
      </c>
      <c r="Q55" s="38">
        <f t="shared" si="7"/>
        <v>10869</v>
      </c>
      <c r="R55" s="37">
        <v>14</v>
      </c>
      <c r="S55" s="37">
        <v>2</v>
      </c>
      <c r="T55" s="38">
        <f t="shared" si="8"/>
        <v>16</v>
      </c>
    </row>
    <row r="56" spans="1:20" ht="12.95" customHeight="1">
      <c r="A56" s="39">
        <v>46</v>
      </c>
      <c r="B56" s="36" t="s">
        <v>1082</v>
      </c>
      <c r="C56" s="37">
        <v>794</v>
      </c>
      <c r="D56" s="37">
        <v>4</v>
      </c>
      <c r="E56" s="37">
        <v>10</v>
      </c>
      <c r="F56" s="37">
        <v>26</v>
      </c>
      <c r="G56" s="37">
        <v>12</v>
      </c>
      <c r="H56" s="37">
        <v>436</v>
      </c>
      <c r="I56" s="37">
        <v>79</v>
      </c>
      <c r="J56" s="37">
        <v>0</v>
      </c>
      <c r="K56" s="37">
        <v>2</v>
      </c>
      <c r="L56" s="37">
        <v>2</v>
      </c>
      <c r="M56" s="37">
        <v>0</v>
      </c>
      <c r="N56" s="37">
        <v>30</v>
      </c>
      <c r="O56" s="38">
        <f t="shared" si="5"/>
        <v>1282</v>
      </c>
      <c r="P56" s="38">
        <f t="shared" si="6"/>
        <v>113</v>
      </c>
      <c r="Q56" s="38">
        <f t="shared" si="7"/>
        <v>1395</v>
      </c>
      <c r="R56" s="37">
        <v>0</v>
      </c>
      <c r="S56" s="37">
        <v>0</v>
      </c>
      <c r="T56" s="38">
        <f t="shared" si="8"/>
        <v>0</v>
      </c>
    </row>
    <row r="57" spans="1:20" ht="12.95" customHeight="1">
      <c r="A57" s="39">
        <v>47</v>
      </c>
      <c r="B57" s="36" t="s">
        <v>1083</v>
      </c>
      <c r="C57" s="37">
        <v>231</v>
      </c>
      <c r="D57" s="37">
        <v>2</v>
      </c>
      <c r="E57" s="37">
        <v>1</v>
      </c>
      <c r="F57" s="37">
        <v>5</v>
      </c>
      <c r="G57" s="37">
        <v>2</v>
      </c>
      <c r="H57" s="37">
        <v>49</v>
      </c>
      <c r="I57" s="37">
        <v>10</v>
      </c>
      <c r="J57" s="37">
        <v>0</v>
      </c>
      <c r="K57" s="37">
        <v>0</v>
      </c>
      <c r="L57" s="37">
        <v>0</v>
      </c>
      <c r="M57" s="37">
        <v>0</v>
      </c>
      <c r="N57" s="37">
        <v>0</v>
      </c>
      <c r="O57" s="38">
        <f t="shared" si="5"/>
        <v>290</v>
      </c>
      <c r="P57" s="38">
        <f t="shared" si="6"/>
        <v>10</v>
      </c>
      <c r="Q57" s="38">
        <f t="shared" si="7"/>
        <v>300</v>
      </c>
      <c r="R57" s="37">
        <v>0</v>
      </c>
      <c r="S57" s="37">
        <v>0</v>
      </c>
      <c r="T57" s="38">
        <f t="shared" si="8"/>
        <v>0</v>
      </c>
    </row>
    <row r="58" spans="1:20" ht="12.95" customHeight="1">
      <c r="A58" s="39">
        <v>48</v>
      </c>
      <c r="B58" s="36" t="s">
        <v>1084</v>
      </c>
      <c r="C58" s="37">
        <v>1447</v>
      </c>
      <c r="D58" s="37">
        <v>28</v>
      </c>
      <c r="E58" s="37">
        <v>87</v>
      </c>
      <c r="F58" s="37">
        <v>126</v>
      </c>
      <c r="G58" s="37">
        <v>20</v>
      </c>
      <c r="H58" s="37">
        <v>962</v>
      </c>
      <c r="I58" s="37">
        <v>617</v>
      </c>
      <c r="J58" s="37">
        <v>10</v>
      </c>
      <c r="K58" s="37">
        <v>34</v>
      </c>
      <c r="L58" s="37">
        <v>36</v>
      </c>
      <c r="M58" s="37">
        <v>7</v>
      </c>
      <c r="N58" s="37">
        <v>185</v>
      </c>
      <c r="O58" s="38">
        <f t="shared" si="5"/>
        <v>2670</v>
      </c>
      <c r="P58" s="38">
        <f t="shared" si="6"/>
        <v>889</v>
      </c>
      <c r="Q58" s="38">
        <f t="shared" si="7"/>
        <v>3559</v>
      </c>
      <c r="R58" s="37">
        <v>2</v>
      </c>
      <c r="S58" s="37">
        <v>0</v>
      </c>
      <c r="T58" s="38">
        <f t="shared" si="8"/>
        <v>2</v>
      </c>
    </row>
    <row r="59" spans="1:20" ht="12.95" customHeight="1">
      <c r="A59" s="39">
        <v>49</v>
      </c>
      <c r="B59" s="36" t="s">
        <v>1085</v>
      </c>
      <c r="C59" s="37">
        <v>28</v>
      </c>
      <c r="D59" s="37">
        <v>0</v>
      </c>
      <c r="E59" s="37">
        <v>0</v>
      </c>
      <c r="F59" s="37">
        <v>0</v>
      </c>
      <c r="G59" s="37">
        <v>0</v>
      </c>
      <c r="H59" s="37">
        <v>15</v>
      </c>
      <c r="I59" s="37">
        <v>6</v>
      </c>
      <c r="J59" s="37">
        <v>0</v>
      </c>
      <c r="K59" s="37">
        <v>0</v>
      </c>
      <c r="L59" s="37">
        <v>0</v>
      </c>
      <c r="M59" s="37">
        <v>0</v>
      </c>
      <c r="N59" s="37">
        <v>0</v>
      </c>
      <c r="O59" s="38">
        <f t="shared" si="5"/>
        <v>43</v>
      </c>
      <c r="P59" s="38">
        <f t="shared" si="6"/>
        <v>6</v>
      </c>
      <c r="Q59" s="38">
        <f t="shared" si="7"/>
        <v>49</v>
      </c>
      <c r="R59" s="37">
        <v>0</v>
      </c>
      <c r="S59" s="37">
        <v>0</v>
      </c>
      <c r="T59" s="38">
        <f t="shared" si="8"/>
        <v>0</v>
      </c>
    </row>
    <row r="60" spans="1:20" ht="12.95" customHeight="1">
      <c r="A60" s="39">
        <v>50</v>
      </c>
      <c r="B60" s="36" t="s">
        <v>1086</v>
      </c>
      <c r="C60" s="37">
        <v>236</v>
      </c>
      <c r="D60" s="37">
        <v>5</v>
      </c>
      <c r="E60" s="37">
        <v>15</v>
      </c>
      <c r="F60" s="37">
        <v>16</v>
      </c>
      <c r="G60" s="37">
        <v>4</v>
      </c>
      <c r="H60" s="37">
        <v>151</v>
      </c>
      <c r="I60" s="37">
        <v>21</v>
      </c>
      <c r="J60" s="37">
        <v>2</v>
      </c>
      <c r="K60" s="37">
        <v>1</v>
      </c>
      <c r="L60" s="37">
        <v>2</v>
      </c>
      <c r="M60" s="37">
        <v>1</v>
      </c>
      <c r="N60" s="37">
        <v>7</v>
      </c>
      <c r="O60" s="38">
        <f t="shared" si="5"/>
        <v>427</v>
      </c>
      <c r="P60" s="38">
        <f t="shared" si="6"/>
        <v>34</v>
      </c>
      <c r="Q60" s="38">
        <f t="shared" si="7"/>
        <v>461</v>
      </c>
      <c r="R60" s="37">
        <v>0</v>
      </c>
      <c r="S60" s="37">
        <v>1</v>
      </c>
      <c r="T60" s="38">
        <f t="shared" si="8"/>
        <v>1</v>
      </c>
    </row>
    <row r="61" spans="1:20" ht="12.95" customHeight="1">
      <c r="A61" s="39">
        <v>51</v>
      </c>
      <c r="B61" s="36" t="s">
        <v>1087</v>
      </c>
      <c r="C61" s="37">
        <v>278</v>
      </c>
      <c r="D61" s="37">
        <v>3</v>
      </c>
      <c r="E61" s="37">
        <v>9</v>
      </c>
      <c r="F61" s="37">
        <v>22</v>
      </c>
      <c r="G61" s="37">
        <v>4</v>
      </c>
      <c r="H61" s="37">
        <v>201</v>
      </c>
      <c r="I61" s="37">
        <v>25</v>
      </c>
      <c r="J61" s="37">
        <v>0</v>
      </c>
      <c r="K61" s="37">
        <v>2</v>
      </c>
      <c r="L61" s="37">
        <v>6</v>
      </c>
      <c r="M61" s="37">
        <v>1</v>
      </c>
      <c r="N61" s="37">
        <v>12</v>
      </c>
      <c r="O61" s="38">
        <f t="shared" si="5"/>
        <v>517</v>
      </c>
      <c r="P61" s="38">
        <f t="shared" si="6"/>
        <v>46</v>
      </c>
      <c r="Q61" s="38">
        <f t="shared" si="7"/>
        <v>563</v>
      </c>
      <c r="R61" s="37">
        <v>0</v>
      </c>
      <c r="S61" s="37">
        <v>0</v>
      </c>
      <c r="T61" s="38">
        <f t="shared" si="8"/>
        <v>0</v>
      </c>
    </row>
    <row r="62" spans="1:20" ht="12.95" customHeight="1">
      <c r="A62" s="39">
        <v>52</v>
      </c>
      <c r="B62" s="36" t="s">
        <v>1088</v>
      </c>
      <c r="C62" s="37">
        <v>410</v>
      </c>
      <c r="D62" s="37">
        <v>7</v>
      </c>
      <c r="E62" s="37">
        <v>20</v>
      </c>
      <c r="F62" s="37">
        <v>36</v>
      </c>
      <c r="G62" s="37">
        <v>3</v>
      </c>
      <c r="H62" s="37">
        <v>243</v>
      </c>
      <c r="I62" s="37">
        <v>137</v>
      </c>
      <c r="J62" s="37">
        <v>2</v>
      </c>
      <c r="K62" s="37">
        <v>2</v>
      </c>
      <c r="L62" s="37">
        <v>1</v>
      </c>
      <c r="M62" s="37">
        <v>0</v>
      </c>
      <c r="N62" s="37">
        <v>20</v>
      </c>
      <c r="O62" s="38">
        <f t="shared" si="5"/>
        <v>719</v>
      </c>
      <c r="P62" s="38">
        <f t="shared" si="6"/>
        <v>162</v>
      </c>
      <c r="Q62" s="38">
        <f t="shared" si="7"/>
        <v>881</v>
      </c>
      <c r="R62" s="37">
        <v>0</v>
      </c>
      <c r="S62" s="37">
        <v>0</v>
      </c>
      <c r="T62" s="38">
        <f t="shared" si="8"/>
        <v>0</v>
      </c>
    </row>
    <row r="63" spans="1:20" ht="12.95" customHeight="1">
      <c r="A63" s="39">
        <v>53</v>
      </c>
      <c r="B63" s="36" t="s">
        <v>1089</v>
      </c>
      <c r="C63" s="37">
        <v>401</v>
      </c>
      <c r="D63" s="37">
        <v>2</v>
      </c>
      <c r="E63" s="37">
        <v>4</v>
      </c>
      <c r="F63" s="37">
        <v>33</v>
      </c>
      <c r="G63" s="37">
        <v>2</v>
      </c>
      <c r="H63" s="37">
        <v>167</v>
      </c>
      <c r="I63" s="37">
        <v>11</v>
      </c>
      <c r="J63" s="37">
        <v>1</v>
      </c>
      <c r="K63" s="37">
        <v>0</v>
      </c>
      <c r="L63" s="37">
        <v>1</v>
      </c>
      <c r="M63" s="37">
        <v>0</v>
      </c>
      <c r="N63" s="37">
        <v>8</v>
      </c>
      <c r="O63" s="38">
        <f t="shared" si="5"/>
        <v>609</v>
      </c>
      <c r="P63" s="38">
        <f t="shared" si="6"/>
        <v>21</v>
      </c>
      <c r="Q63" s="38">
        <f t="shared" si="7"/>
        <v>630</v>
      </c>
      <c r="R63" s="37">
        <v>1</v>
      </c>
      <c r="S63" s="37">
        <v>0</v>
      </c>
      <c r="T63" s="38">
        <f t="shared" si="8"/>
        <v>1</v>
      </c>
    </row>
    <row r="64" spans="1:20" ht="12.95" customHeight="1">
      <c r="A64" s="39">
        <v>54</v>
      </c>
      <c r="B64" s="36" t="s">
        <v>1090</v>
      </c>
      <c r="C64" s="37">
        <v>2147</v>
      </c>
      <c r="D64" s="37">
        <v>199</v>
      </c>
      <c r="E64" s="37">
        <v>299</v>
      </c>
      <c r="F64" s="37">
        <v>431</v>
      </c>
      <c r="G64" s="37">
        <v>121</v>
      </c>
      <c r="H64" s="37">
        <v>1631</v>
      </c>
      <c r="I64" s="37">
        <v>426</v>
      </c>
      <c r="J64" s="37">
        <v>38</v>
      </c>
      <c r="K64" s="37">
        <v>41</v>
      </c>
      <c r="L64" s="37">
        <v>73</v>
      </c>
      <c r="M64" s="37">
        <v>12</v>
      </c>
      <c r="N64" s="37">
        <v>242</v>
      </c>
      <c r="O64" s="38">
        <f t="shared" si="5"/>
        <v>4828</v>
      </c>
      <c r="P64" s="38">
        <f t="shared" si="6"/>
        <v>832</v>
      </c>
      <c r="Q64" s="38">
        <f t="shared" si="7"/>
        <v>5660</v>
      </c>
      <c r="R64" s="37">
        <v>5</v>
      </c>
      <c r="S64" s="37">
        <v>0</v>
      </c>
      <c r="T64" s="38">
        <f t="shared" si="8"/>
        <v>5</v>
      </c>
    </row>
    <row r="65" spans="1:20" ht="12.95" customHeight="1">
      <c r="A65" s="39">
        <v>55</v>
      </c>
      <c r="B65" s="36" t="s">
        <v>1091</v>
      </c>
      <c r="C65" s="37">
        <v>1043</v>
      </c>
      <c r="D65" s="37">
        <v>34</v>
      </c>
      <c r="E65" s="37">
        <v>62</v>
      </c>
      <c r="F65" s="37">
        <v>132</v>
      </c>
      <c r="G65" s="37">
        <v>16</v>
      </c>
      <c r="H65" s="37">
        <v>561</v>
      </c>
      <c r="I65" s="37">
        <v>332</v>
      </c>
      <c r="J65" s="37">
        <v>1</v>
      </c>
      <c r="K65" s="37">
        <v>7</v>
      </c>
      <c r="L65" s="37">
        <v>6</v>
      </c>
      <c r="M65" s="37">
        <v>1</v>
      </c>
      <c r="N65" s="37">
        <v>34</v>
      </c>
      <c r="O65" s="38">
        <f t="shared" si="5"/>
        <v>1848</v>
      </c>
      <c r="P65" s="38">
        <f t="shared" si="6"/>
        <v>381</v>
      </c>
      <c r="Q65" s="38">
        <f t="shared" si="7"/>
        <v>2229</v>
      </c>
      <c r="R65" s="37">
        <v>1</v>
      </c>
      <c r="S65" s="37">
        <v>0</v>
      </c>
      <c r="T65" s="38">
        <f t="shared" si="8"/>
        <v>1</v>
      </c>
    </row>
    <row r="66" spans="1:20" ht="12.95" customHeight="1">
      <c r="A66" s="39">
        <v>56</v>
      </c>
      <c r="B66" s="36" t="s">
        <v>1092</v>
      </c>
      <c r="C66" s="37">
        <v>113</v>
      </c>
      <c r="D66" s="37">
        <v>1</v>
      </c>
      <c r="E66" s="37">
        <v>3</v>
      </c>
      <c r="F66" s="37">
        <v>7</v>
      </c>
      <c r="G66" s="37">
        <v>2</v>
      </c>
      <c r="H66" s="37">
        <v>58</v>
      </c>
      <c r="I66" s="37">
        <v>1</v>
      </c>
      <c r="J66" s="37">
        <v>0</v>
      </c>
      <c r="K66" s="37">
        <v>0</v>
      </c>
      <c r="L66" s="37">
        <v>0</v>
      </c>
      <c r="M66" s="37">
        <v>0</v>
      </c>
      <c r="N66" s="37">
        <v>1</v>
      </c>
      <c r="O66" s="38">
        <f t="shared" si="5"/>
        <v>184</v>
      </c>
      <c r="P66" s="38">
        <f t="shared" si="6"/>
        <v>2</v>
      </c>
      <c r="Q66" s="38">
        <f t="shared" si="7"/>
        <v>186</v>
      </c>
      <c r="R66" s="37">
        <v>1</v>
      </c>
      <c r="S66" s="37">
        <v>1</v>
      </c>
      <c r="T66" s="38">
        <f t="shared" si="8"/>
        <v>2</v>
      </c>
    </row>
    <row r="67" spans="1:20" ht="12.95" customHeight="1">
      <c r="A67" s="39">
        <v>57</v>
      </c>
      <c r="B67" s="36" t="s">
        <v>1093</v>
      </c>
      <c r="C67" s="37">
        <v>79</v>
      </c>
      <c r="D67" s="37">
        <v>3</v>
      </c>
      <c r="E67" s="37">
        <v>5</v>
      </c>
      <c r="F67" s="37">
        <v>11</v>
      </c>
      <c r="G67" s="37">
        <v>2</v>
      </c>
      <c r="H67" s="37">
        <v>67</v>
      </c>
      <c r="I67" s="37">
        <v>11</v>
      </c>
      <c r="J67" s="37">
        <v>0</v>
      </c>
      <c r="K67" s="37">
        <v>1</v>
      </c>
      <c r="L67" s="37">
        <v>1</v>
      </c>
      <c r="M67" s="37">
        <v>0</v>
      </c>
      <c r="N67" s="37">
        <v>9</v>
      </c>
      <c r="O67" s="38">
        <f t="shared" si="5"/>
        <v>167</v>
      </c>
      <c r="P67" s="38">
        <f t="shared" si="6"/>
        <v>22</v>
      </c>
      <c r="Q67" s="38">
        <f t="shared" si="7"/>
        <v>189</v>
      </c>
      <c r="R67" s="37">
        <v>1</v>
      </c>
      <c r="S67" s="37">
        <v>0</v>
      </c>
      <c r="T67" s="38">
        <f t="shared" si="8"/>
        <v>1</v>
      </c>
    </row>
    <row r="68" spans="1:20" ht="12.95" customHeight="1">
      <c r="A68" s="39">
        <v>58</v>
      </c>
      <c r="B68" s="36" t="s">
        <v>1094</v>
      </c>
      <c r="C68" s="37">
        <v>605</v>
      </c>
      <c r="D68" s="37">
        <v>11</v>
      </c>
      <c r="E68" s="37">
        <v>32</v>
      </c>
      <c r="F68" s="37">
        <v>44</v>
      </c>
      <c r="G68" s="37">
        <v>17</v>
      </c>
      <c r="H68" s="37">
        <v>347</v>
      </c>
      <c r="I68" s="37">
        <v>65</v>
      </c>
      <c r="J68" s="37">
        <v>0</v>
      </c>
      <c r="K68" s="37">
        <v>0</v>
      </c>
      <c r="L68" s="37">
        <v>2</v>
      </c>
      <c r="M68" s="37">
        <v>0</v>
      </c>
      <c r="N68" s="37">
        <v>8</v>
      </c>
      <c r="O68" s="38">
        <f t="shared" si="5"/>
        <v>1056</v>
      </c>
      <c r="P68" s="38">
        <f t="shared" si="6"/>
        <v>75</v>
      </c>
      <c r="Q68" s="38">
        <f t="shared" si="7"/>
        <v>1131</v>
      </c>
      <c r="R68" s="37">
        <v>0</v>
      </c>
      <c r="S68" s="37">
        <v>0</v>
      </c>
      <c r="T68" s="38">
        <f t="shared" si="8"/>
        <v>0</v>
      </c>
    </row>
    <row r="69" spans="1:20" ht="12.95" customHeight="1">
      <c r="A69" s="39">
        <v>59</v>
      </c>
      <c r="B69" s="36" t="s">
        <v>1095</v>
      </c>
      <c r="C69" s="37">
        <v>3113</v>
      </c>
      <c r="D69" s="37">
        <v>340</v>
      </c>
      <c r="E69" s="37">
        <v>350</v>
      </c>
      <c r="F69" s="37">
        <v>435</v>
      </c>
      <c r="G69" s="37">
        <v>86</v>
      </c>
      <c r="H69" s="37">
        <v>2627</v>
      </c>
      <c r="I69" s="37">
        <v>824</v>
      </c>
      <c r="J69" s="37">
        <v>89</v>
      </c>
      <c r="K69" s="37">
        <v>84</v>
      </c>
      <c r="L69" s="37">
        <v>93</v>
      </c>
      <c r="M69" s="37">
        <v>23</v>
      </c>
      <c r="N69" s="37">
        <v>514</v>
      </c>
      <c r="O69" s="38">
        <f t="shared" si="5"/>
        <v>6951</v>
      </c>
      <c r="P69" s="38">
        <f t="shared" si="6"/>
        <v>1627</v>
      </c>
      <c r="Q69" s="38">
        <f t="shared" si="7"/>
        <v>8578</v>
      </c>
      <c r="R69" s="37">
        <v>19</v>
      </c>
      <c r="S69" s="37">
        <v>0</v>
      </c>
      <c r="T69" s="38">
        <f t="shared" si="8"/>
        <v>19</v>
      </c>
    </row>
    <row r="70" spans="1:20" ht="12.95" customHeight="1">
      <c r="A70" s="39">
        <v>60</v>
      </c>
      <c r="B70" s="36" t="s">
        <v>1096</v>
      </c>
      <c r="C70" s="37">
        <v>273</v>
      </c>
      <c r="D70" s="37">
        <v>14</v>
      </c>
      <c r="E70" s="37">
        <v>22</v>
      </c>
      <c r="F70" s="37">
        <v>24</v>
      </c>
      <c r="G70" s="37">
        <v>8</v>
      </c>
      <c r="H70" s="37">
        <v>127</v>
      </c>
      <c r="I70" s="37">
        <v>71</v>
      </c>
      <c r="J70" s="37">
        <v>5</v>
      </c>
      <c r="K70" s="37">
        <v>2</v>
      </c>
      <c r="L70" s="37">
        <v>2</v>
      </c>
      <c r="M70" s="37">
        <v>1</v>
      </c>
      <c r="N70" s="37">
        <v>17</v>
      </c>
      <c r="O70" s="38">
        <f t="shared" si="5"/>
        <v>468</v>
      </c>
      <c r="P70" s="38">
        <f t="shared" si="6"/>
        <v>98</v>
      </c>
      <c r="Q70" s="38">
        <f t="shared" si="7"/>
        <v>566</v>
      </c>
      <c r="R70" s="37">
        <v>1</v>
      </c>
      <c r="S70" s="37">
        <v>0</v>
      </c>
      <c r="T70" s="38">
        <f t="shared" si="8"/>
        <v>1</v>
      </c>
    </row>
    <row r="71" spans="1:20" ht="12.95" customHeight="1">
      <c r="A71" s="39">
        <v>61</v>
      </c>
      <c r="B71" s="36" t="s">
        <v>1097</v>
      </c>
      <c r="C71" s="37">
        <v>555</v>
      </c>
      <c r="D71" s="37">
        <v>5</v>
      </c>
      <c r="E71" s="37">
        <v>2</v>
      </c>
      <c r="F71" s="37">
        <v>29</v>
      </c>
      <c r="G71" s="37">
        <v>3</v>
      </c>
      <c r="H71" s="37">
        <v>316</v>
      </c>
      <c r="I71" s="37">
        <v>153</v>
      </c>
      <c r="J71" s="37">
        <v>0</v>
      </c>
      <c r="K71" s="37">
        <v>2</v>
      </c>
      <c r="L71" s="37">
        <v>1</v>
      </c>
      <c r="M71" s="37">
        <v>1</v>
      </c>
      <c r="N71" s="37">
        <v>27</v>
      </c>
      <c r="O71" s="38">
        <f t="shared" si="5"/>
        <v>910</v>
      </c>
      <c r="P71" s="38">
        <f t="shared" si="6"/>
        <v>184</v>
      </c>
      <c r="Q71" s="38">
        <f t="shared" si="7"/>
        <v>1094</v>
      </c>
      <c r="R71" s="37">
        <v>0</v>
      </c>
      <c r="S71" s="37">
        <v>0</v>
      </c>
      <c r="T71" s="38">
        <f t="shared" si="8"/>
        <v>0</v>
      </c>
    </row>
    <row r="72" spans="1:20" ht="12.95" customHeight="1">
      <c r="A72" s="39">
        <v>62</v>
      </c>
      <c r="B72" s="36" t="s">
        <v>1098</v>
      </c>
      <c r="C72" s="37">
        <v>32</v>
      </c>
      <c r="D72" s="37">
        <v>0</v>
      </c>
      <c r="E72" s="37">
        <v>1</v>
      </c>
      <c r="F72" s="37">
        <v>0</v>
      </c>
      <c r="G72" s="37">
        <v>1</v>
      </c>
      <c r="H72" s="37">
        <v>14</v>
      </c>
      <c r="I72" s="37">
        <v>1</v>
      </c>
      <c r="J72" s="37">
        <v>0</v>
      </c>
      <c r="K72" s="37">
        <v>0</v>
      </c>
      <c r="L72" s="37">
        <v>0</v>
      </c>
      <c r="M72" s="37">
        <v>0</v>
      </c>
      <c r="N72" s="37">
        <v>2</v>
      </c>
      <c r="O72" s="38">
        <f t="shared" si="5"/>
        <v>48</v>
      </c>
      <c r="P72" s="38">
        <f t="shared" si="6"/>
        <v>3</v>
      </c>
      <c r="Q72" s="38">
        <f t="shared" si="7"/>
        <v>51</v>
      </c>
      <c r="R72" s="37">
        <v>0</v>
      </c>
      <c r="S72" s="37">
        <v>0</v>
      </c>
      <c r="T72" s="38">
        <f t="shared" si="8"/>
        <v>0</v>
      </c>
    </row>
    <row r="73" spans="1:20" ht="12.95" customHeight="1">
      <c r="A73" s="39">
        <v>63</v>
      </c>
      <c r="B73" s="36" t="s">
        <v>1099</v>
      </c>
      <c r="C73" s="37">
        <v>244</v>
      </c>
      <c r="D73" s="37">
        <v>1</v>
      </c>
      <c r="E73" s="37">
        <v>3</v>
      </c>
      <c r="F73" s="37">
        <v>13</v>
      </c>
      <c r="G73" s="37">
        <v>1</v>
      </c>
      <c r="H73" s="37">
        <v>127</v>
      </c>
      <c r="I73" s="37">
        <v>14</v>
      </c>
      <c r="J73" s="37">
        <v>0</v>
      </c>
      <c r="K73" s="37">
        <v>0</v>
      </c>
      <c r="L73" s="37">
        <v>0</v>
      </c>
      <c r="M73" s="37">
        <v>0</v>
      </c>
      <c r="N73" s="37">
        <v>3</v>
      </c>
      <c r="O73" s="38">
        <f t="shared" si="5"/>
        <v>389</v>
      </c>
      <c r="P73" s="38">
        <f t="shared" si="6"/>
        <v>17</v>
      </c>
      <c r="Q73" s="38">
        <f t="shared" si="7"/>
        <v>406</v>
      </c>
      <c r="R73" s="37">
        <v>0</v>
      </c>
      <c r="S73" s="37">
        <v>0</v>
      </c>
      <c r="T73" s="38">
        <f t="shared" si="8"/>
        <v>0</v>
      </c>
    </row>
    <row r="74" spans="1:20" ht="12.95" customHeight="1">
      <c r="A74" s="39">
        <v>64</v>
      </c>
      <c r="B74" s="36" t="s">
        <v>1100</v>
      </c>
      <c r="C74" s="37">
        <v>574</v>
      </c>
      <c r="D74" s="37">
        <v>14</v>
      </c>
      <c r="E74" s="37">
        <v>40</v>
      </c>
      <c r="F74" s="37">
        <v>81</v>
      </c>
      <c r="G74" s="37">
        <v>13</v>
      </c>
      <c r="H74" s="37">
        <v>523</v>
      </c>
      <c r="I74" s="37">
        <v>188</v>
      </c>
      <c r="J74" s="37">
        <v>2</v>
      </c>
      <c r="K74" s="37">
        <v>9</v>
      </c>
      <c r="L74" s="37">
        <v>20</v>
      </c>
      <c r="M74" s="37">
        <v>1</v>
      </c>
      <c r="N74" s="37">
        <v>79</v>
      </c>
      <c r="O74" s="38">
        <f t="shared" si="5"/>
        <v>1245</v>
      </c>
      <c r="P74" s="38">
        <f t="shared" si="6"/>
        <v>299</v>
      </c>
      <c r="Q74" s="38">
        <f t="shared" si="7"/>
        <v>1544</v>
      </c>
      <c r="R74" s="37">
        <v>0</v>
      </c>
      <c r="S74" s="37">
        <v>1</v>
      </c>
      <c r="T74" s="38">
        <f t="shared" si="8"/>
        <v>1</v>
      </c>
    </row>
    <row r="75" spans="1:20" ht="12.95" customHeight="1">
      <c r="A75" s="39">
        <v>65</v>
      </c>
      <c r="B75" s="36" t="s">
        <v>1101</v>
      </c>
      <c r="C75" s="37">
        <v>124</v>
      </c>
      <c r="D75" s="37">
        <v>0</v>
      </c>
      <c r="E75" s="37">
        <v>0</v>
      </c>
      <c r="F75" s="37">
        <v>3</v>
      </c>
      <c r="G75" s="37">
        <v>2</v>
      </c>
      <c r="H75" s="37">
        <v>72</v>
      </c>
      <c r="I75" s="37">
        <v>69</v>
      </c>
      <c r="J75" s="37">
        <v>0</v>
      </c>
      <c r="K75" s="37">
        <v>1</v>
      </c>
      <c r="L75" s="37">
        <v>0</v>
      </c>
      <c r="M75" s="37">
        <v>0</v>
      </c>
      <c r="N75" s="37">
        <v>1</v>
      </c>
      <c r="O75" s="38">
        <f t="shared" si="5"/>
        <v>201</v>
      </c>
      <c r="P75" s="38">
        <f t="shared" si="6"/>
        <v>71</v>
      </c>
      <c r="Q75" s="38">
        <f t="shared" si="7"/>
        <v>272</v>
      </c>
      <c r="R75" s="37">
        <v>0</v>
      </c>
      <c r="S75" s="37">
        <v>0</v>
      </c>
      <c r="T75" s="38">
        <f t="shared" si="8"/>
        <v>0</v>
      </c>
    </row>
    <row r="76" spans="1:20" ht="12.95" customHeight="1">
      <c r="A76" s="39">
        <v>66</v>
      </c>
      <c r="B76" s="36" t="s">
        <v>1102</v>
      </c>
      <c r="C76" s="37">
        <v>479</v>
      </c>
      <c r="D76" s="37">
        <v>8</v>
      </c>
      <c r="E76" s="37">
        <v>18</v>
      </c>
      <c r="F76" s="37">
        <v>27</v>
      </c>
      <c r="G76" s="37">
        <v>9</v>
      </c>
      <c r="H76" s="37">
        <v>207</v>
      </c>
      <c r="I76" s="37">
        <v>67</v>
      </c>
      <c r="J76" s="37">
        <v>0</v>
      </c>
      <c r="K76" s="37">
        <v>1</v>
      </c>
      <c r="L76" s="37">
        <v>0</v>
      </c>
      <c r="M76" s="37">
        <v>1</v>
      </c>
      <c r="N76" s="37">
        <v>5</v>
      </c>
      <c r="O76" s="38">
        <f t="shared" si="5"/>
        <v>748</v>
      </c>
      <c r="P76" s="38">
        <f t="shared" si="6"/>
        <v>74</v>
      </c>
      <c r="Q76" s="38">
        <f t="shared" si="7"/>
        <v>822</v>
      </c>
      <c r="R76" s="37">
        <v>0</v>
      </c>
      <c r="S76" s="37">
        <v>0</v>
      </c>
      <c r="T76" s="38">
        <f t="shared" si="8"/>
        <v>0</v>
      </c>
    </row>
    <row r="77" spans="1:20" ht="12.95" customHeight="1">
      <c r="A77" s="39">
        <v>67</v>
      </c>
      <c r="B77" s="36" t="s">
        <v>1103</v>
      </c>
      <c r="C77" s="37">
        <v>1407</v>
      </c>
      <c r="D77" s="37">
        <v>109</v>
      </c>
      <c r="E77" s="37">
        <v>122</v>
      </c>
      <c r="F77" s="37">
        <v>257</v>
      </c>
      <c r="G77" s="37">
        <v>77</v>
      </c>
      <c r="H77" s="37">
        <v>2315</v>
      </c>
      <c r="I77" s="37">
        <v>75</v>
      </c>
      <c r="J77" s="37">
        <v>0</v>
      </c>
      <c r="K77" s="37">
        <v>3</v>
      </c>
      <c r="L77" s="37">
        <v>4</v>
      </c>
      <c r="M77" s="37">
        <v>2</v>
      </c>
      <c r="N77" s="37">
        <v>53</v>
      </c>
      <c r="O77" s="38">
        <f t="shared" si="5"/>
        <v>4287</v>
      </c>
      <c r="P77" s="38">
        <f t="shared" si="6"/>
        <v>137</v>
      </c>
      <c r="Q77" s="38">
        <f t="shared" si="7"/>
        <v>4424</v>
      </c>
      <c r="R77" s="37">
        <v>87</v>
      </c>
      <c r="S77" s="37">
        <v>0</v>
      </c>
      <c r="T77" s="38">
        <f t="shared" si="8"/>
        <v>87</v>
      </c>
    </row>
    <row r="78" spans="1:20" ht="12.95" customHeight="1">
      <c r="A78" s="39">
        <v>68</v>
      </c>
      <c r="B78" s="36" t="s">
        <v>1104</v>
      </c>
      <c r="C78" s="37">
        <v>446</v>
      </c>
      <c r="D78" s="37">
        <v>8</v>
      </c>
      <c r="E78" s="37">
        <v>17</v>
      </c>
      <c r="F78" s="37">
        <v>31</v>
      </c>
      <c r="G78" s="37">
        <v>14</v>
      </c>
      <c r="H78" s="37">
        <v>288</v>
      </c>
      <c r="I78" s="37">
        <v>52</v>
      </c>
      <c r="J78" s="37">
        <v>4</v>
      </c>
      <c r="K78" s="37">
        <v>1</v>
      </c>
      <c r="L78" s="37">
        <v>5</v>
      </c>
      <c r="M78" s="37">
        <v>0</v>
      </c>
      <c r="N78" s="37">
        <v>14</v>
      </c>
      <c r="O78" s="38">
        <f t="shared" si="5"/>
        <v>804</v>
      </c>
      <c r="P78" s="38">
        <f t="shared" si="6"/>
        <v>76</v>
      </c>
      <c r="Q78" s="38">
        <f t="shared" si="7"/>
        <v>880</v>
      </c>
      <c r="R78" s="37">
        <v>0</v>
      </c>
      <c r="S78" s="37">
        <v>0</v>
      </c>
      <c r="T78" s="38">
        <f t="shared" si="8"/>
        <v>0</v>
      </c>
    </row>
    <row r="79" spans="1:20" ht="12.95" customHeight="1">
      <c r="A79" s="39">
        <v>69</v>
      </c>
      <c r="B79" s="36" t="s">
        <v>1105</v>
      </c>
      <c r="C79" s="37">
        <v>11</v>
      </c>
      <c r="D79" s="37">
        <v>0</v>
      </c>
      <c r="E79" s="37">
        <v>0</v>
      </c>
      <c r="F79" s="37">
        <v>0</v>
      </c>
      <c r="G79" s="37">
        <v>0</v>
      </c>
      <c r="H79" s="37">
        <v>12</v>
      </c>
      <c r="I79" s="37">
        <v>5</v>
      </c>
      <c r="J79" s="37">
        <v>0</v>
      </c>
      <c r="K79" s="37">
        <v>0</v>
      </c>
      <c r="L79" s="37">
        <v>0</v>
      </c>
      <c r="M79" s="37">
        <v>0</v>
      </c>
      <c r="N79" s="37">
        <v>0</v>
      </c>
      <c r="O79" s="38">
        <f t="shared" si="5"/>
        <v>23</v>
      </c>
      <c r="P79" s="38">
        <f t="shared" si="6"/>
        <v>5</v>
      </c>
      <c r="Q79" s="38">
        <f t="shared" si="7"/>
        <v>28</v>
      </c>
      <c r="R79" s="37">
        <v>0</v>
      </c>
      <c r="S79" s="37">
        <v>0</v>
      </c>
      <c r="T79" s="38">
        <f t="shared" si="8"/>
        <v>0</v>
      </c>
    </row>
    <row r="80" spans="1:20" ht="12.95" customHeight="1">
      <c r="A80" s="39">
        <v>70</v>
      </c>
      <c r="B80" s="36" t="s">
        <v>1106</v>
      </c>
      <c r="C80" s="37">
        <v>809</v>
      </c>
      <c r="D80" s="37">
        <v>21</v>
      </c>
      <c r="E80" s="37">
        <v>36</v>
      </c>
      <c r="F80" s="37">
        <v>78</v>
      </c>
      <c r="G80" s="37">
        <v>12</v>
      </c>
      <c r="H80" s="37">
        <v>443</v>
      </c>
      <c r="I80" s="37">
        <v>661</v>
      </c>
      <c r="J80" s="37">
        <v>18</v>
      </c>
      <c r="K80" s="37">
        <v>19</v>
      </c>
      <c r="L80" s="37">
        <v>29</v>
      </c>
      <c r="M80" s="37">
        <v>7</v>
      </c>
      <c r="N80" s="37">
        <v>208</v>
      </c>
      <c r="O80" s="38">
        <f t="shared" si="5"/>
        <v>1399</v>
      </c>
      <c r="P80" s="38">
        <f t="shared" si="6"/>
        <v>942</v>
      </c>
      <c r="Q80" s="38">
        <f t="shared" si="7"/>
        <v>2341</v>
      </c>
      <c r="R80" s="37">
        <v>0</v>
      </c>
      <c r="S80" s="37">
        <v>0</v>
      </c>
      <c r="T80" s="38">
        <f t="shared" si="8"/>
        <v>0</v>
      </c>
    </row>
    <row r="81" spans="1:20" ht="12.95" customHeight="1">
      <c r="A81" s="39">
        <v>71</v>
      </c>
      <c r="B81" s="36" t="s">
        <v>1107</v>
      </c>
      <c r="C81" s="37">
        <v>309</v>
      </c>
      <c r="D81" s="37">
        <v>8</v>
      </c>
      <c r="E81" s="37">
        <v>39</v>
      </c>
      <c r="F81" s="37">
        <v>22</v>
      </c>
      <c r="G81" s="37">
        <v>13</v>
      </c>
      <c r="H81" s="37">
        <v>196</v>
      </c>
      <c r="I81" s="37">
        <v>19</v>
      </c>
      <c r="J81" s="37">
        <v>0</v>
      </c>
      <c r="K81" s="37">
        <v>2</v>
      </c>
      <c r="L81" s="37">
        <v>1</v>
      </c>
      <c r="M81" s="37">
        <v>0</v>
      </c>
      <c r="N81" s="37">
        <v>5</v>
      </c>
      <c r="O81" s="38">
        <f t="shared" si="5"/>
        <v>587</v>
      </c>
      <c r="P81" s="38">
        <f t="shared" si="6"/>
        <v>27</v>
      </c>
      <c r="Q81" s="38">
        <f t="shared" si="7"/>
        <v>614</v>
      </c>
      <c r="R81" s="37">
        <v>0</v>
      </c>
      <c r="S81" s="37">
        <v>0</v>
      </c>
      <c r="T81" s="38">
        <f t="shared" si="8"/>
        <v>0</v>
      </c>
    </row>
    <row r="82" spans="1:20" ht="12.95" customHeight="1">
      <c r="A82" s="39">
        <v>72</v>
      </c>
      <c r="B82" s="36" t="s">
        <v>1108</v>
      </c>
      <c r="C82" s="37">
        <v>107</v>
      </c>
      <c r="D82" s="37">
        <v>0</v>
      </c>
      <c r="E82" s="37">
        <v>4</v>
      </c>
      <c r="F82" s="37">
        <v>5</v>
      </c>
      <c r="G82" s="37">
        <v>1</v>
      </c>
      <c r="H82" s="37">
        <v>80</v>
      </c>
      <c r="I82" s="37">
        <v>11</v>
      </c>
      <c r="J82" s="37">
        <v>0</v>
      </c>
      <c r="K82" s="37">
        <v>0</v>
      </c>
      <c r="L82" s="37">
        <v>0</v>
      </c>
      <c r="M82" s="37">
        <v>0</v>
      </c>
      <c r="N82" s="37">
        <v>2</v>
      </c>
      <c r="O82" s="38">
        <f t="shared" si="5"/>
        <v>197</v>
      </c>
      <c r="P82" s="38">
        <f t="shared" si="6"/>
        <v>13</v>
      </c>
      <c r="Q82" s="38">
        <f t="shared" si="7"/>
        <v>210</v>
      </c>
      <c r="R82" s="37">
        <v>1</v>
      </c>
      <c r="S82" s="37">
        <v>0</v>
      </c>
      <c r="T82" s="38">
        <f t="shared" si="8"/>
        <v>1</v>
      </c>
    </row>
    <row r="83" spans="1:20" ht="12.95" customHeight="1">
      <c r="A83" s="39">
        <v>73</v>
      </c>
      <c r="B83" s="36" t="s">
        <v>1109</v>
      </c>
      <c r="C83" s="37">
        <v>93</v>
      </c>
      <c r="D83" s="37">
        <v>0</v>
      </c>
      <c r="E83" s="37">
        <v>0</v>
      </c>
      <c r="F83" s="37">
        <v>0</v>
      </c>
      <c r="G83" s="37">
        <v>0</v>
      </c>
      <c r="H83" s="37">
        <v>22</v>
      </c>
      <c r="I83" s="37">
        <v>2</v>
      </c>
      <c r="J83" s="37">
        <v>0</v>
      </c>
      <c r="K83" s="37">
        <v>0</v>
      </c>
      <c r="L83" s="37">
        <v>0</v>
      </c>
      <c r="M83" s="37">
        <v>0</v>
      </c>
      <c r="N83" s="37">
        <v>0</v>
      </c>
      <c r="O83" s="38">
        <f t="shared" si="5"/>
        <v>115</v>
      </c>
      <c r="P83" s="38">
        <f t="shared" si="6"/>
        <v>2</v>
      </c>
      <c r="Q83" s="38">
        <f t="shared" si="7"/>
        <v>117</v>
      </c>
      <c r="R83" s="37">
        <v>0</v>
      </c>
      <c r="S83" s="37">
        <v>0</v>
      </c>
      <c r="T83" s="38">
        <f t="shared" si="8"/>
        <v>0</v>
      </c>
    </row>
    <row r="84" spans="1:20" ht="12.95" customHeight="1">
      <c r="A84" s="39">
        <v>74</v>
      </c>
      <c r="B84" s="36" t="s">
        <v>1110</v>
      </c>
      <c r="C84" s="37">
        <v>286</v>
      </c>
      <c r="D84" s="37">
        <v>16</v>
      </c>
      <c r="E84" s="37">
        <v>39</v>
      </c>
      <c r="F84" s="37">
        <v>50</v>
      </c>
      <c r="G84" s="37">
        <v>11</v>
      </c>
      <c r="H84" s="37">
        <v>335</v>
      </c>
      <c r="I84" s="37">
        <v>20</v>
      </c>
      <c r="J84" s="37">
        <v>0</v>
      </c>
      <c r="K84" s="37">
        <v>2</v>
      </c>
      <c r="L84" s="37">
        <v>4</v>
      </c>
      <c r="M84" s="37">
        <v>0</v>
      </c>
      <c r="N84" s="37">
        <v>17</v>
      </c>
      <c r="O84" s="38">
        <f t="shared" si="5"/>
        <v>737</v>
      </c>
      <c r="P84" s="38">
        <f t="shared" si="6"/>
        <v>43</v>
      </c>
      <c r="Q84" s="38">
        <f t="shared" si="7"/>
        <v>780</v>
      </c>
      <c r="R84" s="37">
        <v>4</v>
      </c>
      <c r="S84" s="37">
        <v>0</v>
      </c>
      <c r="T84" s="38">
        <f t="shared" si="8"/>
        <v>4</v>
      </c>
    </row>
    <row r="85" spans="1:20" ht="12.95" customHeight="1">
      <c r="A85" s="39">
        <v>75</v>
      </c>
      <c r="B85" s="36" t="s">
        <v>1111</v>
      </c>
      <c r="C85" s="37">
        <v>23</v>
      </c>
      <c r="D85" s="37">
        <v>2</v>
      </c>
      <c r="E85" s="37">
        <v>0</v>
      </c>
      <c r="F85" s="37">
        <v>1</v>
      </c>
      <c r="G85" s="37">
        <v>0</v>
      </c>
      <c r="H85" s="37">
        <v>10</v>
      </c>
      <c r="I85" s="37">
        <v>0</v>
      </c>
      <c r="J85" s="37">
        <v>0</v>
      </c>
      <c r="K85" s="37">
        <v>0</v>
      </c>
      <c r="L85" s="37">
        <v>0</v>
      </c>
      <c r="M85" s="37">
        <v>0</v>
      </c>
      <c r="N85" s="37">
        <v>0</v>
      </c>
      <c r="O85" s="38">
        <f t="shared" si="5"/>
        <v>36</v>
      </c>
      <c r="P85" s="38">
        <f t="shared" si="6"/>
        <v>0</v>
      </c>
      <c r="Q85" s="38">
        <f t="shared" si="7"/>
        <v>36</v>
      </c>
      <c r="R85" s="37">
        <v>0</v>
      </c>
      <c r="S85" s="37">
        <v>0</v>
      </c>
      <c r="T85" s="38">
        <f t="shared" si="8"/>
        <v>0</v>
      </c>
    </row>
    <row r="86" spans="1:20" ht="12.95" customHeight="1">
      <c r="A86" s="39">
        <v>76</v>
      </c>
      <c r="B86" s="36" t="s">
        <v>1112</v>
      </c>
      <c r="C86" s="37">
        <v>32</v>
      </c>
      <c r="D86" s="37">
        <v>0</v>
      </c>
      <c r="E86" s="37">
        <v>0</v>
      </c>
      <c r="F86" s="37">
        <v>1</v>
      </c>
      <c r="G86" s="37">
        <v>0</v>
      </c>
      <c r="H86" s="37">
        <v>13</v>
      </c>
      <c r="I86" s="37">
        <v>1</v>
      </c>
      <c r="J86" s="37">
        <v>0</v>
      </c>
      <c r="K86" s="37">
        <v>0</v>
      </c>
      <c r="L86" s="37">
        <v>0</v>
      </c>
      <c r="M86" s="37">
        <v>0</v>
      </c>
      <c r="N86" s="37">
        <v>0</v>
      </c>
      <c r="O86" s="38">
        <f t="shared" si="5"/>
        <v>46</v>
      </c>
      <c r="P86" s="38">
        <f t="shared" si="6"/>
        <v>1</v>
      </c>
      <c r="Q86" s="38">
        <f t="shared" si="7"/>
        <v>47</v>
      </c>
      <c r="R86" s="37">
        <v>0</v>
      </c>
      <c r="S86" s="37">
        <v>0</v>
      </c>
      <c r="T86" s="38">
        <f t="shared" si="8"/>
        <v>0</v>
      </c>
    </row>
    <row r="87" spans="1:20" ht="12.95" customHeight="1">
      <c r="A87" s="39">
        <v>77</v>
      </c>
      <c r="B87" s="36" t="s">
        <v>1113</v>
      </c>
      <c r="C87" s="37">
        <v>718</v>
      </c>
      <c r="D87" s="37">
        <v>38</v>
      </c>
      <c r="E87" s="37">
        <v>87</v>
      </c>
      <c r="F87" s="37">
        <v>183</v>
      </c>
      <c r="G87" s="37">
        <v>33</v>
      </c>
      <c r="H87" s="37">
        <v>540</v>
      </c>
      <c r="I87" s="37">
        <v>53</v>
      </c>
      <c r="J87" s="37">
        <v>5</v>
      </c>
      <c r="K87" s="37">
        <v>8</v>
      </c>
      <c r="L87" s="37">
        <v>13</v>
      </c>
      <c r="M87" s="37">
        <v>2</v>
      </c>
      <c r="N87" s="37">
        <v>21</v>
      </c>
      <c r="O87" s="38">
        <f t="shared" si="5"/>
        <v>1599</v>
      </c>
      <c r="P87" s="38">
        <f t="shared" si="6"/>
        <v>102</v>
      </c>
      <c r="Q87" s="38">
        <f t="shared" si="7"/>
        <v>1701</v>
      </c>
      <c r="R87" s="37">
        <v>1</v>
      </c>
      <c r="S87" s="37">
        <v>0</v>
      </c>
      <c r="T87" s="38">
        <f t="shared" si="8"/>
        <v>1</v>
      </c>
    </row>
    <row r="88" spans="1:20" ht="12.95" customHeight="1">
      <c r="A88" s="39">
        <v>78</v>
      </c>
      <c r="B88" s="36" t="s">
        <v>1114</v>
      </c>
      <c r="C88" s="37">
        <v>408</v>
      </c>
      <c r="D88" s="37">
        <v>32</v>
      </c>
      <c r="E88" s="37">
        <v>85</v>
      </c>
      <c r="F88" s="37">
        <v>159</v>
      </c>
      <c r="G88" s="37">
        <v>58</v>
      </c>
      <c r="H88" s="37">
        <v>827</v>
      </c>
      <c r="I88" s="37">
        <v>65</v>
      </c>
      <c r="J88" s="37">
        <v>3</v>
      </c>
      <c r="K88" s="37">
        <v>1</v>
      </c>
      <c r="L88" s="37">
        <v>1</v>
      </c>
      <c r="M88" s="37">
        <v>0</v>
      </c>
      <c r="N88" s="37">
        <v>22</v>
      </c>
      <c r="O88" s="38">
        <f t="shared" si="5"/>
        <v>1569</v>
      </c>
      <c r="P88" s="38">
        <f t="shared" si="6"/>
        <v>92</v>
      </c>
      <c r="Q88" s="38">
        <f t="shared" si="7"/>
        <v>1661</v>
      </c>
      <c r="R88" s="37">
        <v>0</v>
      </c>
      <c r="S88" s="37">
        <v>1</v>
      </c>
      <c r="T88" s="38">
        <f t="shared" si="8"/>
        <v>1</v>
      </c>
    </row>
    <row r="89" spans="1:20" ht="12.95" customHeight="1">
      <c r="A89" s="39">
        <v>79</v>
      </c>
      <c r="B89" s="36" t="s">
        <v>1115</v>
      </c>
      <c r="C89" s="37">
        <v>16</v>
      </c>
      <c r="D89" s="37">
        <v>0</v>
      </c>
      <c r="E89" s="37">
        <v>0</v>
      </c>
      <c r="F89" s="37">
        <v>2</v>
      </c>
      <c r="G89" s="37">
        <v>1</v>
      </c>
      <c r="H89" s="37">
        <v>29</v>
      </c>
      <c r="I89" s="37">
        <v>2</v>
      </c>
      <c r="J89" s="37">
        <v>0</v>
      </c>
      <c r="K89" s="37">
        <v>0</v>
      </c>
      <c r="L89" s="37">
        <v>1</v>
      </c>
      <c r="M89" s="37">
        <v>0</v>
      </c>
      <c r="N89" s="37">
        <v>1</v>
      </c>
      <c r="O89" s="38">
        <f t="shared" si="5"/>
        <v>48</v>
      </c>
      <c r="P89" s="38">
        <f t="shared" si="6"/>
        <v>4</v>
      </c>
      <c r="Q89" s="38">
        <f t="shared" si="7"/>
        <v>52</v>
      </c>
      <c r="R89" s="37">
        <v>0</v>
      </c>
      <c r="S89" s="37">
        <v>0</v>
      </c>
      <c r="T89" s="38">
        <f t="shared" si="8"/>
        <v>0</v>
      </c>
    </row>
    <row r="90" spans="1:20" ht="12.95" customHeight="1">
      <c r="A90" s="39">
        <v>80</v>
      </c>
      <c r="B90" s="36" t="s">
        <v>1116</v>
      </c>
      <c r="C90" s="37">
        <v>303</v>
      </c>
      <c r="D90" s="37">
        <v>5</v>
      </c>
      <c r="E90" s="37">
        <v>15</v>
      </c>
      <c r="F90" s="37">
        <v>55</v>
      </c>
      <c r="G90" s="37">
        <v>3</v>
      </c>
      <c r="H90" s="37">
        <v>459</v>
      </c>
      <c r="I90" s="37">
        <v>27</v>
      </c>
      <c r="J90" s="37">
        <v>0</v>
      </c>
      <c r="K90" s="37">
        <v>1</v>
      </c>
      <c r="L90" s="37">
        <v>2</v>
      </c>
      <c r="M90" s="37">
        <v>0</v>
      </c>
      <c r="N90" s="37">
        <v>5</v>
      </c>
      <c r="O90" s="38">
        <f t="shared" si="5"/>
        <v>840</v>
      </c>
      <c r="P90" s="38">
        <f t="shared" si="6"/>
        <v>35</v>
      </c>
      <c r="Q90" s="38">
        <f t="shared" si="7"/>
        <v>875</v>
      </c>
      <c r="R90" s="37">
        <v>0</v>
      </c>
      <c r="S90" s="37">
        <v>0</v>
      </c>
      <c r="T90" s="38">
        <f t="shared" si="8"/>
        <v>0</v>
      </c>
    </row>
    <row r="91" spans="1:20" ht="12.95" customHeight="1">
      <c r="A91" s="39">
        <v>81</v>
      </c>
      <c r="B91" s="36" t="s">
        <v>1117</v>
      </c>
      <c r="C91" s="37">
        <v>719</v>
      </c>
      <c r="D91" s="37">
        <v>58</v>
      </c>
      <c r="E91" s="37">
        <v>93</v>
      </c>
      <c r="F91" s="37">
        <v>105</v>
      </c>
      <c r="G91" s="37">
        <v>40</v>
      </c>
      <c r="H91" s="37">
        <v>735</v>
      </c>
      <c r="I91" s="37">
        <v>229</v>
      </c>
      <c r="J91" s="37">
        <v>10</v>
      </c>
      <c r="K91" s="37">
        <v>13</v>
      </c>
      <c r="L91" s="37">
        <v>17</v>
      </c>
      <c r="M91" s="37">
        <v>3</v>
      </c>
      <c r="N91" s="37">
        <v>86</v>
      </c>
      <c r="O91" s="38">
        <f t="shared" si="5"/>
        <v>1750</v>
      </c>
      <c r="P91" s="38">
        <f t="shared" si="6"/>
        <v>358</v>
      </c>
      <c r="Q91" s="38">
        <f t="shared" si="7"/>
        <v>2108</v>
      </c>
      <c r="R91" s="37">
        <v>4</v>
      </c>
      <c r="S91" s="37">
        <v>0</v>
      </c>
      <c r="T91" s="38">
        <f t="shared" si="8"/>
        <v>4</v>
      </c>
    </row>
    <row r="92" spans="1:20" ht="26.25" customHeight="1">
      <c r="A92" s="39"/>
      <c r="B92" s="880" t="s">
        <v>1118</v>
      </c>
      <c r="C92" s="881"/>
      <c r="D92" s="881"/>
      <c r="E92" s="881"/>
      <c r="F92" s="881"/>
      <c r="G92" s="881"/>
      <c r="H92" s="881"/>
      <c r="I92" s="881"/>
      <c r="J92" s="881"/>
      <c r="K92" s="881"/>
      <c r="L92" s="881"/>
      <c r="M92" s="881"/>
      <c r="N92" s="881"/>
      <c r="O92" s="881"/>
      <c r="P92" s="881"/>
      <c r="Q92" s="881"/>
      <c r="R92" s="685">
        <v>171</v>
      </c>
      <c r="S92" s="685">
        <v>4</v>
      </c>
      <c r="T92" s="686">
        <f>+S92+R92</f>
        <v>175</v>
      </c>
    </row>
    <row r="93" spans="1:20" ht="18" customHeight="1">
      <c r="A93" s="46"/>
      <c r="B93" s="47" t="s">
        <v>1119</v>
      </c>
      <c r="C93" s="48">
        <f>SUM(C7:C91)</f>
        <v>117511</v>
      </c>
      <c r="D93" s="48">
        <f t="shared" ref="D93:Q93" si="9">SUM(D7:D91)</f>
        <v>5304</v>
      </c>
      <c r="E93" s="48">
        <f t="shared" si="9"/>
        <v>10077</v>
      </c>
      <c r="F93" s="48">
        <f t="shared" si="9"/>
        <v>14406</v>
      </c>
      <c r="G93" s="48">
        <f t="shared" si="9"/>
        <v>3893</v>
      </c>
      <c r="H93" s="48">
        <f t="shared" si="9"/>
        <v>89924</v>
      </c>
      <c r="I93" s="48">
        <f t="shared" si="9"/>
        <v>28609</v>
      </c>
      <c r="J93" s="48">
        <f t="shared" si="9"/>
        <v>1082</v>
      </c>
      <c r="K93" s="48">
        <f t="shared" si="9"/>
        <v>1761</v>
      </c>
      <c r="L93" s="48">
        <f t="shared" si="9"/>
        <v>2297</v>
      </c>
      <c r="M93" s="48">
        <f t="shared" si="9"/>
        <v>609</v>
      </c>
      <c r="N93" s="48">
        <f t="shared" si="9"/>
        <v>10595</v>
      </c>
      <c r="O93" s="48">
        <f t="shared" si="9"/>
        <v>241115</v>
      </c>
      <c r="P93" s="48">
        <f t="shared" si="9"/>
        <v>44953</v>
      </c>
      <c r="Q93" s="48">
        <f t="shared" si="9"/>
        <v>286068</v>
      </c>
      <c r="R93" s="48">
        <f>SUM(R7:R92)</f>
        <v>568</v>
      </c>
      <c r="S93" s="48">
        <f t="shared" ref="S93:T93" si="10">SUM(S7:S92)</f>
        <v>29</v>
      </c>
      <c r="T93" s="48">
        <f t="shared" si="10"/>
        <v>597</v>
      </c>
    </row>
    <row r="94" spans="1:20" ht="14.25">
      <c r="A94" s="882" t="s">
        <v>1120</v>
      </c>
      <c r="B94" s="882"/>
      <c r="C94" s="882"/>
      <c r="D94" s="882"/>
      <c r="E94" s="882"/>
      <c r="F94" s="882"/>
      <c r="G94" s="882"/>
      <c r="H94" s="882"/>
      <c r="I94" s="882"/>
      <c r="J94" s="882"/>
      <c r="K94" s="882"/>
      <c r="L94" s="882"/>
      <c r="M94" s="882"/>
      <c r="N94" s="882"/>
      <c r="O94" s="882"/>
      <c r="P94" s="882"/>
      <c r="Q94" s="882"/>
      <c r="R94" s="882"/>
      <c r="S94" s="882"/>
      <c r="T94" s="882"/>
    </row>
    <row r="95" spans="1:20">
      <c r="C95" s="49"/>
      <c r="D95" s="49"/>
      <c r="E95" s="49"/>
      <c r="F95" s="49"/>
      <c r="G95" s="49"/>
      <c r="H95" s="49"/>
      <c r="I95" s="49"/>
      <c r="J95" s="49"/>
      <c r="K95" s="49"/>
      <c r="L95" s="49"/>
      <c r="M95" s="49"/>
      <c r="N95" s="49"/>
      <c r="O95" s="49"/>
      <c r="P95" s="49"/>
      <c r="Q95" s="49"/>
      <c r="R95" s="49"/>
      <c r="S95" s="49"/>
      <c r="T95" s="49"/>
    </row>
    <row r="96" spans="1:20">
      <c r="C96" s="49"/>
      <c r="D96" s="49"/>
      <c r="E96" s="49"/>
      <c r="F96" s="49"/>
      <c r="G96" s="49"/>
      <c r="H96" s="49"/>
      <c r="I96" s="49"/>
      <c r="J96" s="49"/>
      <c r="K96" s="49"/>
      <c r="L96" s="49"/>
      <c r="M96" s="49"/>
      <c r="N96" s="49"/>
      <c r="O96" s="49"/>
      <c r="P96" s="49"/>
      <c r="Q96" s="49"/>
      <c r="R96" s="49"/>
      <c r="S96" s="49"/>
      <c r="T96" s="49"/>
    </row>
  </sheetData>
  <mergeCells count="18">
    <mergeCell ref="A1:T1"/>
    <mergeCell ref="A2:T2"/>
    <mergeCell ref="A4:A6"/>
    <mergeCell ref="B4:B6"/>
    <mergeCell ref="C4:Q4"/>
    <mergeCell ref="R4:T5"/>
    <mergeCell ref="C5:H5"/>
    <mergeCell ref="I5:N5"/>
    <mergeCell ref="O5:Q5"/>
    <mergeCell ref="B92:Q92"/>
    <mergeCell ref="A94:T94"/>
    <mergeCell ref="A48:A50"/>
    <mergeCell ref="B48:B50"/>
    <mergeCell ref="C48:Q48"/>
    <mergeCell ref="R48:T49"/>
    <mergeCell ref="C49:H49"/>
    <mergeCell ref="I49:N49"/>
    <mergeCell ref="O49:Q49"/>
  </mergeCells>
  <printOptions horizontalCentered="1" verticalCentered="1"/>
  <pageMargins left="0.23622047244094491" right="0.27559055118110237" top="0" bottom="0" header="0.31496062992125984" footer="0.27"/>
  <pageSetup paperSize="9" scale="79" orientation="landscape" horizontalDpi="4294967295" verticalDpi="4294967295" r:id="rId1"/>
  <rowBreaks count="1" manualBreakCount="1">
    <brk id="46" max="19" man="1"/>
  </rowBreaks>
  <ignoredErrors>
    <ignoredError sqref="O7:P46 O51:P91" formulaRange="1"/>
  </ignoredErrors>
</worksheet>
</file>

<file path=xl/worksheets/sheet6.xml><?xml version="1.0" encoding="utf-8"?>
<worksheet xmlns="http://schemas.openxmlformats.org/spreadsheetml/2006/main" xmlns:r="http://schemas.openxmlformats.org/officeDocument/2006/relationships">
  <sheetPr>
    <tabColor theme="0"/>
  </sheetPr>
  <dimension ref="A1:S80"/>
  <sheetViews>
    <sheetView showGridLines="0" zoomScale="110" zoomScaleNormal="110" workbookViewId="0">
      <pane xSplit="1" ySplit="6" topLeftCell="B7" activePane="bottomRight" state="frozen"/>
      <selection activeCell="J27" sqref="J27"/>
      <selection pane="topRight" activeCell="J27" sqref="J27"/>
      <selection pane="bottomLeft" activeCell="J27" sqref="J27"/>
      <selection pane="bottomRight" sqref="A1:S1"/>
    </sheetView>
  </sheetViews>
  <sheetFormatPr defaultColWidth="9.140625" defaultRowHeight="12.75"/>
  <cols>
    <col min="1" max="1" width="7.7109375" style="59" bestFit="1" customWidth="1"/>
    <col min="2" max="2" width="9.5703125" style="59" customWidth="1"/>
    <col min="3" max="3" width="10.42578125" style="59" customWidth="1"/>
    <col min="4" max="4" width="6.7109375" style="59" customWidth="1"/>
    <col min="5" max="5" width="6.42578125" style="59" bestFit="1" customWidth="1"/>
    <col min="6" max="6" width="5.5703125" style="59" bestFit="1" customWidth="1"/>
    <col min="7" max="7" width="6.42578125" style="59" bestFit="1" customWidth="1"/>
    <col min="8" max="8" width="9.28515625" style="59" customWidth="1"/>
    <col min="9" max="9" width="10.42578125" style="59" customWidth="1"/>
    <col min="10" max="11" width="5.42578125" style="59" bestFit="1" customWidth="1"/>
    <col min="12" max="12" width="4" style="59" bestFit="1" customWidth="1"/>
    <col min="13" max="13" width="6.5703125" style="59" bestFit="1" customWidth="1"/>
    <col min="14" max="14" width="7.42578125" style="59" bestFit="1" customWidth="1"/>
    <col min="15" max="15" width="6.42578125" style="59" bestFit="1" customWidth="1"/>
    <col min="16" max="16" width="7.42578125" style="59" bestFit="1" customWidth="1"/>
    <col min="17" max="18" width="6.7109375" style="59" customWidth="1"/>
    <col min="19" max="19" width="7.140625" style="59" customWidth="1"/>
    <col min="20" max="16384" width="9.140625" style="59"/>
  </cols>
  <sheetData>
    <row r="1" spans="1:19" ht="27" customHeight="1">
      <c r="A1" s="898" t="s">
        <v>1128</v>
      </c>
      <c r="B1" s="898"/>
      <c r="C1" s="898"/>
      <c r="D1" s="898"/>
      <c r="E1" s="898"/>
      <c r="F1" s="898"/>
      <c r="G1" s="898"/>
      <c r="H1" s="898"/>
      <c r="I1" s="898"/>
      <c r="J1" s="898"/>
      <c r="K1" s="898"/>
      <c r="L1" s="898"/>
      <c r="M1" s="898"/>
      <c r="N1" s="898"/>
      <c r="O1" s="898"/>
      <c r="P1" s="898"/>
      <c r="Q1" s="898"/>
      <c r="R1" s="898"/>
      <c r="S1" s="898"/>
    </row>
    <row r="2" spans="1:19">
      <c r="A2" s="899" t="s">
        <v>1129</v>
      </c>
      <c r="B2" s="899"/>
      <c r="C2" s="899"/>
      <c r="D2" s="899"/>
      <c r="E2" s="899"/>
      <c r="F2" s="899"/>
      <c r="G2" s="899"/>
      <c r="H2" s="899"/>
      <c r="I2" s="899"/>
      <c r="J2" s="899"/>
      <c r="K2" s="899"/>
      <c r="L2" s="899"/>
      <c r="M2" s="899"/>
      <c r="N2" s="899"/>
      <c r="O2" s="899"/>
      <c r="P2" s="899"/>
      <c r="Q2" s="899"/>
      <c r="R2" s="899"/>
      <c r="S2" s="899"/>
    </row>
    <row r="3" spans="1:19" ht="8.25" customHeight="1"/>
    <row r="4" spans="1:19" s="60" customFormat="1" ht="27" customHeight="1">
      <c r="A4" s="900" t="s">
        <v>1130</v>
      </c>
      <c r="B4" s="903" t="s">
        <v>1131</v>
      </c>
      <c r="C4" s="904"/>
      <c r="D4" s="904"/>
      <c r="E4" s="904"/>
      <c r="F4" s="904"/>
      <c r="G4" s="904"/>
      <c r="H4" s="904"/>
      <c r="I4" s="904"/>
      <c r="J4" s="904"/>
      <c r="K4" s="904"/>
      <c r="L4" s="904"/>
      <c r="M4" s="904"/>
      <c r="N4" s="904"/>
      <c r="O4" s="904"/>
      <c r="P4" s="904"/>
      <c r="Q4" s="905" t="s">
        <v>5</v>
      </c>
      <c r="R4" s="866"/>
      <c r="S4" s="866"/>
    </row>
    <row r="5" spans="1:19" s="60" customFormat="1" ht="21" customHeight="1">
      <c r="A5" s="901"/>
      <c r="B5" s="903" t="s">
        <v>1132</v>
      </c>
      <c r="C5" s="904"/>
      <c r="D5" s="904"/>
      <c r="E5" s="904"/>
      <c r="F5" s="904"/>
      <c r="G5" s="904"/>
      <c r="H5" s="903" t="s">
        <v>1133</v>
      </c>
      <c r="I5" s="904"/>
      <c r="J5" s="904"/>
      <c r="K5" s="904"/>
      <c r="L5" s="904"/>
      <c r="M5" s="904"/>
      <c r="N5" s="903" t="s">
        <v>1119</v>
      </c>
      <c r="O5" s="904"/>
      <c r="P5" s="904"/>
      <c r="Q5" s="906"/>
      <c r="R5" s="907"/>
      <c r="S5" s="907"/>
    </row>
    <row r="6" spans="1:19" s="60" customFormat="1" ht="47.25" customHeight="1">
      <c r="A6" s="902"/>
      <c r="B6" s="3" t="s">
        <v>9</v>
      </c>
      <c r="C6" s="3" t="s">
        <v>1026</v>
      </c>
      <c r="D6" s="61" t="s">
        <v>11</v>
      </c>
      <c r="E6" s="61" t="s">
        <v>12</v>
      </c>
      <c r="F6" s="61" t="s">
        <v>13</v>
      </c>
      <c r="G6" s="3" t="s">
        <v>14</v>
      </c>
      <c r="H6" s="3" t="s">
        <v>9</v>
      </c>
      <c r="I6" s="3" t="s">
        <v>1026</v>
      </c>
      <c r="J6" s="61" t="s">
        <v>11</v>
      </c>
      <c r="K6" s="61" t="s">
        <v>12</v>
      </c>
      <c r="L6" s="61" t="s">
        <v>13</v>
      </c>
      <c r="M6" s="3" t="s">
        <v>14</v>
      </c>
      <c r="N6" s="62" t="s">
        <v>1134</v>
      </c>
      <c r="O6" s="63" t="s">
        <v>1135</v>
      </c>
      <c r="P6" s="62" t="s">
        <v>1136</v>
      </c>
      <c r="Q6" s="62" t="s">
        <v>1134</v>
      </c>
      <c r="R6" s="63" t="s">
        <v>1135</v>
      </c>
      <c r="S6" s="64" t="s">
        <v>1136</v>
      </c>
    </row>
    <row r="7" spans="1:19" s="71" customFormat="1" ht="13.35" customHeight="1">
      <c r="A7" s="65">
        <v>14</v>
      </c>
      <c r="B7" s="66">
        <v>46</v>
      </c>
      <c r="C7" s="66">
        <v>0</v>
      </c>
      <c r="D7" s="66">
        <v>2</v>
      </c>
      <c r="E7" s="66">
        <v>5</v>
      </c>
      <c r="F7" s="67">
        <v>1</v>
      </c>
      <c r="G7" s="67">
        <v>18</v>
      </c>
      <c r="H7" s="67">
        <v>1</v>
      </c>
      <c r="I7" s="67">
        <v>0</v>
      </c>
      <c r="J7" s="67">
        <v>0</v>
      </c>
      <c r="K7" s="67">
        <v>0</v>
      </c>
      <c r="L7" s="67">
        <v>0</v>
      </c>
      <c r="M7" s="67">
        <v>1</v>
      </c>
      <c r="N7" s="68">
        <f>B7+C7+D7+E7+F7+G7</f>
        <v>72</v>
      </c>
      <c r="O7" s="68">
        <f>H7+I7+J7+K7+L7+M7</f>
        <v>2</v>
      </c>
      <c r="P7" s="68">
        <f>+O7+N7</f>
        <v>74</v>
      </c>
      <c r="Q7" s="69">
        <v>0</v>
      </c>
      <c r="R7" s="69">
        <v>0</v>
      </c>
      <c r="S7" s="70">
        <f>SUM(Q7:R7)</f>
        <v>0</v>
      </c>
    </row>
    <row r="8" spans="1:19" ht="13.35" customHeight="1">
      <c r="A8" s="72">
        <v>15</v>
      </c>
      <c r="B8" s="66">
        <v>168</v>
      </c>
      <c r="C8" s="66">
        <v>10</v>
      </c>
      <c r="D8" s="66">
        <v>7</v>
      </c>
      <c r="E8" s="66">
        <v>18</v>
      </c>
      <c r="F8" s="67">
        <v>1</v>
      </c>
      <c r="G8" s="67">
        <v>70</v>
      </c>
      <c r="H8" s="67">
        <v>28</v>
      </c>
      <c r="I8" s="67">
        <v>0</v>
      </c>
      <c r="J8" s="67">
        <v>3</v>
      </c>
      <c r="K8" s="67">
        <v>1</v>
      </c>
      <c r="L8" s="67">
        <v>0</v>
      </c>
      <c r="M8" s="67">
        <v>4</v>
      </c>
      <c r="N8" s="68">
        <f t="shared" ref="N8:N71" si="0">B8+C8+D8+E8+F8+G8</f>
        <v>274</v>
      </c>
      <c r="O8" s="68">
        <f t="shared" ref="O8:O71" si="1">H8+I8+J8+K8+L8+M8</f>
        <v>36</v>
      </c>
      <c r="P8" s="68">
        <f t="shared" ref="P8:P71" si="2">+O8+N8</f>
        <v>310</v>
      </c>
      <c r="Q8" s="69">
        <v>0</v>
      </c>
      <c r="R8" s="69">
        <v>0</v>
      </c>
      <c r="S8" s="70">
        <f t="shared" ref="S8:S72" si="3">+R8+Q8</f>
        <v>0</v>
      </c>
    </row>
    <row r="9" spans="1:19">
      <c r="A9" s="72">
        <f t="shared" ref="A9:A71" si="4">+A8+1</f>
        <v>16</v>
      </c>
      <c r="B9" s="66">
        <v>736</v>
      </c>
      <c r="C9" s="66">
        <v>18</v>
      </c>
      <c r="D9" s="66">
        <v>35</v>
      </c>
      <c r="E9" s="66">
        <v>37</v>
      </c>
      <c r="F9" s="67">
        <v>11</v>
      </c>
      <c r="G9" s="67">
        <v>193</v>
      </c>
      <c r="H9" s="67">
        <v>836</v>
      </c>
      <c r="I9" s="67">
        <v>4</v>
      </c>
      <c r="J9" s="67">
        <v>9</v>
      </c>
      <c r="K9" s="67">
        <v>4</v>
      </c>
      <c r="L9" s="67">
        <v>0</v>
      </c>
      <c r="M9" s="67">
        <v>28</v>
      </c>
      <c r="N9" s="68">
        <f t="shared" si="0"/>
        <v>1030</v>
      </c>
      <c r="O9" s="68">
        <f t="shared" si="1"/>
        <v>881</v>
      </c>
      <c r="P9" s="68">
        <f t="shared" si="2"/>
        <v>1911</v>
      </c>
      <c r="Q9" s="69">
        <v>1</v>
      </c>
      <c r="R9" s="69">
        <v>0</v>
      </c>
      <c r="S9" s="70">
        <f t="shared" si="3"/>
        <v>1</v>
      </c>
    </row>
    <row r="10" spans="1:19" ht="13.35" customHeight="1">
      <c r="A10" s="72">
        <f t="shared" si="4"/>
        <v>17</v>
      </c>
      <c r="B10" s="66">
        <v>1525</v>
      </c>
      <c r="C10" s="66">
        <v>34</v>
      </c>
      <c r="D10" s="66">
        <v>52</v>
      </c>
      <c r="E10" s="66">
        <v>102</v>
      </c>
      <c r="F10" s="67">
        <v>22</v>
      </c>
      <c r="G10" s="67">
        <v>444</v>
      </c>
      <c r="H10" s="67">
        <v>1584</v>
      </c>
      <c r="I10" s="67">
        <v>11</v>
      </c>
      <c r="J10" s="67">
        <v>13</v>
      </c>
      <c r="K10" s="67">
        <v>18</v>
      </c>
      <c r="L10" s="67">
        <v>3</v>
      </c>
      <c r="M10" s="67">
        <v>61</v>
      </c>
      <c r="N10" s="68">
        <f t="shared" si="0"/>
        <v>2179</v>
      </c>
      <c r="O10" s="68">
        <f t="shared" si="1"/>
        <v>1690</v>
      </c>
      <c r="P10" s="68">
        <f t="shared" si="2"/>
        <v>3869</v>
      </c>
      <c r="Q10" s="69">
        <v>1</v>
      </c>
      <c r="R10" s="69">
        <v>0</v>
      </c>
      <c r="S10" s="70">
        <f t="shared" si="3"/>
        <v>1</v>
      </c>
    </row>
    <row r="11" spans="1:19" ht="13.35" customHeight="1">
      <c r="A11" s="72">
        <f t="shared" si="4"/>
        <v>18</v>
      </c>
      <c r="B11" s="66">
        <v>3427</v>
      </c>
      <c r="C11" s="66">
        <v>102</v>
      </c>
      <c r="D11" s="66">
        <v>234</v>
      </c>
      <c r="E11" s="66">
        <v>332</v>
      </c>
      <c r="F11" s="67">
        <v>81</v>
      </c>
      <c r="G11" s="67">
        <v>1461</v>
      </c>
      <c r="H11" s="67">
        <v>942</v>
      </c>
      <c r="I11" s="67">
        <v>27</v>
      </c>
      <c r="J11" s="67">
        <v>35</v>
      </c>
      <c r="K11" s="67">
        <v>37</v>
      </c>
      <c r="L11" s="67">
        <v>9</v>
      </c>
      <c r="M11" s="67">
        <v>155</v>
      </c>
      <c r="N11" s="68">
        <f t="shared" si="0"/>
        <v>5637</v>
      </c>
      <c r="O11" s="68">
        <f t="shared" si="1"/>
        <v>1205</v>
      </c>
      <c r="P11" s="68">
        <f t="shared" si="2"/>
        <v>6842</v>
      </c>
      <c r="Q11" s="69">
        <v>1</v>
      </c>
      <c r="R11" s="69">
        <v>0</v>
      </c>
      <c r="S11" s="70">
        <f t="shared" si="3"/>
        <v>1</v>
      </c>
    </row>
    <row r="12" spans="1:19" ht="13.35" customHeight="1">
      <c r="A12" s="72">
        <f t="shared" si="4"/>
        <v>19</v>
      </c>
      <c r="B12" s="66">
        <v>3526</v>
      </c>
      <c r="C12" s="66">
        <v>114</v>
      </c>
      <c r="D12" s="66">
        <v>234</v>
      </c>
      <c r="E12" s="66">
        <v>349</v>
      </c>
      <c r="F12" s="67">
        <v>80</v>
      </c>
      <c r="G12" s="67">
        <v>1667</v>
      </c>
      <c r="H12" s="67">
        <v>906</v>
      </c>
      <c r="I12" s="67">
        <v>35</v>
      </c>
      <c r="J12" s="67">
        <v>53</v>
      </c>
      <c r="K12" s="67">
        <v>70</v>
      </c>
      <c r="L12" s="67">
        <v>23</v>
      </c>
      <c r="M12" s="67">
        <v>261</v>
      </c>
      <c r="N12" s="68">
        <f t="shared" si="0"/>
        <v>5970</v>
      </c>
      <c r="O12" s="68">
        <f t="shared" si="1"/>
        <v>1348</v>
      </c>
      <c r="P12" s="68">
        <f t="shared" si="2"/>
        <v>7318</v>
      </c>
      <c r="Q12" s="69">
        <v>0</v>
      </c>
      <c r="R12" s="69">
        <v>0</v>
      </c>
      <c r="S12" s="70">
        <f t="shared" si="3"/>
        <v>0</v>
      </c>
    </row>
    <row r="13" spans="1:19" ht="13.35" customHeight="1">
      <c r="A13" s="72">
        <f t="shared" si="4"/>
        <v>20</v>
      </c>
      <c r="B13" s="66">
        <v>2350</v>
      </c>
      <c r="C13" s="66">
        <v>94</v>
      </c>
      <c r="D13" s="66">
        <v>167</v>
      </c>
      <c r="E13" s="66">
        <v>248</v>
      </c>
      <c r="F13" s="67">
        <v>56</v>
      </c>
      <c r="G13" s="67">
        <v>1183</v>
      </c>
      <c r="H13" s="67">
        <v>959</v>
      </c>
      <c r="I13" s="67">
        <v>34</v>
      </c>
      <c r="J13" s="67">
        <v>59</v>
      </c>
      <c r="K13" s="67">
        <v>60</v>
      </c>
      <c r="L13" s="67">
        <v>25</v>
      </c>
      <c r="M13" s="67">
        <v>286</v>
      </c>
      <c r="N13" s="68">
        <f t="shared" si="0"/>
        <v>4098</v>
      </c>
      <c r="O13" s="68">
        <f t="shared" si="1"/>
        <v>1423</v>
      </c>
      <c r="P13" s="68">
        <f t="shared" si="2"/>
        <v>5521</v>
      </c>
      <c r="Q13" s="69">
        <v>1</v>
      </c>
      <c r="R13" s="69">
        <v>0</v>
      </c>
      <c r="S13" s="70">
        <f t="shared" si="3"/>
        <v>1</v>
      </c>
    </row>
    <row r="14" spans="1:19" ht="13.35" customHeight="1">
      <c r="A14" s="72">
        <f t="shared" si="4"/>
        <v>21</v>
      </c>
      <c r="B14" s="66">
        <v>3909</v>
      </c>
      <c r="C14" s="66">
        <v>165</v>
      </c>
      <c r="D14" s="66">
        <v>310</v>
      </c>
      <c r="E14" s="66">
        <v>433</v>
      </c>
      <c r="F14" s="67">
        <v>118</v>
      </c>
      <c r="G14" s="67">
        <v>2163</v>
      </c>
      <c r="H14" s="67">
        <v>1091</v>
      </c>
      <c r="I14" s="67">
        <v>49</v>
      </c>
      <c r="J14" s="67">
        <v>87</v>
      </c>
      <c r="K14" s="67">
        <v>83</v>
      </c>
      <c r="L14" s="67">
        <v>20</v>
      </c>
      <c r="M14" s="67">
        <v>293</v>
      </c>
      <c r="N14" s="68">
        <f t="shared" si="0"/>
        <v>7098</v>
      </c>
      <c r="O14" s="68">
        <f t="shared" si="1"/>
        <v>1623</v>
      </c>
      <c r="P14" s="68">
        <f t="shared" si="2"/>
        <v>8721</v>
      </c>
      <c r="Q14" s="69">
        <v>0</v>
      </c>
      <c r="R14" s="69">
        <v>0</v>
      </c>
      <c r="S14" s="70">
        <f t="shared" si="3"/>
        <v>0</v>
      </c>
    </row>
    <row r="15" spans="1:19" ht="13.35" customHeight="1">
      <c r="A15" s="72">
        <f t="shared" si="4"/>
        <v>22</v>
      </c>
      <c r="B15" s="66">
        <v>4682</v>
      </c>
      <c r="C15" s="66">
        <v>231</v>
      </c>
      <c r="D15" s="66">
        <v>438</v>
      </c>
      <c r="E15" s="66">
        <v>592</v>
      </c>
      <c r="F15" s="67">
        <v>153</v>
      </c>
      <c r="G15" s="67">
        <v>2807</v>
      </c>
      <c r="H15" s="67">
        <v>1047</v>
      </c>
      <c r="I15" s="67">
        <v>39</v>
      </c>
      <c r="J15" s="67">
        <v>60</v>
      </c>
      <c r="K15" s="67">
        <v>85</v>
      </c>
      <c r="L15" s="67">
        <v>24</v>
      </c>
      <c r="M15" s="67">
        <v>313</v>
      </c>
      <c r="N15" s="68">
        <f t="shared" si="0"/>
        <v>8903</v>
      </c>
      <c r="O15" s="68">
        <f t="shared" si="1"/>
        <v>1568</v>
      </c>
      <c r="P15" s="68">
        <f t="shared" si="2"/>
        <v>10471</v>
      </c>
      <c r="Q15" s="69">
        <v>0</v>
      </c>
      <c r="R15" s="69">
        <v>0</v>
      </c>
      <c r="S15" s="70">
        <f t="shared" si="3"/>
        <v>0</v>
      </c>
    </row>
    <row r="16" spans="1:19" ht="13.35" customHeight="1">
      <c r="A16" s="72">
        <f t="shared" si="4"/>
        <v>23</v>
      </c>
      <c r="B16" s="66">
        <v>4693</v>
      </c>
      <c r="C16" s="66">
        <v>213</v>
      </c>
      <c r="D16" s="66">
        <v>413</v>
      </c>
      <c r="E16" s="66">
        <v>594</v>
      </c>
      <c r="F16" s="67">
        <v>172</v>
      </c>
      <c r="G16" s="67">
        <v>2917</v>
      </c>
      <c r="H16" s="67">
        <v>1078</v>
      </c>
      <c r="I16" s="67">
        <v>41</v>
      </c>
      <c r="J16" s="67">
        <v>65</v>
      </c>
      <c r="K16" s="67">
        <v>85</v>
      </c>
      <c r="L16" s="67">
        <v>20</v>
      </c>
      <c r="M16" s="67">
        <v>285</v>
      </c>
      <c r="N16" s="68">
        <f t="shared" si="0"/>
        <v>9002</v>
      </c>
      <c r="O16" s="68">
        <f t="shared" si="1"/>
        <v>1574</v>
      </c>
      <c r="P16" s="68">
        <f t="shared" si="2"/>
        <v>10576</v>
      </c>
      <c r="Q16" s="69">
        <v>2</v>
      </c>
      <c r="R16" s="69">
        <v>1</v>
      </c>
      <c r="S16" s="70">
        <f t="shared" si="3"/>
        <v>3</v>
      </c>
    </row>
    <row r="17" spans="1:19" ht="13.35" customHeight="1">
      <c r="A17" s="72">
        <f t="shared" si="4"/>
        <v>24</v>
      </c>
      <c r="B17" s="66">
        <v>4671</v>
      </c>
      <c r="C17" s="66">
        <v>217</v>
      </c>
      <c r="D17" s="66">
        <v>409</v>
      </c>
      <c r="E17" s="66">
        <v>584</v>
      </c>
      <c r="F17" s="67">
        <v>183</v>
      </c>
      <c r="G17" s="67">
        <v>3013</v>
      </c>
      <c r="H17" s="67">
        <v>988</v>
      </c>
      <c r="I17" s="67">
        <v>43</v>
      </c>
      <c r="J17" s="67">
        <v>65</v>
      </c>
      <c r="K17" s="67">
        <v>77</v>
      </c>
      <c r="L17" s="67">
        <v>10</v>
      </c>
      <c r="M17" s="67">
        <v>303</v>
      </c>
      <c r="N17" s="68">
        <f t="shared" si="0"/>
        <v>9077</v>
      </c>
      <c r="O17" s="68">
        <f t="shared" si="1"/>
        <v>1486</v>
      </c>
      <c r="P17" s="68">
        <f t="shared" si="2"/>
        <v>10563</v>
      </c>
      <c r="Q17" s="69">
        <v>0</v>
      </c>
      <c r="R17" s="69">
        <v>0</v>
      </c>
      <c r="S17" s="70">
        <f t="shared" si="3"/>
        <v>0</v>
      </c>
    </row>
    <row r="18" spans="1:19" ht="13.35" customHeight="1">
      <c r="A18" s="72">
        <f t="shared" si="4"/>
        <v>25</v>
      </c>
      <c r="B18" s="66">
        <v>4420</v>
      </c>
      <c r="C18" s="66">
        <v>252</v>
      </c>
      <c r="D18" s="66">
        <v>415</v>
      </c>
      <c r="E18" s="66">
        <v>595</v>
      </c>
      <c r="F18" s="67">
        <v>184</v>
      </c>
      <c r="G18" s="67">
        <v>3118</v>
      </c>
      <c r="H18" s="67">
        <v>965</v>
      </c>
      <c r="I18" s="67">
        <v>44</v>
      </c>
      <c r="J18" s="67">
        <v>51</v>
      </c>
      <c r="K18" s="67">
        <v>76</v>
      </c>
      <c r="L18" s="67">
        <v>18</v>
      </c>
      <c r="M18" s="67">
        <v>284</v>
      </c>
      <c r="N18" s="68">
        <f t="shared" si="0"/>
        <v>8984</v>
      </c>
      <c r="O18" s="68">
        <f t="shared" si="1"/>
        <v>1438</v>
      </c>
      <c r="P18" s="68">
        <f t="shared" si="2"/>
        <v>10422</v>
      </c>
      <c r="Q18" s="69">
        <v>1</v>
      </c>
      <c r="R18" s="69">
        <v>0</v>
      </c>
      <c r="S18" s="70">
        <f t="shared" si="3"/>
        <v>1</v>
      </c>
    </row>
    <row r="19" spans="1:19" ht="13.35" customHeight="1">
      <c r="A19" s="72">
        <f t="shared" si="4"/>
        <v>26</v>
      </c>
      <c r="B19" s="66">
        <v>4583</v>
      </c>
      <c r="C19" s="66">
        <v>239</v>
      </c>
      <c r="D19" s="66">
        <v>433</v>
      </c>
      <c r="E19" s="66">
        <v>601</v>
      </c>
      <c r="F19" s="67">
        <v>152</v>
      </c>
      <c r="G19" s="67">
        <v>3069</v>
      </c>
      <c r="H19" s="67">
        <v>913</v>
      </c>
      <c r="I19" s="67">
        <v>57</v>
      </c>
      <c r="J19" s="67">
        <v>61</v>
      </c>
      <c r="K19" s="67">
        <v>68</v>
      </c>
      <c r="L19" s="67">
        <v>27</v>
      </c>
      <c r="M19" s="67">
        <v>267</v>
      </c>
      <c r="N19" s="68">
        <f t="shared" si="0"/>
        <v>9077</v>
      </c>
      <c r="O19" s="68">
        <f t="shared" si="1"/>
        <v>1393</v>
      </c>
      <c r="P19" s="68">
        <f t="shared" si="2"/>
        <v>10470</v>
      </c>
      <c r="Q19" s="69">
        <v>1</v>
      </c>
      <c r="R19" s="69">
        <v>1</v>
      </c>
      <c r="S19" s="70">
        <f t="shared" si="3"/>
        <v>2</v>
      </c>
    </row>
    <row r="20" spans="1:19" ht="13.35" customHeight="1">
      <c r="A20" s="72">
        <f t="shared" si="4"/>
        <v>27</v>
      </c>
      <c r="B20" s="66">
        <v>4500</v>
      </c>
      <c r="C20" s="66">
        <v>255</v>
      </c>
      <c r="D20" s="66">
        <v>438</v>
      </c>
      <c r="E20" s="66">
        <v>546</v>
      </c>
      <c r="F20" s="67">
        <v>154</v>
      </c>
      <c r="G20" s="67">
        <v>3175</v>
      </c>
      <c r="H20" s="67">
        <v>878</v>
      </c>
      <c r="I20" s="67">
        <v>37</v>
      </c>
      <c r="J20" s="67">
        <v>54</v>
      </c>
      <c r="K20" s="67">
        <v>55</v>
      </c>
      <c r="L20" s="67">
        <v>22</v>
      </c>
      <c r="M20" s="67">
        <v>311</v>
      </c>
      <c r="N20" s="68">
        <f t="shared" si="0"/>
        <v>9068</v>
      </c>
      <c r="O20" s="68">
        <f t="shared" si="1"/>
        <v>1357</v>
      </c>
      <c r="P20" s="68">
        <f t="shared" si="2"/>
        <v>10425</v>
      </c>
      <c r="Q20" s="69">
        <v>7</v>
      </c>
      <c r="R20" s="69">
        <v>1</v>
      </c>
      <c r="S20" s="70">
        <f t="shared" si="3"/>
        <v>8</v>
      </c>
    </row>
    <row r="21" spans="1:19" ht="13.35" customHeight="1">
      <c r="A21" s="72">
        <f t="shared" si="4"/>
        <v>28</v>
      </c>
      <c r="B21" s="66">
        <v>4453</v>
      </c>
      <c r="C21" s="66">
        <v>232</v>
      </c>
      <c r="D21" s="66">
        <v>427</v>
      </c>
      <c r="E21" s="66">
        <v>547</v>
      </c>
      <c r="F21" s="67">
        <v>163</v>
      </c>
      <c r="G21" s="67">
        <v>3098</v>
      </c>
      <c r="H21" s="67">
        <v>850</v>
      </c>
      <c r="I21" s="67">
        <v>41</v>
      </c>
      <c r="J21" s="67">
        <v>54</v>
      </c>
      <c r="K21" s="67">
        <v>68</v>
      </c>
      <c r="L21" s="67">
        <v>18</v>
      </c>
      <c r="M21" s="67">
        <v>282</v>
      </c>
      <c r="N21" s="68">
        <f t="shared" si="0"/>
        <v>8920</v>
      </c>
      <c r="O21" s="68">
        <f t="shared" si="1"/>
        <v>1313</v>
      </c>
      <c r="P21" s="68">
        <f t="shared" si="2"/>
        <v>10233</v>
      </c>
      <c r="Q21" s="69">
        <v>6</v>
      </c>
      <c r="R21" s="69">
        <v>0</v>
      </c>
      <c r="S21" s="70">
        <f t="shared" si="3"/>
        <v>6</v>
      </c>
    </row>
    <row r="22" spans="1:19" ht="13.35" customHeight="1">
      <c r="A22" s="72">
        <f t="shared" si="4"/>
        <v>29</v>
      </c>
      <c r="B22" s="66">
        <v>4217</v>
      </c>
      <c r="C22" s="66">
        <v>229</v>
      </c>
      <c r="D22" s="66">
        <v>430</v>
      </c>
      <c r="E22" s="66">
        <v>556</v>
      </c>
      <c r="F22" s="67">
        <v>149</v>
      </c>
      <c r="G22" s="67">
        <v>3304</v>
      </c>
      <c r="H22" s="67">
        <v>821</v>
      </c>
      <c r="I22" s="67">
        <v>36</v>
      </c>
      <c r="J22" s="67">
        <v>64</v>
      </c>
      <c r="K22" s="67">
        <v>70</v>
      </c>
      <c r="L22" s="67">
        <v>25</v>
      </c>
      <c r="M22" s="67">
        <v>300</v>
      </c>
      <c r="N22" s="68">
        <f t="shared" si="0"/>
        <v>8885</v>
      </c>
      <c r="O22" s="68">
        <f t="shared" si="1"/>
        <v>1316</v>
      </c>
      <c r="P22" s="68">
        <f t="shared" si="2"/>
        <v>10201</v>
      </c>
      <c r="Q22" s="69">
        <v>12</v>
      </c>
      <c r="R22" s="69">
        <v>2</v>
      </c>
      <c r="S22" s="70">
        <f t="shared" si="3"/>
        <v>14</v>
      </c>
    </row>
    <row r="23" spans="1:19" ht="13.35" customHeight="1">
      <c r="A23" s="72">
        <f t="shared" si="4"/>
        <v>30</v>
      </c>
      <c r="B23" s="66">
        <v>4088</v>
      </c>
      <c r="C23" s="66">
        <v>211</v>
      </c>
      <c r="D23" s="66">
        <v>399</v>
      </c>
      <c r="E23" s="66">
        <v>513</v>
      </c>
      <c r="F23" s="67">
        <v>151</v>
      </c>
      <c r="G23" s="67">
        <v>3212</v>
      </c>
      <c r="H23" s="67">
        <v>828</v>
      </c>
      <c r="I23" s="67">
        <v>35</v>
      </c>
      <c r="J23" s="67">
        <v>58</v>
      </c>
      <c r="K23" s="67">
        <v>78</v>
      </c>
      <c r="L23" s="67">
        <v>18</v>
      </c>
      <c r="M23" s="67">
        <v>305</v>
      </c>
      <c r="N23" s="68">
        <f t="shared" si="0"/>
        <v>8574</v>
      </c>
      <c r="O23" s="68">
        <f t="shared" si="1"/>
        <v>1322</v>
      </c>
      <c r="P23" s="68">
        <f t="shared" si="2"/>
        <v>9896</v>
      </c>
      <c r="Q23" s="69">
        <v>7</v>
      </c>
      <c r="R23" s="69">
        <v>0</v>
      </c>
      <c r="S23" s="70">
        <f t="shared" si="3"/>
        <v>7</v>
      </c>
    </row>
    <row r="24" spans="1:19" ht="13.35" customHeight="1">
      <c r="A24" s="72">
        <f t="shared" si="4"/>
        <v>31</v>
      </c>
      <c r="B24" s="66">
        <v>4082</v>
      </c>
      <c r="C24" s="66">
        <v>208</v>
      </c>
      <c r="D24" s="66">
        <v>364</v>
      </c>
      <c r="E24" s="66">
        <v>567</v>
      </c>
      <c r="F24" s="67">
        <v>139</v>
      </c>
      <c r="G24" s="67">
        <v>3228</v>
      </c>
      <c r="H24" s="67">
        <v>801</v>
      </c>
      <c r="I24" s="67">
        <v>29</v>
      </c>
      <c r="J24" s="67">
        <v>43</v>
      </c>
      <c r="K24" s="67">
        <v>77</v>
      </c>
      <c r="L24" s="67">
        <v>16</v>
      </c>
      <c r="M24" s="67">
        <v>329</v>
      </c>
      <c r="N24" s="68">
        <f t="shared" si="0"/>
        <v>8588</v>
      </c>
      <c r="O24" s="68">
        <f t="shared" si="1"/>
        <v>1295</v>
      </c>
      <c r="P24" s="68">
        <f t="shared" si="2"/>
        <v>9883</v>
      </c>
      <c r="Q24" s="69">
        <v>9</v>
      </c>
      <c r="R24" s="69">
        <v>2</v>
      </c>
      <c r="S24" s="70">
        <f t="shared" si="3"/>
        <v>11</v>
      </c>
    </row>
    <row r="25" spans="1:19" ht="13.35" customHeight="1">
      <c r="A25" s="72">
        <f t="shared" si="4"/>
        <v>32</v>
      </c>
      <c r="B25" s="66">
        <v>4013</v>
      </c>
      <c r="C25" s="66">
        <v>210</v>
      </c>
      <c r="D25" s="66">
        <v>362</v>
      </c>
      <c r="E25" s="66">
        <v>552</v>
      </c>
      <c r="F25" s="67">
        <v>129</v>
      </c>
      <c r="G25" s="67">
        <v>3229</v>
      </c>
      <c r="H25" s="67">
        <v>760</v>
      </c>
      <c r="I25" s="67">
        <v>39</v>
      </c>
      <c r="J25" s="67">
        <v>62</v>
      </c>
      <c r="K25" s="67">
        <v>77</v>
      </c>
      <c r="L25" s="67">
        <v>28</v>
      </c>
      <c r="M25" s="67">
        <v>292</v>
      </c>
      <c r="N25" s="68">
        <f t="shared" si="0"/>
        <v>8495</v>
      </c>
      <c r="O25" s="68">
        <f t="shared" si="1"/>
        <v>1258</v>
      </c>
      <c r="P25" s="68">
        <f t="shared" si="2"/>
        <v>9753</v>
      </c>
      <c r="Q25" s="69">
        <v>15</v>
      </c>
      <c r="R25" s="69">
        <v>1</v>
      </c>
      <c r="S25" s="70">
        <f t="shared" si="3"/>
        <v>16</v>
      </c>
    </row>
    <row r="26" spans="1:19" ht="13.35" customHeight="1">
      <c r="A26" s="72">
        <f t="shared" si="4"/>
        <v>33</v>
      </c>
      <c r="B26" s="66">
        <v>3771</v>
      </c>
      <c r="C26" s="66">
        <v>198</v>
      </c>
      <c r="D26" s="66">
        <v>354</v>
      </c>
      <c r="E26" s="66">
        <v>513</v>
      </c>
      <c r="F26" s="67">
        <v>151</v>
      </c>
      <c r="G26" s="67">
        <v>3237</v>
      </c>
      <c r="H26" s="67">
        <v>790</v>
      </c>
      <c r="I26" s="67">
        <v>43</v>
      </c>
      <c r="J26" s="67">
        <v>52</v>
      </c>
      <c r="K26" s="67">
        <v>79</v>
      </c>
      <c r="L26" s="67">
        <v>12</v>
      </c>
      <c r="M26" s="67">
        <v>364</v>
      </c>
      <c r="N26" s="68">
        <f t="shared" si="0"/>
        <v>8224</v>
      </c>
      <c r="O26" s="68">
        <f t="shared" si="1"/>
        <v>1340</v>
      </c>
      <c r="P26" s="68">
        <f t="shared" si="2"/>
        <v>9564</v>
      </c>
      <c r="Q26" s="69">
        <v>14</v>
      </c>
      <c r="R26" s="69">
        <v>1</v>
      </c>
      <c r="S26" s="70">
        <f t="shared" si="3"/>
        <v>15</v>
      </c>
    </row>
    <row r="27" spans="1:19" ht="13.35" customHeight="1">
      <c r="A27" s="72">
        <f t="shared" si="4"/>
        <v>34</v>
      </c>
      <c r="B27" s="66">
        <v>3910</v>
      </c>
      <c r="C27" s="66">
        <v>190</v>
      </c>
      <c r="D27" s="66">
        <v>401</v>
      </c>
      <c r="E27" s="66">
        <v>539</v>
      </c>
      <c r="F27" s="67">
        <v>152</v>
      </c>
      <c r="G27" s="67">
        <v>3421</v>
      </c>
      <c r="H27" s="67">
        <v>878</v>
      </c>
      <c r="I27" s="67">
        <v>22</v>
      </c>
      <c r="J27" s="67">
        <v>63</v>
      </c>
      <c r="K27" s="67">
        <v>79</v>
      </c>
      <c r="L27" s="67">
        <v>21</v>
      </c>
      <c r="M27" s="67">
        <v>374</v>
      </c>
      <c r="N27" s="68">
        <f t="shared" si="0"/>
        <v>8613</v>
      </c>
      <c r="O27" s="68">
        <f t="shared" si="1"/>
        <v>1437</v>
      </c>
      <c r="P27" s="68">
        <f t="shared" si="2"/>
        <v>10050</v>
      </c>
      <c r="Q27" s="69">
        <v>18</v>
      </c>
      <c r="R27" s="69">
        <v>0</v>
      </c>
      <c r="S27" s="70">
        <f t="shared" si="3"/>
        <v>18</v>
      </c>
    </row>
    <row r="28" spans="1:19" ht="13.35" customHeight="1">
      <c r="A28" s="72">
        <f t="shared" si="4"/>
        <v>35</v>
      </c>
      <c r="B28" s="66">
        <v>4161</v>
      </c>
      <c r="C28" s="66">
        <v>238</v>
      </c>
      <c r="D28" s="66">
        <v>396</v>
      </c>
      <c r="E28" s="66">
        <v>550</v>
      </c>
      <c r="F28" s="67">
        <v>144</v>
      </c>
      <c r="G28" s="67">
        <v>3485</v>
      </c>
      <c r="H28" s="67">
        <v>928</v>
      </c>
      <c r="I28" s="67">
        <v>28</v>
      </c>
      <c r="J28" s="67">
        <v>53</v>
      </c>
      <c r="K28" s="67">
        <v>86</v>
      </c>
      <c r="L28" s="67">
        <v>29</v>
      </c>
      <c r="M28" s="67">
        <v>432</v>
      </c>
      <c r="N28" s="68">
        <f t="shared" si="0"/>
        <v>8974</v>
      </c>
      <c r="O28" s="68">
        <f t="shared" si="1"/>
        <v>1556</v>
      </c>
      <c r="P28" s="68">
        <f t="shared" si="2"/>
        <v>10530</v>
      </c>
      <c r="Q28" s="69">
        <v>21</v>
      </c>
      <c r="R28" s="69">
        <v>1</v>
      </c>
      <c r="S28" s="70">
        <f t="shared" si="3"/>
        <v>22</v>
      </c>
    </row>
    <row r="29" spans="1:19" ht="13.35" customHeight="1">
      <c r="A29" s="72">
        <f t="shared" si="4"/>
        <v>36</v>
      </c>
      <c r="B29" s="66">
        <v>3823</v>
      </c>
      <c r="C29" s="66">
        <v>141</v>
      </c>
      <c r="D29" s="66">
        <v>323</v>
      </c>
      <c r="E29" s="66">
        <v>510</v>
      </c>
      <c r="F29" s="67">
        <v>140</v>
      </c>
      <c r="G29" s="67">
        <v>3304</v>
      </c>
      <c r="H29" s="67">
        <v>914</v>
      </c>
      <c r="I29" s="67">
        <v>27</v>
      </c>
      <c r="J29" s="67">
        <v>70</v>
      </c>
      <c r="K29" s="67">
        <v>95</v>
      </c>
      <c r="L29" s="67">
        <v>26</v>
      </c>
      <c r="M29" s="67">
        <v>398</v>
      </c>
      <c r="N29" s="68">
        <f t="shared" si="0"/>
        <v>8241</v>
      </c>
      <c r="O29" s="68">
        <f t="shared" si="1"/>
        <v>1530</v>
      </c>
      <c r="P29" s="68">
        <f t="shared" si="2"/>
        <v>9771</v>
      </c>
      <c r="Q29" s="69">
        <v>23</v>
      </c>
      <c r="R29" s="69">
        <v>1</v>
      </c>
      <c r="S29" s="70">
        <f t="shared" si="3"/>
        <v>24</v>
      </c>
    </row>
    <row r="30" spans="1:19" ht="13.35" customHeight="1">
      <c r="A30" s="72">
        <f t="shared" si="4"/>
        <v>37</v>
      </c>
      <c r="B30" s="66">
        <v>3414</v>
      </c>
      <c r="C30" s="66">
        <v>165</v>
      </c>
      <c r="D30" s="66">
        <v>313</v>
      </c>
      <c r="E30" s="66">
        <v>437</v>
      </c>
      <c r="F30" s="67">
        <v>136</v>
      </c>
      <c r="G30" s="67">
        <v>3058</v>
      </c>
      <c r="H30" s="67">
        <v>867</v>
      </c>
      <c r="I30" s="67">
        <v>39</v>
      </c>
      <c r="J30" s="67">
        <v>70</v>
      </c>
      <c r="K30" s="67">
        <v>77</v>
      </c>
      <c r="L30" s="67">
        <v>17</v>
      </c>
      <c r="M30" s="67">
        <v>390</v>
      </c>
      <c r="N30" s="68">
        <f t="shared" si="0"/>
        <v>7523</v>
      </c>
      <c r="O30" s="68">
        <f t="shared" si="1"/>
        <v>1460</v>
      </c>
      <c r="P30" s="68">
        <f t="shared" si="2"/>
        <v>8983</v>
      </c>
      <c r="Q30" s="69">
        <v>19</v>
      </c>
      <c r="R30" s="69">
        <v>2</v>
      </c>
      <c r="S30" s="70">
        <f t="shared" si="3"/>
        <v>21</v>
      </c>
    </row>
    <row r="31" spans="1:19" ht="13.35" customHeight="1">
      <c r="A31" s="72">
        <f t="shared" si="4"/>
        <v>38</v>
      </c>
      <c r="B31" s="66">
        <v>3126</v>
      </c>
      <c r="C31" s="66">
        <v>150</v>
      </c>
      <c r="D31" s="66">
        <v>304</v>
      </c>
      <c r="E31" s="66">
        <v>422</v>
      </c>
      <c r="F31" s="67">
        <v>107</v>
      </c>
      <c r="G31" s="67">
        <v>2814</v>
      </c>
      <c r="H31" s="67">
        <v>892</v>
      </c>
      <c r="I31" s="67">
        <v>39</v>
      </c>
      <c r="J31" s="67">
        <v>50</v>
      </c>
      <c r="K31" s="67">
        <v>74</v>
      </c>
      <c r="L31" s="67">
        <v>13</v>
      </c>
      <c r="M31" s="67">
        <v>387</v>
      </c>
      <c r="N31" s="68">
        <f t="shared" si="0"/>
        <v>6923</v>
      </c>
      <c r="O31" s="68">
        <f t="shared" si="1"/>
        <v>1455</v>
      </c>
      <c r="P31" s="68">
        <f t="shared" si="2"/>
        <v>8378</v>
      </c>
      <c r="Q31" s="69">
        <v>17</v>
      </c>
      <c r="R31" s="69">
        <v>0</v>
      </c>
      <c r="S31" s="70">
        <f t="shared" si="3"/>
        <v>17</v>
      </c>
    </row>
    <row r="32" spans="1:19" ht="13.35" customHeight="1">
      <c r="A32" s="72">
        <f t="shared" si="4"/>
        <v>39</v>
      </c>
      <c r="B32" s="66">
        <v>2901</v>
      </c>
      <c r="C32" s="66">
        <v>122</v>
      </c>
      <c r="D32" s="66">
        <v>255</v>
      </c>
      <c r="E32" s="66">
        <v>410</v>
      </c>
      <c r="F32" s="67">
        <v>86</v>
      </c>
      <c r="G32" s="67">
        <v>2608</v>
      </c>
      <c r="H32" s="67">
        <v>783</v>
      </c>
      <c r="I32" s="67">
        <v>35</v>
      </c>
      <c r="J32" s="67">
        <v>62</v>
      </c>
      <c r="K32" s="67">
        <v>85</v>
      </c>
      <c r="L32" s="67">
        <v>19</v>
      </c>
      <c r="M32" s="67">
        <v>400</v>
      </c>
      <c r="N32" s="68">
        <f t="shared" si="0"/>
        <v>6382</v>
      </c>
      <c r="O32" s="68">
        <f t="shared" si="1"/>
        <v>1384</v>
      </c>
      <c r="P32" s="68">
        <f t="shared" si="2"/>
        <v>7766</v>
      </c>
      <c r="Q32" s="69">
        <v>17</v>
      </c>
      <c r="R32" s="69">
        <v>2</v>
      </c>
      <c r="S32" s="70">
        <f t="shared" si="3"/>
        <v>19</v>
      </c>
    </row>
    <row r="33" spans="1:19" ht="13.35" customHeight="1">
      <c r="A33" s="72">
        <f t="shared" si="4"/>
        <v>40</v>
      </c>
      <c r="B33" s="66">
        <v>2511</v>
      </c>
      <c r="C33" s="66">
        <v>97</v>
      </c>
      <c r="D33" s="66">
        <v>234</v>
      </c>
      <c r="E33" s="66">
        <v>337</v>
      </c>
      <c r="F33" s="67">
        <v>91</v>
      </c>
      <c r="G33" s="67">
        <v>2321</v>
      </c>
      <c r="H33" s="67">
        <v>758</v>
      </c>
      <c r="I33" s="67">
        <v>29</v>
      </c>
      <c r="J33" s="67">
        <v>61</v>
      </c>
      <c r="K33" s="67">
        <v>62</v>
      </c>
      <c r="L33" s="67">
        <v>15</v>
      </c>
      <c r="M33" s="67">
        <v>365</v>
      </c>
      <c r="N33" s="68">
        <f t="shared" si="0"/>
        <v>5591</v>
      </c>
      <c r="O33" s="68">
        <f t="shared" si="1"/>
        <v>1290</v>
      </c>
      <c r="P33" s="68">
        <f t="shared" si="2"/>
        <v>6881</v>
      </c>
      <c r="Q33" s="69">
        <v>19</v>
      </c>
      <c r="R33" s="69">
        <v>2</v>
      </c>
      <c r="S33" s="70">
        <f t="shared" si="3"/>
        <v>21</v>
      </c>
    </row>
    <row r="34" spans="1:19" ht="13.35" customHeight="1">
      <c r="A34" s="72">
        <f t="shared" si="4"/>
        <v>41</v>
      </c>
      <c r="B34" s="66">
        <v>2579</v>
      </c>
      <c r="C34" s="66">
        <v>83</v>
      </c>
      <c r="D34" s="66">
        <v>233</v>
      </c>
      <c r="E34" s="66">
        <v>326</v>
      </c>
      <c r="F34" s="67">
        <v>83</v>
      </c>
      <c r="G34" s="67">
        <v>2299</v>
      </c>
      <c r="H34" s="67">
        <v>666</v>
      </c>
      <c r="I34" s="67">
        <v>33</v>
      </c>
      <c r="J34" s="67">
        <v>49</v>
      </c>
      <c r="K34" s="67">
        <v>74</v>
      </c>
      <c r="L34" s="67">
        <v>20</v>
      </c>
      <c r="M34" s="67">
        <v>368</v>
      </c>
      <c r="N34" s="68">
        <f t="shared" si="0"/>
        <v>5603</v>
      </c>
      <c r="O34" s="68">
        <f t="shared" si="1"/>
        <v>1210</v>
      </c>
      <c r="P34" s="68">
        <f t="shared" si="2"/>
        <v>6813</v>
      </c>
      <c r="Q34" s="69">
        <v>22</v>
      </c>
      <c r="R34" s="69">
        <v>0</v>
      </c>
      <c r="S34" s="70">
        <f t="shared" si="3"/>
        <v>22</v>
      </c>
    </row>
    <row r="35" spans="1:19" ht="13.35" customHeight="1">
      <c r="A35" s="72">
        <f t="shared" si="4"/>
        <v>42</v>
      </c>
      <c r="B35" s="66">
        <v>2637</v>
      </c>
      <c r="C35" s="66">
        <v>134</v>
      </c>
      <c r="D35" s="66">
        <v>223</v>
      </c>
      <c r="E35" s="66">
        <v>345</v>
      </c>
      <c r="F35" s="67">
        <v>99</v>
      </c>
      <c r="G35" s="67">
        <v>2562</v>
      </c>
      <c r="H35" s="67">
        <v>770</v>
      </c>
      <c r="I35" s="67">
        <v>33</v>
      </c>
      <c r="J35" s="67">
        <v>59</v>
      </c>
      <c r="K35" s="67">
        <v>92</v>
      </c>
      <c r="L35" s="67">
        <v>31</v>
      </c>
      <c r="M35" s="67">
        <v>415</v>
      </c>
      <c r="N35" s="68">
        <f t="shared" si="0"/>
        <v>6000</v>
      </c>
      <c r="O35" s="68">
        <f t="shared" si="1"/>
        <v>1400</v>
      </c>
      <c r="P35" s="68">
        <f t="shared" si="2"/>
        <v>7400</v>
      </c>
      <c r="Q35" s="69">
        <v>18</v>
      </c>
      <c r="R35" s="69">
        <v>1</v>
      </c>
      <c r="S35" s="70">
        <f t="shared" si="3"/>
        <v>19</v>
      </c>
    </row>
    <row r="36" spans="1:19" ht="13.35" customHeight="1">
      <c r="A36" s="72">
        <f t="shared" si="4"/>
        <v>43</v>
      </c>
      <c r="B36" s="66">
        <v>2460</v>
      </c>
      <c r="C36" s="66">
        <v>95</v>
      </c>
      <c r="D36" s="66">
        <v>215</v>
      </c>
      <c r="E36" s="66">
        <v>292</v>
      </c>
      <c r="F36" s="67">
        <v>64</v>
      </c>
      <c r="G36" s="67">
        <v>2290</v>
      </c>
      <c r="H36" s="67">
        <v>654</v>
      </c>
      <c r="I36" s="67">
        <v>32</v>
      </c>
      <c r="J36" s="67">
        <v>62</v>
      </c>
      <c r="K36" s="67">
        <v>63</v>
      </c>
      <c r="L36" s="67">
        <v>16</v>
      </c>
      <c r="M36" s="67">
        <v>353</v>
      </c>
      <c r="N36" s="68">
        <f t="shared" si="0"/>
        <v>5416</v>
      </c>
      <c r="O36" s="68">
        <f t="shared" si="1"/>
        <v>1180</v>
      </c>
      <c r="P36" s="68">
        <f t="shared" si="2"/>
        <v>6596</v>
      </c>
      <c r="Q36" s="69">
        <v>23</v>
      </c>
      <c r="R36" s="69">
        <v>1</v>
      </c>
      <c r="S36" s="70">
        <f t="shared" si="3"/>
        <v>24</v>
      </c>
    </row>
    <row r="37" spans="1:19" ht="13.35" customHeight="1">
      <c r="A37" s="72">
        <f t="shared" si="4"/>
        <v>44</v>
      </c>
      <c r="B37" s="66">
        <v>2243</v>
      </c>
      <c r="C37" s="66">
        <v>98</v>
      </c>
      <c r="D37" s="66">
        <v>177</v>
      </c>
      <c r="E37" s="66">
        <v>288</v>
      </c>
      <c r="F37" s="67">
        <v>65</v>
      </c>
      <c r="G37" s="67">
        <v>2204</v>
      </c>
      <c r="H37" s="67">
        <v>569</v>
      </c>
      <c r="I37" s="67">
        <v>18</v>
      </c>
      <c r="J37" s="67">
        <v>30</v>
      </c>
      <c r="K37" s="67">
        <v>67</v>
      </c>
      <c r="L37" s="67">
        <v>19</v>
      </c>
      <c r="M37" s="67">
        <v>325</v>
      </c>
      <c r="N37" s="68">
        <f t="shared" si="0"/>
        <v>5075</v>
      </c>
      <c r="O37" s="68">
        <f t="shared" si="1"/>
        <v>1028</v>
      </c>
      <c r="P37" s="68">
        <f t="shared" si="2"/>
        <v>6103</v>
      </c>
      <c r="Q37" s="69">
        <v>20</v>
      </c>
      <c r="R37" s="69">
        <v>2</v>
      </c>
      <c r="S37" s="70">
        <f t="shared" si="3"/>
        <v>22</v>
      </c>
    </row>
    <row r="38" spans="1:19" ht="13.35" customHeight="1">
      <c r="A38" s="72">
        <f t="shared" si="4"/>
        <v>45</v>
      </c>
      <c r="B38" s="66">
        <v>1984</v>
      </c>
      <c r="C38" s="66">
        <v>83</v>
      </c>
      <c r="D38" s="66">
        <v>172</v>
      </c>
      <c r="E38" s="66">
        <v>244</v>
      </c>
      <c r="F38" s="67">
        <v>59</v>
      </c>
      <c r="G38" s="67">
        <v>1990</v>
      </c>
      <c r="H38" s="67">
        <v>456</v>
      </c>
      <c r="I38" s="67">
        <v>15</v>
      </c>
      <c r="J38" s="67">
        <v>37</v>
      </c>
      <c r="K38" s="67">
        <v>55</v>
      </c>
      <c r="L38" s="67">
        <v>16</v>
      </c>
      <c r="M38" s="67">
        <v>270</v>
      </c>
      <c r="N38" s="68">
        <f t="shared" si="0"/>
        <v>4532</v>
      </c>
      <c r="O38" s="68">
        <f t="shared" si="1"/>
        <v>849</v>
      </c>
      <c r="P38" s="68">
        <f t="shared" si="2"/>
        <v>5381</v>
      </c>
      <c r="Q38" s="69">
        <v>14</v>
      </c>
      <c r="R38" s="69">
        <v>1</v>
      </c>
      <c r="S38" s="70">
        <f t="shared" si="3"/>
        <v>15</v>
      </c>
    </row>
    <row r="39" spans="1:19" ht="13.35" customHeight="1">
      <c r="A39" s="72">
        <f t="shared" si="4"/>
        <v>46</v>
      </c>
      <c r="B39" s="66">
        <v>1961</v>
      </c>
      <c r="C39" s="66">
        <v>86</v>
      </c>
      <c r="D39" s="66">
        <v>169</v>
      </c>
      <c r="E39" s="66">
        <v>211</v>
      </c>
      <c r="F39" s="67">
        <v>79</v>
      </c>
      <c r="G39" s="67">
        <v>1960</v>
      </c>
      <c r="H39" s="67">
        <v>514</v>
      </c>
      <c r="I39" s="67">
        <v>17</v>
      </c>
      <c r="J39" s="67">
        <v>33</v>
      </c>
      <c r="K39" s="67">
        <v>30</v>
      </c>
      <c r="L39" s="67">
        <v>9</v>
      </c>
      <c r="M39" s="67">
        <v>248</v>
      </c>
      <c r="N39" s="68">
        <f t="shared" si="0"/>
        <v>4466</v>
      </c>
      <c r="O39" s="68">
        <f t="shared" si="1"/>
        <v>851</v>
      </c>
      <c r="P39" s="68">
        <f t="shared" si="2"/>
        <v>5317</v>
      </c>
      <c r="Q39" s="69">
        <v>17</v>
      </c>
      <c r="R39" s="69">
        <v>0</v>
      </c>
      <c r="S39" s="70">
        <f t="shared" si="3"/>
        <v>17</v>
      </c>
    </row>
    <row r="40" spans="1:19" ht="13.35" customHeight="1">
      <c r="A40" s="72">
        <f t="shared" si="4"/>
        <v>47</v>
      </c>
      <c r="B40" s="66">
        <v>1749</v>
      </c>
      <c r="C40" s="66">
        <v>72</v>
      </c>
      <c r="D40" s="66">
        <v>133</v>
      </c>
      <c r="E40" s="66">
        <v>206</v>
      </c>
      <c r="F40" s="67">
        <v>66</v>
      </c>
      <c r="G40" s="67">
        <v>1804</v>
      </c>
      <c r="H40" s="67">
        <v>341</v>
      </c>
      <c r="I40" s="67">
        <v>15</v>
      </c>
      <c r="J40" s="67">
        <v>20</v>
      </c>
      <c r="K40" s="67">
        <v>36</v>
      </c>
      <c r="L40" s="67">
        <v>8</v>
      </c>
      <c r="M40" s="67">
        <v>196</v>
      </c>
      <c r="N40" s="68">
        <f t="shared" si="0"/>
        <v>4030</v>
      </c>
      <c r="O40" s="68">
        <f t="shared" si="1"/>
        <v>616</v>
      </c>
      <c r="P40" s="68">
        <f t="shared" si="2"/>
        <v>4646</v>
      </c>
      <c r="Q40" s="69">
        <v>8</v>
      </c>
      <c r="R40" s="69">
        <v>1</v>
      </c>
      <c r="S40" s="70">
        <f t="shared" si="3"/>
        <v>9</v>
      </c>
    </row>
    <row r="41" spans="1:19" ht="13.35" customHeight="1">
      <c r="A41" s="72">
        <f t="shared" si="4"/>
        <v>48</v>
      </c>
      <c r="B41" s="66">
        <v>1468</v>
      </c>
      <c r="C41" s="66">
        <v>64</v>
      </c>
      <c r="D41" s="66">
        <v>113</v>
      </c>
      <c r="E41" s="66">
        <v>168</v>
      </c>
      <c r="F41" s="67">
        <v>46</v>
      </c>
      <c r="G41" s="67">
        <v>1417</v>
      </c>
      <c r="H41" s="67">
        <v>277</v>
      </c>
      <c r="I41" s="67">
        <v>9</v>
      </c>
      <c r="J41" s="67">
        <v>23</v>
      </c>
      <c r="K41" s="67">
        <v>35</v>
      </c>
      <c r="L41" s="67">
        <v>9</v>
      </c>
      <c r="M41" s="67">
        <v>166</v>
      </c>
      <c r="N41" s="68">
        <f t="shared" si="0"/>
        <v>3276</v>
      </c>
      <c r="O41" s="68">
        <f t="shared" si="1"/>
        <v>519</v>
      </c>
      <c r="P41" s="68">
        <f t="shared" si="2"/>
        <v>3795</v>
      </c>
      <c r="Q41" s="69">
        <v>11</v>
      </c>
      <c r="R41" s="69">
        <v>0</v>
      </c>
      <c r="S41" s="70">
        <f t="shared" si="3"/>
        <v>11</v>
      </c>
    </row>
    <row r="42" spans="1:19" ht="13.35" customHeight="1">
      <c r="A42" s="72">
        <f t="shared" si="4"/>
        <v>49</v>
      </c>
      <c r="B42" s="66">
        <v>1093</v>
      </c>
      <c r="C42" s="66">
        <v>44</v>
      </c>
      <c r="D42" s="66">
        <v>83</v>
      </c>
      <c r="E42" s="66">
        <v>133</v>
      </c>
      <c r="F42" s="67">
        <v>35</v>
      </c>
      <c r="G42" s="67">
        <v>1147</v>
      </c>
      <c r="H42" s="67">
        <v>231</v>
      </c>
      <c r="I42" s="67">
        <v>10</v>
      </c>
      <c r="J42" s="67">
        <v>13</v>
      </c>
      <c r="K42" s="67">
        <v>19</v>
      </c>
      <c r="L42" s="67">
        <v>5</v>
      </c>
      <c r="M42" s="67">
        <v>119</v>
      </c>
      <c r="N42" s="68">
        <f t="shared" si="0"/>
        <v>2535</v>
      </c>
      <c r="O42" s="68">
        <f t="shared" si="1"/>
        <v>397</v>
      </c>
      <c r="P42" s="68">
        <f t="shared" si="2"/>
        <v>2932</v>
      </c>
      <c r="Q42" s="69">
        <v>7</v>
      </c>
      <c r="R42" s="69">
        <v>0</v>
      </c>
      <c r="S42" s="70">
        <f t="shared" si="3"/>
        <v>7</v>
      </c>
    </row>
    <row r="43" spans="1:19" ht="13.35" customHeight="1">
      <c r="A43" s="72">
        <f t="shared" si="4"/>
        <v>50</v>
      </c>
      <c r="B43" s="66">
        <v>1304</v>
      </c>
      <c r="C43" s="66">
        <v>45</v>
      </c>
      <c r="D43" s="66">
        <v>74</v>
      </c>
      <c r="E43" s="66">
        <v>117</v>
      </c>
      <c r="F43" s="67">
        <v>38</v>
      </c>
      <c r="G43" s="67">
        <v>1142</v>
      </c>
      <c r="H43" s="67">
        <v>243</v>
      </c>
      <c r="I43" s="67">
        <v>15</v>
      </c>
      <c r="J43" s="67">
        <v>9</v>
      </c>
      <c r="K43" s="67">
        <v>32</v>
      </c>
      <c r="L43" s="67">
        <v>4</v>
      </c>
      <c r="M43" s="67">
        <v>142</v>
      </c>
      <c r="N43" s="68">
        <f t="shared" si="0"/>
        <v>2720</v>
      </c>
      <c r="O43" s="68">
        <f t="shared" si="1"/>
        <v>445</v>
      </c>
      <c r="P43" s="68">
        <f t="shared" si="2"/>
        <v>3165</v>
      </c>
      <c r="Q43" s="69">
        <v>9</v>
      </c>
      <c r="R43" s="69">
        <v>1</v>
      </c>
      <c r="S43" s="70">
        <f t="shared" si="3"/>
        <v>10</v>
      </c>
    </row>
    <row r="44" spans="1:19" ht="13.35" customHeight="1">
      <c r="A44" s="72">
        <f t="shared" si="4"/>
        <v>51</v>
      </c>
      <c r="B44" s="66">
        <v>1192</v>
      </c>
      <c r="C44" s="66">
        <v>35</v>
      </c>
      <c r="D44" s="66">
        <v>72</v>
      </c>
      <c r="E44" s="66">
        <v>132</v>
      </c>
      <c r="F44" s="67">
        <v>39</v>
      </c>
      <c r="G44" s="67">
        <v>1074</v>
      </c>
      <c r="H44" s="67">
        <v>214</v>
      </c>
      <c r="I44" s="67">
        <v>4</v>
      </c>
      <c r="J44" s="67">
        <v>16</v>
      </c>
      <c r="K44" s="67">
        <v>13</v>
      </c>
      <c r="L44" s="67">
        <v>3</v>
      </c>
      <c r="M44" s="67">
        <v>130</v>
      </c>
      <c r="N44" s="68">
        <f t="shared" si="0"/>
        <v>2544</v>
      </c>
      <c r="O44" s="68">
        <f t="shared" si="1"/>
        <v>380</v>
      </c>
      <c r="P44" s="68">
        <f t="shared" si="2"/>
        <v>2924</v>
      </c>
      <c r="Q44" s="69">
        <v>7</v>
      </c>
      <c r="R44" s="69">
        <v>0</v>
      </c>
      <c r="S44" s="70">
        <f t="shared" si="3"/>
        <v>7</v>
      </c>
    </row>
    <row r="45" spans="1:19" ht="13.35" customHeight="1">
      <c r="A45" s="72">
        <f t="shared" si="4"/>
        <v>52</v>
      </c>
      <c r="B45" s="66">
        <v>878</v>
      </c>
      <c r="C45" s="66">
        <v>29</v>
      </c>
      <c r="D45" s="66">
        <v>63</v>
      </c>
      <c r="E45" s="66">
        <v>91</v>
      </c>
      <c r="F45" s="67">
        <v>28</v>
      </c>
      <c r="G45" s="67">
        <v>809</v>
      </c>
      <c r="H45" s="67">
        <v>140</v>
      </c>
      <c r="I45" s="67">
        <v>7</v>
      </c>
      <c r="J45" s="67">
        <v>7</v>
      </c>
      <c r="K45" s="67">
        <v>11</v>
      </c>
      <c r="L45" s="67">
        <v>4</v>
      </c>
      <c r="M45" s="67">
        <v>108</v>
      </c>
      <c r="N45" s="68">
        <f t="shared" si="0"/>
        <v>1898</v>
      </c>
      <c r="O45" s="68">
        <f t="shared" si="1"/>
        <v>277</v>
      </c>
      <c r="P45" s="68">
        <f t="shared" si="2"/>
        <v>2175</v>
      </c>
      <c r="Q45" s="69">
        <v>6</v>
      </c>
      <c r="R45" s="69">
        <v>1</v>
      </c>
      <c r="S45" s="70">
        <f t="shared" si="3"/>
        <v>7</v>
      </c>
    </row>
    <row r="46" spans="1:19" ht="13.35" customHeight="1">
      <c r="A46" s="72">
        <f t="shared" si="4"/>
        <v>53</v>
      </c>
      <c r="B46" s="66">
        <v>777</v>
      </c>
      <c r="C46" s="66">
        <v>21</v>
      </c>
      <c r="D46" s="66">
        <v>37</v>
      </c>
      <c r="E46" s="66">
        <v>75</v>
      </c>
      <c r="F46" s="67">
        <v>18</v>
      </c>
      <c r="G46" s="67">
        <v>665</v>
      </c>
      <c r="H46" s="67">
        <v>119</v>
      </c>
      <c r="I46" s="67">
        <v>1</v>
      </c>
      <c r="J46" s="67">
        <v>8</v>
      </c>
      <c r="K46" s="67">
        <v>13</v>
      </c>
      <c r="L46" s="67">
        <v>1</v>
      </c>
      <c r="M46" s="67">
        <v>61</v>
      </c>
      <c r="N46" s="68">
        <f t="shared" si="0"/>
        <v>1593</v>
      </c>
      <c r="O46" s="68">
        <f t="shared" si="1"/>
        <v>203</v>
      </c>
      <c r="P46" s="68">
        <f t="shared" si="2"/>
        <v>1796</v>
      </c>
      <c r="Q46" s="69">
        <v>2</v>
      </c>
      <c r="R46" s="69">
        <v>0</v>
      </c>
      <c r="S46" s="70">
        <f t="shared" si="3"/>
        <v>2</v>
      </c>
    </row>
    <row r="47" spans="1:19" ht="13.35" customHeight="1">
      <c r="A47" s="72">
        <f t="shared" si="4"/>
        <v>54</v>
      </c>
      <c r="B47" s="66">
        <v>632</v>
      </c>
      <c r="C47" s="66">
        <v>13</v>
      </c>
      <c r="D47" s="66">
        <v>35</v>
      </c>
      <c r="E47" s="66">
        <v>52</v>
      </c>
      <c r="F47" s="67">
        <v>11</v>
      </c>
      <c r="G47" s="67">
        <v>568</v>
      </c>
      <c r="H47" s="67">
        <v>97</v>
      </c>
      <c r="I47" s="67">
        <v>4</v>
      </c>
      <c r="J47" s="67">
        <v>5</v>
      </c>
      <c r="K47" s="67">
        <v>6</v>
      </c>
      <c r="L47" s="67">
        <v>1</v>
      </c>
      <c r="M47" s="67">
        <v>63</v>
      </c>
      <c r="N47" s="68">
        <f t="shared" si="0"/>
        <v>1311</v>
      </c>
      <c r="O47" s="68">
        <f t="shared" si="1"/>
        <v>176</v>
      </c>
      <c r="P47" s="68">
        <f t="shared" si="2"/>
        <v>1487</v>
      </c>
      <c r="Q47" s="69">
        <v>3</v>
      </c>
      <c r="R47" s="69">
        <v>0</v>
      </c>
      <c r="S47" s="70">
        <f t="shared" si="3"/>
        <v>3</v>
      </c>
    </row>
    <row r="48" spans="1:19" ht="13.35" customHeight="1">
      <c r="A48" s="72">
        <f t="shared" si="4"/>
        <v>55</v>
      </c>
      <c r="B48" s="66">
        <v>485</v>
      </c>
      <c r="C48" s="66">
        <v>17</v>
      </c>
      <c r="D48" s="66">
        <v>29</v>
      </c>
      <c r="E48" s="66">
        <v>53</v>
      </c>
      <c r="F48" s="67">
        <v>8</v>
      </c>
      <c r="G48" s="67">
        <v>452</v>
      </c>
      <c r="H48" s="67">
        <v>53</v>
      </c>
      <c r="I48" s="67">
        <v>0</v>
      </c>
      <c r="J48" s="67">
        <v>4</v>
      </c>
      <c r="K48" s="67">
        <v>5</v>
      </c>
      <c r="L48" s="67">
        <v>1</v>
      </c>
      <c r="M48" s="67">
        <v>48</v>
      </c>
      <c r="N48" s="68">
        <f t="shared" si="0"/>
        <v>1044</v>
      </c>
      <c r="O48" s="68">
        <f t="shared" si="1"/>
        <v>111</v>
      </c>
      <c r="P48" s="68">
        <f t="shared" si="2"/>
        <v>1155</v>
      </c>
      <c r="Q48" s="69">
        <v>4</v>
      </c>
      <c r="R48" s="69">
        <v>0</v>
      </c>
      <c r="S48" s="70">
        <f t="shared" si="3"/>
        <v>4</v>
      </c>
    </row>
    <row r="49" spans="1:19" ht="13.35" customHeight="1">
      <c r="A49" s="72">
        <f t="shared" si="4"/>
        <v>56</v>
      </c>
      <c r="B49" s="66">
        <v>548</v>
      </c>
      <c r="C49" s="66">
        <v>16</v>
      </c>
      <c r="D49" s="66">
        <v>18</v>
      </c>
      <c r="E49" s="66">
        <v>37</v>
      </c>
      <c r="F49" s="67">
        <v>10</v>
      </c>
      <c r="G49" s="67">
        <v>481</v>
      </c>
      <c r="H49" s="67">
        <v>59</v>
      </c>
      <c r="I49" s="67">
        <v>3</v>
      </c>
      <c r="J49" s="67">
        <v>3</v>
      </c>
      <c r="K49" s="67">
        <v>8</v>
      </c>
      <c r="L49" s="67">
        <v>3</v>
      </c>
      <c r="M49" s="67">
        <v>40</v>
      </c>
      <c r="N49" s="68">
        <f t="shared" si="0"/>
        <v>1110</v>
      </c>
      <c r="O49" s="68">
        <f t="shared" si="1"/>
        <v>116</v>
      </c>
      <c r="P49" s="68">
        <f t="shared" si="2"/>
        <v>1226</v>
      </c>
      <c r="Q49" s="69">
        <v>4</v>
      </c>
      <c r="R49" s="69">
        <v>0</v>
      </c>
      <c r="S49" s="70">
        <f t="shared" si="3"/>
        <v>4</v>
      </c>
    </row>
    <row r="50" spans="1:19" ht="13.35" customHeight="1">
      <c r="A50" s="72">
        <f t="shared" si="4"/>
        <v>57</v>
      </c>
      <c r="B50" s="66">
        <v>365</v>
      </c>
      <c r="C50" s="66">
        <v>11</v>
      </c>
      <c r="D50" s="66">
        <v>19</v>
      </c>
      <c r="E50" s="66">
        <v>37</v>
      </c>
      <c r="F50" s="67">
        <v>5</v>
      </c>
      <c r="G50" s="67">
        <v>337</v>
      </c>
      <c r="H50" s="67">
        <v>33</v>
      </c>
      <c r="I50" s="67">
        <v>0</v>
      </c>
      <c r="J50" s="67">
        <v>1</v>
      </c>
      <c r="K50" s="67">
        <v>5</v>
      </c>
      <c r="L50" s="67">
        <v>0</v>
      </c>
      <c r="M50" s="67">
        <v>19</v>
      </c>
      <c r="N50" s="68">
        <f t="shared" si="0"/>
        <v>774</v>
      </c>
      <c r="O50" s="68">
        <f t="shared" si="1"/>
        <v>58</v>
      </c>
      <c r="P50" s="68">
        <f t="shared" si="2"/>
        <v>832</v>
      </c>
      <c r="Q50" s="69">
        <v>0</v>
      </c>
      <c r="R50" s="69">
        <v>0</v>
      </c>
      <c r="S50" s="70">
        <f t="shared" si="3"/>
        <v>0</v>
      </c>
    </row>
    <row r="51" spans="1:19" ht="13.35" customHeight="1">
      <c r="A51" s="72">
        <f t="shared" si="4"/>
        <v>58</v>
      </c>
      <c r="B51" s="66">
        <v>281</v>
      </c>
      <c r="C51" s="66">
        <v>5</v>
      </c>
      <c r="D51" s="66">
        <v>18</v>
      </c>
      <c r="E51" s="66">
        <v>24</v>
      </c>
      <c r="F51" s="67">
        <v>5</v>
      </c>
      <c r="G51" s="67">
        <v>235</v>
      </c>
      <c r="H51" s="67">
        <v>22</v>
      </c>
      <c r="I51" s="67">
        <v>1</v>
      </c>
      <c r="J51" s="67">
        <v>0</v>
      </c>
      <c r="K51" s="67">
        <v>2</v>
      </c>
      <c r="L51" s="67">
        <v>0</v>
      </c>
      <c r="M51" s="67">
        <v>13</v>
      </c>
      <c r="N51" s="68">
        <f t="shared" si="0"/>
        <v>568</v>
      </c>
      <c r="O51" s="68">
        <f t="shared" si="1"/>
        <v>38</v>
      </c>
      <c r="P51" s="68">
        <f t="shared" si="2"/>
        <v>606</v>
      </c>
      <c r="Q51" s="69">
        <v>3</v>
      </c>
      <c r="R51" s="69">
        <v>0</v>
      </c>
      <c r="S51" s="70">
        <f t="shared" si="3"/>
        <v>3</v>
      </c>
    </row>
    <row r="52" spans="1:19" ht="13.35" customHeight="1">
      <c r="A52" s="72">
        <f t="shared" si="4"/>
        <v>59</v>
      </c>
      <c r="B52" s="66">
        <v>228</v>
      </c>
      <c r="C52" s="66">
        <v>2</v>
      </c>
      <c r="D52" s="66">
        <v>10</v>
      </c>
      <c r="E52" s="66">
        <v>18</v>
      </c>
      <c r="F52" s="67">
        <v>10</v>
      </c>
      <c r="G52" s="67">
        <v>201</v>
      </c>
      <c r="H52" s="67">
        <v>15</v>
      </c>
      <c r="I52" s="67">
        <v>0</v>
      </c>
      <c r="J52" s="67">
        <v>3</v>
      </c>
      <c r="K52" s="67">
        <v>2</v>
      </c>
      <c r="L52" s="67">
        <v>0</v>
      </c>
      <c r="M52" s="67">
        <v>13</v>
      </c>
      <c r="N52" s="68">
        <f t="shared" si="0"/>
        <v>469</v>
      </c>
      <c r="O52" s="68">
        <f t="shared" si="1"/>
        <v>33</v>
      </c>
      <c r="P52" s="68">
        <f t="shared" si="2"/>
        <v>502</v>
      </c>
      <c r="Q52" s="69">
        <v>1</v>
      </c>
      <c r="R52" s="69">
        <v>0</v>
      </c>
      <c r="S52" s="70">
        <f t="shared" si="3"/>
        <v>1</v>
      </c>
    </row>
    <row r="53" spans="1:19" ht="13.35" customHeight="1">
      <c r="A53" s="72">
        <f t="shared" si="4"/>
        <v>60</v>
      </c>
      <c r="B53" s="66">
        <v>259</v>
      </c>
      <c r="C53" s="66">
        <v>7</v>
      </c>
      <c r="D53" s="66">
        <v>12</v>
      </c>
      <c r="E53" s="66">
        <v>16</v>
      </c>
      <c r="F53" s="67">
        <v>6</v>
      </c>
      <c r="G53" s="67">
        <v>192</v>
      </c>
      <c r="H53" s="67">
        <v>17</v>
      </c>
      <c r="I53" s="67">
        <v>1</v>
      </c>
      <c r="J53" s="67">
        <v>1</v>
      </c>
      <c r="K53" s="67">
        <v>0</v>
      </c>
      <c r="L53" s="67">
        <v>0</v>
      </c>
      <c r="M53" s="67">
        <v>8</v>
      </c>
      <c r="N53" s="68">
        <f t="shared" si="0"/>
        <v>492</v>
      </c>
      <c r="O53" s="68">
        <f t="shared" si="1"/>
        <v>27</v>
      </c>
      <c r="P53" s="68">
        <f t="shared" si="2"/>
        <v>519</v>
      </c>
      <c r="Q53" s="69">
        <v>2</v>
      </c>
      <c r="R53" s="69">
        <v>0</v>
      </c>
      <c r="S53" s="70">
        <f t="shared" si="3"/>
        <v>2</v>
      </c>
    </row>
    <row r="54" spans="1:19" ht="13.35" customHeight="1">
      <c r="A54" s="72">
        <f t="shared" si="4"/>
        <v>61</v>
      </c>
      <c r="B54" s="66">
        <v>212</v>
      </c>
      <c r="C54" s="66">
        <v>1</v>
      </c>
      <c r="D54" s="66">
        <v>8</v>
      </c>
      <c r="E54" s="66">
        <v>10</v>
      </c>
      <c r="F54" s="67">
        <v>5</v>
      </c>
      <c r="G54" s="67">
        <v>139</v>
      </c>
      <c r="H54" s="67">
        <v>9</v>
      </c>
      <c r="I54" s="67">
        <v>0</v>
      </c>
      <c r="J54" s="67">
        <v>0</v>
      </c>
      <c r="K54" s="67">
        <v>0</v>
      </c>
      <c r="L54" s="67">
        <v>0</v>
      </c>
      <c r="M54" s="67">
        <v>3</v>
      </c>
      <c r="N54" s="68">
        <f t="shared" si="0"/>
        <v>375</v>
      </c>
      <c r="O54" s="68">
        <f t="shared" si="1"/>
        <v>12</v>
      </c>
      <c r="P54" s="68">
        <f t="shared" si="2"/>
        <v>387</v>
      </c>
      <c r="Q54" s="69">
        <v>2</v>
      </c>
      <c r="R54" s="69">
        <v>0</v>
      </c>
      <c r="S54" s="70">
        <f t="shared" si="3"/>
        <v>2</v>
      </c>
    </row>
    <row r="55" spans="1:19" ht="13.35" customHeight="1">
      <c r="A55" s="72">
        <f t="shared" si="4"/>
        <v>62</v>
      </c>
      <c r="B55" s="66">
        <v>106</v>
      </c>
      <c r="C55" s="66">
        <v>3</v>
      </c>
      <c r="D55" s="66">
        <v>3</v>
      </c>
      <c r="E55" s="66">
        <v>13</v>
      </c>
      <c r="F55" s="67">
        <v>2</v>
      </c>
      <c r="G55" s="67">
        <v>83</v>
      </c>
      <c r="H55" s="67">
        <v>3</v>
      </c>
      <c r="I55" s="67">
        <v>0</v>
      </c>
      <c r="J55" s="67">
        <v>1</v>
      </c>
      <c r="K55" s="67">
        <v>0</v>
      </c>
      <c r="L55" s="67">
        <v>0</v>
      </c>
      <c r="M55" s="67">
        <v>7</v>
      </c>
      <c r="N55" s="68">
        <f t="shared" si="0"/>
        <v>210</v>
      </c>
      <c r="O55" s="68">
        <f t="shared" si="1"/>
        <v>11</v>
      </c>
      <c r="P55" s="68">
        <f t="shared" si="2"/>
        <v>221</v>
      </c>
      <c r="Q55" s="69">
        <v>0</v>
      </c>
      <c r="R55" s="69">
        <v>0</v>
      </c>
      <c r="S55" s="70">
        <f t="shared" si="3"/>
        <v>0</v>
      </c>
    </row>
    <row r="56" spans="1:19" ht="13.35" customHeight="1">
      <c r="A56" s="72">
        <f t="shared" si="4"/>
        <v>63</v>
      </c>
      <c r="B56" s="66">
        <v>96</v>
      </c>
      <c r="C56" s="66">
        <v>2</v>
      </c>
      <c r="D56" s="66">
        <v>4</v>
      </c>
      <c r="E56" s="66">
        <v>10</v>
      </c>
      <c r="F56" s="67">
        <v>2</v>
      </c>
      <c r="G56" s="67">
        <v>80</v>
      </c>
      <c r="H56" s="67">
        <v>6</v>
      </c>
      <c r="I56" s="67">
        <v>0</v>
      </c>
      <c r="J56" s="67">
        <v>0</v>
      </c>
      <c r="K56" s="67">
        <v>0</v>
      </c>
      <c r="L56" s="67">
        <v>0</v>
      </c>
      <c r="M56" s="67">
        <v>0</v>
      </c>
      <c r="N56" s="68">
        <f t="shared" si="0"/>
        <v>194</v>
      </c>
      <c r="O56" s="68">
        <f t="shared" si="1"/>
        <v>6</v>
      </c>
      <c r="P56" s="68">
        <f t="shared" si="2"/>
        <v>200</v>
      </c>
      <c r="Q56" s="69">
        <v>0</v>
      </c>
      <c r="R56" s="69">
        <v>0</v>
      </c>
      <c r="S56" s="70">
        <f t="shared" si="3"/>
        <v>0</v>
      </c>
    </row>
    <row r="57" spans="1:19" ht="13.35" customHeight="1">
      <c r="A57" s="72">
        <f t="shared" si="4"/>
        <v>64</v>
      </c>
      <c r="B57" s="66">
        <v>78</v>
      </c>
      <c r="C57" s="66">
        <v>2</v>
      </c>
      <c r="D57" s="66">
        <v>3</v>
      </c>
      <c r="E57" s="66">
        <v>9</v>
      </c>
      <c r="F57" s="67">
        <v>1</v>
      </c>
      <c r="G57" s="67">
        <v>47</v>
      </c>
      <c r="H57" s="67">
        <v>4</v>
      </c>
      <c r="I57" s="67">
        <v>0</v>
      </c>
      <c r="J57" s="67">
        <v>0</v>
      </c>
      <c r="K57" s="67">
        <v>0</v>
      </c>
      <c r="L57" s="67">
        <v>0</v>
      </c>
      <c r="M57" s="67">
        <v>3</v>
      </c>
      <c r="N57" s="68">
        <f t="shared" si="0"/>
        <v>140</v>
      </c>
      <c r="O57" s="68">
        <f t="shared" si="1"/>
        <v>7</v>
      </c>
      <c r="P57" s="68">
        <f t="shared" si="2"/>
        <v>147</v>
      </c>
      <c r="Q57" s="69">
        <v>1</v>
      </c>
      <c r="R57" s="69">
        <v>0</v>
      </c>
      <c r="S57" s="70">
        <f t="shared" si="3"/>
        <v>1</v>
      </c>
    </row>
    <row r="58" spans="1:19" ht="13.35" customHeight="1">
      <c r="A58" s="72">
        <f t="shared" si="4"/>
        <v>65</v>
      </c>
      <c r="B58" s="66">
        <v>47</v>
      </c>
      <c r="C58" s="66">
        <v>1</v>
      </c>
      <c r="D58" s="66">
        <v>1</v>
      </c>
      <c r="E58" s="66">
        <v>1</v>
      </c>
      <c r="F58" s="67">
        <v>0</v>
      </c>
      <c r="G58" s="67">
        <v>37</v>
      </c>
      <c r="H58" s="67">
        <v>3</v>
      </c>
      <c r="I58" s="67">
        <v>0</v>
      </c>
      <c r="J58" s="67">
        <v>0</v>
      </c>
      <c r="K58" s="67">
        <v>1</v>
      </c>
      <c r="L58" s="67">
        <v>1</v>
      </c>
      <c r="M58" s="67">
        <v>3</v>
      </c>
      <c r="N58" s="68">
        <f t="shared" si="0"/>
        <v>87</v>
      </c>
      <c r="O58" s="68">
        <f t="shared" si="1"/>
        <v>8</v>
      </c>
      <c r="P58" s="68">
        <f t="shared" si="2"/>
        <v>95</v>
      </c>
      <c r="Q58" s="69">
        <v>0</v>
      </c>
      <c r="R58" s="69">
        <v>0</v>
      </c>
      <c r="S58" s="70">
        <f t="shared" si="3"/>
        <v>0</v>
      </c>
    </row>
    <row r="59" spans="1:19" ht="13.35" customHeight="1">
      <c r="A59" s="72">
        <f t="shared" si="4"/>
        <v>66</v>
      </c>
      <c r="B59" s="66">
        <v>54</v>
      </c>
      <c r="C59" s="66">
        <v>0</v>
      </c>
      <c r="D59" s="66">
        <v>4</v>
      </c>
      <c r="E59" s="66">
        <v>4</v>
      </c>
      <c r="F59" s="67">
        <v>3</v>
      </c>
      <c r="G59" s="67">
        <v>40</v>
      </c>
      <c r="H59" s="67">
        <v>3</v>
      </c>
      <c r="I59" s="67">
        <v>0</v>
      </c>
      <c r="J59" s="67">
        <v>0</v>
      </c>
      <c r="K59" s="67">
        <v>1</v>
      </c>
      <c r="L59" s="67">
        <v>0</v>
      </c>
      <c r="M59" s="67">
        <v>0</v>
      </c>
      <c r="N59" s="68">
        <f t="shared" si="0"/>
        <v>105</v>
      </c>
      <c r="O59" s="68">
        <f t="shared" si="1"/>
        <v>4</v>
      </c>
      <c r="P59" s="68">
        <f t="shared" si="2"/>
        <v>109</v>
      </c>
      <c r="Q59" s="69">
        <v>0</v>
      </c>
      <c r="R59" s="69">
        <v>0</v>
      </c>
      <c r="S59" s="70">
        <f t="shared" si="3"/>
        <v>0</v>
      </c>
    </row>
    <row r="60" spans="1:19" ht="13.35" customHeight="1">
      <c r="A60" s="72">
        <f t="shared" si="4"/>
        <v>67</v>
      </c>
      <c r="B60" s="66">
        <v>26</v>
      </c>
      <c r="C60" s="66">
        <v>0</v>
      </c>
      <c r="D60" s="66">
        <v>0</v>
      </c>
      <c r="E60" s="66">
        <v>3</v>
      </c>
      <c r="F60" s="67">
        <v>0</v>
      </c>
      <c r="G60" s="67">
        <v>16</v>
      </c>
      <c r="H60" s="67">
        <v>1</v>
      </c>
      <c r="I60" s="67">
        <v>0</v>
      </c>
      <c r="J60" s="67">
        <v>0</v>
      </c>
      <c r="K60" s="67">
        <v>0</v>
      </c>
      <c r="L60" s="67">
        <v>0</v>
      </c>
      <c r="M60" s="67">
        <v>1</v>
      </c>
      <c r="N60" s="68">
        <f t="shared" si="0"/>
        <v>45</v>
      </c>
      <c r="O60" s="68">
        <f t="shared" si="1"/>
        <v>2</v>
      </c>
      <c r="P60" s="68">
        <f t="shared" si="2"/>
        <v>47</v>
      </c>
      <c r="Q60" s="69">
        <v>0</v>
      </c>
      <c r="R60" s="69">
        <v>0</v>
      </c>
      <c r="S60" s="70">
        <f t="shared" si="3"/>
        <v>0</v>
      </c>
    </row>
    <row r="61" spans="1:19" ht="13.35" customHeight="1">
      <c r="A61" s="72">
        <f t="shared" si="4"/>
        <v>68</v>
      </c>
      <c r="B61" s="66">
        <v>17</v>
      </c>
      <c r="C61" s="66">
        <v>0</v>
      </c>
      <c r="D61" s="66">
        <v>0</v>
      </c>
      <c r="E61" s="66">
        <v>1</v>
      </c>
      <c r="F61" s="67">
        <v>0</v>
      </c>
      <c r="G61" s="67">
        <v>15</v>
      </c>
      <c r="H61" s="67">
        <v>0</v>
      </c>
      <c r="I61" s="67">
        <v>0</v>
      </c>
      <c r="J61" s="67">
        <v>0</v>
      </c>
      <c r="K61" s="67">
        <v>1</v>
      </c>
      <c r="L61" s="67">
        <v>0</v>
      </c>
      <c r="M61" s="67">
        <v>0</v>
      </c>
      <c r="N61" s="68">
        <f t="shared" si="0"/>
        <v>33</v>
      </c>
      <c r="O61" s="68">
        <f t="shared" si="1"/>
        <v>1</v>
      </c>
      <c r="P61" s="68">
        <f t="shared" si="2"/>
        <v>34</v>
      </c>
      <c r="Q61" s="69">
        <v>0</v>
      </c>
      <c r="R61" s="69">
        <v>0</v>
      </c>
      <c r="S61" s="70">
        <f t="shared" si="3"/>
        <v>0</v>
      </c>
    </row>
    <row r="62" spans="1:19" ht="13.35" customHeight="1">
      <c r="A62" s="72">
        <f t="shared" si="4"/>
        <v>69</v>
      </c>
      <c r="B62" s="66">
        <v>16</v>
      </c>
      <c r="C62" s="66">
        <v>0</v>
      </c>
      <c r="D62" s="66">
        <v>0</v>
      </c>
      <c r="E62" s="66">
        <v>0</v>
      </c>
      <c r="F62" s="67">
        <v>0</v>
      </c>
      <c r="G62" s="67">
        <v>6</v>
      </c>
      <c r="H62" s="67">
        <v>1</v>
      </c>
      <c r="I62" s="67">
        <v>0</v>
      </c>
      <c r="J62" s="67">
        <v>0</v>
      </c>
      <c r="K62" s="67">
        <v>0</v>
      </c>
      <c r="L62" s="67">
        <v>0</v>
      </c>
      <c r="M62" s="67">
        <v>1</v>
      </c>
      <c r="N62" s="68">
        <f t="shared" si="0"/>
        <v>22</v>
      </c>
      <c r="O62" s="68">
        <f t="shared" si="1"/>
        <v>2</v>
      </c>
      <c r="P62" s="68">
        <f t="shared" si="2"/>
        <v>24</v>
      </c>
      <c r="Q62" s="69">
        <v>0</v>
      </c>
      <c r="R62" s="69">
        <v>0</v>
      </c>
      <c r="S62" s="70">
        <f t="shared" si="3"/>
        <v>0</v>
      </c>
    </row>
    <row r="63" spans="1:19" ht="13.35" customHeight="1">
      <c r="A63" s="72">
        <f t="shared" si="4"/>
        <v>70</v>
      </c>
      <c r="B63" s="66">
        <v>9</v>
      </c>
      <c r="C63" s="66">
        <v>0</v>
      </c>
      <c r="D63" s="66">
        <v>0</v>
      </c>
      <c r="E63" s="66">
        <v>0</v>
      </c>
      <c r="F63" s="67">
        <v>0</v>
      </c>
      <c r="G63" s="67">
        <v>5</v>
      </c>
      <c r="H63" s="67">
        <v>1</v>
      </c>
      <c r="I63" s="67">
        <v>1</v>
      </c>
      <c r="J63" s="67">
        <v>0</v>
      </c>
      <c r="K63" s="67">
        <v>0</v>
      </c>
      <c r="L63" s="67">
        <v>0</v>
      </c>
      <c r="M63" s="67">
        <v>1</v>
      </c>
      <c r="N63" s="68">
        <f t="shared" si="0"/>
        <v>14</v>
      </c>
      <c r="O63" s="68">
        <f t="shared" si="1"/>
        <v>3</v>
      </c>
      <c r="P63" s="68">
        <f t="shared" si="2"/>
        <v>17</v>
      </c>
      <c r="Q63" s="69">
        <v>0</v>
      </c>
      <c r="R63" s="69">
        <v>0</v>
      </c>
      <c r="S63" s="70">
        <f t="shared" si="3"/>
        <v>0</v>
      </c>
    </row>
    <row r="64" spans="1:19" ht="13.35" customHeight="1">
      <c r="A64" s="72">
        <f t="shared" si="4"/>
        <v>71</v>
      </c>
      <c r="B64" s="66">
        <v>9</v>
      </c>
      <c r="C64" s="66">
        <v>0</v>
      </c>
      <c r="D64" s="66">
        <v>0</v>
      </c>
      <c r="E64" s="66">
        <v>0</v>
      </c>
      <c r="F64" s="67">
        <v>0</v>
      </c>
      <c r="G64" s="67">
        <v>3</v>
      </c>
      <c r="H64" s="67">
        <v>1</v>
      </c>
      <c r="I64" s="67">
        <v>0</v>
      </c>
      <c r="J64" s="67">
        <v>0</v>
      </c>
      <c r="K64" s="67">
        <v>0</v>
      </c>
      <c r="L64" s="67">
        <v>0</v>
      </c>
      <c r="M64" s="67">
        <v>0</v>
      </c>
      <c r="N64" s="68">
        <f t="shared" si="0"/>
        <v>12</v>
      </c>
      <c r="O64" s="68">
        <f t="shared" si="1"/>
        <v>1</v>
      </c>
      <c r="P64" s="68">
        <f t="shared" si="2"/>
        <v>13</v>
      </c>
      <c r="Q64" s="69">
        <v>0</v>
      </c>
      <c r="R64" s="69">
        <v>0</v>
      </c>
      <c r="S64" s="70">
        <f t="shared" si="3"/>
        <v>0</v>
      </c>
    </row>
    <row r="65" spans="1:19" ht="13.35" customHeight="1">
      <c r="A65" s="72">
        <f t="shared" si="4"/>
        <v>72</v>
      </c>
      <c r="B65" s="66">
        <v>4</v>
      </c>
      <c r="C65" s="66">
        <v>0</v>
      </c>
      <c r="D65" s="66">
        <v>0</v>
      </c>
      <c r="E65" s="66">
        <v>1</v>
      </c>
      <c r="F65" s="67">
        <v>0</v>
      </c>
      <c r="G65" s="67">
        <v>2</v>
      </c>
      <c r="H65" s="67">
        <v>1</v>
      </c>
      <c r="I65" s="67">
        <v>0</v>
      </c>
      <c r="J65" s="67">
        <v>0</v>
      </c>
      <c r="K65" s="67">
        <v>0</v>
      </c>
      <c r="L65" s="67">
        <v>0</v>
      </c>
      <c r="M65" s="67">
        <v>1</v>
      </c>
      <c r="N65" s="68">
        <f t="shared" si="0"/>
        <v>7</v>
      </c>
      <c r="O65" s="68">
        <f t="shared" si="1"/>
        <v>2</v>
      </c>
      <c r="P65" s="68">
        <f t="shared" si="2"/>
        <v>9</v>
      </c>
      <c r="Q65" s="69">
        <v>1</v>
      </c>
      <c r="R65" s="69">
        <v>0</v>
      </c>
      <c r="S65" s="70">
        <f t="shared" si="3"/>
        <v>1</v>
      </c>
    </row>
    <row r="66" spans="1:19" ht="13.35" customHeight="1">
      <c r="A66" s="72">
        <f t="shared" si="4"/>
        <v>73</v>
      </c>
      <c r="B66" s="66">
        <v>3</v>
      </c>
      <c r="C66" s="66">
        <v>0</v>
      </c>
      <c r="D66" s="66">
        <v>0</v>
      </c>
      <c r="E66" s="66">
        <v>0</v>
      </c>
      <c r="F66" s="67">
        <v>0</v>
      </c>
      <c r="G66" s="67">
        <v>1</v>
      </c>
      <c r="H66" s="67">
        <v>0</v>
      </c>
      <c r="I66" s="67">
        <v>0</v>
      </c>
      <c r="J66" s="67">
        <v>0</v>
      </c>
      <c r="K66" s="67">
        <v>0</v>
      </c>
      <c r="L66" s="67">
        <v>0</v>
      </c>
      <c r="M66" s="67">
        <v>0</v>
      </c>
      <c r="N66" s="68">
        <f t="shared" si="0"/>
        <v>4</v>
      </c>
      <c r="O66" s="68">
        <f t="shared" si="1"/>
        <v>0</v>
      </c>
      <c r="P66" s="68">
        <f t="shared" si="2"/>
        <v>4</v>
      </c>
      <c r="Q66" s="69">
        <v>0</v>
      </c>
      <c r="R66" s="69">
        <v>0</v>
      </c>
      <c r="S66" s="70">
        <f t="shared" si="3"/>
        <v>0</v>
      </c>
    </row>
    <row r="67" spans="1:19" ht="13.35" customHeight="1">
      <c r="A67" s="72">
        <f t="shared" si="4"/>
        <v>74</v>
      </c>
      <c r="B67" s="66">
        <v>2</v>
      </c>
      <c r="C67" s="66">
        <v>0</v>
      </c>
      <c r="D67" s="66">
        <v>0</v>
      </c>
      <c r="E67" s="66">
        <v>0</v>
      </c>
      <c r="F67" s="67">
        <v>0</v>
      </c>
      <c r="G67" s="67">
        <v>1</v>
      </c>
      <c r="H67" s="67">
        <v>0</v>
      </c>
      <c r="I67" s="67">
        <v>0</v>
      </c>
      <c r="J67" s="67">
        <v>0</v>
      </c>
      <c r="K67" s="67">
        <v>0</v>
      </c>
      <c r="L67" s="67">
        <v>0</v>
      </c>
      <c r="M67" s="67">
        <v>0</v>
      </c>
      <c r="N67" s="68">
        <f t="shared" si="0"/>
        <v>3</v>
      </c>
      <c r="O67" s="68">
        <f t="shared" si="1"/>
        <v>0</v>
      </c>
      <c r="P67" s="68">
        <f t="shared" si="2"/>
        <v>3</v>
      </c>
      <c r="Q67" s="69">
        <v>0</v>
      </c>
      <c r="R67" s="69">
        <v>0</v>
      </c>
      <c r="S67" s="70">
        <f t="shared" si="3"/>
        <v>0</v>
      </c>
    </row>
    <row r="68" spans="1:19" ht="13.35" customHeight="1">
      <c r="A68" s="72">
        <f t="shared" si="4"/>
        <v>75</v>
      </c>
      <c r="B68" s="66">
        <v>1</v>
      </c>
      <c r="C68" s="66">
        <v>0</v>
      </c>
      <c r="D68" s="66">
        <v>0</v>
      </c>
      <c r="E68" s="66">
        <v>0</v>
      </c>
      <c r="F68" s="67">
        <v>0</v>
      </c>
      <c r="G68" s="67">
        <v>2</v>
      </c>
      <c r="H68" s="67">
        <v>0</v>
      </c>
      <c r="I68" s="67">
        <v>0</v>
      </c>
      <c r="J68" s="67">
        <v>0</v>
      </c>
      <c r="K68" s="67">
        <v>0</v>
      </c>
      <c r="L68" s="67">
        <v>0</v>
      </c>
      <c r="M68" s="67">
        <v>0</v>
      </c>
      <c r="N68" s="68">
        <f t="shared" si="0"/>
        <v>3</v>
      </c>
      <c r="O68" s="68">
        <f t="shared" si="1"/>
        <v>0</v>
      </c>
      <c r="P68" s="68">
        <f t="shared" si="2"/>
        <v>3</v>
      </c>
      <c r="Q68" s="69">
        <v>0</v>
      </c>
      <c r="R68" s="69">
        <v>0</v>
      </c>
      <c r="S68" s="70">
        <f t="shared" si="3"/>
        <v>0</v>
      </c>
    </row>
    <row r="69" spans="1:19" ht="13.35" customHeight="1">
      <c r="A69" s="72">
        <f t="shared" si="4"/>
        <v>76</v>
      </c>
      <c r="B69" s="66">
        <v>1</v>
      </c>
      <c r="C69" s="66">
        <v>0</v>
      </c>
      <c r="D69" s="66">
        <v>0</v>
      </c>
      <c r="E69" s="66">
        <v>0</v>
      </c>
      <c r="F69" s="67">
        <v>0</v>
      </c>
      <c r="G69" s="67">
        <v>0</v>
      </c>
      <c r="H69" s="67">
        <v>0</v>
      </c>
      <c r="I69" s="67">
        <v>0</v>
      </c>
      <c r="J69" s="67">
        <v>0</v>
      </c>
      <c r="K69" s="67">
        <v>0</v>
      </c>
      <c r="L69" s="67">
        <v>0</v>
      </c>
      <c r="M69" s="67">
        <v>0</v>
      </c>
      <c r="N69" s="68">
        <f t="shared" si="0"/>
        <v>1</v>
      </c>
      <c r="O69" s="68">
        <f t="shared" si="1"/>
        <v>0</v>
      </c>
      <c r="P69" s="68">
        <f t="shared" si="2"/>
        <v>1</v>
      </c>
      <c r="Q69" s="69">
        <v>0</v>
      </c>
      <c r="R69" s="69">
        <v>0</v>
      </c>
      <c r="S69" s="70">
        <f t="shared" si="3"/>
        <v>0</v>
      </c>
    </row>
    <row r="70" spans="1:19" ht="13.35" customHeight="1">
      <c r="A70" s="72">
        <f t="shared" si="4"/>
        <v>77</v>
      </c>
      <c r="B70" s="66">
        <v>0</v>
      </c>
      <c r="C70" s="66">
        <v>0</v>
      </c>
      <c r="D70" s="66">
        <v>0</v>
      </c>
      <c r="E70" s="66">
        <v>0</v>
      </c>
      <c r="F70" s="67">
        <v>0</v>
      </c>
      <c r="G70" s="67">
        <v>1</v>
      </c>
      <c r="H70" s="67">
        <v>0</v>
      </c>
      <c r="I70" s="67">
        <v>0</v>
      </c>
      <c r="J70" s="67">
        <v>0</v>
      </c>
      <c r="K70" s="67">
        <v>0</v>
      </c>
      <c r="L70" s="67">
        <v>0</v>
      </c>
      <c r="M70" s="67">
        <v>0</v>
      </c>
      <c r="N70" s="68">
        <f t="shared" si="0"/>
        <v>1</v>
      </c>
      <c r="O70" s="68">
        <f t="shared" si="1"/>
        <v>0</v>
      </c>
      <c r="P70" s="68">
        <f t="shared" si="2"/>
        <v>1</v>
      </c>
      <c r="Q70" s="69">
        <v>0</v>
      </c>
      <c r="R70" s="69">
        <v>0</v>
      </c>
      <c r="S70" s="70">
        <f t="shared" si="3"/>
        <v>0</v>
      </c>
    </row>
    <row r="71" spans="1:19">
      <c r="A71" s="72">
        <f t="shared" si="4"/>
        <v>78</v>
      </c>
      <c r="B71" s="66">
        <v>0</v>
      </c>
      <c r="C71" s="66">
        <v>0</v>
      </c>
      <c r="D71" s="66">
        <v>0</v>
      </c>
      <c r="E71" s="66">
        <v>0</v>
      </c>
      <c r="F71" s="67">
        <v>0</v>
      </c>
      <c r="G71" s="67">
        <v>0</v>
      </c>
      <c r="H71" s="67">
        <v>0</v>
      </c>
      <c r="I71" s="67">
        <v>0</v>
      </c>
      <c r="J71" s="67">
        <v>0</v>
      </c>
      <c r="K71" s="67">
        <v>0</v>
      </c>
      <c r="L71" s="67">
        <v>0</v>
      </c>
      <c r="M71" s="67">
        <v>0</v>
      </c>
      <c r="N71" s="68">
        <f t="shared" si="0"/>
        <v>0</v>
      </c>
      <c r="O71" s="68">
        <f t="shared" si="1"/>
        <v>0</v>
      </c>
      <c r="P71" s="68">
        <f t="shared" si="2"/>
        <v>0</v>
      </c>
      <c r="Q71" s="69">
        <v>0</v>
      </c>
      <c r="R71" s="69">
        <v>0</v>
      </c>
      <c r="S71" s="70">
        <f t="shared" si="3"/>
        <v>0</v>
      </c>
    </row>
    <row r="72" spans="1:19" ht="13.35" customHeight="1">
      <c r="A72" s="72">
        <f>+A71+1</f>
        <v>79</v>
      </c>
      <c r="B72" s="66">
        <v>0</v>
      </c>
      <c r="C72" s="66">
        <v>0</v>
      </c>
      <c r="D72" s="66">
        <v>0</v>
      </c>
      <c r="E72" s="66">
        <v>0</v>
      </c>
      <c r="F72" s="67">
        <v>0</v>
      </c>
      <c r="G72" s="67">
        <v>0</v>
      </c>
      <c r="H72" s="67">
        <v>0</v>
      </c>
      <c r="I72" s="67">
        <v>0</v>
      </c>
      <c r="J72" s="67">
        <v>0</v>
      </c>
      <c r="K72" s="67">
        <v>0</v>
      </c>
      <c r="L72" s="67">
        <v>0</v>
      </c>
      <c r="M72" s="67">
        <v>0</v>
      </c>
      <c r="N72" s="68">
        <f t="shared" ref="N72" si="5">B72+C72+D72+E72+F72+G72</f>
        <v>0</v>
      </c>
      <c r="O72" s="68">
        <f t="shared" ref="O72" si="6">H72+I72+J72+K72+L72+M72</f>
        <v>0</v>
      </c>
      <c r="P72" s="68">
        <f t="shared" ref="P72" si="7">+O72+N72</f>
        <v>0</v>
      </c>
      <c r="Q72" s="69">
        <v>0</v>
      </c>
      <c r="R72" s="69">
        <v>0</v>
      </c>
      <c r="S72" s="70">
        <f t="shared" si="3"/>
        <v>0</v>
      </c>
    </row>
    <row r="73" spans="1:19" ht="13.35" customHeight="1">
      <c r="A73" s="72">
        <v>80</v>
      </c>
      <c r="B73" s="66">
        <v>1</v>
      </c>
      <c r="C73" s="66">
        <v>0</v>
      </c>
      <c r="D73" s="66">
        <v>0</v>
      </c>
      <c r="E73" s="66">
        <v>0</v>
      </c>
      <c r="F73" s="67">
        <v>0</v>
      </c>
      <c r="G73" s="67">
        <v>0</v>
      </c>
      <c r="H73" s="67">
        <v>0</v>
      </c>
      <c r="I73" s="67">
        <v>0</v>
      </c>
      <c r="J73" s="67">
        <v>0</v>
      </c>
      <c r="K73" s="67">
        <v>0</v>
      </c>
      <c r="L73" s="67">
        <v>0</v>
      </c>
      <c r="M73" s="67">
        <v>0</v>
      </c>
      <c r="N73" s="68">
        <f t="shared" ref="N73" si="8">B73+C73+D73+E73+F73+G73</f>
        <v>1</v>
      </c>
      <c r="O73" s="68">
        <f t="shared" ref="O73" si="9">H73+I73+J73+K73+L73+M73</f>
        <v>0</v>
      </c>
      <c r="P73" s="68">
        <f t="shared" ref="P73" si="10">+O73+N73</f>
        <v>1</v>
      </c>
      <c r="Q73" s="69">
        <v>0</v>
      </c>
      <c r="R73" s="69">
        <v>0</v>
      </c>
      <c r="S73" s="70">
        <f t="shared" ref="S73" si="11">+R73+Q73</f>
        <v>0</v>
      </c>
    </row>
    <row r="74" spans="1:19" ht="24" customHeight="1">
      <c r="A74" s="894" t="s">
        <v>1137</v>
      </c>
      <c r="B74" s="895"/>
      <c r="C74" s="895"/>
      <c r="D74" s="895"/>
      <c r="E74" s="895"/>
      <c r="F74" s="895"/>
      <c r="G74" s="895"/>
      <c r="H74" s="895"/>
      <c r="I74" s="895"/>
      <c r="J74" s="895"/>
      <c r="K74" s="895"/>
      <c r="L74" s="895"/>
      <c r="M74" s="895"/>
      <c r="N74" s="895"/>
      <c r="O74" s="895"/>
      <c r="P74" s="895"/>
      <c r="Q74" s="69">
        <v>171</v>
      </c>
      <c r="R74" s="69">
        <v>4</v>
      </c>
      <c r="S74" s="73">
        <f>+R74+Q74</f>
        <v>175</v>
      </c>
    </row>
    <row r="75" spans="1:19" ht="25.5">
      <c r="A75" s="74" t="s">
        <v>1136</v>
      </c>
      <c r="B75" s="678">
        <f>SUM(B7:B73)</f>
        <v>117511</v>
      </c>
      <c r="C75" s="75">
        <f t="shared" ref="C75:P75" si="12">SUM(C7:C73)</f>
        <v>5304</v>
      </c>
      <c r="D75" s="75">
        <f t="shared" si="12"/>
        <v>10077</v>
      </c>
      <c r="E75" s="75">
        <f t="shared" si="12"/>
        <v>14406</v>
      </c>
      <c r="F75" s="75">
        <f t="shared" si="12"/>
        <v>3893</v>
      </c>
      <c r="G75" s="75">
        <f t="shared" si="12"/>
        <v>89924</v>
      </c>
      <c r="H75" s="75">
        <f t="shared" si="12"/>
        <v>28609</v>
      </c>
      <c r="I75" s="75">
        <f t="shared" si="12"/>
        <v>1082</v>
      </c>
      <c r="J75" s="75">
        <f t="shared" si="12"/>
        <v>1761</v>
      </c>
      <c r="K75" s="75">
        <f t="shared" si="12"/>
        <v>2297</v>
      </c>
      <c r="L75" s="75">
        <f t="shared" si="12"/>
        <v>609</v>
      </c>
      <c r="M75" s="75">
        <f t="shared" si="12"/>
        <v>10595</v>
      </c>
      <c r="N75" s="75">
        <f t="shared" si="12"/>
        <v>241115</v>
      </c>
      <c r="O75" s="75">
        <f t="shared" si="12"/>
        <v>44953</v>
      </c>
      <c r="P75" s="678">
        <f t="shared" si="12"/>
        <v>286068</v>
      </c>
      <c r="Q75" s="75">
        <f>SUM(Q7:Q74)</f>
        <v>568</v>
      </c>
      <c r="R75" s="75">
        <f t="shared" ref="R75:S75" si="13">SUM(R7:R74)</f>
        <v>29</v>
      </c>
      <c r="S75" s="75">
        <f t="shared" si="13"/>
        <v>597</v>
      </c>
    </row>
    <row r="76" spans="1:19" ht="14.25">
      <c r="A76" s="896" t="s">
        <v>1138</v>
      </c>
      <c r="B76" s="897"/>
      <c r="C76" s="897"/>
      <c r="D76" s="897"/>
      <c r="E76" s="897"/>
      <c r="F76" s="897"/>
      <c r="G76" s="897"/>
      <c r="H76" s="897"/>
      <c r="I76" s="897"/>
      <c r="J76" s="897"/>
      <c r="K76" s="897"/>
      <c r="L76" s="897"/>
      <c r="M76" s="897"/>
      <c r="N76" s="897"/>
      <c r="O76" s="897"/>
      <c r="P76" s="897"/>
      <c r="Q76" s="897"/>
      <c r="R76" s="897"/>
      <c r="S76" s="897"/>
    </row>
    <row r="77" spans="1:19">
      <c r="B77" s="66"/>
      <c r="C77" s="66"/>
      <c r="D77" s="66"/>
      <c r="E77" s="66"/>
      <c r="F77" s="66"/>
      <c r="G77" s="66"/>
      <c r="H77" s="66"/>
      <c r="I77" s="66"/>
      <c r="J77" s="66"/>
      <c r="K77" s="66"/>
      <c r="L77" s="66"/>
      <c r="M77" s="66"/>
      <c r="N77" s="66"/>
      <c r="O77" s="66"/>
      <c r="P77" s="66"/>
      <c r="Q77" s="66"/>
      <c r="R77" s="66"/>
      <c r="S77" s="66"/>
    </row>
    <row r="80" spans="1:19">
      <c r="B80" s="66"/>
      <c r="C80" s="66"/>
      <c r="D80" s="66"/>
      <c r="E80" s="66"/>
      <c r="F80" s="66"/>
      <c r="G80" s="66"/>
      <c r="H80" s="66"/>
      <c r="I80" s="66"/>
      <c r="J80" s="66"/>
      <c r="K80" s="66"/>
      <c r="L80" s="66"/>
      <c r="M80" s="66"/>
      <c r="N80" s="66"/>
      <c r="O80" s="66"/>
      <c r="P80" s="66"/>
      <c r="Q80" s="66"/>
      <c r="R80" s="66"/>
      <c r="S80" s="66"/>
    </row>
  </sheetData>
  <mergeCells count="10">
    <mergeCell ref="A74:P74"/>
    <mergeCell ref="A76:S76"/>
    <mergeCell ref="A1:S1"/>
    <mergeCell ref="A2:S2"/>
    <mergeCell ref="A4:A6"/>
    <mergeCell ref="B4:P4"/>
    <mergeCell ref="Q4:S5"/>
    <mergeCell ref="B5:G5"/>
    <mergeCell ref="H5:M5"/>
    <mergeCell ref="N5:P5"/>
  </mergeCells>
  <printOptions horizontalCentered="1" verticalCentered="1"/>
  <pageMargins left="0" right="0" top="0" bottom="0" header="0" footer="0"/>
  <pageSetup paperSize="9" scale="67" orientation="portrait" r:id="rId1"/>
</worksheet>
</file>

<file path=xl/worksheets/sheet7.xml><?xml version="1.0" encoding="utf-8"?>
<worksheet xmlns="http://schemas.openxmlformats.org/spreadsheetml/2006/main" xmlns:r="http://schemas.openxmlformats.org/officeDocument/2006/relationships">
  <sheetPr>
    <tabColor theme="0" tint="-4.9989318521683403E-2"/>
  </sheetPr>
  <dimension ref="A1:SZI758"/>
  <sheetViews>
    <sheetView showGridLines="0" zoomScale="90" zoomScaleNormal="90" workbookViewId="0">
      <pane xSplit="3" ySplit="6" topLeftCell="D656" activePane="bottomRight" state="frozen"/>
      <selection activeCell="J27" sqref="J27"/>
      <selection pane="topRight" activeCell="J27" sqref="J27"/>
      <selection pane="bottomLeft" activeCell="J27" sqref="J27"/>
      <selection pane="bottomRight" sqref="A1:Z1"/>
    </sheetView>
  </sheetViews>
  <sheetFormatPr defaultColWidth="9.140625" defaultRowHeight="12.75" outlineLevelRow="1"/>
  <cols>
    <col min="1" max="1" width="19" style="76" customWidth="1"/>
    <col min="2" max="2" width="9.42578125" style="76" customWidth="1"/>
    <col min="3" max="3" width="17.42578125" style="76" customWidth="1"/>
    <col min="4" max="7" width="6.7109375" style="76" customWidth="1"/>
    <col min="8" max="8" width="9" style="76" customWidth="1"/>
    <col min="9" max="10" width="6.7109375" style="76" customWidth="1"/>
    <col min="11" max="11" width="6.85546875" style="76" customWidth="1"/>
    <col min="12" max="12" width="6.7109375" style="76" customWidth="1"/>
    <col min="13" max="13" width="7.85546875" style="76" customWidth="1"/>
    <col min="14" max="17" width="6.7109375" style="76" customWidth="1"/>
    <col min="18" max="18" width="8.42578125" style="76" customWidth="1"/>
    <col min="19" max="23" width="6.7109375" style="76" customWidth="1"/>
    <col min="24" max="26" width="11.42578125" style="76" customWidth="1"/>
    <col min="27" max="16384" width="9.140625" style="76"/>
  </cols>
  <sheetData>
    <row r="1" spans="1:29" ht="15.75" customHeight="1">
      <c r="A1" s="908" t="s">
        <v>1139</v>
      </c>
      <c r="B1" s="908"/>
      <c r="C1" s="908"/>
      <c r="D1" s="908"/>
      <c r="E1" s="908"/>
      <c r="F1" s="908"/>
      <c r="G1" s="908"/>
      <c r="H1" s="908"/>
      <c r="I1" s="908"/>
      <c r="J1" s="908"/>
      <c r="K1" s="908"/>
      <c r="L1" s="908"/>
      <c r="M1" s="908"/>
      <c r="N1" s="908"/>
      <c r="O1" s="908"/>
      <c r="P1" s="908"/>
      <c r="Q1" s="908"/>
      <c r="R1" s="908"/>
      <c r="S1" s="908"/>
      <c r="T1" s="908"/>
      <c r="U1" s="908"/>
      <c r="V1" s="908"/>
      <c r="W1" s="908"/>
      <c r="X1" s="908"/>
      <c r="Y1" s="908"/>
      <c r="Z1" s="908"/>
    </row>
    <row r="2" spans="1:29" ht="18.75" customHeight="1">
      <c r="A2" s="909" t="s">
        <v>1140</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9" ht="18.75" customHeight="1">
      <c r="A3" s="77"/>
      <c r="B3" s="77"/>
      <c r="C3" s="77"/>
      <c r="D3" s="77"/>
      <c r="E3" s="77"/>
      <c r="F3" s="77"/>
      <c r="G3" s="77"/>
      <c r="H3" s="77"/>
      <c r="I3" s="77"/>
      <c r="J3" s="77"/>
      <c r="K3" s="77"/>
      <c r="L3" s="77"/>
      <c r="M3" s="77"/>
      <c r="N3" s="77"/>
      <c r="O3" s="77"/>
      <c r="P3" s="77"/>
      <c r="Q3" s="77"/>
      <c r="R3" s="77"/>
      <c r="S3" s="77"/>
      <c r="T3" s="77"/>
      <c r="U3" s="77"/>
      <c r="V3" s="77"/>
      <c r="W3" s="77"/>
      <c r="X3" s="77"/>
      <c r="Y3" s="77"/>
      <c r="Z3" s="77" t="s">
        <v>1141</v>
      </c>
    </row>
    <row r="4" spans="1:29" ht="30" customHeight="1">
      <c r="A4" s="910" t="s">
        <v>1142</v>
      </c>
      <c r="B4" s="910"/>
      <c r="C4" s="910"/>
      <c r="D4" s="913" t="s">
        <v>1143</v>
      </c>
      <c r="E4" s="913"/>
      <c r="F4" s="913"/>
      <c r="G4" s="913"/>
      <c r="H4" s="913"/>
      <c r="I4" s="913"/>
      <c r="J4" s="913"/>
      <c r="K4" s="913"/>
      <c r="L4" s="913"/>
      <c r="M4" s="913"/>
      <c r="N4" s="913" t="s">
        <v>1144</v>
      </c>
      <c r="O4" s="913"/>
      <c r="P4" s="913"/>
      <c r="Q4" s="913"/>
      <c r="R4" s="913"/>
      <c r="S4" s="913"/>
      <c r="T4" s="913"/>
      <c r="U4" s="913"/>
      <c r="V4" s="913"/>
      <c r="W4" s="913"/>
      <c r="X4" s="914" t="s">
        <v>1145</v>
      </c>
      <c r="Y4" s="915"/>
      <c r="Z4" s="915"/>
    </row>
    <row r="5" spans="1:29" ht="30" customHeight="1">
      <c r="A5" s="911"/>
      <c r="B5" s="911"/>
      <c r="C5" s="911"/>
      <c r="D5" s="913" t="s">
        <v>1134</v>
      </c>
      <c r="E5" s="913"/>
      <c r="F5" s="913"/>
      <c r="G5" s="913"/>
      <c r="H5" s="913"/>
      <c r="I5" s="913" t="s">
        <v>1135</v>
      </c>
      <c r="J5" s="913"/>
      <c r="K5" s="913"/>
      <c r="L5" s="913"/>
      <c r="M5" s="913"/>
      <c r="N5" s="913" t="s">
        <v>1134</v>
      </c>
      <c r="O5" s="913"/>
      <c r="P5" s="913"/>
      <c r="Q5" s="913"/>
      <c r="R5" s="913"/>
      <c r="S5" s="913" t="s">
        <v>1135</v>
      </c>
      <c r="T5" s="913"/>
      <c r="U5" s="913"/>
      <c r="V5" s="913"/>
      <c r="W5" s="913"/>
      <c r="X5" s="916"/>
      <c r="Y5" s="917"/>
      <c r="Z5" s="917"/>
    </row>
    <row r="6" spans="1:29" ht="30" customHeight="1">
      <c r="A6" s="912"/>
      <c r="B6" s="912"/>
      <c r="C6" s="912"/>
      <c r="D6" s="78" t="s">
        <v>1146</v>
      </c>
      <c r="E6" s="78" t="s">
        <v>11</v>
      </c>
      <c r="F6" s="78" t="s">
        <v>12</v>
      </c>
      <c r="G6" s="78" t="s">
        <v>13</v>
      </c>
      <c r="H6" s="78" t="s">
        <v>1147</v>
      </c>
      <c r="I6" s="78" t="s">
        <v>1146</v>
      </c>
      <c r="J6" s="78" t="s">
        <v>11</v>
      </c>
      <c r="K6" s="78" t="s">
        <v>12</v>
      </c>
      <c r="L6" s="78" t="s">
        <v>13</v>
      </c>
      <c r="M6" s="78" t="s">
        <v>1147</v>
      </c>
      <c r="N6" s="78" t="s">
        <v>1146</v>
      </c>
      <c r="O6" s="78" t="s">
        <v>11</v>
      </c>
      <c r="P6" s="78" t="s">
        <v>12</v>
      </c>
      <c r="Q6" s="78" t="s">
        <v>13</v>
      </c>
      <c r="R6" s="78" t="s">
        <v>1147</v>
      </c>
      <c r="S6" s="78" t="s">
        <v>1146</v>
      </c>
      <c r="T6" s="78" t="s">
        <v>11</v>
      </c>
      <c r="U6" s="78" t="s">
        <v>12</v>
      </c>
      <c r="V6" s="78" t="s">
        <v>13</v>
      </c>
      <c r="W6" s="78" t="s">
        <v>1147</v>
      </c>
      <c r="X6" s="79" t="s">
        <v>1134</v>
      </c>
      <c r="Y6" s="79" t="s">
        <v>1135</v>
      </c>
      <c r="Z6" s="80" t="s">
        <v>1136</v>
      </c>
    </row>
    <row r="7" spans="1:29" ht="12.95" customHeight="1">
      <c r="A7" s="922" t="s">
        <v>15</v>
      </c>
      <c r="B7" s="922"/>
      <c r="C7" s="922"/>
      <c r="D7" s="81">
        <f t="shared" ref="D7:Z7" si="0">SUM(D8:D38)</f>
        <v>15</v>
      </c>
      <c r="E7" s="81">
        <f t="shared" si="0"/>
        <v>84</v>
      </c>
      <c r="F7" s="81">
        <f t="shared" si="0"/>
        <v>177</v>
      </c>
      <c r="G7" s="81">
        <f t="shared" si="0"/>
        <v>44</v>
      </c>
      <c r="H7" s="81">
        <f t="shared" si="0"/>
        <v>21928</v>
      </c>
      <c r="I7" s="81">
        <f t="shared" si="0"/>
        <v>5</v>
      </c>
      <c r="J7" s="81">
        <f t="shared" si="0"/>
        <v>46</v>
      </c>
      <c r="K7" s="81">
        <f t="shared" si="0"/>
        <v>75</v>
      </c>
      <c r="L7" s="81">
        <f t="shared" si="0"/>
        <v>28</v>
      </c>
      <c r="M7" s="81">
        <f t="shared" si="0"/>
        <v>3641</v>
      </c>
      <c r="N7" s="81">
        <f t="shared" si="0"/>
        <v>0</v>
      </c>
      <c r="O7" s="81">
        <f t="shared" si="0"/>
        <v>0</v>
      </c>
      <c r="P7" s="81">
        <f t="shared" si="0"/>
        <v>3</v>
      </c>
      <c r="Q7" s="81">
        <f t="shared" si="0"/>
        <v>8</v>
      </c>
      <c r="R7" s="81">
        <f t="shared" si="0"/>
        <v>1115</v>
      </c>
      <c r="S7" s="81">
        <f t="shared" si="0"/>
        <v>0</v>
      </c>
      <c r="T7" s="81">
        <f t="shared" si="0"/>
        <v>0</v>
      </c>
      <c r="U7" s="81">
        <f t="shared" si="0"/>
        <v>0</v>
      </c>
      <c r="V7" s="81">
        <f t="shared" si="0"/>
        <v>0</v>
      </c>
      <c r="W7" s="81">
        <f t="shared" si="0"/>
        <v>122</v>
      </c>
      <c r="X7" s="82">
        <f>SUM(X8:X38)</f>
        <v>23374</v>
      </c>
      <c r="Y7" s="82">
        <f t="shared" si="0"/>
        <v>3917</v>
      </c>
      <c r="Z7" s="82">
        <f t="shared" si="0"/>
        <v>27291</v>
      </c>
      <c r="AA7" s="28"/>
      <c r="AB7" s="28"/>
      <c r="AC7" s="28"/>
    </row>
    <row r="8" spans="1:29" ht="51" hidden="1" outlineLevel="1">
      <c r="A8" s="920" t="s">
        <v>15</v>
      </c>
      <c r="B8" s="920" t="s">
        <v>16</v>
      </c>
      <c r="C8" s="83" t="s">
        <v>17</v>
      </c>
      <c r="D8" s="84">
        <v>0</v>
      </c>
      <c r="E8" s="84">
        <v>0</v>
      </c>
      <c r="F8" s="84">
        <v>0</v>
      </c>
      <c r="G8" s="84">
        <v>0</v>
      </c>
      <c r="H8" s="84">
        <v>162</v>
      </c>
      <c r="I8" s="84">
        <v>0</v>
      </c>
      <c r="J8" s="84">
        <v>0</v>
      </c>
      <c r="K8" s="84">
        <v>0</v>
      </c>
      <c r="L8" s="84">
        <v>0</v>
      </c>
      <c r="M8" s="84">
        <v>0</v>
      </c>
      <c r="N8" s="84">
        <v>0</v>
      </c>
      <c r="O8" s="84">
        <v>0</v>
      </c>
      <c r="P8" s="84">
        <v>0</v>
      </c>
      <c r="Q8" s="84">
        <v>0</v>
      </c>
      <c r="R8" s="84">
        <v>9</v>
      </c>
      <c r="S8" s="84">
        <v>0</v>
      </c>
      <c r="T8" s="84">
        <v>0</v>
      </c>
      <c r="U8" s="84">
        <v>0</v>
      </c>
      <c r="V8" s="84">
        <v>0</v>
      </c>
      <c r="W8" s="84">
        <v>0</v>
      </c>
      <c r="X8" s="85">
        <f t="shared" ref="X8:X38" si="1">D8+E8+F8+G8+H8+N8+O8+P8+Q8+R8</f>
        <v>171</v>
      </c>
      <c r="Y8" s="85">
        <f t="shared" ref="Y8:Y38" si="2">I8+J8+K8+L8+M8+S8+T8+U8+V8+W8</f>
        <v>0</v>
      </c>
      <c r="Z8" s="85">
        <f>+Y8+X8</f>
        <v>171</v>
      </c>
    </row>
    <row r="9" spans="1:29" ht="25.5" hidden="1" outlineLevel="1">
      <c r="A9" s="920"/>
      <c r="B9" s="920"/>
      <c r="C9" s="83" t="s">
        <v>18</v>
      </c>
      <c r="D9" s="84">
        <v>0</v>
      </c>
      <c r="E9" s="84">
        <v>0</v>
      </c>
      <c r="F9" s="84">
        <v>0</v>
      </c>
      <c r="G9" s="84">
        <v>0</v>
      </c>
      <c r="H9" s="84">
        <v>45</v>
      </c>
      <c r="I9" s="84">
        <v>0</v>
      </c>
      <c r="J9" s="84">
        <v>0</v>
      </c>
      <c r="K9" s="84">
        <v>0</v>
      </c>
      <c r="L9" s="84">
        <v>0</v>
      </c>
      <c r="M9" s="84">
        <v>0</v>
      </c>
      <c r="N9" s="84">
        <v>0</v>
      </c>
      <c r="O9" s="84">
        <v>0</v>
      </c>
      <c r="P9" s="84">
        <v>0</v>
      </c>
      <c r="Q9" s="84">
        <v>0</v>
      </c>
      <c r="R9" s="84">
        <v>1</v>
      </c>
      <c r="S9" s="84">
        <v>0</v>
      </c>
      <c r="T9" s="84">
        <v>0</v>
      </c>
      <c r="U9" s="84">
        <v>0</v>
      </c>
      <c r="V9" s="84">
        <v>0</v>
      </c>
      <c r="W9" s="84">
        <v>0</v>
      </c>
      <c r="X9" s="85">
        <f t="shared" si="1"/>
        <v>46</v>
      </c>
      <c r="Y9" s="85">
        <f t="shared" si="2"/>
        <v>0</v>
      </c>
      <c r="Z9" s="85">
        <f t="shared" ref="Z9:Z80" si="3">+Y9+X9</f>
        <v>46</v>
      </c>
    </row>
    <row r="10" spans="1:29" ht="51" hidden="1" outlineLevel="1">
      <c r="A10" s="920"/>
      <c r="B10" s="920"/>
      <c r="C10" s="83" t="s">
        <v>19</v>
      </c>
      <c r="D10" s="84">
        <v>1</v>
      </c>
      <c r="E10" s="84">
        <v>4</v>
      </c>
      <c r="F10" s="84">
        <v>3</v>
      </c>
      <c r="G10" s="84">
        <v>4</v>
      </c>
      <c r="H10" s="84">
        <v>967</v>
      </c>
      <c r="I10" s="84">
        <v>1</v>
      </c>
      <c r="J10" s="84">
        <v>6</v>
      </c>
      <c r="K10" s="84">
        <v>0</v>
      </c>
      <c r="L10" s="84">
        <v>0</v>
      </c>
      <c r="M10" s="84">
        <v>616</v>
      </c>
      <c r="N10" s="84">
        <v>0</v>
      </c>
      <c r="O10" s="84">
        <v>0</v>
      </c>
      <c r="P10" s="84">
        <v>0</v>
      </c>
      <c r="Q10" s="84">
        <v>0</v>
      </c>
      <c r="R10" s="84">
        <v>32</v>
      </c>
      <c r="S10" s="84">
        <v>0</v>
      </c>
      <c r="T10" s="84">
        <v>0</v>
      </c>
      <c r="U10" s="84">
        <v>0</v>
      </c>
      <c r="V10" s="84">
        <v>0</v>
      </c>
      <c r="W10" s="84">
        <v>65</v>
      </c>
      <c r="X10" s="85">
        <f t="shared" si="1"/>
        <v>1011</v>
      </c>
      <c r="Y10" s="85">
        <f t="shared" si="2"/>
        <v>688</v>
      </c>
      <c r="Z10" s="85">
        <f t="shared" si="3"/>
        <v>1699</v>
      </c>
    </row>
    <row r="11" spans="1:29" ht="25.5" hidden="1" outlineLevel="1">
      <c r="A11" s="920"/>
      <c r="B11" s="920"/>
      <c r="C11" s="83" t="s">
        <v>20</v>
      </c>
      <c r="D11" s="84">
        <v>0</v>
      </c>
      <c r="E11" s="84">
        <v>0</v>
      </c>
      <c r="F11" s="84">
        <v>0</v>
      </c>
      <c r="G11" s="84">
        <v>0</v>
      </c>
      <c r="H11" s="84">
        <v>0</v>
      </c>
      <c r="I11" s="84">
        <v>0</v>
      </c>
      <c r="J11" s="84">
        <v>0</v>
      </c>
      <c r="K11" s="84">
        <v>0</v>
      </c>
      <c r="L11" s="84">
        <v>0</v>
      </c>
      <c r="M11" s="84">
        <v>0</v>
      </c>
      <c r="N11" s="84">
        <v>0</v>
      </c>
      <c r="O11" s="84">
        <v>0</v>
      </c>
      <c r="P11" s="84">
        <v>0</v>
      </c>
      <c r="Q11" s="84">
        <v>0</v>
      </c>
      <c r="R11" s="84">
        <v>0</v>
      </c>
      <c r="S11" s="84">
        <v>0</v>
      </c>
      <c r="T11" s="84">
        <v>0</v>
      </c>
      <c r="U11" s="84">
        <v>0</v>
      </c>
      <c r="V11" s="84">
        <v>0</v>
      </c>
      <c r="W11" s="84">
        <v>0</v>
      </c>
      <c r="X11" s="85">
        <f t="shared" si="1"/>
        <v>0</v>
      </c>
      <c r="Y11" s="85">
        <f t="shared" si="2"/>
        <v>0</v>
      </c>
      <c r="Z11" s="85">
        <f t="shared" si="3"/>
        <v>0</v>
      </c>
    </row>
    <row r="12" spans="1:29" hidden="1" outlineLevel="1">
      <c r="A12" s="920"/>
      <c r="B12" s="920"/>
      <c r="C12" s="83" t="s">
        <v>21</v>
      </c>
      <c r="D12" s="84">
        <v>0</v>
      </c>
      <c r="E12" s="84">
        <v>0</v>
      </c>
      <c r="F12" s="84">
        <v>0</v>
      </c>
      <c r="G12" s="84">
        <v>0</v>
      </c>
      <c r="H12" s="84">
        <v>0</v>
      </c>
      <c r="I12" s="84">
        <v>0</v>
      </c>
      <c r="J12" s="84">
        <v>0</v>
      </c>
      <c r="K12" s="84">
        <v>0</v>
      </c>
      <c r="L12" s="84">
        <v>0</v>
      </c>
      <c r="M12" s="84">
        <v>0</v>
      </c>
      <c r="N12" s="84">
        <v>0</v>
      </c>
      <c r="O12" s="84">
        <v>0</v>
      </c>
      <c r="P12" s="84">
        <v>0</v>
      </c>
      <c r="Q12" s="84">
        <v>0</v>
      </c>
      <c r="R12" s="84">
        <v>0</v>
      </c>
      <c r="S12" s="84">
        <v>0</v>
      </c>
      <c r="T12" s="84">
        <v>0</v>
      </c>
      <c r="U12" s="84">
        <v>0</v>
      </c>
      <c r="V12" s="84">
        <v>0</v>
      </c>
      <c r="W12" s="84">
        <v>0</v>
      </c>
      <c r="X12" s="85">
        <f t="shared" si="1"/>
        <v>0</v>
      </c>
      <c r="Y12" s="85">
        <f t="shared" si="2"/>
        <v>0</v>
      </c>
      <c r="Z12" s="85">
        <f t="shared" si="3"/>
        <v>0</v>
      </c>
    </row>
    <row r="13" spans="1:29" ht="25.5" hidden="1" outlineLevel="1">
      <c r="A13" s="920"/>
      <c r="B13" s="920"/>
      <c r="C13" s="83" t="s">
        <v>22</v>
      </c>
      <c r="D13" s="84">
        <v>0</v>
      </c>
      <c r="E13" s="84">
        <v>0</v>
      </c>
      <c r="F13" s="84">
        <v>0</v>
      </c>
      <c r="G13" s="84">
        <v>0</v>
      </c>
      <c r="H13" s="84">
        <v>0</v>
      </c>
      <c r="I13" s="84">
        <v>0</v>
      </c>
      <c r="J13" s="84">
        <v>0</v>
      </c>
      <c r="K13" s="84">
        <v>0</v>
      </c>
      <c r="L13" s="84">
        <v>0</v>
      </c>
      <c r="M13" s="84">
        <v>0</v>
      </c>
      <c r="N13" s="84">
        <v>0</v>
      </c>
      <c r="O13" s="84">
        <v>0</v>
      </c>
      <c r="P13" s="84">
        <v>3</v>
      </c>
      <c r="Q13" s="84">
        <v>0</v>
      </c>
      <c r="R13" s="84">
        <v>0</v>
      </c>
      <c r="S13" s="84">
        <v>0</v>
      </c>
      <c r="T13" s="84">
        <v>0</v>
      </c>
      <c r="U13" s="84">
        <v>0</v>
      </c>
      <c r="V13" s="84">
        <v>0</v>
      </c>
      <c r="W13" s="84">
        <v>0</v>
      </c>
      <c r="X13" s="85">
        <f t="shared" si="1"/>
        <v>3</v>
      </c>
      <c r="Y13" s="85">
        <f t="shared" si="2"/>
        <v>0</v>
      </c>
      <c r="Z13" s="85">
        <f t="shared" si="3"/>
        <v>3</v>
      </c>
    </row>
    <row r="14" spans="1:29" ht="63.75" hidden="1" outlineLevel="1">
      <c r="A14" s="920"/>
      <c r="B14" s="920"/>
      <c r="C14" s="83" t="s">
        <v>23</v>
      </c>
      <c r="D14" s="84">
        <v>0</v>
      </c>
      <c r="E14" s="84">
        <v>2</v>
      </c>
      <c r="F14" s="84">
        <v>3</v>
      </c>
      <c r="G14" s="84">
        <v>0</v>
      </c>
      <c r="H14" s="84">
        <v>622</v>
      </c>
      <c r="I14" s="84">
        <v>0</v>
      </c>
      <c r="J14" s="84">
        <v>4</v>
      </c>
      <c r="K14" s="84">
        <v>3</v>
      </c>
      <c r="L14" s="84">
        <v>0</v>
      </c>
      <c r="M14" s="84">
        <v>58</v>
      </c>
      <c r="N14" s="84">
        <v>0</v>
      </c>
      <c r="O14" s="84">
        <v>0</v>
      </c>
      <c r="P14" s="84">
        <v>0</v>
      </c>
      <c r="Q14" s="84">
        <v>0</v>
      </c>
      <c r="R14" s="84">
        <v>36</v>
      </c>
      <c r="S14" s="84">
        <v>0</v>
      </c>
      <c r="T14" s="84">
        <v>0</v>
      </c>
      <c r="U14" s="84">
        <v>0</v>
      </c>
      <c r="V14" s="84">
        <v>0</v>
      </c>
      <c r="W14" s="84">
        <v>9</v>
      </c>
      <c r="X14" s="85">
        <f t="shared" si="1"/>
        <v>663</v>
      </c>
      <c r="Y14" s="85">
        <f t="shared" si="2"/>
        <v>74</v>
      </c>
      <c r="Z14" s="85">
        <f t="shared" si="3"/>
        <v>737</v>
      </c>
    </row>
    <row r="15" spans="1:29" hidden="1" outlineLevel="1">
      <c r="A15" s="920"/>
      <c r="B15" s="920" t="s">
        <v>24</v>
      </c>
      <c r="C15" s="83" t="s">
        <v>25</v>
      </c>
      <c r="D15" s="84">
        <v>0</v>
      </c>
      <c r="E15" s="84">
        <v>0</v>
      </c>
      <c r="F15" s="84">
        <v>0</v>
      </c>
      <c r="G15" s="84">
        <v>0</v>
      </c>
      <c r="H15" s="84">
        <v>31</v>
      </c>
      <c r="I15" s="84">
        <v>0</v>
      </c>
      <c r="J15" s="84">
        <v>0</v>
      </c>
      <c r="K15" s="84">
        <v>0</v>
      </c>
      <c r="L15" s="84">
        <v>0</v>
      </c>
      <c r="M15" s="84">
        <v>0</v>
      </c>
      <c r="N15" s="84">
        <v>0</v>
      </c>
      <c r="O15" s="84">
        <v>0</v>
      </c>
      <c r="P15" s="84">
        <v>0</v>
      </c>
      <c r="Q15" s="84">
        <v>0</v>
      </c>
      <c r="R15" s="84">
        <v>0</v>
      </c>
      <c r="S15" s="84">
        <v>0</v>
      </c>
      <c r="T15" s="84">
        <v>0</v>
      </c>
      <c r="U15" s="84">
        <v>0</v>
      </c>
      <c r="V15" s="84">
        <v>0</v>
      </c>
      <c r="W15" s="84">
        <v>0</v>
      </c>
      <c r="X15" s="85">
        <f t="shared" si="1"/>
        <v>31</v>
      </c>
      <c r="Y15" s="85">
        <f t="shared" si="2"/>
        <v>0</v>
      </c>
      <c r="Z15" s="85">
        <f t="shared" si="3"/>
        <v>31</v>
      </c>
    </row>
    <row r="16" spans="1:29" ht="51" hidden="1" outlineLevel="1">
      <c r="A16" s="920"/>
      <c r="B16" s="920"/>
      <c r="C16" s="83" t="s">
        <v>26</v>
      </c>
      <c r="D16" s="84">
        <v>0</v>
      </c>
      <c r="E16" s="84">
        <v>0</v>
      </c>
      <c r="F16" s="84">
        <v>0</v>
      </c>
      <c r="G16" s="84">
        <v>0</v>
      </c>
      <c r="H16" s="84">
        <v>0</v>
      </c>
      <c r="I16" s="84">
        <v>0</v>
      </c>
      <c r="J16" s="84">
        <v>0</v>
      </c>
      <c r="K16" s="84">
        <v>0</v>
      </c>
      <c r="L16" s="84">
        <v>0</v>
      </c>
      <c r="M16" s="84">
        <v>0</v>
      </c>
      <c r="N16" s="84">
        <v>0</v>
      </c>
      <c r="O16" s="84">
        <v>0</v>
      </c>
      <c r="P16" s="84">
        <v>0</v>
      </c>
      <c r="Q16" s="84">
        <v>0</v>
      </c>
      <c r="R16" s="84">
        <v>0</v>
      </c>
      <c r="S16" s="84">
        <v>0</v>
      </c>
      <c r="T16" s="84">
        <v>0</v>
      </c>
      <c r="U16" s="84">
        <v>0</v>
      </c>
      <c r="V16" s="84">
        <v>0</v>
      </c>
      <c r="W16" s="84">
        <v>0</v>
      </c>
      <c r="X16" s="85">
        <f t="shared" si="1"/>
        <v>0</v>
      </c>
      <c r="Y16" s="85">
        <f t="shared" si="2"/>
        <v>0</v>
      </c>
      <c r="Z16" s="85">
        <f t="shared" si="3"/>
        <v>0</v>
      </c>
    </row>
    <row r="17" spans="1:26" ht="25.5" hidden="1" outlineLevel="1">
      <c r="A17" s="920"/>
      <c r="B17" s="920"/>
      <c r="C17" s="83" t="s">
        <v>27</v>
      </c>
      <c r="D17" s="84">
        <v>0</v>
      </c>
      <c r="E17" s="84">
        <v>0</v>
      </c>
      <c r="F17" s="84">
        <v>0</v>
      </c>
      <c r="G17" s="84">
        <v>0</v>
      </c>
      <c r="H17" s="84">
        <v>159</v>
      </c>
      <c r="I17" s="84">
        <v>0</v>
      </c>
      <c r="J17" s="84">
        <v>0</v>
      </c>
      <c r="K17" s="84">
        <v>0</v>
      </c>
      <c r="L17" s="84">
        <v>0</v>
      </c>
      <c r="M17" s="84">
        <v>0</v>
      </c>
      <c r="N17" s="84">
        <v>0</v>
      </c>
      <c r="O17" s="84">
        <v>0</v>
      </c>
      <c r="P17" s="84">
        <v>0</v>
      </c>
      <c r="Q17" s="84">
        <v>0</v>
      </c>
      <c r="R17" s="84">
        <v>1</v>
      </c>
      <c r="S17" s="84">
        <v>0</v>
      </c>
      <c r="T17" s="84">
        <v>0</v>
      </c>
      <c r="U17" s="84">
        <v>0</v>
      </c>
      <c r="V17" s="84">
        <v>0</v>
      </c>
      <c r="W17" s="84">
        <v>0</v>
      </c>
      <c r="X17" s="85">
        <f t="shared" si="1"/>
        <v>160</v>
      </c>
      <c r="Y17" s="85">
        <f t="shared" si="2"/>
        <v>0</v>
      </c>
      <c r="Z17" s="85">
        <f t="shared" si="3"/>
        <v>160</v>
      </c>
    </row>
    <row r="18" spans="1:26" ht="51" hidden="1" outlineLevel="1">
      <c r="A18" s="920"/>
      <c r="B18" s="920"/>
      <c r="C18" s="83" t="s">
        <v>28</v>
      </c>
      <c r="D18" s="84">
        <v>0</v>
      </c>
      <c r="E18" s="84">
        <v>0</v>
      </c>
      <c r="F18" s="84">
        <v>0</v>
      </c>
      <c r="G18" s="84">
        <v>0</v>
      </c>
      <c r="H18" s="84">
        <v>0</v>
      </c>
      <c r="I18" s="84">
        <v>0</v>
      </c>
      <c r="J18" s="84">
        <v>0</v>
      </c>
      <c r="K18" s="84">
        <v>0</v>
      </c>
      <c r="L18" s="84">
        <v>0</v>
      </c>
      <c r="M18" s="84">
        <v>0</v>
      </c>
      <c r="N18" s="84">
        <v>0</v>
      </c>
      <c r="O18" s="84">
        <v>0</v>
      </c>
      <c r="P18" s="84">
        <v>0</v>
      </c>
      <c r="Q18" s="84">
        <v>0</v>
      </c>
      <c r="R18" s="84">
        <v>0</v>
      </c>
      <c r="S18" s="84">
        <v>0</v>
      </c>
      <c r="T18" s="84">
        <v>0</v>
      </c>
      <c r="U18" s="84">
        <v>0</v>
      </c>
      <c r="V18" s="84">
        <v>0</v>
      </c>
      <c r="W18" s="84">
        <v>0</v>
      </c>
      <c r="X18" s="85">
        <f t="shared" si="1"/>
        <v>0</v>
      </c>
      <c r="Y18" s="85">
        <f t="shared" si="2"/>
        <v>0</v>
      </c>
      <c r="Z18" s="85">
        <f t="shared" si="3"/>
        <v>0</v>
      </c>
    </row>
    <row r="19" spans="1:26" ht="51" hidden="1" outlineLevel="1">
      <c r="A19" s="920"/>
      <c r="B19" s="920"/>
      <c r="C19" s="83" t="s">
        <v>29</v>
      </c>
      <c r="D19" s="84">
        <v>0</v>
      </c>
      <c r="E19" s="84">
        <v>0</v>
      </c>
      <c r="F19" s="84">
        <v>3</v>
      </c>
      <c r="G19" s="84">
        <v>0</v>
      </c>
      <c r="H19" s="84">
        <v>35</v>
      </c>
      <c r="I19" s="84">
        <v>0</v>
      </c>
      <c r="J19" s="84">
        <v>0</v>
      </c>
      <c r="K19" s="84">
        <v>0</v>
      </c>
      <c r="L19" s="84">
        <v>0</v>
      </c>
      <c r="M19" s="84">
        <v>30</v>
      </c>
      <c r="N19" s="84">
        <v>0</v>
      </c>
      <c r="O19" s="84">
        <v>0</v>
      </c>
      <c r="P19" s="84">
        <v>0</v>
      </c>
      <c r="Q19" s="84">
        <v>0</v>
      </c>
      <c r="R19" s="84">
        <v>0</v>
      </c>
      <c r="S19" s="84">
        <v>0</v>
      </c>
      <c r="T19" s="84">
        <v>0</v>
      </c>
      <c r="U19" s="84">
        <v>0</v>
      </c>
      <c r="V19" s="84">
        <v>0</v>
      </c>
      <c r="W19" s="84">
        <v>0</v>
      </c>
      <c r="X19" s="85">
        <f t="shared" si="1"/>
        <v>38</v>
      </c>
      <c r="Y19" s="85">
        <f t="shared" si="2"/>
        <v>30</v>
      </c>
      <c r="Z19" s="85">
        <f t="shared" si="3"/>
        <v>68</v>
      </c>
    </row>
    <row r="20" spans="1:26" ht="25.5" hidden="1" outlineLevel="1">
      <c r="A20" s="920"/>
      <c r="B20" s="920"/>
      <c r="C20" s="83" t="s">
        <v>30</v>
      </c>
      <c r="D20" s="84">
        <v>0</v>
      </c>
      <c r="E20" s="84">
        <v>0</v>
      </c>
      <c r="F20" s="84">
        <v>0</v>
      </c>
      <c r="G20" s="84">
        <v>0</v>
      </c>
      <c r="H20" s="84">
        <v>0</v>
      </c>
      <c r="I20" s="84">
        <v>0</v>
      </c>
      <c r="J20" s="84">
        <v>0</v>
      </c>
      <c r="K20" s="84">
        <v>0</v>
      </c>
      <c r="L20" s="84">
        <v>0</v>
      </c>
      <c r="M20" s="84">
        <v>45</v>
      </c>
      <c r="N20" s="84">
        <v>0</v>
      </c>
      <c r="O20" s="84">
        <v>0</v>
      </c>
      <c r="P20" s="84">
        <v>0</v>
      </c>
      <c r="Q20" s="84">
        <v>0</v>
      </c>
      <c r="R20" s="84">
        <v>0</v>
      </c>
      <c r="S20" s="84">
        <v>0</v>
      </c>
      <c r="T20" s="84">
        <v>0</v>
      </c>
      <c r="U20" s="84">
        <v>0</v>
      </c>
      <c r="V20" s="84">
        <v>0</v>
      </c>
      <c r="W20" s="84">
        <v>0</v>
      </c>
      <c r="X20" s="85">
        <f t="shared" si="1"/>
        <v>0</v>
      </c>
      <c r="Y20" s="85">
        <f t="shared" si="2"/>
        <v>45</v>
      </c>
      <c r="Z20" s="85">
        <f t="shared" si="3"/>
        <v>45</v>
      </c>
    </row>
    <row r="21" spans="1:26" ht="51" hidden="1" outlineLevel="1">
      <c r="A21" s="920"/>
      <c r="B21" s="920"/>
      <c r="C21" s="83" t="s">
        <v>31</v>
      </c>
      <c r="D21" s="84">
        <v>0</v>
      </c>
      <c r="E21" s="84">
        <v>0</v>
      </c>
      <c r="F21" s="84">
        <v>0</v>
      </c>
      <c r="G21" s="84">
        <v>0</v>
      </c>
      <c r="H21" s="84">
        <v>0</v>
      </c>
      <c r="I21" s="84">
        <v>0</v>
      </c>
      <c r="J21" s="84">
        <v>0</v>
      </c>
      <c r="K21" s="84">
        <v>0</v>
      </c>
      <c r="L21" s="84">
        <v>0</v>
      </c>
      <c r="M21" s="84">
        <v>0</v>
      </c>
      <c r="N21" s="84">
        <v>0</v>
      </c>
      <c r="O21" s="84">
        <v>0</v>
      </c>
      <c r="P21" s="84">
        <v>0</v>
      </c>
      <c r="Q21" s="84">
        <v>0</v>
      </c>
      <c r="R21" s="84">
        <v>0</v>
      </c>
      <c r="S21" s="84">
        <v>0</v>
      </c>
      <c r="T21" s="84">
        <v>0</v>
      </c>
      <c r="U21" s="84">
        <v>0</v>
      </c>
      <c r="V21" s="84">
        <v>0</v>
      </c>
      <c r="W21" s="84">
        <v>0</v>
      </c>
      <c r="X21" s="85">
        <f t="shared" si="1"/>
        <v>0</v>
      </c>
      <c r="Y21" s="85">
        <f t="shared" si="2"/>
        <v>0</v>
      </c>
      <c r="Z21" s="85">
        <f t="shared" si="3"/>
        <v>0</v>
      </c>
    </row>
    <row r="22" spans="1:26" ht="76.5" hidden="1" outlineLevel="1">
      <c r="A22" s="920"/>
      <c r="B22" s="920"/>
      <c r="C22" s="83" t="s">
        <v>32</v>
      </c>
      <c r="D22" s="84">
        <v>0</v>
      </c>
      <c r="E22" s="84">
        <v>0</v>
      </c>
      <c r="F22" s="84">
        <v>0</v>
      </c>
      <c r="G22" s="84">
        <v>0</v>
      </c>
      <c r="H22" s="84">
        <v>33</v>
      </c>
      <c r="I22" s="84">
        <v>0</v>
      </c>
      <c r="J22" s="84">
        <v>0</v>
      </c>
      <c r="K22" s="84">
        <v>0</v>
      </c>
      <c r="L22" s="84">
        <v>0</v>
      </c>
      <c r="M22" s="84">
        <v>0</v>
      </c>
      <c r="N22" s="84">
        <v>0</v>
      </c>
      <c r="O22" s="84">
        <v>0</v>
      </c>
      <c r="P22" s="84">
        <v>0</v>
      </c>
      <c r="Q22" s="84">
        <v>0</v>
      </c>
      <c r="R22" s="84">
        <v>0</v>
      </c>
      <c r="S22" s="84">
        <v>0</v>
      </c>
      <c r="T22" s="84">
        <v>0</v>
      </c>
      <c r="U22" s="84">
        <v>0</v>
      </c>
      <c r="V22" s="84">
        <v>0</v>
      </c>
      <c r="W22" s="84">
        <v>0</v>
      </c>
      <c r="X22" s="85">
        <f t="shared" si="1"/>
        <v>33</v>
      </c>
      <c r="Y22" s="85">
        <f t="shared" si="2"/>
        <v>0</v>
      </c>
      <c r="Z22" s="85">
        <f t="shared" si="3"/>
        <v>33</v>
      </c>
    </row>
    <row r="23" spans="1:26" ht="51" hidden="1" outlineLevel="1">
      <c r="A23" s="920"/>
      <c r="B23" s="920"/>
      <c r="C23" s="83" t="s">
        <v>33</v>
      </c>
      <c r="D23" s="84">
        <v>0</v>
      </c>
      <c r="E23" s="84">
        <v>2</v>
      </c>
      <c r="F23" s="84">
        <v>0</v>
      </c>
      <c r="G23" s="84">
        <v>0</v>
      </c>
      <c r="H23" s="84">
        <v>118</v>
      </c>
      <c r="I23" s="84">
        <v>0</v>
      </c>
      <c r="J23" s="84">
        <v>0</v>
      </c>
      <c r="K23" s="84">
        <v>0</v>
      </c>
      <c r="L23" s="84">
        <v>0</v>
      </c>
      <c r="M23" s="84">
        <v>6</v>
      </c>
      <c r="N23" s="84">
        <v>0</v>
      </c>
      <c r="O23" s="84">
        <v>0</v>
      </c>
      <c r="P23" s="84">
        <v>0</v>
      </c>
      <c r="Q23" s="84">
        <v>0</v>
      </c>
      <c r="R23" s="84">
        <v>3</v>
      </c>
      <c r="S23" s="84">
        <v>0</v>
      </c>
      <c r="T23" s="84">
        <v>0</v>
      </c>
      <c r="U23" s="84">
        <v>0</v>
      </c>
      <c r="V23" s="84">
        <v>0</v>
      </c>
      <c r="W23" s="84">
        <v>0</v>
      </c>
      <c r="X23" s="85">
        <f t="shared" si="1"/>
        <v>123</v>
      </c>
      <c r="Y23" s="85">
        <f t="shared" si="2"/>
        <v>6</v>
      </c>
      <c r="Z23" s="85">
        <f t="shared" si="3"/>
        <v>129</v>
      </c>
    </row>
    <row r="24" spans="1:26" ht="51" hidden="1" outlineLevel="1">
      <c r="A24" s="920"/>
      <c r="B24" s="83" t="s">
        <v>34</v>
      </c>
      <c r="C24" s="83" t="s">
        <v>35</v>
      </c>
      <c r="D24" s="84">
        <v>2</v>
      </c>
      <c r="E24" s="84">
        <v>6</v>
      </c>
      <c r="F24" s="84">
        <v>21</v>
      </c>
      <c r="G24" s="84">
        <v>8</v>
      </c>
      <c r="H24" s="84">
        <v>1673</v>
      </c>
      <c r="I24" s="84">
        <v>1</v>
      </c>
      <c r="J24" s="84">
        <v>4</v>
      </c>
      <c r="K24" s="84">
        <v>15</v>
      </c>
      <c r="L24" s="84">
        <v>0</v>
      </c>
      <c r="M24" s="84">
        <v>641</v>
      </c>
      <c r="N24" s="84">
        <v>0</v>
      </c>
      <c r="O24" s="84">
        <v>0</v>
      </c>
      <c r="P24" s="84">
        <v>0</v>
      </c>
      <c r="Q24" s="84">
        <v>8</v>
      </c>
      <c r="R24" s="84">
        <v>109</v>
      </c>
      <c r="S24" s="84">
        <v>0</v>
      </c>
      <c r="T24" s="84">
        <v>0</v>
      </c>
      <c r="U24" s="84">
        <v>0</v>
      </c>
      <c r="V24" s="84">
        <v>0</v>
      </c>
      <c r="W24" s="84">
        <v>3</v>
      </c>
      <c r="X24" s="85">
        <f t="shared" si="1"/>
        <v>1827</v>
      </c>
      <c r="Y24" s="85">
        <f t="shared" si="2"/>
        <v>664</v>
      </c>
      <c r="Z24" s="85">
        <f t="shared" si="3"/>
        <v>2491</v>
      </c>
    </row>
    <row r="25" spans="1:26" ht="38.25" hidden="1" outlineLevel="1">
      <c r="A25" s="920"/>
      <c r="B25" s="920" t="s">
        <v>36</v>
      </c>
      <c r="C25" s="83" t="s">
        <v>37</v>
      </c>
      <c r="D25" s="84">
        <v>1</v>
      </c>
      <c r="E25" s="84">
        <v>10</v>
      </c>
      <c r="F25" s="84">
        <v>48</v>
      </c>
      <c r="G25" s="84">
        <v>4</v>
      </c>
      <c r="H25" s="84">
        <v>2809</v>
      </c>
      <c r="I25" s="84">
        <v>0</v>
      </c>
      <c r="J25" s="84">
        <v>6</v>
      </c>
      <c r="K25" s="84">
        <v>9</v>
      </c>
      <c r="L25" s="84">
        <v>4</v>
      </c>
      <c r="M25" s="84">
        <v>177</v>
      </c>
      <c r="N25" s="84">
        <v>0</v>
      </c>
      <c r="O25" s="84">
        <v>0</v>
      </c>
      <c r="P25" s="84">
        <v>0</v>
      </c>
      <c r="Q25" s="84">
        <v>0</v>
      </c>
      <c r="R25" s="84">
        <v>128</v>
      </c>
      <c r="S25" s="84">
        <v>0</v>
      </c>
      <c r="T25" s="84">
        <v>0</v>
      </c>
      <c r="U25" s="84">
        <v>0</v>
      </c>
      <c r="V25" s="84">
        <v>0</v>
      </c>
      <c r="W25" s="84">
        <v>0</v>
      </c>
      <c r="X25" s="85">
        <f t="shared" si="1"/>
        <v>3000</v>
      </c>
      <c r="Y25" s="85">
        <f t="shared" si="2"/>
        <v>196</v>
      </c>
      <c r="Z25" s="85">
        <f t="shared" si="3"/>
        <v>3196</v>
      </c>
    </row>
    <row r="26" spans="1:26" ht="25.5" hidden="1" outlineLevel="1">
      <c r="A26" s="920"/>
      <c r="B26" s="920"/>
      <c r="C26" s="83" t="s">
        <v>38</v>
      </c>
      <c r="D26" s="84">
        <v>0</v>
      </c>
      <c r="E26" s="84">
        <v>2</v>
      </c>
      <c r="F26" s="84">
        <v>0</v>
      </c>
      <c r="G26" s="84">
        <v>0</v>
      </c>
      <c r="H26" s="84">
        <v>875</v>
      </c>
      <c r="I26" s="84">
        <v>0</v>
      </c>
      <c r="J26" s="84">
        <v>0</v>
      </c>
      <c r="K26" s="84">
        <v>0</v>
      </c>
      <c r="L26" s="84">
        <v>0</v>
      </c>
      <c r="M26" s="84">
        <v>0</v>
      </c>
      <c r="N26" s="84">
        <v>0</v>
      </c>
      <c r="O26" s="84">
        <v>0</v>
      </c>
      <c r="P26" s="84">
        <v>0</v>
      </c>
      <c r="Q26" s="84">
        <v>0</v>
      </c>
      <c r="R26" s="84">
        <v>114</v>
      </c>
      <c r="S26" s="84">
        <v>0</v>
      </c>
      <c r="T26" s="84">
        <v>0</v>
      </c>
      <c r="U26" s="84">
        <v>0</v>
      </c>
      <c r="V26" s="84">
        <v>0</v>
      </c>
      <c r="W26" s="84">
        <v>0</v>
      </c>
      <c r="X26" s="85">
        <f t="shared" si="1"/>
        <v>991</v>
      </c>
      <c r="Y26" s="85">
        <f t="shared" si="2"/>
        <v>0</v>
      </c>
      <c r="Z26" s="85">
        <f t="shared" si="3"/>
        <v>991</v>
      </c>
    </row>
    <row r="27" spans="1:26" ht="38.25" hidden="1" outlineLevel="1">
      <c r="A27" s="920"/>
      <c r="B27" s="920"/>
      <c r="C27" s="83" t="s">
        <v>39</v>
      </c>
      <c r="D27" s="84">
        <v>0</v>
      </c>
      <c r="E27" s="84">
        <v>0</v>
      </c>
      <c r="F27" s="84">
        <v>6</v>
      </c>
      <c r="G27" s="84">
        <v>0</v>
      </c>
      <c r="H27" s="84">
        <v>617</v>
      </c>
      <c r="I27" s="84">
        <v>0</v>
      </c>
      <c r="J27" s="84">
        <v>0</v>
      </c>
      <c r="K27" s="84">
        <v>0</v>
      </c>
      <c r="L27" s="84">
        <v>0</v>
      </c>
      <c r="M27" s="84">
        <v>0</v>
      </c>
      <c r="N27" s="84">
        <v>0</v>
      </c>
      <c r="O27" s="84">
        <v>0</v>
      </c>
      <c r="P27" s="84">
        <v>0</v>
      </c>
      <c r="Q27" s="84">
        <v>0</v>
      </c>
      <c r="R27" s="84">
        <v>11</v>
      </c>
      <c r="S27" s="84">
        <v>0</v>
      </c>
      <c r="T27" s="84">
        <v>0</v>
      </c>
      <c r="U27" s="84">
        <v>0</v>
      </c>
      <c r="V27" s="84">
        <v>0</v>
      </c>
      <c r="W27" s="84">
        <v>0</v>
      </c>
      <c r="X27" s="85">
        <f t="shared" si="1"/>
        <v>634</v>
      </c>
      <c r="Y27" s="85">
        <f t="shared" si="2"/>
        <v>0</v>
      </c>
      <c r="Z27" s="85">
        <f t="shared" si="3"/>
        <v>634</v>
      </c>
    </row>
    <row r="28" spans="1:26" ht="38.25" hidden="1" outlineLevel="1">
      <c r="A28" s="920"/>
      <c r="B28" s="920"/>
      <c r="C28" s="83" t="s">
        <v>40</v>
      </c>
      <c r="D28" s="84">
        <v>0</v>
      </c>
      <c r="E28" s="84">
        <v>0</v>
      </c>
      <c r="F28" s="84">
        <v>0</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5">
        <f t="shared" si="1"/>
        <v>0</v>
      </c>
      <c r="Y28" s="85">
        <f t="shared" si="2"/>
        <v>0</v>
      </c>
      <c r="Z28" s="85">
        <f t="shared" si="3"/>
        <v>0</v>
      </c>
    </row>
    <row r="29" spans="1:26" ht="25.5" hidden="1" outlineLevel="1">
      <c r="A29" s="920"/>
      <c r="B29" s="920"/>
      <c r="C29" s="83" t="s">
        <v>41</v>
      </c>
      <c r="D29" s="84">
        <v>0</v>
      </c>
      <c r="E29" s="84">
        <v>0</v>
      </c>
      <c r="F29" s="84">
        <v>6</v>
      </c>
      <c r="G29" s="84">
        <v>0</v>
      </c>
      <c r="H29" s="84">
        <v>114</v>
      </c>
      <c r="I29" s="84">
        <v>0</v>
      </c>
      <c r="J29" s="84">
        <v>0</v>
      </c>
      <c r="K29" s="84">
        <v>0</v>
      </c>
      <c r="L29" s="84">
        <v>0</v>
      </c>
      <c r="M29" s="84">
        <v>0</v>
      </c>
      <c r="N29" s="84">
        <v>0</v>
      </c>
      <c r="O29" s="84">
        <v>0</v>
      </c>
      <c r="P29" s="84">
        <v>0</v>
      </c>
      <c r="Q29" s="84">
        <v>0</v>
      </c>
      <c r="R29" s="84">
        <v>5</v>
      </c>
      <c r="S29" s="84">
        <v>0</v>
      </c>
      <c r="T29" s="84">
        <v>0</v>
      </c>
      <c r="U29" s="84">
        <v>0</v>
      </c>
      <c r="V29" s="84">
        <v>0</v>
      </c>
      <c r="W29" s="84">
        <v>0</v>
      </c>
      <c r="X29" s="85">
        <f t="shared" si="1"/>
        <v>125</v>
      </c>
      <c r="Y29" s="85">
        <f t="shared" si="2"/>
        <v>0</v>
      </c>
      <c r="Z29" s="85">
        <f t="shared" si="3"/>
        <v>125</v>
      </c>
    </row>
    <row r="30" spans="1:26" ht="25.5" hidden="1" outlineLevel="1">
      <c r="A30" s="920"/>
      <c r="B30" s="920"/>
      <c r="C30" s="83" t="s">
        <v>42</v>
      </c>
      <c r="D30" s="84">
        <v>0</v>
      </c>
      <c r="E30" s="84">
        <v>0</v>
      </c>
      <c r="F30" s="84">
        <v>0</v>
      </c>
      <c r="G30" s="84">
        <v>0</v>
      </c>
      <c r="H30" s="84">
        <v>0</v>
      </c>
      <c r="I30" s="84">
        <v>0</v>
      </c>
      <c r="J30" s="84">
        <v>0</v>
      </c>
      <c r="K30" s="84">
        <v>0</v>
      </c>
      <c r="L30" s="84">
        <v>0</v>
      </c>
      <c r="M30" s="84">
        <v>0</v>
      </c>
      <c r="N30" s="84">
        <v>0</v>
      </c>
      <c r="O30" s="84">
        <v>0</v>
      </c>
      <c r="P30" s="84">
        <v>0</v>
      </c>
      <c r="Q30" s="84">
        <v>0</v>
      </c>
      <c r="R30" s="84">
        <v>0</v>
      </c>
      <c r="S30" s="84">
        <v>0</v>
      </c>
      <c r="T30" s="84">
        <v>0</v>
      </c>
      <c r="U30" s="84">
        <v>0</v>
      </c>
      <c r="V30" s="84">
        <v>0</v>
      </c>
      <c r="W30" s="84">
        <v>0</v>
      </c>
      <c r="X30" s="85">
        <f t="shared" si="1"/>
        <v>0</v>
      </c>
      <c r="Y30" s="85">
        <f t="shared" si="2"/>
        <v>0</v>
      </c>
      <c r="Z30" s="85">
        <f t="shared" si="3"/>
        <v>0</v>
      </c>
    </row>
    <row r="31" spans="1:26" ht="25.5" hidden="1" outlineLevel="1">
      <c r="A31" s="920"/>
      <c r="B31" s="920"/>
      <c r="C31" s="83" t="s">
        <v>43</v>
      </c>
      <c r="D31" s="84">
        <v>6</v>
      </c>
      <c r="E31" s="84">
        <v>44</v>
      </c>
      <c r="F31" s="84">
        <v>60</v>
      </c>
      <c r="G31" s="84">
        <v>16</v>
      </c>
      <c r="H31" s="84">
        <v>8779</v>
      </c>
      <c r="I31" s="84">
        <v>1</v>
      </c>
      <c r="J31" s="84">
        <v>22</v>
      </c>
      <c r="K31" s="84">
        <v>42</v>
      </c>
      <c r="L31" s="84">
        <v>24</v>
      </c>
      <c r="M31" s="84">
        <v>1217</v>
      </c>
      <c r="N31" s="84">
        <v>0</v>
      </c>
      <c r="O31" s="84">
        <v>0</v>
      </c>
      <c r="P31" s="84">
        <v>0</v>
      </c>
      <c r="Q31" s="84">
        <v>0</v>
      </c>
      <c r="R31" s="84">
        <v>388</v>
      </c>
      <c r="S31" s="84">
        <v>0</v>
      </c>
      <c r="T31" s="84">
        <v>0</v>
      </c>
      <c r="U31" s="84">
        <v>0</v>
      </c>
      <c r="V31" s="84">
        <v>0</v>
      </c>
      <c r="W31" s="84">
        <v>29</v>
      </c>
      <c r="X31" s="85">
        <f t="shared" si="1"/>
        <v>9293</v>
      </c>
      <c r="Y31" s="85">
        <f t="shared" si="2"/>
        <v>1335</v>
      </c>
      <c r="Z31" s="85">
        <f t="shared" si="3"/>
        <v>10628</v>
      </c>
    </row>
    <row r="32" spans="1:26" ht="25.5" hidden="1" outlineLevel="1">
      <c r="A32" s="920"/>
      <c r="B32" s="920"/>
      <c r="C32" s="83" t="s">
        <v>44</v>
      </c>
      <c r="D32" s="84">
        <v>0</v>
      </c>
      <c r="E32" s="84">
        <v>0</v>
      </c>
      <c r="F32" s="84">
        <v>3</v>
      </c>
      <c r="G32" s="84">
        <v>0</v>
      </c>
      <c r="H32" s="84">
        <v>201</v>
      </c>
      <c r="I32" s="84">
        <v>0</v>
      </c>
      <c r="J32" s="84">
        <v>0</v>
      </c>
      <c r="K32" s="84">
        <v>0</v>
      </c>
      <c r="L32" s="84">
        <v>0</v>
      </c>
      <c r="M32" s="84">
        <v>0</v>
      </c>
      <c r="N32" s="84">
        <v>0</v>
      </c>
      <c r="O32" s="84">
        <v>0</v>
      </c>
      <c r="P32" s="84">
        <v>0</v>
      </c>
      <c r="Q32" s="84">
        <v>0</v>
      </c>
      <c r="R32" s="84">
        <v>11</v>
      </c>
      <c r="S32" s="84">
        <v>0</v>
      </c>
      <c r="T32" s="84">
        <v>0</v>
      </c>
      <c r="U32" s="84">
        <v>0</v>
      </c>
      <c r="V32" s="84">
        <v>0</v>
      </c>
      <c r="W32" s="84">
        <v>0</v>
      </c>
      <c r="X32" s="85">
        <f t="shared" si="1"/>
        <v>215</v>
      </c>
      <c r="Y32" s="85">
        <f t="shared" si="2"/>
        <v>0</v>
      </c>
      <c r="Z32" s="85">
        <f t="shared" si="3"/>
        <v>215</v>
      </c>
    </row>
    <row r="33" spans="1:26" ht="25.5" hidden="1" outlineLevel="1">
      <c r="A33" s="920"/>
      <c r="B33" s="83" t="s">
        <v>45</v>
      </c>
      <c r="C33" s="83" t="s">
        <v>46</v>
      </c>
      <c r="D33" s="84">
        <v>0</v>
      </c>
      <c r="E33" s="84">
        <v>6</v>
      </c>
      <c r="F33" s="84">
        <v>0</v>
      </c>
      <c r="G33" s="84">
        <v>4</v>
      </c>
      <c r="H33" s="84">
        <v>377</v>
      </c>
      <c r="I33" s="84">
        <v>0</v>
      </c>
      <c r="J33" s="84">
        <v>0</v>
      </c>
      <c r="K33" s="84">
        <v>0</v>
      </c>
      <c r="L33" s="84">
        <v>0</v>
      </c>
      <c r="M33" s="84">
        <v>7</v>
      </c>
      <c r="N33" s="84">
        <v>0</v>
      </c>
      <c r="O33" s="84">
        <v>0</v>
      </c>
      <c r="P33" s="84">
        <v>0</v>
      </c>
      <c r="Q33" s="84">
        <v>0</v>
      </c>
      <c r="R33" s="84">
        <v>13</v>
      </c>
      <c r="S33" s="84">
        <v>0</v>
      </c>
      <c r="T33" s="84">
        <v>0</v>
      </c>
      <c r="U33" s="84">
        <v>0</v>
      </c>
      <c r="V33" s="84">
        <v>0</v>
      </c>
      <c r="W33" s="84">
        <v>0</v>
      </c>
      <c r="X33" s="85">
        <f t="shared" si="1"/>
        <v>400</v>
      </c>
      <c r="Y33" s="85">
        <f t="shared" si="2"/>
        <v>7</v>
      </c>
      <c r="Z33" s="85">
        <f t="shared" si="3"/>
        <v>407</v>
      </c>
    </row>
    <row r="34" spans="1:26" ht="38.25" hidden="1" outlineLevel="1">
      <c r="A34" s="920"/>
      <c r="B34" s="920" t="s">
        <v>47</v>
      </c>
      <c r="C34" s="83" t="s">
        <v>48</v>
      </c>
      <c r="D34" s="84">
        <v>3</v>
      </c>
      <c r="E34" s="84">
        <v>4</v>
      </c>
      <c r="F34" s="84">
        <v>3</v>
      </c>
      <c r="G34" s="84">
        <v>4</v>
      </c>
      <c r="H34" s="84">
        <v>923</v>
      </c>
      <c r="I34" s="84">
        <v>2</v>
      </c>
      <c r="J34" s="84">
        <v>0</v>
      </c>
      <c r="K34" s="84">
        <v>0</v>
      </c>
      <c r="L34" s="84">
        <v>0</v>
      </c>
      <c r="M34" s="84">
        <v>192</v>
      </c>
      <c r="N34" s="84">
        <v>0</v>
      </c>
      <c r="O34" s="84">
        <v>0</v>
      </c>
      <c r="P34" s="84">
        <v>0</v>
      </c>
      <c r="Q34" s="84">
        <v>0</v>
      </c>
      <c r="R34" s="84">
        <v>27</v>
      </c>
      <c r="S34" s="84">
        <v>0</v>
      </c>
      <c r="T34" s="84">
        <v>0</v>
      </c>
      <c r="U34" s="84">
        <v>0</v>
      </c>
      <c r="V34" s="84">
        <v>0</v>
      </c>
      <c r="W34" s="84">
        <v>11</v>
      </c>
      <c r="X34" s="85">
        <f t="shared" si="1"/>
        <v>964</v>
      </c>
      <c r="Y34" s="85">
        <f t="shared" si="2"/>
        <v>205</v>
      </c>
      <c r="Z34" s="85">
        <f t="shared" si="3"/>
        <v>1169</v>
      </c>
    </row>
    <row r="35" spans="1:26" ht="38.25" hidden="1" outlineLevel="1">
      <c r="A35" s="920"/>
      <c r="B35" s="920"/>
      <c r="C35" s="83" t="s">
        <v>49</v>
      </c>
      <c r="D35" s="84">
        <v>0</v>
      </c>
      <c r="E35" s="84">
        <v>2</v>
      </c>
      <c r="F35" s="84">
        <v>3</v>
      </c>
      <c r="G35" s="84">
        <v>0</v>
      </c>
      <c r="H35" s="84">
        <v>46</v>
      </c>
      <c r="I35" s="84">
        <v>0</v>
      </c>
      <c r="J35" s="84">
        <v>0</v>
      </c>
      <c r="K35" s="84">
        <v>0</v>
      </c>
      <c r="L35" s="84">
        <v>0</v>
      </c>
      <c r="M35" s="84">
        <v>0</v>
      </c>
      <c r="N35" s="84">
        <v>0</v>
      </c>
      <c r="O35" s="84">
        <v>0</v>
      </c>
      <c r="P35" s="84">
        <v>0</v>
      </c>
      <c r="Q35" s="84">
        <v>0</v>
      </c>
      <c r="R35" s="84">
        <v>0</v>
      </c>
      <c r="S35" s="84">
        <v>0</v>
      </c>
      <c r="T35" s="84">
        <v>0</v>
      </c>
      <c r="U35" s="84">
        <v>0</v>
      </c>
      <c r="V35" s="84">
        <v>0</v>
      </c>
      <c r="W35" s="84">
        <v>0</v>
      </c>
      <c r="X35" s="85">
        <f t="shared" si="1"/>
        <v>51</v>
      </c>
      <c r="Y35" s="85">
        <f t="shared" si="2"/>
        <v>0</v>
      </c>
      <c r="Z35" s="85">
        <f t="shared" si="3"/>
        <v>51</v>
      </c>
    </row>
    <row r="36" spans="1:26" ht="38.25" hidden="1" outlineLevel="1">
      <c r="A36" s="920"/>
      <c r="B36" s="920"/>
      <c r="C36" s="83" t="s">
        <v>50</v>
      </c>
      <c r="D36" s="84">
        <v>1</v>
      </c>
      <c r="E36" s="84">
        <v>0</v>
      </c>
      <c r="F36" s="84">
        <v>15</v>
      </c>
      <c r="G36" s="84">
        <v>0</v>
      </c>
      <c r="H36" s="84">
        <v>3214</v>
      </c>
      <c r="I36" s="84">
        <v>0</v>
      </c>
      <c r="J36" s="84">
        <v>2</v>
      </c>
      <c r="K36" s="84">
        <v>6</v>
      </c>
      <c r="L36" s="84">
        <v>0</v>
      </c>
      <c r="M36" s="84">
        <v>533</v>
      </c>
      <c r="N36" s="84">
        <v>0</v>
      </c>
      <c r="O36" s="84">
        <v>0</v>
      </c>
      <c r="P36" s="84">
        <v>0</v>
      </c>
      <c r="Q36" s="84">
        <v>0</v>
      </c>
      <c r="R36" s="84">
        <v>226</v>
      </c>
      <c r="S36" s="84">
        <v>0</v>
      </c>
      <c r="T36" s="84">
        <v>0</v>
      </c>
      <c r="U36" s="84">
        <v>0</v>
      </c>
      <c r="V36" s="84">
        <v>0</v>
      </c>
      <c r="W36" s="84">
        <v>5</v>
      </c>
      <c r="X36" s="85">
        <f t="shared" si="1"/>
        <v>3456</v>
      </c>
      <c r="Y36" s="85">
        <f t="shared" si="2"/>
        <v>546</v>
      </c>
      <c r="Z36" s="85">
        <f t="shared" si="3"/>
        <v>4002</v>
      </c>
    </row>
    <row r="37" spans="1:26" ht="25.5" hidden="1" outlineLevel="1">
      <c r="A37" s="920"/>
      <c r="B37" s="920"/>
      <c r="C37" s="83" t="s">
        <v>51</v>
      </c>
      <c r="D37" s="84">
        <v>1</v>
      </c>
      <c r="E37" s="84">
        <v>2</v>
      </c>
      <c r="F37" s="84">
        <v>0</v>
      </c>
      <c r="G37" s="84">
        <v>4</v>
      </c>
      <c r="H37" s="84">
        <v>128</v>
      </c>
      <c r="I37" s="84">
        <v>0</v>
      </c>
      <c r="J37" s="84">
        <v>2</v>
      </c>
      <c r="K37" s="84">
        <v>0</v>
      </c>
      <c r="L37" s="84">
        <v>0</v>
      </c>
      <c r="M37" s="84">
        <v>119</v>
      </c>
      <c r="N37" s="84">
        <v>0</v>
      </c>
      <c r="O37" s="84">
        <v>0</v>
      </c>
      <c r="P37" s="84">
        <v>0</v>
      </c>
      <c r="Q37" s="84">
        <v>0</v>
      </c>
      <c r="R37" s="84">
        <v>1</v>
      </c>
      <c r="S37" s="84">
        <v>0</v>
      </c>
      <c r="T37" s="84">
        <v>0</v>
      </c>
      <c r="U37" s="84">
        <v>0</v>
      </c>
      <c r="V37" s="84">
        <v>0</v>
      </c>
      <c r="W37" s="84">
        <v>0</v>
      </c>
      <c r="X37" s="85">
        <f t="shared" si="1"/>
        <v>136</v>
      </c>
      <c r="Y37" s="85">
        <f t="shared" si="2"/>
        <v>121</v>
      </c>
      <c r="Z37" s="85">
        <f t="shared" si="3"/>
        <v>257</v>
      </c>
    </row>
    <row r="38" spans="1:26" ht="76.5" hidden="1" outlineLevel="1">
      <c r="A38" s="921"/>
      <c r="B38" s="86" t="s">
        <v>52</v>
      </c>
      <c r="C38" s="86" t="s">
        <v>53</v>
      </c>
      <c r="D38" s="84">
        <v>0</v>
      </c>
      <c r="E38" s="84">
        <v>0</v>
      </c>
      <c r="F38" s="84">
        <v>3</v>
      </c>
      <c r="G38" s="84">
        <v>0</v>
      </c>
      <c r="H38" s="84">
        <v>0</v>
      </c>
      <c r="I38" s="84">
        <v>0</v>
      </c>
      <c r="J38" s="84">
        <v>0</v>
      </c>
      <c r="K38" s="84">
        <v>0</v>
      </c>
      <c r="L38" s="84">
        <v>0</v>
      </c>
      <c r="M38" s="84">
        <v>0</v>
      </c>
      <c r="N38" s="84">
        <v>0</v>
      </c>
      <c r="O38" s="84">
        <v>0</v>
      </c>
      <c r="P38" s="84">
        <v>0</v>
      </c>
      <c r="Q38" s="84">
        <v>0</v>
      </c>
      <c r="R38" s="84">
        <v>0</v>
      </c>
      <c r="S38" s="84">
        <v>0</v>
      </c>
      <c r="T38" s="84">
        <v>0</v>
      </c>
      <c r="U38" s="84">
        <v>0</v>
      </c>
      <c r="V38" s="84">
        <v>0</v>
      </c>
      <c r="W38" s="84">
        <v>0</v>
      </c>
      <c r="X38" s="85">
        <f t="shared" si="1"/>
        <v>3</v>
      </c>
      <c r="Y38" s="85">
        <f t="shared" si="2"/>
        <v>0</v>
      </c>
      <c r="Z38" s="85">
        <f t="shared" si="3"/>
        <v>3</v>
      </c>
    </row>
    <row r="39" spans="1:26" ht="12.95" customHeight="1" collapsed="1">
      <c r="A39" s="918" t="s">
        <v>54</v>
      </c>
      <c r="B39" s="918"/>
      <c r="C39" s="918"/>
      <c r="D39" s="81">
        <f t="shared" ref="D39:Z39" si="4">SUM(D40:D43)</f>
        <v>3</v>
      </c>
      <c r="E39" s="81">
        <f t="shared" si="4"/>
        <v>32</v>
      </c>
      <c r="F39" s="81">
        <f t="shared" si="4"/>
        <v>24</v>
      </c>
      <c r="G39" s="81">
        <f t="shared" si="4"/>
        <v>20</v>
      </c>
      <c r="H39" s="81">
        <f t="shared" si="4"/>
        <v>5554</v>
      </c>
      <c r="I39" s="81">
        <f t="shared" si="4"/>
        <v>1</v>
      </c>
      <c r="J39" s="81">
        <f t="shared" si="4"/>
        <v>2</v>
      </c>
      <c r="K39" s="81">
        <f t="shared" si="4"/>
        <v>12</v>
      </c>
      <c r="L39" s="81">
        <f t="shared" si="4"/>
        <v>0</v>
      </c>
      <c r="M39" s="81">
        <f t="shared" si="4"/>
        <v>433</v>
      </c>
      <c r="N39" s="81">
        <f t="shared" si="4"/>
        <v>0</v>
      </c>
      <c r="O39" s="81">
        <f t="shared" si="4"/>
        <v>0</v>
      </c>
      <c r="P39" s="81">
        <f t="shared" si="4"/>
        <v>0</v>
      </c>
      <c r="Q39" s="81">
        <f t="shared" si="4"/>
        <v>0</v>
      </c>
      <c r="R39" s="81">
        <f t="shared" si="4"/>
        <v>252</v>
      </c>
      <c r="S39" s="81">
        <f t="shared" si="4"/>
        <v>0</v>
      </c>
      <c r="T39" s="81">
        <f t="shared" si="4"/>
        <v>0</v>
      </c>
      <c r="U39" s="81">
        <f t="shared" si="4"/>
        <v>0</v>
      </c>
      <c r="V39" s="81">
        <f t="shared" si="4"/>
        <v>0</v>
      </c>
      <c r="W39" s="81">
        <f t="shared" si="4"/>
        <v>10</v>
      </c>
      <c r="X39" s="82">
        <f t="shared" si="4"/>
        <v>5885</v>
      </c>
      <c r="Y39" s="82">
        <f t="shared" si="4"/>
        <v>458</v>
      </c>
      <c r="Z39" s="82">
        <f t="shared" si="4"/>
        <v>6343</v>
      </c>
    </row>
    <row r="40" spans="1:26" ht="76.5" hidden="1" outlineLevel="1">
      <c r="A40" s="919" t="s">
        <v>54</v>
      </c>
      <c r="B40" s="87" t="s">
        <v>55</v>
      </c>
      <c r="C40" s="87" t="s">
        <v>56</v>
      </c>
      <c r="D40" s="84">
        <v>0</v>
      </c>
      <c r="E40" s="84">
        <v>10</v>
      </c>
      <c r="F40" s="84">
        <v>9</v>
      </c>
      <c r="G40" s="84">
        <v>12</v>
      </c>
      <c r="H40" s="84">
        <v>923</v>
      </c>
      <c r="I40" s="84">
        <v>1</v>
      </c>
      <c r="J40" s="84">
        <v>2</v>
      </c>
      <c r="K40" s="84">
        <v>9</v>
      </c>
      <c r="L40" s="84">
        <v>0</v>
      </c>
      <c r="M40" s="84">
        <v>355</v>
      </c>
      <c r="N40" s="84">
        <v>0</v>
      </c>
      <c r="O40" s="84">
        <v>0</v>
      </c>
      <c r="P40" s="84">
        <v>0</v>
      </c>
      <c r="Q40" s="84">
        <v>0</v>
      </c>
      <c r="R40" s="84">
        <v>38</v>
      </c>
      <c r="S40" s="84">
        <v>0</v>
      </c>
      <c r="T40" s="84">
        <v>0</v>
      </c>
      <c r="U40" s="84">
        <v>0</v>
      </c>
      <c r="V40" s="84">
        <v>0</v>
      </c>
      <c r="W40" s="84">
        <v>10</v>
      </c>
      <c r="X40" s="85">
        <f>D40+E40+F40+G40+H40+N40+O40+P40+Q40+R40</f>
        <v>992</v>
      </c>
      <c r="Y40" s="85">
        <f>I40+J40+K40+L40+M40+S40+T40+U40+V40+W40</f>
        <v>377</v>
      </c>
      <c r="Z40" s="85">
        <f t="shared" si="3"/>
        <v>1369</v>
      </c>
    </row>
    <row r="41" spans="1:26" ht="38.25" hidden="1" outlineLevel="1">
      <c r="A41" s="920"/>
      <c r="B41" s="83" t="s">
        <v>57</v>
      </c>
      <c r="C41" s="83" t="s">
        <v>58</v>
      </c>
      <c r="D41" s="84">
        <v>2</v>
      </c>
      <c r="E41" s="84">
        <v>4</v>
      </c>
      <c r="F41" s="84">
        <v>0</v>
      </c>
      <c r="G41" s="84">
        <v>0</v>
      </c>
      <c r="H41" s="84">
        <v>632</v>
      </c>
      <c r="I41" s="84">
        <v>0</v>
      </c>
      <c r="J41" s="84">
        <v>0</v>
      </c>
      <c r="K41" s="84">
        <v>3</v>
      </c>
      <c r="L41" s="84">
        <v>0</v>
      </c>
      <c r="M41" s="84">
        <v>0</v>
      </c>
      <c r="N41" s="84">
        <v>0</v>
      </c>
      <c r="O41" s="84">
        <v>0</v>
      </c>
      <c r="P41" s="84">
        <v>0</v>
      </c>
      <c r="Q41" s="84">
        <v>0</v>
      </c>
      <c r="R41" s="84">
        <v>28</v>
      </c>
      <c r="S41" s="84">
        <v>0</v>
      </c>
      <c r="T41" s="84">
        <v>0</v>
      </c>
      <c r="U41" s="84">
        <v>0</v>
      </c>
      <c r="V41" s="84">
        <v>0</v>
      </c>
      <c r="W41" s="84">
        <v>0</v>
      </c>
      <c r="X41" s="85">
        <f>D41+E41+F41+G41+H41+N41+O41+P41+Q41+R41</f>
        <v>666</v>
      </c>
      <c r="Y41" s="85">
        <f>I41+J41+K41+L41+M41+S41+T41+U41+V41+W41</f>
        <v>3</v>
      </c>
      <c r="Z41" s="85">
        <f t="shared" si="3"/>
        <v>669</v>
      </c>
    </row>
    <row r="42" spans="1:26" ht="89.25" hidden="1" outlineLevel="1">
      <c r="A42" s="920"/>
      <c r="B42" s="83" t="s">
        <v>59</v>
      </c>
      <c r="C42" s="83" t="s">
        <v>60</v>
      </c>
      <c r="D42" s="84">
        <v>0</v>
      </c>
      <c r="E42" s="84">
        <v>0</v>
      </c>
      <c r="F42" s="84">
        <v>0</v>
      </c>
      <c r="G42" s="84">
        <v>0</v>
      </c>
      <c r="H42" s="84">
        <v>63</v>
      </c>
      <c r="I42" s="84">
        <v>0</v>
      </c>
      <c r="J42" s="84">
        <v>0</v>
      </c>
      <c r="K42" s="84">
        <v>0</v>
      </c>
      <c r="L42" s="84">
        <v>0</v>
      </c>
      <c r="M42" s="84">
        <v>0</v>
      </c>
      <c r="N42" s="84">
        <v>0</v>
      </c>
      <c r="O42" s="84">
        <v>0</v>
      </c>
      <c r="P42" s="84">
        <v>0</v>
      </c>
      <c r="Q42" s="84">
        <v>0</v>
      </c>
      <c r="R42" s="84">
        <v>0</v>
      </c>
      <c r="S42" s="84">
        <v>0</v>
      </c>
      <c r="T42" s="84">
        <v>0</v>
      </c>
      <c r="U42" s="84">
        <v>0</v>
      </c>
      <c r="V42" s="84">
        <v>0</v>
      </c>
      <c r="W42" s="84">
        <v>0</v>
      </c>
      <c r="X42" s="85">
        <f>D42+E42+F42+G42+H42+N42+O42+P42+Q42+R42</f>
        <v>63</v>
      </c>
      <c r="Y42" s="85">
        <f>I42+J42+K42+L42+M42+S42+T42+U42+V42+W42</f>
        <v>0</v>
      </c>
      <c r="Z42" s="85">
        <f t="shared" si="3"/>
        <v>63</v>
      </c>
    </row>
    <row r="43" spans="1:26" ht="76.5" hidden="1" outlineLevel="1">
      <c r="A43" s="921"/>
      <c r="B43" s="86" t="s">
        <v>61</v>
      </c>
      <c r="C43" s="86" t="s">
        <v>62</v>
      </c>
      <c r="D43" s="84">
        <v>1</v>
      </c>
      <c r="E43" s="84">
        <v>18</v>
      </c>
      <c r="F43" s="84">
        <v>15</v>
      </c>
      <c r="G43" s="84">
        <v>8</v>
      </c>
      <c r="H43" s="84">
        <v>3936</v>
      </c>
      <c r="I43" s="84">
        <v>0</v>
      </c>
      <c r="J43" s="84">
        <v>0</v>
      </c>
      <c r="K43" s="84">
        <v>0</v>
      </c>
      <c r="L43" s="84">
        <v>0</v>
      </c>
      <c r="M43" s="84">
        <v>78</v>
      </c>
      <c r="N43" s="84">
        <v>0</v>
      </c>
      <c r="O43" s="84">
        <v>0</v>
      </c>
      <c r="P43" s="84">
        <v>0</v>
      </c>
      <c r="Q43" s="84">
        <v>0</v>
      </c>
      <c r="R43" s="84">
        <v>186</v>
      </c>
      <c r="S43" s="84">
        <v>0</v>
      </c>
      <c r="T43" s="84">
        <v>0</v>
      </c>
      <c r="U43" s="84">
        <v>0</v>
      </c>
      <c r="V43" s="84">
        <v>0</v>
      </c>
      <c r="W43" s="84">
        <v>0</v>
      </c>
      <c r="X43" s="85">
        <f>D43+E43+F43+G43+H43+N43+O43+P43+Q43+R43</f>
        <v>4164</v>
      </c>
      <c r="Y43" s="85">
        <f>I43+J43+K43+L43+M43+S43+T43+U43+V43+W43</f>
        <v>78</v>
      </c>
      <c r="Z43" s="85">
        <f t="shared" si="3"/>
        <v>4242</v>
      </c>
    </row>
    <row r="44" spans="1:26" ht="12.95" customHeight="1" collapsed="1">
      <c r="A44" s="918" t="s">
        <v>63</v>
      </c>
      <c r="B44" s="918"/>
      <c r="C44" s="918"/>
      <c r="D44" s="81">
        <f t="shared" ref="D44:Z44" si="5">SUM(D45:D49)</f>
        <v>4</v>
      </c>
      <c r="E44" s="81">
        <f t="shared" si="5"/>
        <v>16</v>
      </c>
      <c r="F44" s="81">
        <f t="shared" si="5"/>
        <v>36</v>
      </c>
      <c r="G44" s="81">
        <f t="shared" si="5"/>
        <v>6</v>
      </c>
      <c r="H44" s="81">
        <f t="shared" si="5"/>
        <v>2375</v>
      </c>
      <c r="I44" s="81">
        <f t="shared" si="5"/>
        <v>2</v>
      </c>
      <c r="J44" s="81">
        <f t="shared" si="5"/>
        <v>16</v>
      </c>
      <c r="K44" s="81">
        <f t="shared" si="5"/>
        <v>15</v>
      </c>
      <c r="L44" s="81">
        <f t="shared" si="5"/>
        <v>4</v>
      </c>
      <c r="M44" s="81">
        <f t="shared" si="5"/>
        <v>555</v>
      </c>
      <c r="N44" s="81">
        <f t="shared" si="5"/>
        <v>0</v>
      </c>
      <c r="O44" s="81">
        <f t="shared" si="5"/>
        <v>0</v>
      </c>
      <c r="P44" s="81">
        <f t="shared" si="5"/>
        <v>0</v>
      </c>
      <c r="Q44" s="81">
        <f t="shared" si="5"/>
        <v>2</v>
      </c>
      <c r="R44" s="81">
        <f t="shared" si="5"/>
        <v>50</v>
      </c>
      <c r="S44" s="81">
        <f t="shared" si="5"/>
        <v>0</v>
      </c>
      <c r="T44" s="81">
        <f t="shared" si="5"/>
        <v>0</v>
      </c>
      <c r="U44" s="81">
        <f t="shared" si="5"/>
        <v>0</v>
      </c>
      <c r="V44" s="81">
        <f t="shared" si="5"/>
        <v>0</v>
      </c>
      <c r="W44" s="81">
        <f t="shared" si="5"/>
        <v>28</v>
      </c>
      <c r="X44" s="82">
        <f t="shared" si="5"/>
        <v>2489</v>
      </c>
      <c r="Y44" s="82">
        <f t="shared" si="5"/>
        <v>620</v>
      </c>
      <c r="Z44" s="82">
        <f t="shared" si="5"/>
        <v>3109</v>
      </c>
    </row>
    <row r="45" spans="1:26" hidden="1" outlineLevel="1">
      <c r="A45" s="919" t="s">
        <v>63</v>
      </c>
      <c r="B45" s="919" t="s">
        <v>64</v>
      </c>
      <c r="C45" s="87" t="s">
        <v>65</v>
      </c>
      <c r="D45" s="84">
        <v>4</v>
      </c>
      <c r="E45" s="84">
        <v>4</v>
      </c>
      <c r="F45" s="84">
        <v>9</v>
      </c>
      <c r="G45" s="84">
        <v>0</v>
      </c>
      <c r="H45" s="84">
        <v>443</v>
      </c>
      <c r="I45" s="84">
        <v>1</v>
      </c>
      <c r="J45" s="84">
        <v>14</v>
      </c>
      <c r="K45" s="84">
        <v>9</v>
      </c>
      <c r="L45" s="84">
        <v>4</v>
      </c>
      <c r="M45" s="84">
        <v>437</v>
      </c>
      <c r="N45" s="84">
        <v>0</v>
      </c>
      <c r="O45" s="84">
        <v>0</v>
      </c>
      <c r="P45" s="84">
        <v>0</v>
      </c>
      <c r="Q45" s="84">
        <v>0</v>
      </c>
      <c r="R45" s="84">
        <v>9</v>
      </c>
      <c r="S45" s="84">
        <v>0</v>
      </c>
      <c r="T45" s="84">
        <v>0</v>
      </c>
      <c r="U45" s="84">
        <v>0</v>
      </c>
      <c r="V45" s="84">
        <v>0</v>
      </c>
      <c r="W45" s="84">
        <v>25</v>
      </c>
      <c r="X45" s="85">
        <f>D45+E45+F45+G45+H45+N45+O45+P45+Q45+R45</f>
        <v>469</v>
      </c>
      <c r="Y45" s="85">
        <f>I45+J45+K45+L45+M45+S45+T45+U45+V45+W45</f>
        <v>490</v>
      </c>
      <c r="Z45" s="85">
        <f t="shared" si="3"/>
        <v>959</v>
      </c>
    </row>
    <row r="46" spans="1:26" hidden="1" outlineLevel="1">
      <c r="A46" s="920"/>
      <c r="B46" s="920"/>
      <c r="C46" s="83" t="s">
        <v>66</v>
      </c>
      <c r="D46" s="84">
        <v>0</v>
      </c>
      <c r="E46" s="84">
        <v>0</v>
      </c>
      <c r="F46" s="84">
        <v>0</v>
      </c>
      <c r="G46" s="84">
        <v>0</v>
      </c>
      <c r="H46" s="84">
        <v>67</v>
      </c>
      <c r="I46" s="84">
        <v>0</v>
      </c>
      <c r="J46" s="84">
        <v>0</v>
      </c>
      <c r="K46" s="84">
        <v>0</v>
      </c>
      <c r="L46" s="84">
        <v>0</v>
      </c>
      <c r="M46" s="84">
        <v>0</v>
      </c>
      <c r="N46" s="84">
        <v>0</v>
      </c>
      <c r="O46" s="84">
        <v>0</v>
      </c>
      <c r="P46" s="84">
        <v>0</v>
      </c>
      <c r="Q46" s="84">
        <v>0</v>
      </c>
      <c r="R46" s="84">
        <v>2</v>
      </c>
      <c r="S46" s="84">
        <v>0</v>
      </c>
      <c r="T46" s="84">
        <v>0</v>
      </c>
      <c r="U46" s="84">
        <v>0</v>
      </c>
      <c r="V46" s="84">
        <v>0</v>
      </c>
      <c r="W46" s="84">
        <v>0</v>
      </c>
      <c r="X46" s="85">
        <f>D46+E46+F46+G46+H46+N46+O46+P46+Q46+R46</f>
        <v>69</v>
      </c>
      <c r="Y46" s="85">
        <f>I46+J46+K46+L46+M46+S46+T46+U46+V46+W46</f>
        <v>0</v>
      </c>
      <c r="Z46" s="85">
        <f t="shared" si="3"/>
        <v>69</v>
      </c>
    </row>
    <row r="47" spans="1:26" hidden="1" outlineLevel="1">
      <c r="A47" s="920"/>
      <c r="B47" s="920"/>
      <c r="C47" s="83" t="s">
        <v>67</v>
      </c>
      <c r="D47" s="84">
        <v>0</v>
      </c>
      <c r="E47" s="84">
        <v>0</v>
      </c>
      <c r="F47" s="84">
        <v>0</v>
      </c>
      <c r="G47" s="84">
        <v>0</v>
      </c>
      <c r="H47" s="84">
        <v>0</v>
      </c>
      <c r="I47" s="84">
        <v>0</v>
      </c>
      <c r="J47" s="84">
        <v>0</v>
      </c>
      <c r="K47" s="84">
        <v>0</v>
      </c>
      <c r="L47" s="84">
        <v>0</v>
      </c>
      <c r="M47" s="84">
        <v>0</v>
      </c>
      <c r="N47" s="84">
        <v>0</v>
      </c>
      <c r="O47" s="84">
        <v>0</v>
      </c>
      <c r="P47" s="84">
        <v>0</v>
      </c>
      <c r="Q47" s="84">
        <v>0</v>
      </c>
      <c r="R47" s="84">
        <v>0</v>
      </c>
      <c r="S47" s="84">
        <v>0</v>
      </c>
      <c r="T47" s="84">
        <v>0</v>
      </c>
      <c r="U47" s="84">
        <v>0</v>
      </c>
      <c r="V47" s="84">
        <v>0</v>
      </c>
      <c r="W47" s="84">
        <v>0</v>
      </c>
      <c r="X47" s="85">
        <f>D47+E47+F47+G47+H47+N47+O47+P47+Q47+R47</f>
        <v>0</v>
      </c>
      <c r="Y47" s="85">
        <f>I47+J47+K47+L47+M47+S47+T47+U47+V47+W47</f>
        <v>0</v>
      </c>
      <c r="Z47" s="85">
        <f t="shared" si="3"/>
        <v>0</v>
      </c>
    </row>
    <row r="48" spans="1:26" ht="25.5" hidden="1" outlineLevel="1">
      <c r="A48" s="920"/>
      <c r="B48" s="920" t="s">
        <v>68</v>
      </c>
      <c r="C48" s="83" t="s">
        <v>69</v>
      </c>
      <c r="D48" s="84">
        <v>0</v>
      </c>
      <c r="E48" s="84">
        <v>12</v>
      </c>
      <c r="F48" s="84">
        <v>27</v>
      </c>
      <c r="G48" s="84">
        <v>6</v>
      </c>
      <c r="H48" s="84">
        <v>1810</v>
      </c>
      <c r="I48" s="84">
        <v>0</v>
      </c>
      <c r="J48" s="84">
        <v>2</v>
      </c>
      <c r="K48" s="84">
        <v>6</v>
      </c>
      <c r="L48" s="84">
        <v>0</v>
      </c>
      <c r="M48" s="84">
        <v>84</v>
      </c>
      <c r="N48" s="84">
        <v>0</v>
      </c>
      <c r="O48" s="84">
        <v>0</v>
      </c>
      <c r="P48" s="84">
        <v>0</v>
      </c>
      <c r="Q48" s="84">
        <v>2</v>
      </c>
      <c r="R48" s="84">
        <v>37</v>
      </c>
      <c r="S48" s="84">
        <v>0</v>
      </c>
      <c r="T48" s="84">
        <v>0</v>
      </c>
      <c r="U48" s="84">
        <v>0</v>
      </c>
      <c r="V48" s="84">
        <v>0</v>
      </c>
      <c r="W48" s="84">
        <v>3</v>
      </c>
      <c r="X48" s="85">
        <f>D48+E48+F48+G48+H48+N48+O48+P48+Q48+R48</f>
        <v>1894</v>
      </c>
      <c r="Y48" s="85">
        <f>I48+J48+K48+L48+M48+S48+T48+U48+V48+W48</f>
        <v>95</v>
      </c>
      <c r="Z48" s="85">
        <f t="shared" si="3"/>
        <v>1989</v>
      </c>
    </row>
    <row r="49" spans="1:26" ht="25.5" hidden="1" outlineLevel="1">
      <c r="A49" s="920"/>
      <c r="B49" s="920"/>
      <c r="C49" s="83" t="s">
        <v>70</v>
      </c>
      <c r="D49" s="84">
        <v>0</v>
      </c>
      <c r="E49" s="84">
        <v>0</v>
      </c>
      <c r="F49" s="84">
        <v>0</v>
      </c>
      <c r="G49" s="84">
        <v>0</v>
      </c>
      <c r="H49" s="84">
        <v>55</v>
      </c>
      <c r="I49" s="84">
        <v>1</v>
      </c>
      <c r="J49" s="84">
        <v>0</v>
      </c>
      <c r="K49" s="84">
        <v>0</v>
      </c>
      <c r="L49" s="84">
        <v>0</v>
      </c>
      <c r="M49" s="84">
        <v>34</v>
      </c>
      <c r="N49" s="84">
        <v>0</v>
      </c>
      <c r="O49" s="84">
        <v>0</v>
      </c>
      <c r="P49" s="84">
        <v>0</v>
      </c>
      <c r="Q49" s="84">
        <v>0</v>
      </c>
      <c r="R49" s="84">
        <v>2</v>
      </c>
      <c r="S49" s="84">
        <v>0</v>
      </c>
      <c r="T49" s="84">
        <v>0</v>
      </c>
      <c r="U49" s="84">
        <v>0</v>
      </c>
      <c r="V49" s="84">
        <v>0</v>
      </c>
      <c r="W49" s="84">
        <v>0</v>
      </c>
      <c r="X49" s="85">
        <f>D49+E49+F49+G49+H49+N49+O49+P49+Q49+R49</f>
        <v>57</v>
      </c>
      <c r="Y49" s="85">
        <f>I49+J49+K49+L49+M49+S49+T49+U49+V49+W49</f>
        <v>35</v>
      </c>
      <c r="Z49" s="85">
        <f t="shared" si="3"/>
        <v>92</v>
      </c>
    </row>
    <row r="50" spans="1:26" ht="12.95" customHeight="1" collapsed="1">
      <c r="A50" s="918" t="s">
        <v>71</v>
      </c>
      <c r="B50" s="918"/>
      <c r="C50" s="918"/>
      <c r="D50" s="81">
        <f t="shared" ref="D50:Z50" si="6">SUM(D51:D53)</f>
        <v>258</v>
      </c>
      <c r="E50" s="81">
        <f t="shared" si="6"/>
        <v>638</v>
      </c>
      <c r="F50" s="81">
        <f t="shared" si="6"/>
        <v>1588</v>
      </c>
      <c r="G50" s="81">
        <f t="shared" si="6"/>
        <v>786</v>
      </c>
      <c r="H50" s="81">
        <f t="shared" si="6"/>
        <v>108712</v>
      </c>
      <c r="I50" s="81">
        <f t="shared" si="6"/>
        <v>0</v>
      </c>
      <c r="J50" s="81">
        <f t="shared" si="6"/>
        <v>0</v>
      </c>
      <c r="K50" s="81">
        <f t="shared" si="6"/>
        <v>0</v>
      </c>
      <c r="L50" s="81">
        <f t="shared" si="6"/>
        <v>0</v>
      </c>
      <c r="M50" s="81">
        <f t="shared" si="6"/>
        <v>60</v>
      </c>
      <c r="N50" s="81">
        <f t="shared" si="6"/>
        <v>0</v>
      </c>
      <c r="O50" s="81">
        <f t="shared" si="6"/>
        <v>0</v>
      </c>
      <c r="P50" s="81">
        <f t="shared" si="6"/>
        <v>2</v>
      </c>
      <c r="Q50" s="81">
        <f t="shared" si="6"/>
        <v>6</v>
      </c>
      <c r="R50" s="81">
        <f t="shared" si="6"/>
        <v>2669</v>
      </c>
      <c r="S50" s="81">
        <f t="shared" si="6"/>
        <v>0</v>
      </c>
      <c r="T50" s="81">
        <f t="shared" si="6"/>
        <v>0</v>
      </c>
      <c r="U50" s="81">
        <f t="shared" si="6"/>
        <v>0</v>
      </c>
      <c r="V50" s="81">
        <f t="shared" si="6"/>
        <v>0</v>
      </c>
      <c r="W50" s="81">
        <f t="shared" si="6"/>
        <v>0</v>
      </c>
      <c r="X50" s="82">
        <f t="shared" si="6"/>
        <v>114659</v>
      </c>
      <c r="Y50" s="82">
        <f t="shared" si="6"/>
        <v>60</v>
      </c>
      <c r="Z50" s="82">
        <f t="shared" si="6"/>
        <v>114719</v>
      </c>
    </row>
    <row r="51" spans="1:26" ht="63.75" hidden="1" outlineLevel="1">
      <c r="A51" s="920" t="s">
        <v>71</v>
      </c>
      <c r="B51" s="83" t="s">
        <v>72</v>
      </c>
      <c r="C51" s="83" t="s">
        <v>73</v>
      </c>
      <c r="D51" s="84">
        <v>69</v>
      </c>
      <c r="E51" s="84">
        <v>176</v>
      </c>
      <c r="F51" s="84">
        <v>672</v>
      </c>
      <c r="G51" s="84">
        <v>241</v>
      </c>
      <c r="H51" s="84">
        <v>43102</v>
      </c>
      <c r="I51" s="84">
        <v>0</v>
      </c>
      <c r="J51" s="84">
        <v>0</v>
      </c>
      <c r="K51" s="84">
        <v>0</v>
      </c>
      <c r="L51" s="84">
        <v>0</v>
      </c>
      <c r="M51" s="84">
        <v>0</v>
      </c>
      <c r="N51" s="84">
        <v>0</v>
      </c>
      <c r="O51" s="84">
        <v>0</v>
      </c>
      <c r="P51" s="84">
        <v>0</v>
      </c>
      <c r="Q51" s="84">
        <v>3</v>
      </c>
      <c r="R51" s="84">
        <v>1216</v>
      </c>
      <c r="S51" s="84">
        <v>0</v>
      </c>
      <c r="T51" s="84">
        <v>0</v>
      </c>
      <c r="U51" s="84">
        <v>0</v>
      </c>
      <c r="V51" s="84">
        <v>0</v>
      </c>
      <c r="W51" s="84">
        <v>0</v>
      </c>
      <c r="X51" s="85">
        <f>D51+E51+F51+G51+H51+N51+O51+P51+Q51+R51</f>
        <v>45479</v>
      </c>
      <c r="Y51" s="85">
        <f>I51+J51+K51+L51+M51+S51+T51+U51+V51+W51</f>
        <v>0</v>
      </c>
      <c r="Z51" s="85">
        <f t="shared" si="3"/>
        <v>45479</v>
      </c>
    </row>
    <row r="52" spans="1:26" hidden="1" outlineLevel="1">
      <c r="A52" s="920"/>
      <c r="B52" s="920" t="s">
        <v>74</v>
      </c>
      <c r="C52" s="83" t="s">
        <v>75</v>
      </c>
      <c r="D52" s="84">
        <v>189</v>
      </c>
      <c r="E52" s="84">
        <v>462</v>
      </c>
      <c r="F52" s="84">
        <v>916</v>
      </c>
      <c r="G52" s="84">
        <v>545</v>
      </c>
      <c r="H52" s="84">
        <v>65610</v>
      </c>
      <c r="I52" s="84">
        <v>0</v>
      </c>
      <c r="J52" s="84">
        <v>0</v>
      </c>
      <c r="K52" s="84">
        <v>0</v>
      </c>
      <c r="L52" s="84">
        <v>0</v>
      </c>
      <c r="M52" s="84">
        <v>60</v>
      </c>
      <c r="N52" s="84">
        <v>0</v>
      </c>
      <c r="O52" s="84">
        <v>0</v>
      </c>
      <c r="P52" s="84">
        <v>2</v>
      </c>
      <c r="Q52" s="84">
        <v>3</v>
      </c>
      <c r="R52" s="84">
        <v>1453</v>
      </c>
      <c r="S52" s="84">
        <v>0</v>
      </c>
      <c r="T52" s="84">
        <v>0</v>
      </c>
      <c r="U52" s="84">
        <v>0</v>
      </c>
      <c r="V52" s="84">
        <v>0</v>
      </c>
      <c r="W52" s="84">
        <v>0</v>
      </c>
      <c r="X52" s="85">
        <f>D52+E52+F52+G52+H52+N52+O52+P52+Q52+R52</f>
        <v>69180</v>
      </c>
      <c r="Y52" s="85">
        <f>I52+J52+K52+L52+M52+S52+T52+U52+V52+W52</f>
        <v>60</v>
      </c>
      <c r="Z52" s="85">
        <f t="shared" si="3"/>
        <v>69240</v>
      </c>
    </row>
    <row r="53" spans="1:26" ht="25.5" hidden="1" outlineLevel="1">
      <c r="A53" s="920"/>
      <c r="B53" s="920"/>
      <c r="C53" s="83" t="s">
        <v>76</v>
      </c>
      <c r="D53" s="84">
        <v>0</v>
      </c>
      <c r="E53" s="84">
        <v>0</v>
      </c>
      <c r="F53" s="84">
        <v>0</v>
      </c>
      <c r="G53" s="84">
        <v>0</v>
      </c>
      <c r="H53" s="84">
        <v>0</v>
      </c>
      <c r="I53" s="84">
        <v>0</v>
      </c>
      <c r="J53" s="84">
        <v>0</v>
      </c>
      <c r="K53" s="84">
        <v>0</v>
      </c>
      <c r="L53" s="84">
        <v>0</v>
      </c>
      <c r="M53" s="84">
        <v>0</v>
      </c>
      <c r="N53" s="84">
        <v>0</v>
      </c>
      <c r="O53" s="84">
        <v>0</v>
      </c>
      <c r="P53" s="84">
        <v>0</v>
      </c>
      <c r="Q53" s="84">
        <v>0</v>
      </c>
      <c r="R53" s="84">
        <v>0</v>
      </c>
      <c r="S53" s="84">
        <v>0</v>
      </c>
      <c r="T53" s="84">
        <v>0</v>
      </c>
      <c r="U53" s="84">
        <v>0</v>
      </c>
      <c r="V53" s="84">
        <v>0</v>
      </c>
      <c r="W53" s="84">
        <v>0</v>
      </c>
      <c r="X53" s="85">
        <f>D53+E53+F53+G53+H53+N53+O53+P53+Q53+R53</f>
        <v>0</v>
      </c>
      <c r="Y53" s="85">
        <f>I53+J53+K53+L53+M53+S53+T53+U53+V53+W53</f>
        <v>0</v>
      </c>
      <c r="Z53" s="85">
        <f t="shared" si="3"/>
        <v>0</v>
      </c>
    </row>
    <row r="54" spans="1:26" ht="12.95" customHeight="1" collapsed="1">
      <c r="A54" s="918" t="s">
        <v>77</v>
      </c>
      <c r="B54" s="918"/>
      <c r="C54" s="918"/>
      <c r="D54" s="81">
        <f t="shared" ref="D54:Z54" si="7">SUM(D55:D56)</f>
        <v>1</v>
      </c>
      <c r="E54" s="81">
        <f t="shared" si="7"/>
        <v>2</v>
      </c>
      <c r="F54" s="81">
        <f t="shared" si="7"/>
        <v>15</v>
      </c>
      <c r="G54" s="81">
        <f t="shared" si="7"/>
        <v>0</v>
      </c>
      <c r="H54" s="81">
        <f t="shared" si="7"/>
        <v>2528</v>
      </c>
      <c r="I54" s="81">
        <f t="shared" si="7"/>
        <v>0</v>
      </c>
      <c r="J54" s="81">
        <f t="shared" si="7"/>
        <v>0</v>
      </c>
      <c r="K54" s="81">
        <f t="shared" si="7"/>
        <v>0</v>
      </c>
      <c r="L54" s="81">
        <f t="shared" si="7"/>
        <v>0</v>
      </c>
      <c r="M54" s="81">
        <f t="shared" si="7"/>
        <v>0</v>
      </c>
      <c r="N54" s="81">
        <f t="shared" si="7"/>
        <v>0</v>
      </c>
      <c r="O54" s="81">
        <f t="shared" si="7"/>
        <v>0</v>
      </c>
      <c r="P54" s="81">
        <f t="shared" si="7"/>
        <v>0</v>
      </c>
      <c r="Q54" s="81">
        <f t="shared" si="7"/>
        <v>0</v>
      </c>
      <c r="R54" s="81">
        <f t="shared" si="7"/>
        <v>31</v>
      </c>
      <c r="S54" s="81">
        <f t="shared" si="7"/>
        <v>0</v>
      </c>
      <c r="T54" s="81">
        <f t="shared" si="7"/>
        <v>0</v>
      </c>
      <c r="U54" s="81">
        <f t="shared" si="7"/>
        <v>0</v>
      </c>
      <c r="V54" s="81">
        <f t="shared" si="7"/>
        <v>0</v>
      </c>
      <c r="W54" s="81">
        <f t="shared" si="7"/>
        <v>0</v>
      </c>
      <c r="X54" s="82">
        <f t="shared" si="7"/>
        <v>2577</v>
      </c>
      <c r="Y54" s="82">
        <f t="shared" si="7"/>
        <v>0</v>
      </c>
      <c r="Z54" s="82">
        <f t="shared" si="7"/>
        <v>2577</v>
      </c>
    </row>
    <row r="55" spans="1:26" ht="38.25" hidden="1" outlineLevel="1">
      <c r="A55" s="920" t="s">
        <v>77</v>
      </c>
      <c r="B55" s="83" t="s">
        <v>78</v>
      </c>
      <c r="C55" s="83" t="s">
        <v>79</v>
      </c>
      <c r="D55" s="84">
        <v>1</v>
      </c>
      <c r="E55" s="84">
        <v>0</v>
      </c>
      <c r="F55" s="84">
        <v>12</v>
      </c>
      <c r="G55" s="84">
        <v>0</v>
      </c>
      <c r="H55" s="84">
        <v>2352</v>
      </c>
      <c r="I55" s="84">
        <v>0</v>
      </c>
      <c r="J55" s="84">
        <v>0</v>
      </c>
      <c r="K55" s="84">
        <v>0</v>
      </c>
      <c r="L55" s="84">
        <v>0</v>
      </c>
      <c r="M55" s="84">
        <v>0</v>
      </c>
      <c r="N55" s="84">
        <v>0</v>
      </c>
      <c r="O55" s="84">
        <v>0</v>
      </c>
      <c r="P55" s="84">
        <v>0</v>
      </c>
      <c r="Q55" s="84">
        <v>0</v>
      </c>
      <c r="R55" s="84">
        <v>31</v>
      </c>
      <c r="S55" s="84">
        <v>0</v>
      </c>
      <c r="T55" s="84">
        <v>0</v>
      </c>
      <c r="U55" s="84">
        <v>0</v>
      </c>
      <c r="V55" s="84">
        <v>0</v>
      </c>
      <c r="W55" s="84">
        <v>0</v>
      </c>
      <c r="X55" s="85">
        <f>D55+E55+F55+G55+H55+N55+O55+P55+Q55+R55</f>
        <v>2396</v>
      </c>
      <c r="Y55" s="85">
        <f>I55+J55+K55+L55+M55+S55+T55+U55+V55+W55</f>
        <v>0</v>
      </c>
      <c r="Z55" s="85">
        <f t="shared" si="3"/>
        <v>2396</v>
      </c>
    </row>
    <row r="56" spans="1:26" ht="38.25" hidden="1" outlineLevel="1">
      <c r="A56" s="920"/>
      <c r="B56" s="83" t="s">
        <v>80</v>
      </c>
      <c r="C56" s="83" t="s">
        <v>81</v>
      </c>
      <c r="D56" s="84">
        <v>0</v>
      </c>
      <c r="E56" s="84">
        <v>2</v>
      </c>
      <c r="F56" s="84">
        <v>3</v>
      </c>
      <c r="G56" s="84">
        <v>0</v>
      </c>
      <c r="H56" s="84">
        <v>176</v>
      </c>
      <c r="I56" s="84">
        <v>0</v>
      </c>
      <c r="J56" s="84">
        <v>0</v>
      </c>
      <c r="K56" s="84">
        <v>0</v>
      </c>
      <c r="L56" s="84">
        <v>0</v>
      </c>
      <c r="M56" s="84">
        <v>0</v>
      </c>
      <c r="N56" s="84">
        <v>0</v>
      </c>
      <c r="O56" s="84">
        <v>0</v>
      </c>
      <c r="P56" s="84">
        <v>0</v>
      </c>
      <c r="Q56" s="84">
        <v>0</v>
      </c>
      <c r="R56" s="84">
        <v>0</v>
      </c>
      <c r="S56" s="84">
        <v>0</v>
      </c>
      <c r="T56" s="84">
        <v>0</v>
      </c>
      <c r="U56" s="84">
        <v>0</v>
      </c>
      <c r="V56" s="84">
        <v>0</v>
      </c>
      <c r="W56" s="84">
        <v>0</v>
      </c>
      <c r="X56" s="85">
        <f>D56+E56+F56+G56+H56+N56+O56+P56+Q56+R56</f>
        <v>181</v>
      </c>
      <c r="Y56" s="85">
        <f>I56+J56+K56+L56+M56+S56+T56+U56+V56+W56</f>
        <v>0</v>
      </c>
      <c r="Z56" s="85">
        <f t="shared" si="3"/>
        <v>181</v>
      </c>
    </row>
    <row r="57" spans="1:26" ht="12.95" customHeight="1" collapsed="1">
      <c r="A57" s="918" t="s">
        <v>82</v>
      </c>
      <c r="B57" s="918"/>
      <c r="C57" s="918"/>
      <c r="D57" s="81">
        <f t="shared" ref="D57:Z57" si="8">SUM(D58:D60)</f>
        <v>19</v>
      </c>
      <c r="E57" s="81">
        <f t="shared" si="8"/>
        <v>76</v>
      </c>
      <c r="F57" s="81">
        <f t="shared" si="8"/>
        <v>159</v>
      </c>
      <c r="G57" s="81">
        <f t="shared" si="8"/>
        <v>60</v>
      </c>
      <c r="H57" s="81">
        <f t="shared" si="8"/>
        <v>12995</v>
      </c>
      <c r="I57" s="81">
        <f t="shared" si="8"/>
        <v>0</v>
      </c>
      <c r="J57" s="81">
        <f t="shared" si="8"/>
        <v>0</v>
      </c>
      <c r="K57" s="81">
        <f t="shared" si="8"/>
        <v>6</v>
      </c>
      <c r="L57" s="81">
        <f t="shared" si="8"/>
        <v>0</v>
      </c>
      <c r="M57" s="81">
        <f t="shared" si="8"/>
        <v>21</v>
      </c>
      <c r="N57" s="81">
        <f t="shared" si="8"/>
        <v>0</v>
      </c>
      <c r="O57" s="81">
        <f t="shared" si="8"/>
        <v>0</v>
      </c>
      <c r="P57" s="81">
        <f t="shared" si="8"/>
        <v>0</v>
      </c>
      <c r="Q57" s="81">
        <f t="shared" si="8"/>
        <v>0</v>
      </c>
      <c r="R57" s="81">
        <f t="shared" si="8"/>
        <v>686</v>
      </c>
      <c r="S57" s="81">
        <f t="shared" si="8"/>
        <v>0</v>
      </c>
      <c r="T57" s="81">
        <f t="shared" si="8"/>
        <v>0</v>
      </c>
      <c r="U57" s="81">
        <f t="shared" si="8"/>
        <v>0</v>
      </c>
      <c r="V57" s="81">
        <f t="shared" si="8"/>
        <v>0</v>
      </c>
      <c r="W57" s="81">
        <f t="shared" si="8"/>
        <v>3</v>
      </c>
      <c r="X57" s="82">
        <f t="shared" si="8"/>
        <v>13995</v>
      </c>
      <c r="Y57" s="82">
        <f t="shared" si="8"/>
        <v>30</v>
      </c>
      <c r="Z57" s="82">
        <f t="shared" si="8"/>
        <v>14025</v>
      </c>
    </row>
    <row r="58" spans="1:26" ht="51" hidden="1" outlineLevel="1">
      <c r="A58" s="920" t="s">
        <v>82</v>
      </c>
      <c r="B58" s="83" t="s">
        <v>83</v>
      </c>
      <c r="C58" s="83" t="s">
        <v>84</v>
      </c>
      <c r="D58" s="84">
        <v>0</v>
      </c>
      <c r="E58" s="84">
        <v>2</v>
      </c>
      <c r="F58" s="84">
        <v>6</v>
      </c>
      <c r="G58" s="84">
        <v>8</v>
      </c>
      <c r="H58" s="84">
        <v>838</v>
      </c>
      <c r="I58" s="84">
        <v>0</v>
      </c>
      <c r="J58" s="84">
        <v>0</v>
      </c>
      <c r="K58" s="84">
        <v>0</v>
      </c>
      <c r="L58" s="84">
        <v>0</v>
      </c>
      <c r="M58" s="84">
        <v>0</v>
      </c>
      <c r="N58" s="84">
        <v>0</v>
      </c>
      <c r="O58" s="84">
        <v>0</v>
      </c>
      <c r="P58" s="84">
        <v>0</v>
      </c>
      <c r="Q58" s="84">
        <v>0</v>
      </c>
      <c r="R58" s="84">
        <v>39</v>
      </c>
      <c r="S58" s="84">
        <v>0</v>
      </c>
      <c r="T58" s="84">
        <v>0</v>
      </c>
      <c r="U58" s="84">
        <v>0</v>
      </c>
      <c r="V58" s="84">
        <v>0</v>
      </c>
      <c r="W58" s="84">
        <v>0</v>
      </c>
      <c r="X58" s="85">
        <f>D58+E58+F58+G58+H58+N58+O58+P58+Q58+R58</f>
        <v>893</v>
      </c>
      <c r="Y58" s="85">
        <f>I58+J58+K58+L58+M58+S58+T58+U58+V58+W58</f>
        <v>0</v>
      </c>
      <c r="Z58" s="85">
        <f t="shared" si="3"/>
        <v>893</v>
      </c>
    </row>
    <row r="59" spans="1:26" ht="38.25" hidden="1" outlineLevel="1">
      <c r="A59" s="920"/>
      <c r="B59" s="920" t="s">
        <v>85</v>
      </c>
      <c r="C59" s="83" t="s">
        <v>86</v>
      </c>
      <c r="D59" s="84">
        <v>0</v>
      </c>
      <c r="E59" s="84">
        <v>6</v>
      </c>
      <c r="F59" s="84">
        <v>6</v>
      </c>
      <c r="G59" s="84">
        <v>4</v>
      </c>
      <c r="H59" s="84">
        <v>484</v>
      </c>
      <c r="I59" s="84">
        <v>0</v>
      </c>
      <c r="J59" s="84">
        <v>0</v>
      </c>
      <c r="K59" s="84">
        <v>0</v>
      </c>
      <c r="L59" s="84">
        <v>0</v>
      </c>
      <c r="M59" s="84">
        <v>0</v>
      </c>
      <c r="N59" s="84">
        <v>0</v>
      </c>
      <c r="O59" s="84">
        <v>0</v>
      </c>
      <c r="P59" s="84">
        <v>0</v>
      </c>
      <c r="Q59" s="84">
        <v>0</v>
      </c>
      <c r="R59" s="84">
        <v>28</v>
      </c>
      <c r="S59" s="84">
        <v>0</v>
      </c>
      <c r="T59" s="84">
        <v>0</v>
      </c>
      <c r="U59" s="84">
        <v>0</v>
      </c>
      <c r="V59" s="84">
        <v>0</v>
      </c>
      <c r="W59" s="84">
        <v>0</v>
      </c>
      <c r="X59" s="85">
        <f>D59+E59+F59+G59+H59+N59+O59+P59+Q59+R59</f>
        <v>528</v>
      </c>
      <c r="Y59" s="85">
        <f>I59+J59+K59+L59+M59+S59+T59+U59+V59+W59</f>
        <v>0</v>
      </c>
      <c r="Z59" s="85">
        <f t="shared" si="3"/>
        <v>528</v>
      </c>
    </row>
    <row r="60" spans="1:26" ht="38.25" hidden="1" outlineLevel="1">
      <c r="A60" s="920"/>
      <c r="B60" s="920"/>
      <c r="C60" s="83" t="s">
        <v>87</v>
      </c>
      <c r="D60" s="84">
        <v>19</v>
      </c>
      <c r="E60" s="84">
        <v>68</v>
      </c>
      <c r="F60" s="84">
        <v>147</v>
      </c>
      <c r="G60" s="84">
        <v>48</v>
      </c>
      <c r="H60" s="84">
        <v>11673</v>
      </c>
      <c r="I60" s="84">
        <v>0</v>
      </c>
      <c r="J60" s="84">
        <v>0</v>
      </c>
      <c r="K60" s="84">
        <v>6</v>
      </c>
      <c r="L60" s="84">
        <v>0</v>
      </c>
      <c r="M60" s="84">
        <v>21</v>
      </c>
      <c r="N60" s="84">
        <v>0</v>
      </c>
      <c r="O60" s="84">
        <v>0</v>
      </c>
      <c r="P60" s="84">
        <v>0</v>
      </c>
      <c r="Q60" s="84">
        <v>0</v>
      </c>
      <c r="R60" s="84">
        <v>619</v>
      </c>
      <c r="S60" s="84">
        <v>0</v>
      </c>
      <c r="T60" s="84">
        <v>0</v>
      </c>
      <c r="U60" s="84">
        <v>0</v>
      </c>
      <c r="V60" s="84">
        <v>0</v>
      </c>
      <c r="W60" s="84">
        <v>3</v>
      </c>
      <c r="X60" s="85">
        <f>D60+E60+F60+G60+H60+N60+O60+P60+Q60+R60</f>
        <v>12574</v>
      </c>
      <c r="Y60" s="85">
        <f>I60+J60+K60+L60+M60+S60+T60+U60+V60+W60</f>
        <v>30</v>
      </c>
      <c r="Z60" s="85">
        <f t="shared" si="3"/>
        <v>12604</v>
      </c>
    </row>
    <row r="61" spans="1:26" ht="12.95" customHeight="1" collapsed="1">
      <c r="A61" s="918" t="s">
        <v>88</v>
      </c>
      <c r="B61" s="918"/>
      <c r="C61" s="918"/>
      <c r="D61" s="81">
        <f t="shared" ref="D61:Z61" si="9">SUM(D62:D71)</f>
        <v>25</v>
      </c>
      <c r="E61" s="81">
        <f t="shared" si="9"/>
        <v>108</v>
      </c>
      <c r="F61" s="81">
        <f t="shared" si="9"/>
        <v>312</v>
      </c>
      <c r="G61" s="81">
        <f t="shared" si="9"/>
        <v>65</v>
      </c>
      <c r="H61" s="81">
        <f t="shared" si="9"/>
        <v>36033</v>
      </c>
      <c r="I61" s="81">
        <f t="shared" si="9"/>
        <v>0</v>
      </c>
      <c r="J61" s="81">
        <f t="shared" si="9"/>
        <v>10</v>
      </c>
      <c r="K61" s="81">
        <f t="shared" si="9"/>
        <v>12</v>
      </c>
      <c r="L61" s="81">
        <f t="shared" si="9"/>
        <v>0</v>
      </c>
      <c r="M61" s="81">
        <f t="shared" si="9"/>
        <v>439</v>
      </c>
      <c r="N61" s="81">
        <f t="shared" si="9"/>
        <v>0</v>
      </c>
      <c r="O61" s="81">
        <f t="shared" si="9"/>
        <v>0</v>
      </c>
      <c r="P61" s="81">
        <f t="shared" si="9"/>
        <v>0</v>
      </c>
      <c r="Q61" s="81">
        <f t="shared" si="9"/>
        <v>3</v>
      </c>
      <c r="R61" s="81">
        <f t="shared" si="9"/>
        <v>2762</v>
      </c>
      <c r="S61" s="81">
        <f t="shared" si="9"/>
        <v>0</v>
      </c>
      <c r="T61" s="81">
        <f t="shared" si="9"/>
        <v>0</v>
      </c>
      <c r="U61" s="81">
        <f t="shared" si="9"/>
        <v>0</v>
      </c>
      <c r="V61" s="81">
        <f t="shared" si="9"/>
        <v>0</v>
      </c>
      <c r="W61" s="81">
        <f t="shared" si="9"/>
        <v>14</v>
      </c>
      <c r="X61" s="82">
        <f t="shared" si="9"/>
        <v>39308</v>
      </c>
      <c r="Y61" s="82">
        <f t="shared" si="9"/>
        <v>475</v>
      </c>
      <c r="Z61" s="82">
        <f t="shared" si="9"/>
        <v>39783</v>
      </c>
    </row>
    <row r="62" spans="1:26" ht="63.75" hidden="1" outlineLevel="1">
      <c r="A62" s="920" t="s">
        <v>88</v>
      </c>
      <c r="B62" s="920" t="s">
        <v>89</v>
      </c>
      <c r="C62" s="83" t="s">
        <v>90</v>
      </c>
      <c r="D62" s="84">
        <v>12</v>
      </c>
      <c r="E62" s="84">
        <v>50</v>
      </c>
      <c r="F62" s="84">
        <v>153</v>
      </c>
      <c r="G62" s="84">
        <v>32</v>
      </c>
      <c r="H62" s="84">
        <v>21458</v>
      </c>
      <c r="I62" s="84">
        <v>0</v>
      </c>
      <c r="J62" s="84">
        <v>2</v>
      </c>
      <c r="K62" s="84">
        <v>3</v>
      </c>
      <c r="L62" s="84">
        <v>0</v>
      </c>
      <c r="M62" s="84">
        <v>213</v>
      </c>
      <c r="N62" s="84">
        <v>0</v>
      </c>
      <c r="O62" s="84">
        <v>0</v>
      </c>
      <c r="P62" s="84">
        <v>0</v>
      </c>
      <c r="Q62" s="84">
        <v>0</v>
      </c>
      <c r="R62" s="84">
        <v>1247</v>
      </c>
      <c r="S62" s="84">
        <v>0</v>
      </c>
      <c r="T62" s="84">
        <v>0</v>
      </c>
      <c r="U62" s="84">
        <v>0</v>
      </c>
      <c r="V62" s="84">
        <v>0</v>
      </c>
      <c r="W62" s="84">
        <v>8</v>
      </c>
      <c r="X62" s="85">
        <f t="shared" ref="X62:X71" si="10">D62+E62+F62+G62+H62+N62+O62+P62+Q62+R62</f>
        <v>22952</v>
      </c>
      <c r="Y62" s="85">
        <f t="shared" ref="Y62:Y71" si="11">I62+J62+K62+L62+M62+S62+T62+U62+V62+W62</f>
        <v>226</v>
      </c>
      <c r="Z62" s="85">
        <f t="shared" si="3"/>
        <v>23178</v>
      </c>
    </row>
    <row r="63" spans="1:26" ht="63.75" hidden="1" outlineLevel="1">
      <c r="A63" s="920"/>
      <c r="B63" s="920"/>
      <c r="C63" s="83" t="s">
        <v>91</v>
      </c>
      <c r="D63" s="84">
        <v>2</v>
      </c>
      <c r="E63" s="84">
        <v>10</v>
      </c>
      <c r="F63" s="84">
        <v>21</v>
      </c>
      <c r="G63" s="84">
        <v>4</v>
      </c>
      <c r="H63" s="84">
        <v>5755</v>
      </c>
      <c r="I63" s="84">
        <v>0</v>
      </c>
      <c r="J63" s="84">
        <v>0</v>
      </c>
      <c r="K63" s="84">
        <v>0</v>
      </c>
      <c r="L63" s="84">
        <v>0</v>
      </c>
      <c r="M63" s="84">
        <v>0</v>
      </c>
      <c r="N63" s="84">
        <v>0</v>
      </c>
      <c r="O63" s="84">
        <v>0</v>
      </c>
      <c r="P63" s="84">
        <v>0</v>
      </c>
      <c r="Q63" s="84">
        <v>0</v>
      </c>
      <c r="R63" s="84">
        <v>654</v>
      </c>
      <c r="S63" s="84">
        <v>0</v>
      </c>
      <c r="T63" s="84">
        <v>0</v>
      </c>
      <c r="U63" s="84">
        <v>0</v>
      </c>
      <c r="V63" s="84">
        <v>0</v>
      </c>
      <c r="W63" s="84">
        <v>0</v>
      </c>
      <c r="X63" s="85">
        <f t="shared" si="10"/>
        <v>6446</v>
      </c>
      <c r="Y63" s="85">
        <f t="shared" si="11"/>
        <v>0</v>
      </c>
      <c r="Z63" s="85">
        <f t="shared" si="3"/>
        <v>6446</v>
      </c>
    </row>
    <row r="64" spans="1:26" ht="38.25" hidden="1" outlineLevel="1">
      <c r="A64" s="920"/>
      <c r="B64" s="920" t="s">
        <v>92</v>
      </c>
      <c r="C64" s="83" t="s">
        <v>93</v>
      </c>
      <c r="D64" s="84">
        <v>5</v>
      </c>
      <c r="E64" s="84">
        <v>28</v>
      </c>
      <c r="F64" s="84">
        <v>63</v>
      </c>
      <c r="G64" s="84">
        <v>9</v>
      </c>
      <c r="H64" s="84">
        <v>2358</v>
      </c>
      <c r="I64" s="84">
        <v>0</v>
      </c>
      <c r="J64" s="84">
        <v>0</v>
      </c>
      <c r="K64" s="84">
        <v>3</v>
      </c>
      <c r="L64" s="84">
        <v>0</v>
      </c>
      <c r="M64" s="84">
        <v>17</v>
      </c>
      <c r="N64" s="84">
        <v>0</v>
      </c>
      <c r="O64" s="84">
        <v>0</v>
      </c>
      <c r="P64" s="84">
        <v>0</v>
      </c>
      <c r="Q64" s="84">
        <v>3</v>
      </c>
      <c r="R64" s="84">
        <v>116</v>
      </c>
      <c r="S64" s="84">
        <v>0</v>
      </c>
      <c r="T64" s="84">
        <v>0</v>
      </c>
      <c r="U64" s="84">
        <v>0</v>
      </c>
      <c r="V64" s="84">
        <v>0</v>
      </c>
      <c r="W64" s="84">
        <v>0</v>
      </c>
      <c r="X64" s="85">
        <f t="shared" si="10"/>
        <v>2582</v>
      </c>
      <c r="Y64" s="85">
        <f t="shared" si="11"/>
        <v>20</v>
      </c>
      <c r="Z64" s="85">
        <f t="shared" si="3"/>
        <v>2602</v>
      </c>
    </row>
    <row r="65" spans="1:26" ht="25.5" hidden="1" outlineLevel="1">
      <c r="A65" s="920"/>
      <c r="B65" s="920"/>
      <c r="C65" s="83" t="s">
        <v>94</v>
      </c>
      <c r="D65" s="84">
        <v>0</v>
      </c>
      <c r="E65" s="84">
        <v>0</v>
      </c>
      <c r="F65" s="84">
        <v>0</v>
      </c>
      <c r="G65" s="84">
        <v>0</v>
      </c>
      <c r="H65" s="84">
        <v>0</v>
      </c>
      <c r="I65" s="84">
        <v>0</v>
      </c>
      <c r="J65" s="84">
        <v>0</v>
      </c>
      <c r="K65" s="84">
        <v>0</v>
      </c>
      <c r="L65" s="84">
        <v>0</v>
      </c>
      <c r="M65" s="84">
        <v>0</v>
      </c>
      <c r="N65" s="84">
        <v>0</v>
      </c>
      <c r="O65" s="84">
        <v>0</v>
      </c>
      <c r="P65" s="84">
        <v>0</v>
      </c>
      <c r="Q65" s="84">
        <v>0</v>
      </c>
      <c r="R65" s="84">
        <v>0</v>
      </c>
      <c r="S65" s="84">
        <v>0</v>
      </c>
      <c r="T65" s="84">
        <v>0</v>
      </c>
      <c r="U65" s="84">
        <v>0</v>
      </c>
      <c r="V65" s="84">
        <v>0</v>
      </c>
      <c r="W65" s="84">
        <v>0</v>
      </c>
      <c r="X65" s="85">
        <f t="shared" si="10"/>
        <v>0</v>
      </c>
      <c r="Y65" s="85">
        <f t="shared" si="11"/>
        <v>0</v>
      </c>
      <c r="Z65" s="85">
        <f t="shared" si="3"/>
        <v>0</v>
      </c>
    </row>
    <row r="66" spans="1:26" hidden="1" outlineLevel="1">
      <c r="A66" s="920"/>
      <c r="B66" s="920"/>
      <c r="C66" s="83" t="s">
        <v>95</v>
      </c>
      <c r="D66" s="84">
        <v>0</v>
      </c>
      <c r="E66" s="84">
        <v>0</v>
      </c>
      <c r="F66" s="84">
        <v>3</v>
      </c>
      <c r="G66" s="84">
        <v>0</v>
      </c>
      <c r="H66" s="84">
        <v>62</v>
      </c>
      <c r="I66" s="84">
        <v>0</v>
      </c>
      <c r="J66" s="84">
        <v>0</v>
      </c>
      <c r="K66" s="84">
        <v>0</v>
      </c>
      <c r="L66" s="84">
        <v>0</v>
      </c>
      <c r="M66" s="84">
        <v>0</v>
      </c>
      <c r="N66" s="84">
        <v>0</v>
      </c>
      <c r="O66" s="84">
        <v>0</v>
      </c>
      <c r="P66" s="84">
        <v>0</v>
      </c>
      <c r="Q66" s="84">
        <v>0</v>
      </c>
      <c r="R66" s="84">
        <v>28</v>
      </c>
      <c r="S66" s="84">
        <v>0</v>
      </c>
      <c r="T66" s="84">
        <v>0</v>
      </c>
      <c r="U66" s="84">
        <v>0</v>
      </c>
      <c r="V66" s="84">
        <v>0</v>
      </c>
      <c r="W66" s="84">
        <v>0</v>
      </c>
      <c r="X66" s="85">
        <f t="shared" si="10"/>
        <v>93</v>
      </c>
      <c r="Y66" s="85">
        <f t="shared" si="11"/>
        <v>0</v>
      </c>
      <c r="Z66" s="85">
        <f t="shared" si="3"/>
        <v>93</v>
      </c>
    </row>
    <row r="67" spans="1:26" ht="25.5" hidden="1" outlineLevel="1">
      <c r="A67" s="920"/>
      <c r="B67" s="920"/>
      <c r="C67" s="83" t="s">
        <v>96</v>
      </c>
      <c r="D67" s="84">
        <v>0</v>
      </c>
      <c r="E67" s="84">
        <v>0</v>
      </c>
      <c r="F67" s="84">
        <v>0</v>
      </c>
      <c r="G67" s="84">
        <v>0</v>
      </c>
      <c r="H67" s="84">
        <v>0</v>
      </c>
      <c r="I67" s="84">
        <v>0</v>
      </c>
      <c r="J67" s="84">
        <v>0</v>
      </c>
      <c r="K67" s="84">
        <v>0</v>
      </c>
      <c r="L67" s="84">
        <v>0</v>
      </c>
      <c r="M67" s="84">
        <v>0</v>
      </c>
      <c r="N67" s="84">
        <v>0</v>
      </c>
      <c r="O67" s="84">
        <v>0</v>
      </c>
      <c r="P67" s="84">
        <v>0</v>
      </c>
      <c r="Q67" s="84">
        <v>0</v>
      </c>
      <c r="R67" s="84">
        <v>0</v>
      </c>
      <c r="S67" s="84">
        <v>0</v>
      </c>
      <c r="T67" s="84">
        <v>0</v>
      </c>
      <c r="U67" s="84">
        <v>0</v>
      </c>
      <c r="V67" s="84">
        <v>0</v>
      </c>
      <c r="W67" s="84">
        <v>0</v>
      </c>
      <c r="X67" s="85">
        <f t="shared" si="10"/>
        <v>0</v>
      </c>
      <c r="Y67" s="85">
        <f t="shared" si="11"/>
        <v>0</v>
      </c>
      <c r="Z67" s="85">
        <f t="shared" si="3"/>
        <v>0</v>
      </c>
    </row>
    <row r="68" spans="1:26" ht="25.5" hidden="1" outlineLevel="1">
      <c r="A68" s="920"/>
      <c r="B68" s="920"/>
      <c r="C68" s="83" t="s">
        <v>97</v>
      </c>
      <c r="D68" s="84">
        <v>0</v>
      </c>
      <c r="E68" s="84">
        <v>0</v>
      </c>
      <c r="F68" s="84">
        <v>0</v>
      </c>
      <c r="G68" s="84">
        <v>0</v>
      </c>
      <c r="H68" s="84">
        <v>0</v>
      </c>
      <c r="I68" s="84">
        <v>0</v>
      </c>
      <c r="J68" s="84">
        <v>0</v>
      </c>
      <c r="K68" s="84">
        <v>0</v>
      </c>
      <c r="L68" s="84">
        <v>0</v>
      </c>
      <c r="M68" s="84">
        <v>0</v>
      </c>
      <c r="N68" s="84">
        <v>0</v>
      </c>
      <c r="O68" s="84">
        <v>0</v>
      </c>
      <c r="P68" s="84">
        <v>0</v>
      </c>
      <c r="Q68" s="84">
        <v>0</v>
      </c>
      <c r="R68" s="84">
        <v>0</v>
      </c>
      <c r="S68" s="84">
        <v>0</v>
      </c>
      <c r="T68" s="84">
        <v>0</v>
      </c>
      <c r="U68" s="84">
        <v>0</v>
      </c>
      <c r="V68" s="84">
        <v>0</v>
      </c>
      <c r="W68" s="84">
        <v>0</v>
      </c>
      <c r="X68" s="85">
        <f t="shared" si="10"/>
        <v>0</v>
      </c>
      <c r="Y68" s="85">
        <f t="shared" si="11"/>
        <v>0</v>
      </c>
      <c r="Z68" s="85">
        <f t="shared" si="3"/>
        <v>0</v>
      </c>
    </row>
    <row r="69" spans="1:26" ht="51" hidden="1" outlineLevel="1">
      <c r="A69" s="920"/>
      <c r="B69" s="920"/>
      <c r="C69" s="83" t="s">
        <v>98</v>
      </c>
      <c r="D69" s="84">
        <v>0</v>
      </c>
      <c r="E69" s="84">
        <v>0</v>
      </c>
      <c r="F69" s="84">
        <v>0</v>
      </c>
      <c r="G69" s="84">
        <v>0</v>
      </c>
      <c r="H69" s="84">
        <v>0</v>
      </c>
      <c r="I69" s="84">
        <v>0</v>
      </c>
      <c r="J69" s="84">
        <v>0</v>
      </c>
      <c r="K69" s="84">
        <v>0</v>
      </c>
      <c r="L69" s="84">
        <v>0</v>
      </c>
      <c r="M69" s="84">
        <v>0</v>
      </c>
      <c r="N69" s="84">
        <v>0</v>
      </c>
      <c r="O69" s="84">
        <v>0</v>
      </c>
      <c r="P69" s="84">
        <v>0</v>
      </c>
      <c r="Q69" s="84">
        <v>0</v>
      </c>
      <c r="R69" s="84">
        <v>0</v>
      </c>
      <c r="S69" s="84">
        <v>0</v>
      </c>
      <c r="T69" s="84">
        <v>0</v>
      </c>
      <c r="U69" s="84">
        <v>0</v>
      </c>
      <c r="V69" s="84">
        <v>0</v>
      </c>
      <c r="W69" s="84">
        <v>0</v>
      </c>
      <c r="X69" s="85">
        <f t="shared" si="10"/>
        <v>0</v>
      </c>
      <c r="Y69" s="85">
        <f t="shared" si="11"/>
        <v>0</v>
      </c>
      <c r="Z69" s="85">
        <f t="shared" si="3"/>
        <v>0</v>
      </c>
    </row>
    <row r="70" spans="1:26" ht="51" hidden="1" outlineLevel="1">
      <c r="A70" s="920"/>
      <c r="B70" s="920"/>
      <c r="C70" s="83" t="s">
        <v>99</v>
      </c>
      <c r="D70" s="84">
        <v>0</v>
      </c>
      <c r="E70" s="84">
        <v>0</v>
      </c>
      <c r="F70" s="84">
        <v>0</v>
      </c>
      <c r="G70" s="84">
        <v>0</v>
      </c>
      <c r="H70" s="84">
        <v>0</v>
      </c>
      <c r="I70" s="84">
        <v>0</v>
      </c>
      <c r="J70" s="84">
        <v>0</v>
      </c>
      <c r="K70" s="84">
        <v>0</v>
      </c>
      <c r="L70" s="84">
        <v>0</v>
      </c>
      <c r="M70" s="84">
        <v>0</v>
      </c>
      <c r="N70" s="84">
        <v>0</v>
      </c>
      <c r="O70" s="84">
        <v>0</v>
      </c>
      <c r="P70" s="84">
        <v>0</v>
      </c>
      <c r="Q70" s="84">
        <v>0</v>
      </c>
      <c r="R70" s="84">
        <v>0</v>
      </c>
      <c r="S70" s="84">
        <v>0</v>
      </c>
      <c r="T70" s="84">
        <v>0</v>
      </c>
      <c r="U70" s="84">
        <v>0</v>
      </c>
      <c r="V70" s="84">
        <v>0</v>
      </c>
      <c r="W70" s="84">
        <v>0</v>
      </c>
      <c r="X70" s="85">
        <f t="shared" si="10"/>
        <v>0</v>
      </c>
      <c r="Y70" s="85">
        <f t="shared" si="11"/>
        <v>0</v>
      </c>
      <c r="Z70" s="85">
        <f t="shared" si="3"/>
        <v>0</v>
      </c>
    </row>
    <row r="71" spans="1:26" ht="51" hidden="1" outlineLevel="1">
      <c r="A71" s="920"/>
      <c r="B71" s="920"/>
      <c r="C71" s="83" t="s">
        <v>100</v>
      </c>
      <c r="D71" s="84">
        <v>6</v>
      </c>
      <c r="E71" s="84">
        <v>20</v>
      </c>
      <c r="F71" s="84">
        <v>72</v>
      </c>
      <c r="G71" s="84">
        <v>20</v>
      </c>
      <c r="H71" s="84">
        <v>6400</v>
      </c>
      <c r="I71" s="84">
        <v>0</v>
      </c>
      <c r="J71" s="84">
        <v>8</v>
      </c>
      <c r="K71" s="84">
        <v>6</v>
      </c>
      <c r="L71" s="84">
        <v>0</v>
      </c>
      <c r="M71" s="84">
        <v>209</v>
      </c>
      <c r="N71" s="84">
        <v>0</v>
      </c>
      <c r="O71" s="84">
        <v>0</v>
      </c>
      <c r="P71" s="84">
        <v>0</v>
      </c>
      <c r="Q71" s="84">
        <v>0</v>
      </c>
      <c r="R71" s="84">
        <v>717</v>
      </c>
      <c r="S71" s="84">
        <v>0</v>
      </c>
      <c r="T71" s="84">
        <v>0</v>
      </c>
      <c r="U71" s="84">
        <v>0</v>
      </c>
      <c r="V71" s="84">
        <v>0</v>
      </c>
      <c r="W71" s="84">
        <v>6</v>
      </c>
      <c r="X71" s="85">
        <f t="shared" si="10"/>
        <v>7235</v>
      </c>
      <c r="Y71" s="85">
        <f t="shared" si="11"/>
        <v>229</v>
      </c>
      <c r="Z71" s="85">
        <f t="shared" si="3"/>
        <v>7464</v>
      </c>
    </row>
    <row r="72" spans="1:26" ht="12.95" customHeight="1" collapsed="1">
      <c r="A72" s="918" t="s">
        <v>101</v>
      </c>
      <c r="B72" s="918"/>
      <c r="C72" s="918"/>
      <c r="D72" s="81">
        <f t="shared" ref="D72:Z72" si="12">SUM(D73:D74)</f>
        <v>8</v>
      </c>
      <c r="E72" s="81">
        <f t="shared" si="12"/>
        <v>32</v>
      </c>
      <c r="F72" s="81">
        <f t="shared" si="12"/>
        <v>51</v>
      </c>
      <c r="G72" s="81">
        <f t="shared" si="12"/>
        <v>4</v>
      </c>
      <c r="H72" s="81">
        <f t="shared" si="12"/>
        <v>4632</v>
      </c>
      <c r="I72" s="81">
        <f t="shared" si="12"/>
        <v>0</v>
      </c>
      <c r="J72" s="81">
        <f t="shared" si="12"/>
        <v>0</v>
      </c>
      <c r="K72" s="81">
        <f t="shared" si="12"/>
        <v>3</v>
      </c>
      <c r="L72" s="81">
        <f t="shared" si="12"/>
        <v>0</v>
      </c>
      <c r="M72" s="81">
        <f t="shared" si="12"/>
        <v>5</v>
      </c>
      <c r="N72" s="81">
        <f t="shared" si="12"/>
        <v>0</v>
      </c>
      <c r="O72" s="81">
        <f t="shared" si="12"/>
        <v>0</v>
      </c>
      <c r="P72" s="81">
        <f t="shared" si="12"/>
        <v>0</v>
      </c>
      <c r="Q72" s="81">
        <f t="shared" si="12"/>
        <v>0</v>
      </c>
      <c r="R72" s="81">
        <f t="shared" si="12"/>
        <v>187</v>
      </c>
      <c r="S72" s="81">
        <f t="shared" si="12"/>
        <v>0</v>
      </c>
      <c r="T72" s="81">
        <f t="shared" si="12"/>
        <v>0</v>
      </c>
      <c r="U72" s="81">
        <f t="shared" si="12"/>
        <v>0</v>
      </c>
      <c r="V72" s="81">
        <f t="shared" si="12"/>
        <v>0</v>
      </c>
      <c r="W72" s="81">
        <f t="shared" si="12"/>
        <v>0</v>
      </c>
      <c r="X72" s="82">
        <f t="shared" si="12"/>
        <v>4914</v>
      </c>
      <c r="Y72" s="82">
        <f t="shared" si="12"/>
        <v>8</v>
      </c>
      <c r="Z72" s="82">
        <f t="shared" si="12"/>
        <v>4922</v>
      </c>
    </row>
    <row r="73" spans="1:26" ht="76.5" hidden="1" outlineLevel="1">
      <c r="A73" s="920" t="s">
        <v>101</v>
      </c>
      <c r="B73" s="83" t="s">
        <v>102</v>
      </c>
      <c r="C73" s="83" t="s">
        <v>103</v>
      </c>
      <c r="D73" s="84">
        <v>1</v>
      </c>
      <c r="E73" s="84">
        <v>4</v>
      </c>
      <c r="F73" s="84">
        <v>15</v>
      </c>
      <c r="G73" s="84">
        <v>0</v>
      </c>
      <c r="H73" s="84">
        <v>1226</v>
      </c>
      <c r="I73" s="84">
        <v>0</v>
      </c>
      <c r="J73" s="84">
        <v>0</v>
      </c>
      <c r="K73" s="84">
        <v>0</v>
      </c>
      <c r="L73" s="84">
        <v>0</v>
      </c>
      <c r="M73" s="84">
        <v>0</v>
      </c>
      <c r="N73" s="84">
        <v>0</v>
      </c>
      <c r="O73" s="84">
        <v>0</v>
      </c>
      <c r="P73" s="84">
        <v>0</v>
      </c>
      <c r="Q73" s="84">
        <v>0</v>
      </c>
      <c r="R73" s="84">
        <v>66</v>
      </c>
      <c r="S73" s="84">
        <v>0</v>
      </c>
      <c r="T73" s="84">
        <v>0</v>
      </c>
      <c r="U73" s="84">
        <v>0</v>
      </c>
      <c r="V73" s="84">
        <v>0</v>
      </c>
      <c r="W73" s="84">
        <v>0</v>
      </c>
      <c r="X73" s="85">
        <f>D73+E73+F73+G73+H73+N73+O73+P73+Q73+R73</f>
        <v>1312</v>
      </c>
      <c r="Y73" s="85">
        <f>I73+J73+K73+L73+M73+S73+T73+U73+V73+W73</f>
        <v>0</v>
      </c>
      <c r="Z73" s="85">
        <f t="shared" si="3"/>
        <v>1312</v>
      </c>
    </row>
    <row r="74" spans="1:26" ht="102" hidden="1" outlineLevel="1">
      <c r="A74" s="920"/>
      <c r="B74" s="83" t="s">
        <v>104</v>
      </c>
      <c r="C74" s="83" t="s">
        <v>105</v>
      </c>
      <c r="D74" s="84">
        <v>7</v>
      </c>
      <c r="E74" s="84">
        <v>28</v>
      </c>
      <c r="F74" s="84">
        <v>36</v>
      </c>
      <c r="G74" s="84">
        <v>4</v>
      </c>
      <c r="H74" s="84">
        <v>3406</v>
      </c>
      <c r="I74" s="84">
        <v>0</v>
      </c>
      <c r="J74" s="84">
        <v>0</v>
      </c>
      <c r="K74" s="84">
        <v>3</v>
      </c>
      <c r="L74" s="84">
        <v>0</v>
      </c>
      <c r="M74" s="84">
        <v>5</v>
      </c>
      <c r="N74" s="84">
        <v>0</v>
      </c>
      <c r="O74" s="84">
        <v>0</v>
      </c>
      <c r="P74" s="84">
        <v>0</v>
      </c>
      <c r="Q74" s="84">
        <v>0</v>
      </c>
      <c r="R74" s="84">
        <v>121</v>
      </c>
      <c r="S74" s="84">
        <v>0</v>
      </c>
      <c r="T74" s="84">
        <v>0</v>
      </c>
      <c r="U74" s="84">
        <v>0</v>
      </c>
      <c r="V74" s="84">
        <v>0</v>
      </c>
      <c r="W74" s="84">
        <v>0</v>
      </c>
      <c r="X74" s="85">
        <f>D74+E74+F74+G74+H74+N74+O74+P74+Q74+R74</f>
        <v>3602</v>
      </c>
      <c r="Y74" s="85">
        <f>I74+J74+K74+L74+M74+S74+T74+U74+V74+W74</f>
        <v>8</v>
      </c>
      <c r="Z74" s="85">
        <f t="shared" si="3"/>
        <v>3610</v>
      </c>
    </row>
    <row r="75" spans="1:26" ht="12.95" customHeight="1" collapsed="1">
      <c r="A75" s="918" t="s">
        <v>106</v>
      </c>
      <c r="B75" s="918"/>
      <c r="C75" s="918"/>
      <c r="D75" s="81">
        <f t="shared" ref="D75:Z75" si="13">SUM(D76:D101)</f>
        <v>214</v>
      </c>
      <c r="E75" s="81">
        <f t="shared" si="13"/>
        <v>860</v>
      </c>
      <c r="F75" s="81">
        <f t="shared" si="13"/>
        <v>1905</v>
      </c>
      <c r="G75" s="81">
        <f t="shared" si="13"/>
        <v>486</v>
      </c>
      <c r="H75" s="81">
        <f t="shared" si="13"/>
        <v>96602</v>
      </c>
      <c r="I75" s="81">
        <f t="shared" si="13"/>
        <v>144</v>
      </c>
      <c r="J75" s="81">
        <f t="shared" si="13"/>
        <v>444</v>
      </c>
      <c r="K75" s="81">
        <f t="shared" si="13"/>
        <v>1035</v>
      </c>
      <c r="L75" s="81">
        <f t="shared" si="13"/>
        <v>268</v>
      </c>
      <c r="M75" s="81">
        <f t="shared" si="13"/>
        <v>44655</v>
      </c>
      <c r="N75" s="81">
        <f t="shared" si="13"/>
        <v>0</v>
      </c>
      <c r="O75" s="81">
        <f t="shared" si="13"/>
        <v>2</v>
      </c>
      <c r="P75" s="81">
        <f t="shared" si="13"/>
        <v>9</v>
      </c>
      <c r="Q75" s="81">
        <f t="shared" si="13"/>
        <v>2</v>
      </c>
      <c r="R75" s="81">
        <f t="shared" si="13"/>
        <v>3712</v>
      </c>
      <c r="S75" s="81">
        <f t="shared" si="13"/>
        <v>0</v>
      </c>
      <c r="T75" s="81">
        <f t="shared" si="13"/>
        <v>0</v>
      </c>
      <c r="U75" s="81">
        <f t="shared" si="13"/>
        <v>0</v>
      </c>
      <c r="V75" s="81">
        <f t="shared" si="13"/>
        <v>0</v>
      </c>
      <c r="W75" s="81">
        <f t="shared" si="13"/>
        <v>872</v>
      </c>
      <c r="X75" s="82">
        <f t="shared" si="13"/>
        <v>103792</v>
      </c>
      <c r="Y75" s="82">
        <f t="shared" si="13"/>
        <v>47418</v>
      </c>
      <c r="Z75" s="82">
        <f t="shared" si="13"/>
        <v>151210</v>
      </c>
    </row>
    <row r="76" spans="1:26" ht="25.5" hidden="1" outlineLevel="1">
      <c r="A76" s="921" t="s">
        <v>106</v>
      </c>
      <c r="B76" s="920" t="s">
        <v>107</v>
      </c>
      <c r="C76" s="83" t="s">
        <v>108</v>
      </c>
      <c r="D76" s="84">
        <v>9</v>
      </c>
      <c r="E76" s="84">
        <v>62</v>
      </c>
      <c r="F76" s="84">
        <v>123</v>
      </c>
      <c r="G76" s="84">
        <v>20</v>
      </c>
      <c r="H76" s="84">
        <v>3809</v>
      </c>
      <c r="I76" s="84">
        <v>4</v>
      </c>
      <c r="J76" s="84">
        <v>10</v>
      </c>
      <c r="K76" s="84">
        <v>48</v>
      </c>
      <c r="L76" s="84">
        <v>16</v>
      </c>
      <c r="M76" s="84">
        <v>892</v>
      </c>
      <c r="N76" s="84">
        <v>0</v>
      </c>
      <c r="O76" s="84">
        <v>0</v>
      </c>
      <c r="P76" s="84">
        <v>0</v>
      </c>
      <c r="Q76" s="84">
        <v>0</v>
      </c>
      <c r="R76" s="84">
        <v>137</v>
      </c>
      <c r="S76" s="84">
        <v>0</v>
      </c>
      <c r="T76" s="84">
        <v>0</v>
      </c>
      <c r="U76" s="84">
        <v>0</v>
      </c>
      <c r="V76" s="84">
        <v>0</v>
      </c>
      <c r="W76" s="84">
        <v>14</v>
      </c>
      <c r="X76" s="85">
        <f t="shared" ref="X76:X101" si="14">D76+E76+F76+G76+H76+N76+O76+P76+Q76+R76</f>
        <v>4160</v>
      </c>
      <c r="Y76" s="85">
        <f t="shared" ref="Y76:Y101" si="15">I76+J76+K76+L76+M76+S76+T76+U76+V76+W76</f>
        <v>984</v>
      </c>
      <c r="Z76" s="85">
        <f t="shared" si="3"/>
        <v>5144</v>
      </c>
    </row>
    <row r="77" spans="1:26" ht="38.25" hidden="1" outlineLevel="1">
      <c r="A77" s="923"/>
      <c r="B77" s="920"/>
      <c r="C77" s="83" t="s">
        <v>109</v>
      </c>
      <c r="D77" s="84">
        <v>25</v>
      </c>
      <c r="E77" s="84">
        <v>100</v>
      </c>
      <c r="F77" s="84">
        <v>352</v>
      </c>
      <c r="G77" s="84">
        <v>72</v>
      </c>
      <c r="H77" s="84">
        <v>7378</v>
      </c>
      <c r="I77" s="84">
        <v>26</v>
      </c>
      <c r="J77" s="84">
        <v>86</v>
      </c>
      <c r="K77" s="84">
        <v>249</v>
      </c>
      <c r="L77" s="84">
        <v>52</v>
      </c>
      <c r="M77" s="84">
        <v>6661</v>
      </c>
      <c r="N77" s="84">
        <v>0</v>
      </c>
      <c r="O77" s="84">
        <v>0</v>
      </c>
      <c r="P77" s="84">
        <v>2</v>
      </c>
      <c r="Q77" s="84">
        <v>0</v>
      </c>
      <c r="R77" s="84">
        <v>281</v>
      </c>
      <c r="S77" s="84">
        <v>0</v>
      </c>
      <c r="T77" s="84">
        <v>0</v>
      </c>
      <c r="U77" s="84">
        <v>0</v>
      </c>
      <c r="V77" s="84">
        <v>0</v>
      </c>
      <c r="W77" s="84">
        <v>114</v>
      </c>
      <c r="X77" s="85">
        <f t="shared" si="14"/>
        <v>8210</v>
      </c>
      <c r="Y77" s="85">
        <f t="shared" si="15"/>
        <v>7188</v>
      </c>
      <c r="Z77" s="85">
        <f t="shared" si="3"/>
        <v>15398</v>
      </c>
    </row>
    <row r="78" spans="1:26" ht="51" hidden="1" outlineLevel="1">
      <c r="A78" s="923"/>
      <c r="B78" s="920"/>
      <c r="C78" s="83" t="s">
        <v>110</v>
      </c>
      <c r="D78" s="84">
        <v>7</v>
      </c>
      <c r="E78" s="84">
        <v>30</v>
      </c>
      <c r="F78" s="84">
        <v>45</v>
      </c>
      <c r="G78" s="84">
        <v>8</v>
      </c>
      <c r="H78" s="84">
        <v>3060</v>
      </c>
      <c r="I78" s="84">
        <v>2</v>
      </c>
      <c r="J78" s="84">
        <v>10</v>
      </c>
      <c r="K78" s="84">
        <v>15</v>
      </c>
      <c r="L78" s="84">
        <v>4</v>
      </c>
      <c r="M78" s="84">
        <v>836</v>
      </c>
      <c r="N78" s="84">
        <v>0</v>
      </c>
      <c r="O78" s="84">
        <v>0</v>
      </c>
      <c r="P78" s="84">
        <v>0</v>
      </c>
      <c r="Q78" s="84">
        <v>0</v>
      </c>
      <c r="R78" s="84">
        <v>92</v>
      </c>
      <c r="S78" s="84">
        <v>0</v>
      </c>
      <c r="T78" s="84">
        <v>0</v>
      </c>
      <c r="U78" s="84">
        <v>0</v>
      </c>
      <c r="V78" s="84">
        <v>0</v>
      </c>
      <c r="W78" s="84">
        <v>23</v>
      </c>
      <c r="X78" s="85">
        <f t="shared" si="14"/>
        <v>3242</v>
      </c>
      <c r="Y78" s="85">
        <f t="shared" si="15"/>
        <v>890</v>
      </c>
      <c r="Z78" s="85">
        <f t="shared" si="3"/>
        <v>4132</v>
      </c>
    </row>
    <row r="79" spans="1:26" ht="127.5" hidden="1" outlineLevel="1">
      <c r="A79" s="923"/>
      <c r="B79" s="83" t="s">
        <v>111</v>
      </c>
      <c r="C79" s="83" t="s">
        <v>112</v>
      </c>
      <c r="D79" s="84">
        <v>2</v>
      </c>
      <c r="E79" s="84">
        <v>8</v>
      </c>
      <c r="F79" s="84">
        <v>21</v>
      </c>
      <c r="G79" s="84">
        <v>8</v>
      </c>
      <c r="H79" s="84">
        <v>723</v>
      </c>
      <c r="I79" s="84">
        <v>9</v>
      </c>
      <c r="J79" s="84">
        <v>14</v>
      </c>
      <c r="K79" s="84">
        <v>69</v>
      </c>
      <c r="L79" s="84">
        <v>12</v>
      </c>
      <c r="M79" s="84">
        <v>1559</v>
      </c>
      <c r="N79" s="84">
        <v>0</v>
      </c>
      <c r="O79" s="84">
        <v>0</v>
      </c>
      <c r="P79" s="84">
        <v>0</v>
      </c>
      <c r="Q79" s="84">
        <v>0</v>
      </c>
      <c r="R79" s="84">
        <v>10</v>
      </c>
      <c r="S79" s="84">
        <v>0</v>
      </c>
      <c r="T79" s="84">
        <v>0</v>
      </c>
      <c r="U79" s="84">
        <v>0</v>
      </c>
      <c r="V79" s="84">
        <v>0</v>
      </c>
      <c r="W79" s="84">
        <v>12</v>
      </c>
      <c r="X79" s="85">
        <f t="shared" si="14"/>
        <v>772</v>
      </c>
      <c r="Y79" s="85">
        <f t="shared" si="15"/>
        <v>1675</v>
      </c>
      <c r="Z79" s="85">
        <f t="shared" si="3"/>
        <v>2447</v>
      </c>
    </row>
    <row r="80" spans="1:26" ht="25.5" hidden="1" outlineLevel="1">
      <c r="A80" s="923"/>
      <c r="B80" s="920" t="s">
        <v>113</v>
      </c>
      <c r="C80" s="83" t="s">
        <v>114</v>
      </c>
      <c r="D80" s="84">
        <v>0</v>
      </c>
      <c r="E80" s="84">
        <v>8</v>
      </c>
      <c r="F80" s="84">
        <v>18</v>
      </c>
      <c r="G80" s="84">
        <v>8</v>
      </c>
      <c r="H80" s="84">
        <v>1667</v>
      </c>
      <c r="I80" s="84">
        <v>1</v>
      </c>
      <c r="J80" s="84">
        <v>2</v>
      </c>
      <c r="K80" s="84">
        <v>6</v>
      </c>
      <c r="L80" s="84">
        <v>4</v>
      </c>
      <c r="M80" s="84">
        <v>558</v>
      </c>
      <c r="N80" s="84">
        <v>0</v>
      </c>
      <c r="O80" s="84">
        <v>0</v>
      </c>
      <c r="P80" s="84">
        <v>0</v>
      </c>
      <c r="Q80" s="84">
        <v>0</v>
      </c>
      <c r="R80" s="84">
        <v>38</v>
      </c>
      <c r="S80" s="84">
        <v>0</v>
      </c>
      <c r="T80" s="84">
        <v>0</v>
      </c>
      <c r="U80" s="84">
        <v>0</v>
      </c>
      <c r="V80" s="84">
        <v>0</v>
      </c>
      <c r="W80" s="84">
        <v>8</v>
      </c>
      <c r="X80" s="85">
        <f t="shared" si="14"/>
        <v>1739</v>
      </c>
      <c r="Y80" s="85">
        <f t="shared" si="15"/>
        <v>579</v>
      </c>
      <c r="Z80" s="85">
        <f t="shared" si="3"/>
        <v>2318</v>
      </c>
    </row>
    <row r="81" spans="1:26" ht="25.5" hidden="1" outlineLevel="1">
      <c r="A81" s="923"/>
      <c r="B81" s="920"/>
      <c r="C81" s="83" t="s">
        <v>115</v>
      </c>
      <c r="D81" s="84">
        <v>1</v>
      </c>
      <c r="E81" s="84">
        <v>18</v>
      </c>
      <c r="F81" s="84">
        <v>15</v>
      </c>
      <c r="G81" s="84">
        <v>8</v>
      </c>
      <c r="H81" s="84">
        <v>1074</v>
      </c>
      <c r="I81" s="84">
        <v>0</v>
      </c>
      <c r="J81" s="84">
        <v>4</v>
      </c>
      <c r="K81" s="84">
        <v>0</v>
      </c>
      <c r="L81" s="84">
        <v>0</v>
      </c>
      <c r="M81" s="84">
        <v>106</v>
      </c>
      <c r="N81" s="84">
        <v>0</v>
      </c>
      <c r="O81" s="84">
        <v>0</v>
      </c>
      <c r="P81" s="84">
        <v>0</v>
      </c>
      <c r="Q81" s="84">
        <v>0</v>
      </c>
      <c r="R81" s="84">
        <v>34</v>
      </c>
      <c r="S81" s="84">
        <v>0</v>
      </c>
      <c r="T81" s="84">
        <v>0</v>
      </c>
      <c r="U81" s="84">
        <v>0</v>
      </c>
      <c r="V81" s="84">
        <v>0</v>
      </c>
      <c r="W81" s="84">
        <v>0</v>
      </c>
      <c r="X81" s="85">
        <f t="shared" si="14"/>
        <v>1150</v>
      </c>
      <c r="Y81" s="85">
        <f t="shared" si="15"/>
        <v>110</v>
      </c>
      <c r="Z81" s="85">
        <f t="shared" ref="Z81:Z148" si="16">+Y81+X81</f>
        <v>1260</v>
      </c>
    </row>
    <row r="82" spans="1:26" ht="63.75" hidden="1" outlineLevel="1">
      <c r="A82" s="923"/>
      <c r="B82" s="920"/>
      <c r="C82" s="83" t="s">
        <v>116</v>
      </c>
      <c r="D82" s="84">
        <v>11</v>
      </c>
      <c r="E82" s="84">
        <v>46</v>
      </c>
      <c r="F82" s="84">
        <v>66</v>
      </c>
      <c r="G82" s="84">
        <v>12</v>
      </c>
      <c r="H82" s="84">
        <v>4896</v>
      </c>
      <c r="I82" s="84">
        <v>23</v>
      </c>
      <c r="J82" s="84">
        <v>60</v>
      </c>
      <c r="K82" s="84">
        <v>138</v>
      </c>
      <c r="L82" s="84">
        <v>32</v>
      </c>
      <c r="M82" s="84">
        <v>7677</v>
      </c>
      <c r="N82" s="84">
        <v>0</v>
      </c>
      <c r="O82" s="84">
        <v>0</v>
      </c>
      <c r="P82" s="84">
        <v>0</v>
      </c>
      <c r="Q82" s="84">
        <v>0</v>
      </c>
      <c r="R82" s="84">
        <v>315</v>
      </c>
      <c r="S82" s="84">
        <v>0</v>
      </c>
      <c r="T82" s="84">
        <v>0</v>
      </c>
      <c r="U82" s="84">
        <v>0</v>
      </c>
      <c r="V82" s="84">
        <v>0</v>
      </c>
      <c r="W82" s="84">
        <v>148</v>
      </c>
      <c r="X82" s="85">
        <f t="shared" si="14"/>
        <v>5346</v>
      </c>
      <c r="Y82" s="85">
        <f t="shared" si="15"/>
        <v>8078</v>
      </c>
      <c r="Z82" s="85">
        <f t="shared" si="16"/>
        <v>13424</v>
      </c>
    </row>
    <row r="83" spans="1:26" ht="25.5" hidden="1" outlineLevel="1">
      <c r="A83" s="923"/>
      <c r="B83" s="920" t="s">
        <v>117</v>
      </c>
      <c r="C83" s="83" t="s">
        <v>118</v>
      </c>
      <c r="D83" s="84">
        <v>1</v>
      </c>
      <c r="E83" s="84">
        <v>26</v>
      </c>
      <c r="F83" s="84">
        <v>36</v>
      </c>
      <c r="G83" s="84">
        <v>8</v>
      </c>
      <c r="H83" s="84">
        <v>4650</v>
      </c>
      <c r="I83" s="84">
        <v>0</v>
      </c>
      <c r="J83" s="84">
        <v>4</v>
      </c>
      <c r="K83" s="84">
        <v>6</v>
      </c>
      <c r="L83" s="84">
        <v>4</v>
      </c>
      <c r="M83" s="84">
        <v>71</v>
      </c>
      <c r="N83" s="84">
        <v>0</v>
      </c>
      <c r="O83" s="84">
        <v>2</v>
      </c>
      <c r="P83" s="84">
        <v>0</v>
      </c>
      <c r="Q83" s="84">
        <v>0</v>
      </c>
      <c r="R83" s="84">
        <v>334</v>
      </c>
      <c r="S83" s="84">
        <v>0</v>
      </c>
      <c r="T83" s="84">
        <v>0</v>
      </c>
      <c r="U83" s="84">
        <v>0</v>
      </c>
      <c r="V83" s="84">
        <v>0</v>
      </c>
      <c r="W83" s="84">
        <v>0</v>
      </c>
      <c r="X83" s="85">
        <f t="shared" si="14"/>
        <v>5057</v>
      </c>
      <c r="Y83" s="85">
        <f t="shared" si="15"/>
        <v>85</v>
      </c>
      <c r="Z83" s="85">
        <f t="shared" si="16"/>
        <v>5142</v>
      </c>
    </row>
    <row r="84" spans="1:26" ht="38.25" hidden="1" outlineLevel="1">
      <c r="A84" s="923"/>
      <c r="B84" s="920"/>
      <c r="C84" s="83" t="s">
        <v>119</v>
      </c>
      <c r="D84" s="84">
        <v>0</v>
      </c>
      <c r="E84" s="84">
        <v>0</v>
      </c>
      <c r="F84" s="84">
        <v>3</v>
      </c>
      <c r="G84" s="84">
        <v>4</v>
      </c>
      <c r="H84" s="84">
        <v>303</v>
      </c>
      <c r="I84" s="84">
        <v>0</v>
      </c>
      <c r="J84" s="84">
        <v>0</v>
      </c>
      <c r="K84" s="84">
        <v>0</v>
      </c>
      <c r="L84" s="84">
        <v>0</v>
      </c>
      <c r="M84" s="84">
        <v>168</v>
      </c>
      <c r="N84" s="84">
        <v>0</v>
      </c>
      <c r="O84" s="84">
        <v>0</v>
      </c>
      <c r="P84" s="84">
        <v>0</v>
      </c>
      <c r="Q84" s="84">
        <v>0</v>
      </c>
      <c r="R84" s="84">
        <v>38</v>
      </c>
      <c r="S84" s="84">
        <v>0</v>
      </c>
      <c r="T84" s="84">
        <v>0</v>
      </c>
      <c r="U84" s="84">
        <v>0</v>
      </c>
      <c r="V84" s="84">
        <v>0</v>
      </c>
      <c r="W84" s="84">
        <v>1</v>
      </c>
      <c r="X84" s="85">
        <f t="shared" si="14"/>
        <v>348</v>
      </c>
      <c r="Y84" s="85">
        <f t="shared" si="15"/>
        <v>169</v>
      </c>
      <c r="Z84" s="85">
        <f t="shared" si="16"/>
        <v>517</v>
      </c>
    </row>
    <row r="85" spans="1:26" ht="38.25" hidden="1" outlineLevel="1">
      <c r="A85" s="923"/>
      <c r="B85" s="920" t="s">
        <v>120</v>
      </c>
      <c r="C85" s="83" t="s">
        <v>121</v>
      </c>
      <c r="D85" s="84">
        <v>22</v>
      </c>
      <c r="E85" s="84">
        <v>94</v>
      </c>
      <c r="F85" s="84">
        <v>195</v>
      </c>
      <c r="G85" s="84">
        <v>68</v>
      </c>
      <c r="H85" s="84">
        <v>7426</v>
      </c>
      <c r="I85" s="84">
        <v>7</v>
      </c>
      <c r="J85" s="84">
        <v>20</v>
      </c>
      <c r="K85" s="84">
        <v>66</v>
      </c>
      <c r="L85" s="84">
        <v>20</v>
      </c>
      <c r="M85" s="84">
        <v>2678</v>
      </c>
      <c r="N85" s="84">
        <v>0</v>
      </c>
      <c r="O85" s="84">
        <v>0</v>
      </c>
      <c r="P85" s="84">
        <v>0</v>
      </c>
      <c r="Q85" s="84">
        <v>0</v>
      </c>
      <c r="R85" s="84">
        <v>340</v>
      </c>
      <c r="S85" s="84">
        <v>0</v>
      </c>
      <c r="T85" s="84">
        <v>0</v>
      </c>
      <c r="U85" s="84">
        <v>0</v>
      </c>
      <c r="V85" s="84">
        <v>0</v>
      </c>
      <c r="W85" s="84">
        <v>62</v>
      </c>
      <c r="X85" s="85">
        <f t="shared" si="14"/>
        <v>8145</v>
      </c>
      <c r="Y85" s="85">
        <f t="shared" si="15"/>
        <v>2853</v>
      </c>
      <c r="Z85" s="85">
        <f t="shared" si="16"/>
        <v>10998</v>
      </c>
    </row>
    <row r="86" spans="1:26" hidden="1" outlineLevel="1">
      <c r="A86" s="923"/>
      <c r="B86" s="920"/>
      <c r="C86" s="83" t="s">
        <v>122</v>
      </c>
      <c r="D86" s="84">
        <v>3</v>
      </c>
      <c r="E86" s="84">
        <v>2</v>
      </c>
      <c r="F86" s="84">
        <v>18</v>
      </c>
      <c r="G86" s="84">
        <v>0</v>
      </c>
      <c r="H86" s="84">
        <v>873</v>
      </c>
      <c r="I86" s="84">
        <v>0</v>
      </c>
      <c r="J86" s="84">
        <v>2</v>
      </c>
      <c r="K86" s="84">
        <v>3</v>
      </c>
      <c r="L86" s="84">
        <v>0</v>
      </c>
      <c r="M86" s="84">
        <v>585</v>
      </c>
      <c r="N86" s="84">
        <v>0</v>
      </c>
      <c r="O86" s="84">
        <v>0</v>
      </c>
      <c r="P86" s="84">
        <v>0</v>
      </c>
      <c r="Q86" s="84">
        <v>0</v>
      </c>
      <c r="R86" s="84">
        <v>15</v>
      </c>
      <c r="S86" s="84">
        <v>0</v>
      </c>
      <c r="T86" s="84">
        <v>0</v>
      </c>
      <c r="U86" s="84">
        <v>0</v>
      </c>
      <c r="V86" s="84">
        <v>0</v>
      </c>
      <c r="W86" s="84">
        <v>4</v>
      </c>
      <c r="X86" s="85">
        <f t="shared" si="14"/>
        <v>911</v>
      </c>
      <c r="Y86" s="85">
        <f t="shared" si="15"/>
        <v>594</v>
      </c>
      <c r="Z86" s="85">
        <f t="shared" si="16"/>
        <v>1505</v>
      </c>
    </row>
    <row r="87" spans="1:26" ht="38.25" hidden="1" outlineLevel="1">
      <c r="A87" s="923"/>
      <c r="B87" s="920" t="s">
        <v>123</v>
      </c>
      <c r="C87" s="83" t="s">
        <v>124</v>
      </c>
      <c r="D87" s="84">
        <v>4</v>
      </c>
      <c r="E87" s="84">
        <v>30</v>
      </c>
      <c r="F87" s="84">
        <v>72</v>
      </c>
      <c r="G87" s="84">
        <v>4</v>
      </c>
      <c r="H87" s="84">
        <v>5896</v>
      </c>
      <c r="I87" s="84">
        <v>0</v>
      </c>
      <c r="J87" s="84">
        <v>2</v>
      </c>
      <c r="K87" s="84">
        <v>3</v>
      </c>
      <c r="L87" s="84">
        <v>0</v>
      </c>
      <c r="M87" s="84">
        <v>348</v>
      </c>
      <c r="N87" s="84">
        <v>0</v>
      </c>
      <c r="O87" s="84">
        <v>0</v>
      </c>
      <c r="P87" s="84">
        <v>0</v>
      </c>
      <c r="Q87" s="84">
        <v>0</v>
      </c>
      <c r="R87" s="84">
        <v>251</v>
      </c>
      <c r="S87" s="84">
        <v>0</v>
      </c>
      <c r="T87" s="84">
        <v>0</v>
      </c>
      <c r="U87" s="84">
        <v>0</v>
      </c>
      <c r="V87" s="84">
        <v>0</v>
      </c>
      <c r="W87" s="84">
        <v>2</v>
      </c>
      <c r="X87" s="85">
        <f t="shared" si="14"/>
        <v>6257</v>
      </c>
      <c r="Y87" s="85">
        <f t="shared" si="15"/>
        <v>355</v>
      </c>
      <c r="Z87" s="85">
        <f t="shared" si="16"/>
        <v>6612</v>
      </c>
    </row>
    <row r="88" spans="1:26" ht="25.5" hidden="1" outlineLevel="1">
      <c r="A88" s="923"/>
      <c r="B88" s="920"/>
      <c r="C88" s="83" t="s">
        <v>125</v>
      </c>
      <c r="D88" s="84">
        <v>0</v>
      </c>
      <c r="E88" s="84">
        <v>2</v>
      </c>
      <c r="F88" s="84">
        <v>9</v>
      </c>
      <c r="G88" s="84">
        <v>8</v>
      </c>
      <c r="H88" s="84">
        <v>578</v>
      </c>
      <c r="I88" s="84">
        <v>1</v>
      </c>
      <c r="J88" s="84">
        <v>0</v>
      </c>
      <c r="K88" s="84">
        <v>3</v>
      </c>
      <c r="L88" s="84">
        <v>4</v>
      </c>
      <c r="M88" s="84">
        <v>0</v>
      </c>
      <c r="N88" s="84">
        <v>0</v>
      </c>
      <c r="O88" s="84">
        <v>0</v>
      </c>
      <c r="P88" s="84">
        <v>0</v>
      </c>
      <c r="Q88" s="84">
        <v>0</v>
      </c>
      <c r="R88" s="84">
        <v>33</v>
      </c>
      <c r="S88" s="84">
        <v>0</v>
      </c>
      <c r="T88" s="84">
        <v>0</v>
      </c>
      <c r="U88" s="84">
        <v>0</v>
      </c>
      <c r="V88" s="84">
        <v>0</v>
      </c>
      <c r="W88" s="84">
        <v>0</v>
      </c>
      <c r="X88" s="85">
        <f t="shared" si="14"/>
        <v>630</v>
      </c>
      <c r="Y88" s="85">
        <f t="shared" si="15"/>
        <v>8</v>
      </c>
      <c r="Z88" s="85">
        <f t="shared" si="16"/>
        <v>638</v>
      </c>
    </row>
    <row r="89" spans="1:26" ht="63.75" hidden="1" outlineLevel="1">
      <c r="A89" s="923"/>
      <c r="B89" s="920"/>
      <c r="C89" s="83" t="s">
        <v>126</v>
      </c>
      <c r="D89" s="84">
        <v>0</v>
      </c>
      <c r="E89" s="84">
        <v>0</v>
      </c>
      <c r="F89" s="84">
        <v>0</v>
      </c>
      <c r="G89" s="84">
        <v>0</v>
      </c>
      <c r="H89" s="84">
        <v>0</v>
      </c>
      <c r="I89" s="84">
        <v>0</v>
      </c>
      <c r="J89" s="84">
        <v>0</v>
      </c>
      <c r="K89" s="84">
        <v>0</v>
      </c>
      <c r="L89" s="84">
        <v>0</v>
      </c>
      <c r="M89" s="84">
        <v>0</v>
      </c>
      <c r="N89" s="84">
        <v>0</v>
      </c>
      <c r="O89" s="84">
        <v>0</v>
      </c>
      <c r="P89" s="84">
        <v>0</v>
      </c>
      <c r="Q89" s="84">
        <v>0</v>
      </c>
      <c r="R89" s="84">
        <v>0</v>
      </c>
      <c r="S89" s="84">
        <v>0</v>
      </c>
      <c r="T89" s="84">
        <v>0</v>
      </c>
      <c r="U89" s="84">
        <v>0</v>
      </c>
      <c r="V89" s="84">
        <v>0</v>
      </c>
      <c r="W89" s="84">
        <v>0</v>
      </c>
      <c r="X89" s="85">
        <f t="shared" si="14"/>
        <v>0</v>
      </c>
      <c r="Y89" s="85">
        <f t="shared" si="15"/>
        <v>0</v>
      </c>
      <c r="Z89" s="85">
        <f t="shared" si="16"/>
        <v>0</v>
      </c>
    </row>
    <row r="90" spans="1:26" ht="38.25" hidden="1" outlineLevel="1">
      <c r="A90" s="923"/>
      <c r="B90" s="920" t="s">
        <v>127</v>
      </c>
      <c r="C90" s="83" t="s">
        <v>128</v>
      </c>
      <c r="D90" s="84">
        <v>17</v>
      </c>
      <c r="E90" s="84">
        <v>52</v>
      </c>
      <c r="F90" s="84">
        <v>150</v>
      </c>
      <c r="G90" s="84">
        <v>40</v>
      </c>
      <c r="H90" s="84">
        <v>14149</v>
      </c>
      <c r="I90" s="84">
        <v>8</v>
      </c>
      <c r="J90" s="84">
        <v>24</v>
      </c>
      <c r="K90" s="84">
        <v>72</v>
      </c>
      <c r="L90" s="84">
        <v>4</v>
      </c>
      <c r="M90" s="84">
        <v>3531</v>
      </c>
      <c r="N90" s="84">
        <v>0</v>
      </c>
      <c r="O90" s="84">
        <v>0</v>
      </c>
      <c r="P90" s="84">
        <v>0</v>
      </c>
      <c r="Q90" s="84">
        <v>0</v>
      </c>
      <c r="R90" s="84">
        <v>593</v>
      </c>
      <c r="S90" s="84">
        <v>0</v>
      </c>
      <c r="T90" s="84">
        <v>0</v>
      </c>
      <c r="U90" s="84">
        <v>0</v>
      </c>
      <c r="V90" s="84">
        <v>0</v>
      </c>
      <c r="W90" s="84">
        <v>109</v>
      </c>
      <c r="X90" s="85">
        <f t="shared" si="14"/>
        <v>15001</v>
      </c>
      <c r="Y90" s="85">
        <f t="shared" si="15"/>
        <v>3748</v>
      </c>
      <c r="Z90" s="85">
        <f t="shared" si="16"/>
        <v>18749</v>
      </c>
    </row>
    <row r="91" spans="1:26" ht="63.75" hidden="1" outlineLevel="1">
      <c r="A91" s="923"/>
      <c r="B91" s="920"/>
      <c r="C91" s="83" t="s">
        <v>129</v>
      </c>
      <c r="D91" s="84">
        <v>33</v>
      </c>
      <c r="E91" s="84">
        <v>106</v>
      </c>
      <c r="F91" s="84">
        <v>261</v>
      </c>
      <c r="G91" s="84">
        <v>59</v>
      </c>
      <c r="H91" s="84">
        <v>11827</v>
      </c>
      <c r="I91" s="84">
        <v>23</v>
      </c>
      <c r="J91" s="84">
        <v>60</v>
      </c>
      <c r="K91" s="84">
        <v>129</v>
      </c>
      <c r="L91" s="84">
        <v>28</v>
      </c>
      <c r="M91" s="84">
        <v>8434</v>
      </c>
      <c r="N91" s="84">
        <v>0</v>
      </c>
      <c r="O91" s="84">
        <v>0</v>
      </c>
      <c r="P91" s="84">
        <v>0</v>
      </c>
      <c r="Q91" s="84">
        <v>1</v>
      </c>
      <c r="R91" s="84">
        <v>274</v>
      </c>
      <c r="S91" s="84">
        <v>0</v>
      </c>
      <c r="T91" s="84">
        <v>0</v>
      </c>
      <c r="U91" s="84">
        <v>0</v>
      </c>
      <c r="V91" s="84">
        <v>0</v>
      </c>
      <c r="W91" s="84">
        <v>89</v>
      </c>
      <c r="X91" s="85">
        <f t="shared" si="14"/>
        <v>12561</v>
      </c>
      <c r="Y91" s="85">
        <f t="shared" si="15"/>
        <v>8763</v>
      </c>
      <c r="Z91" s="85">
        <f t="shared" si="16"/>
        <v>21324</v>
      </c>
    </row>
    <row r="92" spans="1:26" ht="51" hidden="1" outlineLevel="1">
      <c r="A92" s="923"/>
      <c r="B92" s="920"/>
      <c r="C92" s="83" t="s">
        <v>130</v>
      </c>
      <c r="D92" s="84">
        <v>7</v>
      </c>
      <c r="E92" s="84">
        <v>8</v>
      </c>
      <c r="F92" s="84">
        <v>18</v>
      </c>
      <c r="G92" s="84">
        <v>4</v>
      </c>
      <c r="H92" s="84">
        <v>1643</v>
      </c>
      <c r="I92" s="84">
        <v>0</v>
      </c>
      <c r="J92" s="84">
        <v>0</v>
      </c>
      <c r="K92" s="84">
        <v>3</v>
      </c>
      <c r="L92" s="84">
        <v>0</v>
      </c>
      <c r="M92" s="84">
        <v>207</v>
      </c>
      <c r="N92" s="84">
        <v>0</v>
      </c>
      <c r="O92" s="84">
        <v>0</v>
      </c>
      <c r="P92" s="84">
        <v>0</v>
      </c>
      <c r="Q92" s="84">
        <v>0</v>
      </c>
      <c r="R92" s="84">
        <v>22</v>
      </c>
      <c r="S92" s="84">
        <v>0</v>
      </c>
      <c r="T92" s="84">
        <v>0</v>
      </c>
      <c r="U92" s="84">
        <v>0</v>
      </c>
      <c r="V92" s="84">
        <v>0</v>
      </c>
      <c r="W92" s="84">
        <v>0</v>
      </c>
      <c r="X92" s="85">
        <f t="shared" si="14"/>
        <v>1702</v>
      </c>
      <c r="Y92" s="85">
        <f t="shared" si="15"/>
        <v>210</v>
      </c>
      <c r="Z92" s="85">
        <f t="shared" si="16"/>
        <v>1912</v>
      </c>
    </row>
    <row r="93" spans="1:26" hidden="1" outlineLevel="1">
      <c r="A93" s="923"/>
      <c r="B93" s="920" t="s">
        <v>131</v>
      </c>
      <c r="C93" s="83" t="s">
        <v>132</v>
      </c>
      <c r="D93" s="84">
        <v>11</v>
      </c>
      <c r="E93" s="84">
        <v>26</v>
      </c>
      <c r="F93" s="84">
        <v>77</v>
      </c>
      <c r="G93" s="84">
        <v>52</v>
      </c>
      <c r="H93" s="84">
        <v>4824</v>
      </c>
      <c r="I93" s="84">
        <v>1</v>
      </c>
      <c r="J93" s="84">
        <v>6</v>
      </c>
      <c r="K93" s="84">
        <v>3</v>
      </c>
      <c r="L93" s="84">
        <v>4</v>
      </c>
      <c r="M93" s="84">
        <v>189</v>
      </c>
      <c r="N93" s="84">
        <v>0</v>
      </c>
      <c r="O93" s="84">
        <v>0</v>
      </c>
      <c r="P93" s="84">
        <v>1</v>
      </c>
      <c r="Q93" s="84">
        <v>0</v>
      </c>
      <c r="R93" s="84">
        <v>191</v>
      </c>
      <c r="S93" s="84">
        <v>0</v>
      </c>
      <c r="T93" s="84">
        <v>0</v>
      </c>
      <c r="U93" s="84">
        <v>0</v>
      </c>
      <c r="V93" s="84">
        <v>0</v>
      </c>
      <c r="W93" s="84">
        <v>0</v>
      </c>
      <c r="X93" s="85">
        <f t="shared" si="14"/>
        <v>5182</v>
      </c>
      <c r="Y93" s="85">
        <f t="shared" si="15"/>
        <v>203</v>
      </c>
      <c r="Z93" s="85">
        <f t="shared" si="16"/>
        <v>5385</v>
      </c>
    </row>
    <row r="94" spans="1:26" ht="25.5" hidden="1" outlineLevel="1">
      <c r="A94" s="923"/>
      <c r="B94" s="920"/>
      <c r="C94" s="83" t="s">
        <v>133</v>
      </c>
      <c r="D94" s="84">
        <v>27</v>
      </c>
      <c r="E94" s="84">
        <v>158</v>
      </c>
      <c r="F94" s="84">
        <v>226</v>
      </c>
      <c r="G94" s="84">
        <v>48</v>
      </c>
      <c r="H94" s="84">
        <v>9259</v>
      </c>
      <c r="I94" s="84">
        <v>25</v>
      </c>
      <c r="J94" s="84">
        <v>106</v>
      </c>
      <c r="K94" s="84">
        <v>168</v>
      </c>
      <c r="L94" s="84">
        <v>56</v>
      </c>
      <c r="M94" s="84">
        <v>6148</v>
      </c>
      <c r="N94" s="84">
        <v>0</v>
      </c>
      <c r="O94" s="84">
        <v>0</v>
      </c>
      <c r="P94" s="84">
        <v>2</v>
      </c>
      <c r="Q94" s="84">
        <v>0</v>
      </c>
      <c r="R94" s="84">
        <v>217</v>
      </c>
      <c r="S94" s="84">
        <v>0</v>
      </c>
      <c r="T94" s="84">
        <v>0</v>
      </c>
      <c r="U94" s="84">
        <v>0</v>
      </c>
      <c r="V94" s="84">
        <v>0</v>
      </c>
      <c r="W94" s="84">
        <v>108</v>
      </c>
      <c r="X94" s="85">
        <f t="shared" si="14"/>
        <v>9937</v>
      </c>
      <c r="Y94" s="85">
        <f t="shared" si="15"/>
        <v>6611</v>
      </c>
      <c r="Z94" s="85">
        <f t="shared" si="16"/>
        <v>16548</v>
      </c>
    </row>
    <row r="95" spans="1:26" ht="25.5" hidden="1" outlineLevel="1">
      <c r="A95" s="923"/>
      <c r="B95" s="920"/>
      <c r="C95" s="83" t="s">
        <v>134</v>
      </c>
      <c r="D95" s="84">
        <v>1</v>
      </c>
      <c r="E95" s="84">
        <v>0</v>
      </c>
      <c r="F95" s="84">
        <v>47</v>
      </c>
      <c r="G95" s="84">
        <v>11</v>
      </c>
      <c r="H95" s="84">
        <v>1790</v>
      </c>
      <c r="I95" s="84">
        <v>1</v>
      </c>
      <c r="J95" s="84">
        <v>2</v>
      </c>
      <c r="K95" s="84">
        <v>9</v>
      </c>
      <c r="L95" s="84">
        <v>0</v>
      </c>
      <c r="M95" s="84">
        <v>98</v>
      </c>
      <c r="N95" s="84">
        <v>0</v>
      </c>
      <c r="O95" s="84">
        <v>0</v>
      </c>
      <c r="P95" s="84">
        <v>1</v>
      </c>
      <c r="Q95" s="84">
        <v>1</v>
      </c>
      <c r="R95" s="84">
        <v>102</v>
      </c>
      <c r="S95" s="84">
        <v>0</v>
      </c>
      <c r="T95" s="84">
        <v>0</v>
      </c>
      <c r="U95" s="84">
        <v>0</v>
      </c>
      <c r="V95" s="84">
        <v>0</v>
      </c>
      <c r="W95" s="84">
        <v>0</v>
      </c>
      <c r="X95" s="85">
        <f t="shared" si="14"/>
        <v>1953</v>
      </c>
      <c r="Y95" s="85">
        <f t="shared" si="15"/>
        <v>110</v>
      </c>
      <c r="Z95" s="85">
        <f t="shared" si="16"/>
        <v>2063</v>
      </c>
    </row>
    <row r="96" spans="1:26" ht="38.25" hidden="1" outlineLevel="1">
      <c r="A96" s="923"/>
      <c r="B96" s="920"/>
      <c r="C96" s="83" t="s">
        <v>135</v>
      </c>
      <c r="D96" s="84">
        <v>3</v>
      </c>
      <c r="E96" s="84">
        <v>6</v>
      </c>
      <c r="F96" s="84">
        <v>12</v>
      </c>
      <c r="G96" s="84">
        <v>12</v>
      </c>
      <c r="H96" s="84">
        <v>1695</v>
      </c>
      <c r="I96" s="84">
        <v>2</v>
      </c>
      <c r="J96" s="84">
        <v>2</v>
      </c>
      <c r="K96" s="84">
        <v>6</v>
      </c>
      <c r="L96" s="84">
        <v>0</v>
      </c>
      <c r="M96" s="84">
        <v>603</v>
      </c>
      <c r="N96" s="84">
        <v>0</v>
      </c>
      <c r="O96" s="84">
        <v>0</v>
      </c>
      <c r="P96" s="84">
        <v>0</v>
      </c>
      <c r="Q96" s="84">
        <v>0</v>
      </c>
      <c r="R96" s="84">
        <v>29</v>
      </c>
      <c r="S96" s="84">
        <v>0</v>
      </c>
      <c r="T96" s="84">
        <v>0</v>
      </c>
      <c r="U96" s="84">
        <v>0</v>
      </c>
      <c r="V96" s="84">
        <v>0</v>
      </c>
      <c r="W96" s="84">
        <v>7</v>
      </c>
      <c r="X96" s="85">
        <f t="shared" si="14"/>
        <v>1757</v>
      </c>
      <c r="Y96" s="85">
        <f t="shared" si="15"/>
        <v>620</v>
      </c>
      <c r="Z96" s="85">
        <f t="shared" si="16"/>
        <v>2377</v>
      </c>
    </row>
    <row r="97" spans="1:26" ht="25.5" hidden="1" outlineLevel="1">
      <c r="A97" s="923"/>
      <c r="B97" s="920"/>
      <c r="C97" s="83" t="s">
        <v>136</v>
      </c>
      <c r="D97" s="84">
        <v>0</v>
      </c>
      <c r="E97" s="84">
        <v>18</v>
      </c>
      <c r="F97" s="84">
        <v>27</v>
      </c>
      <c r="G97" s="84">
        <v>0</v>
      </c>
      <c r="H97" s="84">
        <v>958</v>
      </c>
      <c r="I97" s="84">
        <v>3</v>
      </c>
      <c r="J97" s="84">
        <v>6</v>
      </c>
      <c r="K97" s="84">
        <v>18</v>
      </c>
      <c r="L97" s="84">
        <v>8</v>
      </c>
      <c r="M97" s="84">
        <v>849</v>
      </c>
      <c r="N97" s="84">
        <v>0</v>
      </c>
      <c r="O97" s="84">
        <v>0</v>
      </c>
      <c r="P97" s="84">
        <v>0</v>
      </c>
      <c r="Q97" s="84">
        <v>0</v>
      </c>
      <c r="R97" s="84">
        <v>20</v>
      </c>
      <c r="S97" s="84">
        <v>0</v>
      </c>
      <c r="T97" s="84">
        <v>0</v>
      </c>
      <c r="U97" s="84">
        <v>0</v>
      </c>
      <c r="V97" s="84">
        <v>0</v>
      </c>
      <c r="W97" s="84">
        <v>17</v>
      </c>
      <c r="X97" s="85">
        <f t="shared" si="14"/>
        <v>1023</v>
      </c>
      <c r="Y97" s="85">
        <f t="shared" si="15"/>
        <v>901</v>
      </c>
      <c r="Z97" s="85">
        <f t="shared" si="16"/>
        <v>1924</v>
      </c>
    </row>
    <row r="98" spans="1:26" ht="51" hidden="1" outlineLevel="1">
      <c r="A98" s="923"/>
      <c r="B98" s="920"/>
      <c r="C98" s="83" t="s">
        <v>137</v>
      </c>
      <c r="D98" s="84">
        <v>0</v>
      </c>
      <c r="E98" s="84">
        <v>2</v>
      </c>
      <c r="F98" s="84">
        <v>0</v>
      </c>
      <c r="G98" s="84">
        <v>0</v>
      </c>
      <c r="H98" s="84">
        <v>7</v>
      </c>
      <c r="I98" s="84">
        <v>0</v>
      </c>
      <c r="J98" s="84">
        <v>0</v>
      </c>
      <c r="K98" s="84">
        <v>0</v>
      </c>
      <c r="L98" s="84">
        <v>0</v>
      </c>
      <c r="M98" s="84">
        <v>0</v>
      </c>
      <c r="N98" s="84">
        <v>0</v>
      </c>
      <c r="O98" s="84">
        <v>0</v>
      </c>
      <c r="P98" s="84">
        <v>0</v>
      </c>
      <c r="Q98" s="84">
        <v>0</v>
      </c>
      <c r="R98" s="84">
        <v>0</v>
      </c>
      <c r="S98" s="84">
        <v>0</v>
      </c>
      <c r="T98" s="84">
        <v>0</v>
      </c>
      <c r="U98" s="84">
        <v>0</v>
      </c>
      <c r="V98" s="84">
        <v>0</v>
      </c>
      <c r="W98" s="84">
        <v>0</v>
      </c>
      <c r="X98" s="85">
        <f t="shared" si="14"/>
        <v>9</v>
      </c>
      <c r="Y98" s="85">
        <f t="shared" si="15"/>
        <v>0</v>
      </c>
      <c r="Z98" s="85">
        <f t="shared" si="16"/>
        <v>9</v>
      </c>
    </row>
    <row r="99" spans="1:26" ht="51" hidden="1" outlineLevel="1">
      <c r="A99" s="923"/>
      <c r="B99" s="920"/>
      <c r="C99" s="83" t="s">
        <v>138</v>
      </c>
      <c r="D99" s="84">
        <v>4</v>
      </c>
      <c r="E99" s="84">
        <v>24</v>
      </c>
      <c r="F99" s="84">
        <v>30</v>
      </c>
      <c r="G99" s="84">
        <v>20</v>
      </c>
      <c r="H99" s="84">
        <v>2559</v>
      </c>
      <c r="I99" s="84">
        <v>8</v>
      </c>
      <c r="J99" s="84">
        <v>24</v>
      </c>
      <c r="K99" s="84">
        <v>18</v>
      </c>
      <c r="L99" s="84">
        <v>20</v>
      </c>
      <c r="M99" s="84">
        <v>2196</v>
      </c>
      <c r="N99" s="84">
        <v>0</v>
      </c>
      <c r="O99" s="84">
        <v>0</v>
      </c>
      <c r="P99" s="84">
        <v>0</v>
      </c>
      <c r="Q99" s="84">
        <v>0</v>
      </c>
      <c r="R99" s="84">
        <v>126</v>
      </c>
      <c r="S99" s="84">
        <v>0</v>
      </c>
      <c r="T99" s="84">
        <v>0</v>
      </c>
      <c r="U99" s="84">
        <v>0</v>
      </c>
      <c r="V99" s="84">
        <v>0</v>
      </c>
      <c r="W99" s="84">
        <v>63</v>
      </c>
      <c r="X99" s="85">
        <f t="shared" si="14"/>
        <v>2763</v>
      </c>
      <c r="Y99" s="85">
        <f t="shared" si="15"/>
        <v>2329</v>
      </c>
      <c r="Z99" s="85">
        <f t="shared" si="16"/>
        <v>5092</v>
      </c>
    </row>
    <row r="100" spans="1:26" ht="25.5" hidden="1" outlineLevel="1">
      <c r="A100" s="923"/>
      <c r="B100" s="920" t="s">
        <v>139</v>
      </c>
      <c r="C100" s="83" t="s">
        <v>140</v>
      </c>
      <c r="D100" s="84">
        <v>26</v>
      </c>
      <c r="E100" s="84">
        <v>34</v>
      </c>
      <c r="F100" s="84">
        <v>78</v>
      </c>
      <c r="G100" s="84">
        <v>12</v>
      </c>
      <c r="H100" s="84">
        <v>5342</v>
      </c>
      <c r="I100" s="84">
        <v>0</v>
      </c>
      <c r="J100" s="84">
        <v>0</v>
      </c>
      <c r="K100" s="84">
        <v>0</v>
      </c>
      <c r="L100" s="84">
        <v>0</v>
      </c>
      <c r="M100" s="84">
        <v>194</v>
      </c>
      <c r="N100" s="84">
        <v>0</v>
      </c>
      <c r="O100" s="84">
        <v>0</v>
      </c>
      <c r="P100" s="84">
        <v>3</v>
      </c>
      <c r="Q100" s="84">
        <v>0</v>
      </c>
      <c r="R100" s="84">
        <v>216</v>
      </c>
      <c r="S100" s="84">
        <v>0</v>
      </c>
      <c r="T100" s="84">
        <v>0</v>
      </c>
      <c r="U100" s="84">
        <v>0</v>
      </c>
      <c r="V100" s="84">
        <v>0</v>
      </c>
      <c r="W100" s="84">
        <v>91</v>
      </c>
      <c r="X100" s="85">
        <f t="shared" si="14"/>
        <v>5711</v>
      </c>
      <c r="Y100" s="85">
        <f t="shared" si="15"/>
        <v>285</v>
      </c>
      <c r="Z100" s="85">
        <f t="shared" si="16"/>
        <v>5996</v>
      </c>
    </row>
    <row r="101" spans="1:26" ht="25.5" hidden="1" outlineLevel="1">
      <c r="A101" s="919"/>
      <c r="B101" s="920"/>
      <c r="C101" s="83" t="s">
        <v>141</v>
      </c>
      <c r="D101" s="84">
        <v>0</v>
      </c>
      <c r="E101" s="84">
        <v>0</v>
      </c>
      <c r="F101" s="84">
        <v>6</v>
      </c>
      <c r="G101" s="84">
        <v>0</v>
      </c>
      <c r="H101" s="84">
        <v>216</v>
      </c>
      <c r="I101" s="84">
        <v>0</v>
      </c>
      <c r="J101" s="84">
        <v>0</v>
      </c>
      <c r="K101" s="84">
        <v>3</v>
      </c>
      <c r="L101" s="84">
        <v>0</v>
      </c>
      <c r="M101" s="84">
        <v>67</v>
      </c>
      <c r="N101" s="84">
        <v>0</v>
      </c>
      <c r="O101" s="84">
        <v>0</v>
      </c>
      <c r="P101" s="84">
        <v>0</v>
      </c>
      <c r="Q101" s="84">
        <v>0</v>
      </c>
      <c r="R101" s="84">
        <v>4</v>
      </c>
      <c r="S101" s="84">
        <v>0</v>
      </c>
      <c r="T101" s="84">
        <v>0</v>
      </c>
      <c r="U101" s="84">
        <v>0</v>
      </c>
      <c r="V101" s="84">
        <v>0</v>
      </c>
      <c r="W101" s="84">
        <v>0</v>
      </c>
      <c r="X101" s="85">
        <f t="shared" si="14"/>
        <v>226</v>
      </c>
      <c r="Y101" s="85">
        <f t="shared" si="15"/>
        <v>70</v>
      </c>
      <c r="Z101" s="85">
        <f t="shared" si="16"/>
        <v>296</v>
      </c>
    </row>
    <row r="102" spans="1:26" ht="12.95" customHeight="1" collapsed="1">
      <c r="A102" s="918" t="s">
        <v>142</v>
      </c>
      <c r="B102" s="918"/>
      <c r="C102" s="918"/>
      <c r="D102" s="81">
        <f t="shared" ref="D102:Z102" si="17">SUM(D103:D109)</f>
        <v>10</v>
      </c>
      <c r="E102" s="81">
        <f t="shared" si="17"/>
        <v>28</v>
      </c>
      <c r="F102" s="81">
        <f t="shared" si="17"/>
        <v>69</v>
      </c>
      <c r="G102" s="81">
        <f t="shared" si="17"/>
        <v>16</v>
      </c>
      <c r="H102" s="81">
        <f t="shared" si="17"/>
        <v>4733</v>
      </c>
      <c r="I102" s="81">
        <f t="shared" si="17"/>
        <v>0</v>
      </c>
      <c r="J102" s="81">
        <f t="shared" si="17"/>
        <v>4</v>
      </c>
      <c r="K102" s="81">
        <f t="shared" si="17"/>
        <v>15</v>
      </c>
      <c r="L102" s="81">
        <f t="shared" si="17"/>
        <v>0</v>
      </c>
      <c r="M102" s="81">
        <f t="shared" si="17"/>
        <v>901</v>
      </c>
      <c r="N102" s="81">
        <f t="shared" si="17"/>
        <v>0</v>
      </c>
      <c r="O102" s="81">
        <f t="shared" si="17"/>
        <v>0</v>
      </c>
      <c r="P102" s="81">
        <f t="shared" si="17"/>
        <v>0</v>
      </c>
      <c r="Q102" s="81">
        <f t="shared" si="17"/>
        <v>0</v>
      </c>
      <c r="R102" s="81">
        <f t="shared" si="17"/>
        <v>107</v>
      </c>
      <c r="S102" s="81">
        <f t="shared" si="17"/>
        <v>0</v>
      </c>
      <c r="T102" s="81">
        <f t="shared" si="17"/>
        <v>0</v>
      </c>
      <c r="U102" s="81">
        <f t="shared" si="17"/>
        <v>0</v>
      </c>
      <c r="V102" s="81">
        <f t="shared" si="17"/>
        <v>0</v>
      </c>
      <c r="W102" s="81">
        <f t="shared" si="17"/>
        <v>4</v>
      </c>
      <c r="X102" s="82">
        <f t="shared" si="17"/>
        <v>4963</v>
      </c>
      <c r="Y102" s="82">
        <f t="shared" si="17"/>
        <v>924</v>
      </c>
      <c r="Z102" s="82">
        <f t="shared" si="17"/>
        <v>5887</v>
      </c>
    </row>
    <row r="103" spans="1:26" ht="38.25" hidden="1" outlineLevel="1">
      <c r="A103" s="920" t="s">
        <v>142</v>
      </c>
      <c r="B103" s="920" t="s">
        <v>143</v>
      </c>
      <c r="C103" s="83" t="s">
        <v>144</v>
      </c>
      <c r="D103" s="84">
        <v>0</v>
      </c>
      <c r="E103" s="84">
        <v>0</v>
      </c>
      <c r="F103" s="84">
        <v>0</v>
      </c>
      <c r="G103" s="84">
        <v>0</v>
      </c>
      <c r="H103" s="84">
        <v>39</v>
      </c>
      <c r="I103" s="84">
        <v>0</v>
      </c>
      <c r="J103" s="84">
        <v>0</v>
      </c>
      <c r="K103" s="84">
        <v>0</v>
      </c>
      <c r="L103" s="84">
        <v>0</v>
      </c>
      <c r="M103" s="84">
        <v>0</v>
      </c>
      <c r="N103" s="84">
        <v>0</v>
      </c>
      <c r="O103" s="84">
        <v>0</v>
      </c>
      <c r="P103" s="84">
        <v>0</v>
      </c>
      <c r="Q103" s="84">
        <v>0</v>
      </c>
      <c r="R103" s="84">
        <v>1</v>
      </c>
      <c r="S103" s="84">
        <v>0</v>
      </c>
      <c r="T103" s="84">
        <v>0</v>
      </c>
      <c r="U103" s="84">
        <v>0</v>
      </c>
      <c r="V103" s="84">
        <v>0</v>
      </c>
      <c r="W103" s="84">
        <v>0</v>
      </c>
      <c r="X103" s="85">
        <f t="shared" ref="X103:X110" si="18">D103+E103+F103+G103+H103+N103+O103+P103+Q103+R103</f>
        <v>40</v>
      </c>
      <c r="Y103" s="85">
        <f t="shared" ref="Y103:Y110" si="19">I103+J103+K103+L103+M103+S103+T103+U103+V103+W103</f>
        <v>0</v>
      </c>
      <c r="Z103" s="85">
        <f t="shared" si="16"/>
        <v>40</v>
      </c>
    </row>
    <row r="104" spans="1:26" ht="25.5" hidden="1" outlineLevel="1">
      <c r="A104" s="920"/>
      <c r="B104" s="920"/>
      <c r="C104" s="83" t="s">
        <v>145</v>
      </c>
      <c r="D104" s="84">
        <v>1</v>
      </c>
      <c r="E104" s="84">
        <v>0</v>
      </c>
      <c r="F104" s="84">
        <v>0</v>
      </c>
      <c r="G104" s="84">
        <v>0</v>
      </c>
      <c r="H104" s="84">
        <v>32</v>
      </c>
      <c r="I104" s="84">
        <v>0</v>
      </c>
      <c r="J104" s="84">
        <v>0</v>
      </c>
      <c r="K104" s="84">
        <v>3</v>
      </c>
      <c r="L104" s="84">
        <v>0</v>
      </c>
      <c r="M104" s="84">
        <v>170</v>
      </c>
      <c r="N104" s="84">
        <v>0</v>
      </c>
      <c r="O104" s="84">
        <v>0</v>
      </c>
      <c r="P104" s="84">
        <v>0</v>
      </c>
      <c r="Q104" s="84">
        <v>0</v>
      </c>
      <c r="R104" s="84">
        <v>0</v>
      </c>
      <c r="S104" s="84">
        <v>0</v>
      </c>
      <c r="T104" s="84">
        <v>0</v>
      </c>
      <c r="U104" s="84">
        <v>0</v>
      </c>
      <c r="V104" s="84">
        <v>0</v>
      </c>
      <c r="W104" s="84">
        <v>0</v>
      </c>
      <c r="X104" s="85">
        <f t="shared" si="18"/>
        <v>33</v>
      </c>
      <c r="Y104" s="85">
        <f t="shared" si="19"/>
        <v>173</v>
      </c>
      <c r="Z104" s="85">
        <f t="shared" si="16"/>
        <v>206</v>
      </c>
    </row>
    <row r="105" spans="1:26" ht="38.25" hidden="1" outlineLevel="1">
      <c r="A105" s="920"/>
      <c r="B105" s="920"/>
      <c r="C105" s="83" t="s">
        <v>146</v>
      </c>
      <c r="D105" s="84">
        <v>0</v>
      </c>
      <c r="E105" s="84">
        <v>0</v>
      </c>
      <c r="F105" s="84">
        <v>0</v>
      </c>
      <c r="G105" s="84">
        <v>0</v>
      </c>
      <c r="H105" s="84">
        <v>0</v>
      </c>
      <c r="I105" s="84">
        <v>0</v>
      </c>
      <c r="J105" s="84">
        <v>0</v>
      </c>
      <c r="K105" s="84">
        <v>0</v>
      </c>
      <c r="L105" s="84">
        <v>0</v>
      </c>
      <c r="M105" s="84">
        <v>0</v>
      </c>
      <c r="N105" s="84">
        <v>0</v>
      </c>
      <c r="O105" s="84">
        <v>0</v>
      </c>
      <c r="P105" s="84">
        <v>0</v>
      </c>
      <c r="Q105" s="84">
        <v>0</v>
      </c>
      <c r="R105" s="84">
        <v>0</v>
      </c>
      <c r="S105" s="84">
        <v>0</v>
      </c>
      <c r="T105" s="84">
        <v>0</v>
      </c>
      <c r="U105" s="84">
        <v>0</v>
      </c>
      <c r="V105" s="84">
        <v>0</v>
      </c>
      <c r="W105" s="84">
        <v>0</v>
      </c>
      <c r="X105" s="85">
        <f t="shared" si="18"/>
        <v>0</v>
      </c>
      <c r="Y105" s="85">
        <f t="shared" si="19"/>
        <v>0</v>
      </c>
      <c r="Z105" s="85">
        <f t="shared" si="16"/>
        <v>0</v>
      </c>
    </row>
    <row r="106" spans="1:26" ht="38.25" hidden="1" outlineLevel="1">
      <c r="A106" s="920"/>
      <c r="B106" s="920"/>
      <c r="C106" s="83" t="s">
        <v>147</v>
      </c>
      <c r="D106" s="84">
        <v>0</v>
      </c>
      <c r="E106" s="84">
        <v>0</v>
      </c>
      <c r="F106" s="84">
        <v>0</v>
      </c>
      <c r="G106" s="84">
        <v>0</v>
      </c>
      <c r="H106" s="84">
        <v>0</v>
      </c>
      <c r="I106" s="84">
        <v>0</v>
      </c>
      <c r="J106" s="84">
        <v>0</v>
      </c>
      <c r="K106" s="84">
        <v>0</v>
      </c>
      <c r="L106" s="84">
        <v>0</v>
      </c>
      <c r="M106" s="84">
        <v>0</v>
      </c>
      <c r="N106" s="84">
        <v>0</v>
      </c>
      <c r="O106" s="84">
        <v>0</v>
      </c>
      <c r="P106" s="84">
        <v>0</v>
      </c>
      <c r="Q106" s="84">
        <v>0</v>
      </c>
      <c r="R106" s="84">
        <v>0</v>
      </c>
      <c r="S106" s="84">
        <v>0</v>
      </c>
      <c r="T106" s="84">
        <v>0</v>
      </c>
      <c r="U106" s="84">
        <v>0</v>
      </c>
      <c r="V106" s="84">
        <v>0</v>
      </c>
      <c r="W106" s="84">
        <v>0</v>
      </c>
      <c r="X106" s="85">
        <f t="shared" si="18"/>
        <v>0</v>
      </c>
      <c r="Y106" s="85">
        <f t="shared" si="19"/>
        <v>0</v>
      </c>
      <c r="Z106" s="85">
        <f t="shared" si="16"/>
        <v>0</v>
      </c>
    </row>
    <row r="107" spans="1:26" hidden="1" outlineLevel="1">
      <c r="A107" s="920"/>
      <c r="B107" s="920"/>
      <c r="C107" s="83" t="s">
        <v>148</v>
      </c>
      <c r="D107" s="84">
        <v>0</v>
      </c>
      <c r="E107" s="84">
        <v>8</v>
      </c>
      <c r="F107" s="84">
        <v>6</v>
      </c>
      <c r="G107" s="84">
        <v>12</v>
      </c>
      <c r="H107" s="84">
        <v>532</v>
      </c>
      <c r="I107" s="84">
        <v>0</v>
      </c>
      <c r="J107" s="84">
        <v>0</v>
      </c>
      <c r="K107" s="84">
        <v>0</v>
      </c>
      <c r="L107" s="84">
        <v>0</v>
      </c>
      <c r="M107" s="84">
        <v>0</v>
      </c>
      <c r="N107" s="84">
        <v>0</v>
      </c>
      <c r="O107" s="84">
        <v>0</v>
      </c>
      <c r="P107" s="84">
        <v>0</v>
      </c>
      <c r="Q107" s="84">
        <v>0</v>
      </c>
      <c r="R107" s="84">
        <v>0</v>
      </c>
      <c r="S107" s="84">
        <v>0</v>
      </c>
      <c r="T107" s="84">
        <v>0</v>
      </c>
      <c r="U107" s="84">
        <v>0</v>
      </c>
      <c r="V107" s="84">
        <v>0</v>
      </c>
      <c r="W107" s="84">
        <v>0</v>
      </c>
      <c r="X107" s="85">
        <f t="shared" si="18"/>
        <v>558</v>
      </c>
      <c r="Y107" s="85">
        <f t="shared" si="19"/>
        <v>0</v>
      </c>
      <c r="Z107" s="85">
        <f t="shared" si="16"/>
        <v>558</v>
      </c>
    </row>
    <row r="108" spans="1:26" hidden="1" outlineLevel="1">
      <c r="A108" s="920"/>
      <c r="B108" s="920"/>
      <c r="C108" s="83" t="s">
        <v>149</v>
      </c>
      <c r="D108" s="84">
        <v>0</v>
      </c>
      <c r="E108" s="84">
        <v>0</v>
      </c>
      <c r="F108" s="84">
        <v>0</v>
      </c>
      <c r="G108" s="84">
        <v>0</v>
      </c>
      <c r="H108" s="84">
        <v>0</v>
      </c>
      <c r="I108" s="84">
        <v>0</v>
      </c>
      <c r="J108" s="84">
        <v>0</v>
      </c>
      <c r="K108" s="84">
        <v>0</v>
      </c>
      <c r="L108" s="84">
        <v>0</v>
      </c>
      <c r="M108" s="84">
        <v>0</v>
      </c>
      <c r="N108" s="84">
        <v>0</v>
      </c>
      <c r="O108" s="84">
        <v>0</v>
      </c>
      <c r="P108" s="84">
        <v>0</v>
      </c>
      <c r="Q108" s="84">
        <v>0</v>
      </c>
      <c r="R108" s="84">
        <v>0</v>
      </c>
      <c r="S108" s="84">
        <v>0</v>
      </c>
      <c r="T108" s="84">
        <v>0</v>
      </c>
      <c r="U108" s="84">
        <v>0</v>
      </c>
      <c r="V108" s="84">
        <v>0</v>
      </c>
      <c r="W108" s="84">
        <v>0</v>
      </c>
      <c r="X108" s="85">
        <f t="shared" si="18"/>
        <v>0</v>
      </c>
      <c r="Y108" s="85">
        <f t="shared" si="19"/>
        <v>0</v>
      </c>
      <c r="Z108" s="85">
        <f t="shared" si="16"/>
        <v>0</v>
      </c>
    </row>
    <row r="109" spans="1:26" ht="63.75" hidden="1" outlineLevel="1">
      <c r="A109" s="920"/>
      <c r="B109" s="920"/>
      <c r="C109" s="83" t="s">
        <v>150</v>
      </c>
      <c r="D109" s="84">
        <v>9</v>
      </c>
      <c r="E109" s="84">
        <v>20</v>
      </c>
      <c r="F109" s="84">
        <v>63</v>
      </c>
      <c r="G109" s="84">
        <v>4</v>
      </c>
      <c r="H109" s="84">
        <v>4130</v>
      </c>
      <c r="I109" s="84">
        <v>0</v>
      </c>
      <c r="J109" s="84">
        <v>4</v>
      </c>
      <c r="K109" s="84">
        <v>12</v>
      </c>
      <c r="L109" s="84">
        <v>0</v>
      </c>
      <c r="M109" s="84">
        <v>731</v>
      </c>
      <c r="N109" s="84">
        <v>0</v>
      </c>
      <c r="O109" s="84">
        <v>0</v>
      </c>
      <c r="P109" s="84">
        <v>0</v>
      </c>
      <c r="Q109" s="84">
        <v>0</v>
      </c>
      <c r="R109" s="84">
        <v>106</v>
      </c>
      <c r="S109" s="84">
        <v>0</v>
      </c>
      <c r="T109" s="84">
        <v>0</v>
      </c>
      <c r="U109" s="84">
        <v>0</v>
      </c>
      <c r="V109" s="84">
        <v>0</v>
      </c>
      <c r="W109" s="84">
        <v>4</v>
      </c>
      <c r="X109" s="85">
        <f t="shared" si="18"/>
        <v>4332</v>
      </c>
      <c r="Y109" s="85">
        <f t="shared" si="19"/>
        <v>751</v>
      </c>
      <c r="Z109" s="85">
        <f t="shared" si="16"/>
        <v>5083</v>
      </c>
    </row>
    <row r="110" spans="1:26" ht="12.95" customHeight="1" collapsed="1">
      <c r="A110" s="918" t="s">
        <v>151</v>
      </c>
      <c r="B110" s="918"/>
      <c r="C110" s="918"/>
      <c r="D110" s="81">
        <v>0</v>
      </c>
      <c r="E110" s="81">
        <v>0</v>
      </c>
      <c r="F110" s="81">
        <v>15</v>
      </c>
      <c r="G110" s="81">
        <v>12</v>
      </c>
      <c r="H110" s="81">
        <v>274</v>
      </c>
      <c r="I110" s="81">
        <v>0</v>
      </c>
      <c r="J110" s="81">
        <v>0</v>
      </c>
      <c r="K110" s="81">
        <v>6</v>
      </c>
      <c r="L110" s="81">
        <v>0</v>
      </c>
      <c r="M110" s="81">
        <v>216</v>
      </c>
      <c r="N110" s="81">
        <v>0</v>
      </c>
      <c r="O110" s="81">
        <v>0</v>
      </c>
      <c r="P110" s="81">
        <v>0</v>
      </c>
      <c r="Q110" s="81">
        <v>0</v>
      </c>
      <c r="R110" s="81">
        <v>9</v>
      </c>
      <c r="S110" s="81">
        <v>0</v>
      </c>
      <c r="T110" s="81">
        <v>0</v>
      </c>
      <c r="U110" s="81">
        <v>0</v>
      </c>
      <c r="V110" s="81">
        <v>0</v>
      </c>
      <c r="W110" s="81">
        <v>0</v>
      </c>
      <c r="X110" s="82">
        <f t="shared" si="18"/>
        <v>310</v>
      </c>
      <c r="Y110" s="82">
        <f t="shared" si="19"/>
        <v>222</v>
      </c>
      <c r="Z110" s="82">
        <f t="shared" si="16"/>
        <v>532</v>
      </c>
    </row>
    <row r="111" spans="1:26" ht="12.95" customHeight="1">
      <c r="A111" s="918" t="s">
        <v>152</v>
      </c>
      <c r="B111" s="918"/>
      <c r="C111" s="918"/>
      <c r="D111" s="81">
        <f t="shared" ref="D111:Z111" si="20">SUM(D112:D132)</f>
        <v>279</v>
      </c>
      <c r="E111" s="81">
        <f t="shared" si="20"/>
        <v>926</v>
      </c>
      <c r="F111" s="81">
        <f t="shared" si="20"/>
        <v>2195</v>
      </c>
      <c r="G111" s="81">
        <f t="shared" si="20"/>
        <v>759</v>
      </c>
      <c r="H111" s="81">
        <f t="shared" si="20"/>
        <v>117647</v>
      </c>
      <c r="I111" s="81">
        <f t="shared" si="20"/>
        <v>122</v>
      </c>
      <c r="J111" s="81">
        <f t="shared" si="20"/>
        <v>402</v>
      </c>
      <c r="K111" s="81">
        <f t="shared" si="20"/>
        <v>729</v>
      </c>
      <c r="L111" s="81">
        <f t="shared" si="20"/>
        <v>220</v>
      </c>
      <c r="M111" s="81">
        <f t="shared" si="20"/>
        <v>25528</v>
      </c>
      <c r="N111" s="81">
        <f t="shared" si="20"/>
        <v>0</v>
      </c>
      <c r="O111" s="81">
        <f t="shared" si="20"/>
        <v>0</v>
      </c>
      <c r="P111" s="81">
        <f t="shared" si="20"/>
        <v>1</v>
      </c>
      <c r="Q111" s="81">
        <f t="shared" si="20"/>
        <v>5</v>
      </c>
      <c r="R111" s="81">
        <f t="shared" si="20"/>
        <v>3468</v>
      </c>
      <c r="S111" s="81">
        <f t="shared" si="20"/>
        <v>0</v>
      </c>
      <c r="T111" s="81">
        <f t="shared" si="20"/>
        <v>0</v>
      </c>
      <c r="U111" s="81">
        <f t="shared" si="20"/>
        <v>0</v>
      </c>
      <c r="V111" s="81">
        <f t="shared" si="20"/>
        <v>0</v>
      </c>
      <c r="W111" s="81">
        <f t="shared" si="20"/>
        <v>379</v>
      </c>
      <c r="X111" s="82">
        <f t="shared" si="20"/>
        <v>125280</v>
      </c>
      <c r="Y111" s="82">
        <f t="shared" si="20"/>
        <v>27380</v>
      </c>
      <c r="Z111" s="82">
        <f t="shared" si="20"/>
        <v>152660</v>
      </c>
    </row>
    <row r="112" spans="1:26" ht="51" hidden="1" outlineLevel="1">
      <c r="A112" s="921" t="s">
        <v>152</v>
      </c>
      <c r="B112" s="920" t="s">
        <v>153</v>
      </c>
      <c r="C112" s="83" t="s">
        <v>154</v>
      </c>
      <c r="D112" s="84">
        <v>47</v>
      </c>
      <c r="E112" s="84">
        <v>204</v>
      </c>
      <c r="F112" s="84">
        <v>398</v>
      </c>
      <c r="G112" s="84">
        <v>171</v>
      </c>
      <c r="H112" s="84">
        <v>26722</v>
      </c>
      <c r="I112" s="84">
        <v>34</v>
      </c>
      <c r="J112" s="84">
        <v>128</v>
      </c>
      <c r="K112" s="84">
        <v>234</v>
      </c>
      <c r="L112" s="84">
        <v>76</v>
      </c>
      <c r="M112" s="84">
        <v>7252</v>
      </c>
      <c r="N112" s="84">
        <v>0</v>
      </c>
      <c r="O112" s="84">
        <v>0</v>
      </c>
      <c r="P112" s="84">
        <v>1</v>
      </c>
      <c r="Q112" s="84">
        <v>1</v>
      </c>
      <c r="R112" s="84">
        <v>1115</v>
      </c>
      <c r="S112" s="84">
        <v>0</v>
      </c>
      <c r="T112" s="84">
        <v>0</v>
      </c>
      <c r="U112" s="84">
        <v>0</v>
      </c>
      <c r="V112" s="84">
        <v>0</v>
      </c>
      <c r="W112" s="84">
        <v>193</v>
      </c>
      <c r="X112" s="85">
        <f t="shared" ref="X112:X132" si="21">D112+E112+F112+G112+H112+N112+O112+P112+Q112+R112</f>
        <v>28659</v>
      </c>
      <c r="Y112" s="85">
        <f t="shared" ref="Y112:Y132" si="22">I112+J112+K112+L112+M112+S112+T112+U112+V112+W112</f>
        <v>7917</v>
      </c>
      <c r="Z112" s="85">
        <f t="shared" si="16"/>
        <v>36576</v>
      </c>
    </row>
    <row r="113" spans="1:26" ht="51" hidden="1" outlineLevel="1">
      <c r="A113" s="923"/>
      <c r="B113" s="920"/>
      <c r="C113" s="83" t="s">
        <v>155</v>
      </c>
      <c r="D113" s="84">
        <v>0</v>
      </c>
      <c r="E113" s="84">
        <v>0</v>
      </c>
      <c r="F113" s="84">
        <v>0</v>
      </c>
      <c r="G113" s="84">
        <v>0</v>
      </c>
      <c r="H113" s="84">
        <v>0</v>
      </c>
      <c r="I113" s="84">
        <v>0</v>
      </c>
      <c r="J113" s="84">
        <v>0</v>
      </c>
      <c r="K113" s="84">
        <v>0</v>
      </c>
      <c r="L113" s="84">
        <v>0</v>
      </c>
      <c r="M113" s="84">
        <v>0</v>
      </c>
      <c r="N113" s="84">
        <v>0</v>
      </c>
      <c r="O113" s="84">
        <v>0</v>
      </c>
      <c r="P113" s="84">
        <v>0</v>
      </c>
      <c r="Q113" s="84">
        <v>0</v>
      </c>
      <c r="R113" s="84">
        <v>0</v>
      </c>
      <c r="S113" s="84">
        <v>0</v>
      </c>
      <c r="T113" s="84">
        <v>0</v>
      </c>
      <c r="U113" s="84">
        <v>0</v>
      </c>
      <c r="V113" s="84">
        <v>0</v>
      </c>
      <c r="W113" s="84">
        <v>0</v>
      </c>
      <c r="X113" s="85">
        <f t="shared" si="21"/>
        <v>0</v>
      </c>
      <c r="Y113" s="85">
        <f t="shared" si="22"/>
        <v>0</v>
      </c>
      <c r="Z113" s="85">
        <f t="shared" si="16"/>
        <v>0</v>
      </c>
    </row>
    <row r="114" spans="1:26" ht="51" hidden="1" outlineLevel="1">
      <c r="A114" s="923"/>
      <c r="B114" s="920"/>
      <c r="C114" s="83" t="s">
        <v>156</v>
      </c>
      <c r="D114" s="84">
        <v>0</v>
      </c>
      <c r="E114" s="84">
        <v>0</v>
      </c>
      <c r="F114" s="84">
        <v>0</v>
      </c>
      <c r="G114" s="84">
        <v>0</v>
      </c>
      <c r="H114" s="84">
        <v>0</v>
      </c>
      <c r="I114" s="84">
        <v>0</v>
      </c>
      <c r="J114" s="84">
        <v>0</v>
      </c>
      <c r="K114" s="84">
        <v>0</v>
      </c>
      <c r="L114" s="84">
        <v>0</v>
      </c>
      <c r="M114" s="84">
        <v>0</v>
      </c>
      <c r="N114" s="84">
        <v>0</v>
      </c>
      <c r="O114" s="84">
        <v>0</v>
      </c>
      <c r="P114" s="84">
        <v>0</v>
      </c>
      <c r="Q114" s="84">
        <v>0</v>
      </c>
      <c r="R114" s="84">
        <v>0</v>
      </c>
      <c r="S114" s="84">
        <v>0</v>
      </c>
      <c r="T114" s="84">
        <v>0</v>
      </c>
      <c r="U114" s="84">
        <v>0</v>
      </c>
      <c r="V114" s="84">
        <v>0</v>
      </c>
      <c r="W114" s="84">
        <v>0</v>
      </c>
      <c r="X114" s="85">
        <f t="shared" si="21"/>
        <v>0</v>
      </c>
      <c r="Y114" s="85">
        <f t="shared" si="22"/>
        <v>0</v>
      </c>
      <c r="Z114" s="85">
        <f t="shared" si="16"/>
        <v>0</v>
      </c>
    </row>
    <row r="115" spans="1:26" ht="51" hidden="1" outlineLevel="1">
      <c r="A115" s="923"/>
      <c r="B115" s="920"/>
      <c r="C115" s="83" t="s">
        <v>157</v>
      </c>
      <c r="D115" s="84">
        <v>0</v>
      </c>
      <c r="E115" s="84">
        <v>0</v>
      </c>
      <c r="F115" s="84">
        <v>0</v>
      </c>
      <c r="G115" s="84">
        <v>0</v>
      </c>
      <c r="H115" s="84">
        <v>0</v>
      </c>
      <c r="I115" s="84">
        <v>0</v>
      </c>
      <c r="J115" s="84">
        <v>0</v>
      </c>
      <c r="K115" s="84">
        <v>0</v>
      </c>
      <c r="L115" s="84">
        <v>0</v>
      </c>
      <c r="M115" s="84">
        <v>0</v>
      </c>
      <c r="N115" s="84">
        <v>0</v>
      </c>
      <c r="O115" s="84">
        <v>0</v>
      </c>
      <c r="P115" s="84">
        <v>0</v>
      </c>
      <c r="Q115" s="84">
        <v>0</v>
      </c>
      <c r="R115" s="84">
        <v>0</v>
      </c>
      <c r="S115" s="84">
        <v>0</v>
      </c>
      <c r="T115" s="84">
        <v>0</v>
      </c>
      <c r="U115" s="84">
        <v>0</v>
      </c>
      <c r="V115" s="84">
        <v>0</v>
      </c>
      <c r="W115" s="84">
        <v>0</v>
      </c>
      <c r="X115" s="85">
        <f t="shared" si="21"/>
        <v>0</v>
      </c>
      <c r="Y115" s="85">
        <f t="shared" si="22"/>
        <v>0</v>
      </c>
      <c r="Z115" s="85">
        <f t="shared" si="16"/>
        <v>0</v>
      </c>
    </row>
    <row r="116" spans="1:26" ht="76.5" hidden="1" outlineLevel="1">
      <c r="A116" s="923"/>
      <c r="B116" s="920"/>
      <c r="C116" s="83" t="s">
        <v>158</v>
      </c>
      <c r="D116" s="84">
        <v>0</v>
      </c>
      <c r="E116" s="84">
        <v>0</v>
      </c>
      <c r="F116" s="84">
        <v>0</v>
      </c>
      <c r="G116" s="84">
        <v>0</v>
      </c>
      <c r="H116" s="84">
        <v>0</v>
      </c>
      <c r="I116" s="84">
        <v>0</v>
      </c>
      <c r="J116" s="84">
        <v>0</v>
      </c>
      <c r="K116" s="84">
        <v>0</v>
      </c>
      <c r="L116" s="84">
        <v>0</v>
      </c>
      <c r="M116" s="84">
        <v>0</v>
      </c>
      <c r="N116" s="84">
        <v>0</v>
      </c>
      <c r="O116" s="84">
        <v>0</v>
      </c>
      <c r="P116" s="84">
        <v>0</v>
      </c>
      <c r="Q116" s="84">
        <v>0</v>
      </c>
      <c r="R116" s="84">
        <v>0</v>
      </c>
      <c r="S116" s="84">
        <v>0</v>
      </c>
      <c r="T116" s="84">
        <v>0</v>
      </c>
      <c r="U116" s="84">
        <v>0</v>
      </c>
      <c r="V116" s="84">
        <v>0</v>
      </c>
      <c r="W116" s="84">
        <v>0</v>
      </c>
      <c r="X116" s="85">
        <f t="shared" si="21"/>
        <v>0</v>
      </c>
      <c r="Y116" s="85">
        <f t="shared" si="22"/>
        <v>0</v>
      </c>
      <c r="Z116" s="85">
        <f t="shared" si="16"/>
        <v>0</v>
      </c>
    </row>
    <row r="117" spans="1:26" hidden="1" outlineLevel="1">
      <c r="A117" s="923"/>
      <c r="B117" s="920"/>
      <c r="C117" s="83" t="s">
        <v>159</v>
      </c>
      <c r="D117" s="84">
        <v>0</v>
      </c>
      <c r="E117" s="84">
        <v>0</v>
      </c>
      <c r="F117" s="84">
        <v>0</v>
      </c>
      <c r="G117" s="84">
        <v>0</v>
      </c>
      <c r="H117" s="84">
        <v>0</v>
      </c>
      <c r="I117" s="84">
        <v>0</v>
      </c>
      <c r="J117" s="84">
        <v>0</v>
      </c>
      <c r="K117" s="84">
        <v>0</v>
      </c>
      <c r="L117" s="84">
        <v>0</v>
      </c>
      <c r="M117" s="84">
        <v>0</v>
      </c>
      <c r="N117" s="84">
        <v>0</v>
      </c>
      <c r="O117" s="84">
        <v>0</v>
      </c>
      <c r="P117" s="84">
        <v>0</v>
      </c>
      <c r="Q117" s="84">
        <v>0</v>
      </c>
      <c r="R117" s="84">
        <v>0</v>
      </c>
      <c r="S117" s="84">
        <v>0</v>
      </c>
      <c r="T117" s="84">
        <v>0</v>
      </c>
      <c r="U117" s="84">
        <v>0</v>
      </c>
      <c r="V117" s="84">
        <v>0</v>
      </c>
      <c r="W117" s="84">
        <v>0</v>
      </c>
      <c r="X117" s="85">
        <f t="shared" si="21"/>
        <v>0</v>
      </c>
      <c r="Y117" s="85">
        <f t="shared" si="22"/>
        <v>0</v>
      </c>
      <c r="Z117" s="85">
        <f t="shared" si="16"/>
        <v>0</v>
      </c>
    </row>
    <row r="118" spans="1:26" ht="51" hidden="1" outlineLevel="1">
      <c r="A118" s="923"/>
      <c r="B118" s="920"/>
      <c r="C118" s="83" t="s">
        <v>160</v>
      </c>
      <c r="D118" s="84">
        <v>0</v>
      </c>
      <c r="E118" s="84">
        <v>0</v>
      </c>
      <c r="F118" s="84">
        <v>0</v>
      </c>
      <c r="G118" s="84">
        <v>0</v>
      </c>
      <c r="H118" s="84">
        <v>0</v>
      </c>
      <c r="I118" s="84">
        <v>0</v>
      </c>
      <c r="J118" s="84">
        <v>0</v>
      </c>
      <c r="K118" s="84">
        <v>0</v>
      </c>
      <c r="L118" s="84">
        <v>0</v>
      </c>
      <c r="M118" s="84">
        <v>0</v>
      </c>
      <c r="N118" s="84">
        <v>0</v>
      </c>
      <c r="O118" s="84">
        <v>0</v>
      </c>
      <c r="P118" s="84">
        <v>0</v>
      </c>
      <c r="Q118" s="84">
        <v>0</v>
      </c>
      <c r="R118" s="84">
        <v>0</v>
      </c>
      <c r="S118" s="84">
        <v>0</v>
      </c>
      <c r="T118" s="84">
        <v>0</v>
      </c>
      <c r="U118" s="84">
        <v>0</v>
      </c>
      <c r="V118" s="84">
        <v>0</v>
      </c>
      <c r="W118" s="84">
        <v>0</v>
      </c>
      <c r="X118" s="85">
        <f t="shared" si="21"/>
        <v>0</v>
      </c>
      <c r="Y118" s="85">
        <f t="shared" si="22"/>
        <v>0</v>
      </c>
      <c r="Z118" s="85">
        <f t="shared" si="16"/>
        <v>0</v>
      </c>
    </row>
    <row r="119" spans="1:26" hidden="1" outlineLevel="1">
      <c r="A119" s="923"/>
      <c r="B119" s="920" t="s">
        <v>161</v>
      </c>
      <c r="C119" s="83" t="s">
        <v>162</v>
      </c>
      <c r="D119" s="84">
        <v>80</v>
      </c>
      <c r="E119" s="84">
        <v>252</v>
      </c>
      <c r="F119" s="84">
        <v>687</v>
      </c>
      <c r="G119" s="84">
        <v>192</v>
      </c>
      <c r="H119" s="84">
        <v>29219</v>
      </c>
      <c r="I119" s="84">
        <v>23</v>
      </c>
      <c r="J119" s="84">
        <v>108</v>
      </c>
      <c r="K119" s="84">
        <v>159</v>
      </c>
      <c r="L119" s="84">
        <v>36</v>
      </c>
      <c r="M119" s="84">
        <v>5682</v>
      </c>
      <c r="N119" s="84">
        <v>0</v>
      </c>
      <c r="O119" s="84">
        <v>0</v>
      </c>
      <c r="P119" s="84">
        <v>0</v>
      </c>
      <c r="Q119" s="84">
        <v>4</v>
      </c>
      <c r="R119" s="84">
        <v>654</v>
      </c>
      <c r="S119" s="84">
        <v>0</v>
      </c>
      <c r="T119" s="84">
        <v>0</v>
      </c>
      <c r="U119" s="84">
        <v>0</v>
      </c>
      <c r="V119" s="84">
        <v>0</v>
      </c>
      <c r="W119" s="84">
        <v>38</v>
      </c>
      <c r="X119" s="85">
        <f t="shared" si="21"/>
        <v>31088</v>
      </c>
      <c r="Y119" s="85">
        <f t="shared" si="22"/>
        <v>6046</v>
      </c>
      <c r="Z119" s="85">
        <f t="shared" si="16"/>
        <v>37134</v>
      </c>
    </row>
    <row r="120" spans="1:26" hidden="1" outlineLevel="1">
      <c r="A120" s="923"/>
      <c r="B120" s="920"/>
      <c r="C120" s="83" t="s">
        <v>163</v>
      </c>
      <c r="D120" s="84">
        <v>0</v>
      </c>
      <c r="E120" s="84">
        <v>0</v>
      </c>
      <c r="F120" s="84">
        <v>0</v>
      </c>
      <c r="G120" s="84">
        <v>0</v>
      </c>
      <c r="H120" s="84">
        <v>0</v>
      </c>
      <c r="I120" s="84">
        <v>0</v>
      </c>
      <c r="J120" s="84">
        <v>0</v>
      </c>
      <c r="K120" s="84">
        <v>0</v>
      </c>
      <c r="L120" s="84">
        <v>0</v>
      </c>
      <c r="M120" s="84">
        <v>0</v>
      </c>
      <c r="N120" s="84">
        <v>0</v>
      </c>
      <c r="O120" s="84">
        <v>0</v>
      </c>
      <c r="P120" s="84">
        <v>0</v>
      </c>
      <c r="Q120" s="84">
        <v>0</v>
      </c>
      <c r="R120" s="84">
        <v>0</v>
      </c>
      <c r="S120" s="84">
        <v>0</v>
      </c>
      <c r="T120" s="84">
        <v>0</v>
      </c>
      <c r="U120" s="84">
        <v>0</v>
      </c>
      <c r="V120" s="84">
        <v>0</v>
      </c>
      <c r="W120" s="84">
        <v>0</v>
      </c>
      <c r="X120" s="85">
        <f t="shared" si="21"/>
        <v>0</v>
      </c>
      <c r="Y120" s="85">
        <f t="shared" si="22"/>
        <v>0</v>
      </c>
      <c r="Z120" s="85">
        <f t="shared" si="16"/>
        <v>0</v>
      </c>
    </row>
    <row r="121" spans="1:26" hidden="1" outlineLevel="1">
      <c r="A121" s="923"/>
      <c r="B121" s="920"/>
      <c r="C121" s="83" t="s">
        <v>164</v>
      </c>
      <c r="D121" s="84">
        <v>0</v>
      </c>
      <c r="E121" s="84">
        <v>0</v>
      </c>
      <c r="F121" s="84">
        <v>0</v>
      </c>
      <c r="G121" s="84">
        <v>0</v>
      </c>
      <c r="H121" s="84">
        <v>0</v>
      </c>
      <c r="I121" s="84">
        <v>0</v>
      </c>
      <c r="J121" s="84">
        <v>0</v>
      </c>
      <c r="K121" s="84">
        <v>0</v>
      </c>
      <c r="L121" s="84">
        <v>0</v>
      </c>
      <c r="M121" s="84">
        <v>0</v>
      </c>
      <c r="N121" s="84">
        <v>0</v>
      </c>
      <c r="O121" s="84">
        <v>0</v>
      </c>
      <c r="P121" s="84">
        <v>0</v>
      </c>
      <c r="Q121" s="84">
        <v>0</v>
      </c>
      <c r="R121" s="84">
        <v>0</v>
      </c>
      <c r="S121" s="84">
        <v>0</v>
      </c>
      <c r="T121" s="84">
        <v>0</v>
      </c>
      <c r="U121" s="84">
        <v>0</v>
      </c>
      <c r="V121" s="84">
        <v>0</v>
      </c>
      <c r="W121" s="84">
        <v>0</v>
      </c>
      <c r="X121" s="85">
        <f t="shared" si="21"/>
        <v>0</v>
      </c>
      <c r="Y121" s="85">
        <f t="shared" si="22"/>
        <v>0</v>
      </c>
      <c r="Z121" s="85">
        <f t="shared" si="16"/>
        <v>0</v>
      </c>
    </row>
    <row r="122" spans="1:26" hidden="1" outlineLevel="1">
      <c r="A122" s="923"/>
      <c r="B122" s="920"/>
      <c r="C122" s="83" t="s">
        <v>165</v>
      </c>
      <c r="D122" s="84">
        <v>0</v>
      </c>
      <c r="E122" s="84">
        <v>0</v>
      </c>
      <c r="F122" s="84">
        <v>0</v>
      </c>
      <c r="G122" s="84">
        <v>0</v>
      </c>
      <c r="H122" s="84">
        <v>0</v>
      </c>
      <c r="I122" s="84">
        <v>0</v>
      </c>
      <c r="J122" s="84">
        <v>0</v>
      </c>
      <c r="K122" s="84">
        <v>0</v>
      </c>
      <c r="L122" s="84">
        <v>0</v>
      </c>
      <c r="M122" s="84">
        <v>0</v>
      </c>
      <c r="N122" s="84">
        <v>0</v>
      </c>
      <c r="O122" s="84">
        <v>0</v>
      </c>
      <c r="P122" s="84">
        <v>0</v>
      </c>
      <c r="Q122" s="84">
        <v>0</v>
      </c>
      <c r="R122" s="84">
        <v>0</v>
      </c>
      <c r="S122" s="84">
        <v>0</v>
      </c>
      <c r="T122" s="84">
        <v>0</v>
      </c>
      <c r="U122" s="84">
        <v>0</v>
      </c>
      <c r="V122" s="84">
        <v>0</v>
      </c>
      <c r="W122" s="84">
        <v>0</v>
      </c>
      <c r="X122" s="85">
        <f t="shared" si="21"/>
        <v>0</v>
      </c>
      <c r="Y122" s="85">
        <f t="shared" si="22"/>
        <v>0</v>
      </c>
      <c r="Z122" s="85">
        <f t="shared" si="16"/>
        <v>0</v>
      </c>
    </row>
    <row r="123" spans="1:26" ht="114.75" hidden="1" outlineLevel="1">
      <c r="A123" s="923"/>
      <c r="B123" s="920"/>
      <c r="C123" s="83" t="s">
        <v>166</v>
      </c>
      <c r="D123" s="84">
        <v>0</v>
      </c>
      <c r="E123" s="84">
        <v>0</v>
      </c>
      <c r="F123" s="84">
        <v>0</v>
      </c>
      <c r="G123" s="84">
        <v>0</v>
      </c>
      <c r="H123" s="84">
        <v>0</v>
      </c>
      <c r="I123" s="84">
        <v>0</v>
      </c>
      <c r="J123" s="84">
        <v>0</v>
      </c>
      <c r="K123" s="84">
        <v>0</v>
      </c>
      <c r="L123" s="84">
        <v>0</v>
      </c>
      <c r="M123" s="84">
        <v>0</v>
      </c>
      <c r="N123" s="84">
        <v>0</v>
      </c>
      <c r="O123" s="84">
        <v>0</v>
      </c>
      <c r="P123" s="84">
        <v>0</v>
      </c>
      <c r="Q123" s="84">
        <v>0</v>
      </c>
      <c r="R123" s="84">
        <v>0</v>
      </c>
      <c r="S123" s="84">
        <v>0</v>
      </c>
      <c r="T123" s="84">
        <v>0</v>
      </c>
      <c r="U123" s="84">
        <v>0</v>
      </c>
      <c r="V123" s="84">
        <v>0</v>
      </c>
      <c r="W123" s="84">
        <v>0</v>
      </c>
      <c r="X123" s="85">
        <f t="shared" si="21"/>
        <v>0</v>
      </c>
      <c r="Y123" s="85">
        <f t="shared" si="22"/>
        <v>0</v>
      </c>
      <c r="Z123" s="85">
        <f t="shared" si="16"/>
        <v>0</v>
      </c>
    </row>
    <row r="124" spans="1:26" hidden="1" outlineLevel="1">
      <c r="A124" s="923"/>
      <c r="B124" s="920"/>
      <c r="C124" s="83" t="s">
        <v>167</v>
      </c>
      <c r="D124" s="84">
        <v>0</v>
      </c>
      <c r="E124" s="84">
        <v>0</v>
      </c>
      <c r="F124" s="84">
        <v>0</v>
      </c>
      <c r="G124" s="84">
        <v>0</v>
      </c>
      <c r="H124" s="84">
        <v>0</v>
      </c>
      <c r="I124" s="84">
        <v>0</v>
      </c>
      <c r="J124" s="84">
        <v>0</v>
      </c>
      <c r="K124" s="84">
        <v>0</v>
      </c>
      <c r="L124" s="84">
        <v>0</v>
      </c>
      <c r="M124" s="84">
        <v>0</v>
      </c>
      <c r="N124" s="84">
        <v>0</v>
      </c>
      <c r="O124" s="84">
        <v>0</v>
      </c>
      <c r="P124" s="84">
        <v>0</v>
      </c>
      <c r="Q124" s="84">
        <v>0</v>
      </c>
      <c r="R124" s="84">
        <v>0</v>
      </c>
      <c r="S124" s="84">
        <v>0</v>
      </c>
      <c r="T124" s="84">
        <v>0</v>
      </c>
      <c r="U124" s="84">
        <v>0</v>
      </c>
      <c r="V124" s="84">
        <v>0</v>
      </c>
      <c r="W124" s="84">
        <v>0</v>
      </c>
      <c r="X124" s="85">
        <f t="shared" si="21"/>
        <v>0</v>
      </c>
      <c r="Y124" s="85">
        <f t="shared" si="22"/>
        <v>0</v>
      </c>
      <c r="Z124" s="85">
        <f t="shared" si="16"/>
        <v>0</v>
      </c>
    </row>
    <row r="125" spans="1:26" ht="38.25" hidden="1" outlineLevel="1">
      <c r="A125" s="923"/>
      <c r="B125" s="83" t="s">
        <v>168</v>
      </c>
      <c r="C125" s="83" t="s">
        <v>169</v>
      </c>
      <c r="D125" s="84">
        <v>100</v>
      </c>
      <c r="E125" s="84">
        <v>264</v>
      </c>
      <c r="F125" s="84">
        <v>690</v>
      </c>
      <c r="G125" s="84">
        <v>228</v>
      </c>
      <c r="H125" s="84">
        <v>34531</v>
      </c>
      <c r="I125" s="84">
        <v>18</v>
      </c>
      <c r="J125" s="84">
        <v>44</v>
      </c>
      <c r="K125" s="84">
        <v>96</v>
      </c>
      <c r="L125" s="84">
        <v>36</v>
      </c>
      <c r="M125" s="84">
        <v>5362</v>
      </c>
      <c r="N125" s="84">
        <v>0</v>
      </c>
      <c r="O125" s="84">
        <v>0</v>
      </c>
      <c r="P125" s="84">
        <v>0</v>
      </c>
      <c r="Q125" s="84">
        <v>0</v>
      </c>
      <c r="R125" s="84">
        <v>869</v>
      </c>
      <c r="S125" s="84">
        <v>0</v>
      </c>
      <c r="T125" s="84">
        <v>0</v>
      </c>
      <c r="U125" s="84">
        <v>0</v>
      </c>
      <c r="V125" s="84">
        <v>0</v>
      </c>
      <c r="W125" s="84">
        <v>70</v>
      </c>
      <c r="X125" s="85">
        <f t="shared" si="21"/>
        <v>36682</v>
      </c>
      <c r="Y125" s="85">
        <f t="shared" si="22"/>
        <v>5626</v>
      </c>
      <c r="Z125" s="85">
        <f t="shared" si="16"/>
        <v>42308</v>
      </c>
    </row>
    <row r="126" spans="1:26" ht="25.5" hidden="1" outlineLevel="1">
      <c r="A126" s="923"/>
      <c r="B126" s="920" t="s">
        <v>170</v>
      </c>
      <c r="C126" s="83" t="s">
        <v>171</v>
      </c>
      <c r="D126" s="84">
        <v>2</v>
      </c>
      <c r="E126" s="84">
        <v>10</v>
      </c>
      <c r="F126" s="84">
        <v>21</v>
      </c>
      <c r="G126" s="84">
        <v>16</v>
      </c>
      <c r="H126" s="84">
        <v>1021</v>
      </c>
      <c r="I126" s="84">
        <v>1</v>
      </c>
      <c r="J126" s="84">
        <v>0</v>
      </c>
      <c r="K126" s="84">
        <v>9</v>
      </c>
      <c r="L126" s="84">
        <v>0</v>
      </c>
      <c r="M126" s="84">
        <v>646</v>
      </c>
      <c r="N126" s="84">
        <v>0</v>
      </c>
      <c r="O126" s="84">
        <v>0</v>
      </c>
      <c r="P126" s="84">
        <v>0</v>
      </c>
      <c r="Q126" s="84">
        <v>0</v>
      </c>
      <c r="R126" s="84">
        <v>9</v>
      </c>
      <c r="S126" s="84">
        <v>0</v>
      </c>
      <c r="T126" s="84">
        <v>0</v>
      </c>
      <c r="U126" s="84">
        <v>0</v>
      </c>
      <c r="V126" s="84">
        <v>0</v>
      </c>
      <c r="W126" s="84">
        <v>11</v>
      </c>
      <c r="X126" s="85">
        <f t="shared" si="21"/>
        <v>1079</v>
      </c>
      <c r="Y126" s="85">
        <f t="shared" si="22"/>
        <v>667</v>
      </c>
      <c r="Z126" s="85">
        <f t="shared" si="16"/>
        <v>1746</v>
      </c>
    </row>
    <row r="127" spans="1:26" ht="51" hidden="1" outlineLevel="1">
      <c r="A127" s="923"/>
      <c r="B127" s="920"/>
      <c r="C127" s="83" t="s">
        <v>172</v>
      </c>
      <c r="D127" s="84">
        <v>15</v>
      </c>
      <c r="E127" s="84">
        <v>66</v>
      </c>
      <c r="F127" s="84">
        <v>135</v>
      </c>
      <c r="G127" s="84">
        <v>24</v>
      </c>
      <c r="H127" s="84">
        <v>6762</v>
      </c>
      <c r="I127" s="84">
        <v>37</v>
      </c>
      <c r="J127" s="84">
        <v>86</v>
      </c>
      <c r="K127" s="84">
        <v>162</v>
      </c>
      <c r="L127" s="84">
        <v>68</v>
      </c>
      <c r="M127" s="84">
        <v>3790</v>
      </c>
      <c r="N127" s="84">
        <v>0</v>
      </c>
      <c r="O127" s="84">
        <v>0</v>
      </c>
      <c r="P127" s="84">
        <v>0</v>
      </c>
      <c r="Q127" s="84">
        <v>0</v>
      </c>
      <c r="R127" s="84">
        <v>204</v>
      </c>
      <c r="S127" s="84">
        <v>0</v>
      </c>
      <c r="T127" s="84">
        <v>0</v>
      </c>
      <c r="U127" s="84">
        <v>0</v>
      </c>
      <c r="V127" s="84">
        <v>0</v>
      </c>
      <c r="W127" s="84">
        <v>42</v>
      </c>
      <c r="X127" s="85">
        <f t="shared" si="21"/>
        <v>7206</v>
      </c>
      <c r="Y127" s="85">
        <f t="shared" si="22"/>
        <v>4185</v>
      </c>
      <c r="Z127" s="85">
        <f t="shared" si="16"/>
        <v>11391</v>
      </c>
    </row>
    <row r="128" spans="1:26" hidden="1" outlineLevel="1">
      <c r="A128" s="923"/>
      <c r="B128" s="920"/>
      <c r="C128" s="83" t="s">
        <v>173</v>
      </c>
      <c r="D128" s="84">
        <v>18</v>
      </c>
      <c r="E128" s="84">
        <v>60</v>
      </c>
      <c r="F128" s="84">
        <v>159</v>
      </c>
      <c r="G128" s="84">
        <v>68</v>
      </c>
      <c r="H128" s="84">
        <v>7815</v>
      </c>
      <c r="I128" s="84">
        <v>2</v>
      </c>
      <c r="J128" s="84">
        <v>4</v>
      </c>
      <c r="K128" s="84">
        <v>21</v>
      </c>
      <c r="L128" s="84">
        <v>4</v>
      </c>
      <c r="M128" s="84">
        <v>906</v>
      </c>
      <c r="N128" s="84">
        <v>0</v>
      </c>
      <c r="O128" s="84">
        <v>0</v>
      </c>
      <c r="P128" s="84">
        <v>0</v>
      </c>
      <c r="Q128" s="84">
        <v>0</v>
      </c>
      <c r="R128" s="84">
        <v>268</v>
      </c>
      <c r="S128" s="84">
        <v>0</v>
      </c>
      <c r="T128" s="84">
        <v>0</v>
      </c>
      <c r="U128" s="84">
        <v>0</v>
      </c>
      <c r="V128" s="84">
        <v>0</v>
      </c>
      <c r="W128" s="84">
        <v>10</v>
      </c>
      <c r="X128" s="85">
        <f t="shared" si="21"/>
        <v>8388</v>
      </c>
      <c r="Y128" s="85">
        <f t="shared" si="22"/>
        <v>947</v>
      </c>
      <c r="Z128" s="85">
        <f t="shared" si="16"/>
        <v>9335</v>
      </c>
    </row>
    <row r="129" spans="1:26" ht="25.5" hidden="1" outlineLevel="1">
      <c r="A129" s="923"/>
      <c r="B129" s="920"/>
      <c r="C129" s="83" t="s">
        <v>174</v>
      </c>
      <c r="D129" s="84">
        <v>5</v>
      </c>
      <c r="E129" s="84">
        <v>6</v>
      </c>
      <c r="F129" s="84">
        <v>15</v>
      </c>
      <c r="G129" s="84">
        <v>12</v>
      </c>
      <c r="H129" s="84">
        <v>1289</v>
      </c>
      <c r="I129" s="84">
        <v>0</v>
      </c>
      <c r="J129" s="84">
        <v>6</v>
      </c>
      <c r="K129" s="84">
        <v>9</v>
      </c>
      <c r="L129" s="84">
        <v>0</v>
      </c>
      <c r="M129" s="84">
        <v>592</v>
      </c>
      <c r="N129" s="84">
        <v>0</v>
      </c>
      <c r="O129" s="84">
        <v>0</v>
      </c>
      <c r="P129" s="84">
        <v>0</v>
      </c>
      <c r="Q129" s="84">
        <v>0</v>
      </c>
      <c r="R129" s="84">
        <v>67</v>
      </c>
      <c r="S129" s="84">
        <v>0</v>
      </c>
      <c r="T129" s="84">
        <v>0</v>
      </c>
      <c r="U129" s="84">
        <v>0</v>
      </c>
      <c r="V129" s="84">
        <v>0</v>
      </c>
      <c r="W129" s="84">
        <v>3</v>
      </c>
      <c r="X129" s="85">
        <f t="shared" si="21"/>
        <v>1394</v>
      </c>
      <c r="Y129" s="85">
        <f t="shared" si="22"/>
        <v>610</v>
      </c>
      <c r="Z129" s="85">
        <f t="shared" si="16"/>
        <v>2004</v>
      </c>
    </row>
    <row r="130" spans="1:26" ht="76.5" hidden="1" outlineLevel="1">
      <c r="A130" s="923"/>
      <c r="B130" s="920"/>
      <c r="C130" s="83" t="s">
        <v>175</v>
      </c>
      <c r="D130" s="84">
        <v>2</v>
      </c>
      <c r="E130" s="84">
        <v>14</v>
      </c>
      <c r="F130" s="84">
        <v>27</v>
      </c>
      <c r="G130" s="84">
        <v>0</v>
      </c>
      <c r="H130" s="84">
        <v>3038</v>
      </c>
      <c r="I130" s="84">
        <v>0</v>
      </c>
      <c r="J130" s="84">
        <v>4</v>
      </c>
      <c r="K130" s="84">
        <v>0</v>
      </c>
      <c r="L130" s="84">
        <v>0</v>
      </c>
      <c r="M130" s="84">
        <v>127</v>
      </c>
      <c r="N130" s="84">
        <v>0</v>
      </c>
      <c r="O130" s="84">
        <v>0</v>
      </c>
      <c r="P130" s="84">
        <v>0</v>
      </c>
      <c r="Q130" s="84">
        <v>0</v>
      </c>
      <c r="R130" s="84">
        <v>126</v>
      </c>
      <c r="S130" s="84">
        <v>0</v>
      </c>
      <c r="T130" s="84">
        <v>0</v>
      </c>
      <c r="U130" s="84">
        <v>0</v>
      </c>
      <c r="V130" s="84">
        <v>0</v>
      </c>
      <c r="W130" s="84">
        <v>0</v>
      </c>
      <c r="X130" s="85">
        <f t="shared" si="21"/>
        <v>3207</v>
      </c>
      <c r="Y130" s="85">
        <f t="shared" si="22"/>
        <v>131</v>
      </c>
      <c r="Z130" s="85">
        <f t="shared" si="16"/>
        <v>3338</v>
      </c>
    </row>
    <row r="131" spans="1:26" ht="38.25" hidden="1" outlineLevel="1">
      <c r="A131" s="923"/>
      <c r="B131" s="920"/>
      <c r="C131" s="83" t="s">
        <v>176</v>
      </c>
      <c r="D131" s="84">
        <v>6</v>
      </c>
      <c r="E131" s="84">
        <v>38</v>
      </c>
      <c r="F131" s="84">
        <v>51</v>
      </c>
      <c r="G131" s="84">
        <v>24</v>
      </c>
      <c r="H131" s="84">
        <v>4974</v>
      </c>
      <c r="I131" s="84">
        <v>1</v>
      </c>
      <c r="J131" s="84">
        <v>10</v>
      </c>
      <c r="K131" s="84">
        <v>30</v>
      </c>
      <c r="L131" s="84">
        <v>0</v>
      </c>
      <c r="M131" s="84">
        <v>589</v>
      </c>
      <c r="N131" s="84">
        <v>0</v>
      </c>
      <c r="O131" s="84">
        <v>0</v>
      </c>
      <c r="P131" s="84">
        <v>0</v>
      </c>
      <c r="Q131" s="84">
        <v>0</v>
      </c>
      <c r="R131" s="84">
        <v>134</v>
      </c>
      <c r="S131" s="84">
        <v>0</v>
      </c>
      <c r="T131" s="84">
        <v>0</v>
      </c>
      <c r="U131" s="84">
        <v>0</v>
      </c>
      <c r="V131" s="84">
        <v>0</v>
      </c>
      <c r="W131" s="84">
        <v>0</v>
      </c>
      <c r="X131" s="85">
        <f t="shared" si="21"/>
        <v>5227</v>
      </c>
      <c r="Y131" s="85">
        <f t="shared" si="22"/>
        <v>630</v>
      </c>
      <c r="Z131" s="85">
        <f t="shared" si="16"/>
        <v>5857</v>
      </c>
    </row>
    <row r="132" spans="1:26" ht="51" hidden="1" outlineLevel="1">
      <c r="A132" s="919"/>
      <c r="B132" s="920"/>
      <c r="C132" s="83" t="s">
        <v>177</v>
      </c>
      <c r="D132" s="84">
        <v>4</v>
      </c>
      <c r="E132" s="84">
        <v>12</v>
      </c>
      <c r="F132" s="84">
        <v>12</v>
      </c>
      <c r="G132" s="84">
        <v>24</v>
      </c>
      <c r="H132" s="84">
        <v>2276</v>
      </c>
      <c r="I132" s="84">
        <v>6</v>
      </c>
      <c r="J132" s="84">
        <v>12</v>
      </c>
      <c r="K132" s="84">
        <v>9</v>
      </c>
      <c r="L132" s="84">
        <v>0</v>
      </c>
      <c r="M132" s="84">
        <v>582</v>
      </c>
      <c r="N132" s="84">
        <v>0</v>
      </c>
      <c r="O132" s="84">
        <v>0</v>
      </c>
      <c r="P132" s="84">
        <v>0</v>
      </c>
      <c r="Q132" s="84">
        <v>0</v>
      </c>
      <c r="R132" s="84">
        <v>22</v>
      </c>
      <c r="S132" s="84">
        <v>0</v>
      </c>
      <c r="T132" s="84">
        <v>0</v>
      </c>
      <c r="U132" s="84">
        <v>0</v>
      </c>
      <c r="V132" s="84">
        <v>0</v>
      </c>
      <c r="W132" s="84">
        <v>12</v>
      </c>
      <c r="X132" s="85">
        <f t="shared" si="21"/>
        <v>2350</v>
      </c>
      <c r="Y132" s="85">
        <f t="shared" si="22"/>
        <v>621</v>
      </c>
      <c r="Z132" s="85">
        <f t="shared" si="16"/>
        <v>2971</v>
      </c>
    </row>
    <row r="133" spans="1:26" ht="12.95" customHeight="1" collapsed="1">
      <c r="A133" s="918" t="s">
        <v>178</v>
      </c>
      <c r="B133" s="918"/>
      <c r="C133" s="918"/>
      <c r="D133" s="81">
        <f t="shared" ref="D133:Z133" si="23">SUM(D134:D143)</f>
        <v>47</v>
      </c>
      <c r="E133" s="81">
        <f t="shared" si="23"/>
        <v>92</v>
      </c>
      <c r="F133" s="81">
        <f t="shared" si="23"/>
        <v>285</v>
      </c>
      <c r="G133" s="81">
        <f t="shared" si="23"/>
        <v>76</v>
      </c>
      <c r="H133" s="81">
        <f t="shared" si="23"/>
        <v>13741</v>
      </c>
      <c r="I133" s="81">
        <f t="shared" si="23"/>
        <v>66</v>
      </c>
      <c r="J133" s="81">
        <f t="shared" si="23"/>
        <v>128</v>
      </c>
      <c r="K133" s="81">
        <f t="shared" si="23"/>
        <v>306</v>
      </c>
      <c r="L133" s="81">
        <f t="shared" si="23"/>
        <v>128</v>
      </c>
      <c r="M133" s="81">
        <f t="shared" si="23"/>
        <v>11667</v>
      </c>
      <c r="N133" s="81">
        <f t="shared" si="23"/>
        <v>0</v>
      </c>
      <c r="O133" s="81">
        <f t="shared" si="23"/>
        <v>0</v>
      </c>
      <c r="P133" s="81">
        <f t="shared" si="23"/>
        <v>0</v>
      </c>
      <c r="Q133" s="81">
        <f t="shared" si="23"/>
        <v>0</v>
      </c>
      <c r="R133" s="81">
        <f t="shared" si="23"/>
        <v>479</v>
      </c>
      <c r="S133" s="81">
        <f t="shared" si="23"/>
        <v>0</v>
      </c>
      <c r="T133" s="81">
        <f t="shared" si="23"/>
        <v>0</v>
      </c>
      <c r="U133" s="81">
        <f t="shared" si="23"/>
        <v>0</v>
      </c>
      <c r="V133" s="81">
        <f t="shared" si="23"/>
        <v>48</v>
      </c>
      <c r="W133" s="81">
        <f t="shared" si="23"/>
        <v>159</v>
      </c>
      <c r="X133" s="82">
        <f t="shared" si="23"/>
        <v>14720</v>
      </c>
      <c r="Y133" s="82">
        <f t="shared" si="23"/>
        <v>12502</v>
      </c>
      <c r="Z133" s="82">
        <f t="shared" si="23"/>
        <v>27222</v>
      </c>
    </row>
    <row r="134" spans="1:26" ht="25.5" hidden="1" outlineLevel="1">
      <c r="A134" s="920" t="s">
        <v>178</v>
      </c>
      <c r="B134" s="920" t="s">
        <v>179</v>
      </c>
      <c r="C134" s="83" t="s">
        <v>180</v>
      </c>
      <c r="D134" s="84">
        <v>0</v>
      </c>
      <c r="E134" s="84">
        <v>4</v>
      </c>
      <c r="F134" s="84">
        <v>12</v>
      </c>
      <c r="G134" s="84">
        <v>0</v>
      </c>
      <c r="H134" s="84">
        <v>123</v>
      </c>
      <c r="I134" s="84">
        <v>0</v>
      </c>
      <c r="J134" s="84">
        <v>0</v>
      </c>
      <c r="K134" s="84">
        <v>3</v>
      </c>
      <c r="L134" s="84">
        <v>0</v>
      </c>
      <c r="M134" s="84">
        <v>322</v>
      </c>
      <c r="N134" s="84">
        <v>0</v>
      </c>
      <c r="O134" s="84">
        <v>0</v>
      </c>
      <c r="P134" s="84">
        <v>0</v>
      </c>
      <c r="Q134" s="84">
        <v>0</v>
      </c>
      <c r="R134" s="84">
        <v>4</v>
      </c>
      <c r="S134" s="84">
        <v>0</v>
      </c>
      <c r="T134" s="84">
        <v>0</v>
      </c>
      <c r="U134" s="84">
        <v>0</v>
      </c>
      <c r="V134" s="84">
        <v>0</v>
      </c>
      <c r="W134" s="84">
        <v>3</v>
      </c>
      <c r="X134" s="85">
        <f t="shared" ref="X134:X143" si="24">D134+E134+F134+G134+H134+N134+O134+P134+Q134+R134</f>
        <v>143</v>
      </c>
      <c r="Y134" s="85">
        <f t="shared" ref="Y134:Y143" si="25">I134+J134+K134+L134+M134+S134+T134+U134+V134+W134</f>
        <v>328</v>
      </c>
      <c r="Z134" s="85">
        <f t="shared" si="16"/>
        <v>471</v>
      </c>
    </row>
    <row r="135" spans="1:26" hidden="1" outlineLevel="1">
      <c r="A135" s="920"/>
      <c r="B135" s="920"/>
      <c r="C135" s="83" t="s">
        <v>181</v>
      </c>
      <c r="D135" s="84">
        <v>1</v>
      </c>
      <c r="E135" s="84">
        <v>2</v>
      </c>
      <c r="F135" s="84">
        <v>9</v>
      </c>
      <c r="G135" s="84">
        <v>16</v>
      </c>
      <c r="H135" s="84">
        <v>671</v>
      </c>
      <c r="I135" s="84">
        <v>1</v>
      </c>
      <c r="J135" s="84">
        <v>4</v>
      </c>
      <c r="K135" s="84">
        <v>3</v>
      </c>
      <c r="L135" s="84">
        <v>0</v>
      </c>
      <c r="M135" s="84">
        <v>342</v>
      </c>
      <c r="N135" s="84">
        <v>0</v>
      </c>
      <c r="O135" s="84">
        <v>0</v>
      </c>
      <c r="P135" s="84">
        <v>0</v>
      </c>
      <c r="Q135" s="84">
        <v>0</v>
      </c>
      <c r="R135" s="84">
        <v>2</v>
      </c>
      <c r="S135" s="84">
        <v>0</v>
      </c>
      <c r="T135" s="84">
        <v>0</v>
      </c>
      <c r="U135" s="84">
        <v>0</v>
      </c>
      <c r="V135" s="84">
        <v>0</v>
      </c>
      <c r="W135" s="84">
        <v>0</v>
      </c>
      <c r="X135" s="85">
        <f t="shared" si="24"/>
        <v>701</v>
      </c>
      <c r="Y135" s="85">
        <f t="shared" si="25"/>
        <v>350</v>
      </c>
      <c r="Z135" s="85">
        <f t="shared" si="16"/>
        <v>1051</v>
      </c>
    </row>
    <row r="136" spans="1:26" ht="25.5" hidden="1" outlineLevel="1">
      <c r="A136" s="920"/>
      <c r="B136" s="920"/>
      <c r="C136" s="83" t="s">
        <v>182</v>
      </c>
      <c r="D136" s="84">
        <v>29</v>
      </c>
      <c r="E136" s="84">
        <v>46</v>
      </c>
      <c r="F136" s="84">
        <v>180</v>
      </c>
      <c r="G136" s="84">
        <v>48</v>
      </c>
      <c r="H136" s="84">
        <v>8584</v>
      </c>
      <c r="I136" s="84">
        <v>48</v>
      </c>
      <c r="J136" s="84">
        <v>94</v>
      </c>
      <c r="K136" s="84">
        <v>183</v>
      </c>
      <c r="L136" s="84">
        <v>68</v>
      </c>
      <c r="M136" s="84">
        <v>7561</v>
      </c>
      <c r="N136" s="84">
        <v>0</v>
      </c>
      <c r="O136" s="84">
        <v>0</v>
      </c>
      <c r="P136" s="84">
        <v>0</v>
      </c>
      <c r="Q136" s="84">
        <v>0</v>
      </c>
      <c r="R136" s="84">
        <v>176</v>
      </c>
      <c r="S136" s="84">
        <v>0</v>
      </c>
      <c r="T136" s="84">
        <v>0</v>
      </c>
      <c r="U136" s="84">
        <v>0</v>
      </c>
      <c r="V136" s="84">
        <v>0</v>
      </c>
      <c r="W136" s="84">
        <v>72</v>
      </c>
      <c r="X136" s="85">
        <f t="shared" si="24"/>
        <v>9063</v>
      </c>
      <c r="Y136" s="85">
        <f t="shared" si="25"/>
        <v>8026</v>
      </c>
      <c r="Z136" s="85">
        <f t="shared" si="16"/>
        <v>17089</v>
      </c>
    </row>
    <row r="137" spans="1:26" ht="25.5" hidden="1" outlineLevel="1">
      <c r="A137" s="920"/>
      <c r="B137" s="920"/>
      <c r="C137" s="83" t="s">
        <v>183</v>
      </c>
      <c r="D137" s="84">
        <v>5</v>
      </c>
      <c r="E137" s="84">
        <v>10</v>
      </c>
      <c r="F137" s="84">
        <v>30</v>
      </c>
      <c r="G137" s="84">
        <v>4</v>
      </c>
      <c r="H137" s="84">
        <v>1192</v>
      </c>
      <c r="I137" s="84">
        <v>7</v>
      </c>
      <c r="J137" s="84">
        <v>10</v>
      </c>
      <c r="K137" s="84">
        <v>66</v>
      </c>
      <c r="L137" s="84">
        <v>24</v>
      </c>
      <c r="M137" s="84">
        <v>1875</v>
      </c>
      <c r="N137" s="84">
        <v>0</v>
      </c>
      <c r="O137" s="84">
        <v>0</v>
      </c>
      <c r="P137" s="84">
        <v>0</v>
      </c>
      <c r="Q137" s="84">
        <v>0</v>
      </c>
      <c r="R137" s="84">
        <v>77</v>
      </c>
      <c r="S137" s="84">
        <v>0</v>
      </c>
      <c r="T137" s="84">
        <v>0</v>
      </c>
      <c r="U137" s="84">
        <v>0</v>
      </c>
      <c r="V137" s="84">
        <v>0</v>
      </c>
      <c r="W137" s="84">
        <v>41</v>
      </c>
      <c r="X137" s="85">
        <f t="shared" si="24"/>
        <v>1318</v>
      </c>
      <c r="Y137" s="85">
        <f t="shared" si="25"/>
        <v>2023</v>
      </c>
      <c r="Z137" s="85">
        <f t="shared" si="16"/>
        <v>3341</v>
      </c>
    </row>
    <row r="138" spans="1:26" ht="25.5" hidden="1" outlineLevel="1">
      <c r="A138" s="920"/>
      <c r="B138" s="920"/>
      <c r="C138" s="83" t="s">
        <v>184</v>
      </c>
      <c r="D138" s="84">
        <v>0</v>
      </c>
      <c r="E138" s="84">
        <v>0</v>
      </c>
      <c r="F138" s="84">
        <v>0</v>
      </c>
      <c r="G138" s="84">
        <v>0</v>
      </c>
      <c r="H138" s="84">
        <v>0</v>
      </c>
      <c r="I138" s="84">
        <v>0</v>
      </c>
      <c r="J138" s="84">
        <v>0</v>
      </c>
      <c r="K138" s="84">
        <v>0</v>
      </c>
      <c r="L138" s="84">
        <v>0</v>
      </c>
      <c r="M138" s="84">
        <v>0</v>
      </c>
      <c r="N138" s="84">
        <v>0</v>
      </c>
      <c r="O138" s="84">
        <v>0</v>
      </c>
      <c r="P138" s="84">
        <v>0</v>
      </c>
      <c r="Q138" s="84">
        <v>0</v>
      </c>
      <c r="R138" s="84">
        <v>0</v>
      </c>
      <c r="S138" s="84">
        <v>0</v>
      </c>
      <c r="T138" s="84">
        <v>0</v>
      </c>
      <c r="U138" s="84">
        <v>0</v>
      </c>
      <c r="V138" s="84">
        <v>0</v>
      </c>
      <c r="W138" s="84">
        <v>0</v>
      </c>
      <c r="X138" s="85">
        <f t="shared" si="24"/>
        <v>0</v>
      </c>
      <c r="Y138" s="85">
        <f t="shared" si="25"/>
        <v>0</v>
      </c>
      <c r="Z138" s="85">
        <f t="shared" si="16"/>
        <v>0</v>
      </c>
    </row>
    <row r="139" spans="1:26" ht="25.5" hidden="1" outlineLevel="1">
      <c r="A139" s="920"/>
      <c r="B139" s="920"/>
      <c r="C139" s="83" t="s">
        <v>185</v>
      </c>
      <c r="D139" s="84">
        <v>0</v>
      </c>
      <c r="E139" s="84">
        <v>0</v>
      </c>
      <c r="F139" s="84">
        <v>0</v>
      </c>
      <c r="G139" s="84">
        <v>0</v>
      </c>
      <c r="H139" s="84">
        <v>0</v>
      </c>
      <c r="I139" s="84">
        <v>0</v>
      </c>
      <c r="J139" s="84">
        <v>0</v>
      </c>
      <c r="K139" s="84">
        <v>0</v>
      </c>
      <c r="L139" s="84">
        <v>0</v>
      </c>
      <c r="M139" s="84">
        <v>0</v>
      </c>
      <c r="N139" s="84">
        <v>0</v>
      </c>
      <c r="O139" s="84">
        <v>0</v>
      </c>
      <c r="P139" s="84">
        <v>0</v>
      </c>
      <c r="Q139" s="84">
        <v>0</v>
      </c>
      <c r="R139" s="84">
        <v>0</v>
      </c>
      <c r="S139" s="84">
        <v>0</v>
      </c>
      <c r="T139" s="84">
        <v>0</v>
      </c>
      <c r="U139" s="84">
        <v>0</v>
      </c>
      <c r="V139" s="84">
        <v>0</v>
      </c>
      <c r="W139" s="84">
        <v>0</v>
      </c>
      <c r="X139" s="85">
        <f t="shared" si="24"/>
        <v>0</v>
      </c>
      <c r="Y139" s="85">
        <f t="shared" si="25"/>
        <v>0</v>
      </c>
      <c r="Z139" s="85">
        <f t="shared" si="16"/>
        <v>0</v>
      </c>
    </row>
    <row r="140" spans="1:26" ht="51" hidden="1" outlineLevel="1">
      <c r="A140" s="920"/>
      <c r="B140" s="920"/>
      <c r="C140" s="83" t="s">
        <v>186</v>
      </c>
      <c r="D140" s="84">
        <v>0</v>
      </c>
      <c r="E140" s="84">
        <v>2</v>
      </c>
      <c r="F140" s="84">
        <v>9</v>
      </c>
      <c r="G140" s="84">
        <v>4</v>
      </c>
      <c r="H140" s="84">
        <v>891</v>
      </c>
      <c r="I140" s="84">
        <v>0</v>
      </c>
      <c r="J140" s="84">
        <v>4</v>
      </c>
      <c r="K140" s="84">
        <v>9</v>
      </c>
      <c r="L140" s="84">
        <v>4</v>
      </c>
      <c r="M140" s="84">
        <v>837</v>
      </c>
      <c r="N140" s="84">
        <v>0</v>
      </c>
      <c r="O140" s="84">
        <v>0</v>
      </c>
      <c r="P140" s="84">
        <v>0</v>
      </c>
      <c r="Q140" s="84">
        <v>0</v>
      </c>
      <c r="R140" s="84">
        <v>24</v>
      </c>
      <c r="S140" s="84">
        <v>0</v>
      </c>
      <c r="T140" s="84">
        <v>0</v>
      </c>
      <c r="U140" s="84">
        <v>0</v>
      </c>
      <c r="V140" s="84">
        <v>0</v>
      </c>
      <c r="W140" s="84">
        <v>21</v>
      </c>
      <c r="X140" s="85">
        <f t="shared" si="24"/>
        <v>930</v>
      </c>
      <c r="Y140" s="85">
        <f t="shared" si="25"/>
        <v>875</v>
      </c>
      <c r="Z140" s="85">
        <f t="shared" si="16"/>
        <v>1805</v>
      </c>
    </row>
    <row r="141" spans="1:26" ht="38.25" hidden="1" outlineLevel="1">
      <c r="A141" s="920"/>
      <c r="B141" s="83" t="s">
        <v>187</v>
      </c>
      <c r="C141" s="83" t="s">
        <v>188</v>
      </c>
      <c r="D141" s="84">
        <v>0</v>
      </c>
      <c r="E141" s="84">
        <v>0</v>
      </c>
      <c r="F141" s="84">
        <v>0</v>
      </c>
      <c r="G141" s="84">
        <v>0</v>
      </c>
      <c r="H141" s="84">
        <v>28</v>
      </c>
      <c r="I141" s="84">
        <v>0</v>
      </c>
      <c r="J141" s="84">
        <v>0</v>
      </c>
      <c r="K141" s="84">
        <v>0</v>
      </c>
      <c r="L141" s="84">
        <v>0</v>
      </c>
      <c r="M141" s="84">
        <v>0</v>
      </c>
      <c r="N141" s="84">
        <v>0</v>
      </c>
      <c r="O141" s="84">
        <v>0</v>
      </c>
      <c r="P141" s="84">
        <v>0</v>
      </c>
      <c r="Q141" s="84">
        <v>0</v>
      </c>
      <c r="R141" s="84">
        <v>0</v>
      </c>
      <c r="S141" s="84">
        <v>0</v>
      </c>
      <c r="T141" s="84">
        <v>0</v>
      </c>
      <c r="U141" s="84">
        <v>0</v>
      </c>
      <c r="V141" s="84">
        <v>0</v>
      </c>
      <c r="W141" s="84">
        <v>0</v>
      </c>
      <c r="X141" s="85">
        <f t="shared" si="24"/>
        <v>28</v>
      </c>
      <c r="Y141" s="85">
        <f t="shared" si="25"/>
        <v>0</v>
      </c>
      <c r="Z141" s="85">
        <f t="shared" si="16"/>
        <v>28</v>
      </c>
    </row>
    <row r="142" spans="1:26" ht="25.5" hidden="1" outlineLevel="1">
      <c r="A142" s="920"/>
      <c r="B142" s="920" t="s">
        <v>189</v>
      </c>
      <c r="C142" s="83" t="s">
        <v>190</v>
      </c>
      <c r="D142" s="84">
        <v>8</v>
      </c>
      <c r="E142" s="84">
        <v>26</v>
      </c>
      <c r="F142" s="84">
        <v>33</v>
      </c>
      <c r="G142" s="84">
        <v>0</v>
      </c>
      <c r="H142" s="84">
        <v>1289</v>
      </c>
      <c r="I142" s="84">
        <v>10</v>
      </c>
      <c r="J142" s="84">
        <v>16</v>
      </c>
      <c r="K142" s="84">
        <v>30</v>
      </c>
      <c r="L142" s="84">
        <v>28</v>
      </c>
      <c r="M142" s="84">
        <v>662</v>
      </c>
      <c r="N142" s="84">
        <v>0</v>
      </c>
      <c r="O142" s="84">
        <v>0</v>
      </c>
      <c r="P142" s="84">
        <v>0</v>
      </c>
      <c r="Q142" s="84">
        <v>0</v>
      </c>
      <c r="R142" s="84">
        <v>26</v>
      </c>
      <c r="S142" s="84">
        <v>0</v>
      </c>
      <c r="T142" s="84">
        <v>0</v>
      </c>
      <c r="U142" s="84">
        <v>0</v>
      </c>
      <c r="V142" s="84">
        <v>48</v>
      </c>
      <c r="W142" s="84">
        <v>16</v>
      </c>
      <c r="X142" s="85">
        <f t="shared" si="24"/>
        <v>1382</v>
      </c>
      <c r="Y142" s="85">
        <f t="shared" si="25"/>
        <v>810</v>
      </c>
      <c r="Z142" s="85">
        <f t="shared" si="16"/>
        <v>2192</v>
      </c>
    </row>
    <row r="143" spans="1:26" ht="38.25" hidden="1" outlineLevel="1">
      <c r="A143" s="920"/>
      <c r="B143" s="920"/>
      <c r="C143" s="83" t="s">
        <v>191</v>
      </c>
      <c r="D143" s="84">
        <v>4</v>
      </c>
      <c r="E143" s="84">
        <v>2</v>
      </c>
      <c r="F143" s="84">
        <v>12</v>
      </c>
      <c r="G143" s="84">
        <v>4</v>
      </c>
      <c r="H143" s="84">
        <v>963</v>
      </c>
      <c r="I143" s="84">
        <v>0</v>
      </c>
      <c r="J143" s="84">
        <v>0</v>
      </c>
      <c r="K143" s="84">
        <v>12</v>
      </c>
      <c r="L143" s="84">
        <v>4</v>
      </c>
      <c r="M143" s="84">
        <v>68</v>
      </c>
      <c r="N143" s="84">
        <v>0</v>
      </c>
      <c r="O143" s="84">
        <v>0</v>
      </c>
      <c r="P143" s="84">
        <v>0</v>
      </c>
      <c r="Q143" s="84">
        <v>0</v>
      </c>
      <c r="R143" s="84">
        <v>170</v>
      </c>
      <c r="S143" s="84">
        <v>0</v>
      </c>
      <c r="T143" s="84">
        <v>0</v>
      </c>
      <c r="U143" s="84">
        <v>0</v>
      </c>
      <c r="V143" s="84">
        <v>0</v>
      </c>
      <c r="W143" s="84">
        <v>6</v>
      </c>
      <c r="X143" s="85">
        <f t="shared" si="24"/>
        <v>1155</v>
      </c>
      <c r="Y143" s="85">
        <f t="shared" si="25"/>
        <v>90</v>
      </c>
      <c r="Z143" s="85">
        <f t="shared" si="16"/>
        <v>1245</v>
      </c>
    </row>
    <row r="144" spans="1:26" ht="12.95" customHeight="1" collapsed="1">
      <c r="A144" s="918" t="s">
        <v>192</v>
      </c>
      <c r="B144" s="918"/>
      <c r="C144" s="918"/>
      <c r="D144" s="81">
        <f t="shared" ref="D144:Z144" si="26">+SUM(D145:D149)</f>
        <v>12</v>
      </c>
      <c r="E144" s="81">
        <f t="shared" si="26"/>
        <v>34</v>
      </c>
      <c r="F144" s="81">
        <f t="shared" si="26"/>
        <v>57</v>
      </c>
      <c r="G144" s="81">
        <f t="shared" si="26"/>
        <v>23</v>
      </c>
      <c r="H144" s="81">
        <f t="shared" si="26"/>
        <v>6834</v>
      </c>
      <c r="I144" s="81">
        <f t="shared" si="26"/>
        <v>2</v>
      </c>
      <c r="J144" s="81">
        <f t="shared" si="26"/>
        <v>6</v>
      </c>
      <c r="K144" s="81">
        <f t="shared" si="26"/>
        <v>9</v>
      </c>
      <c r="L144" s="81">
        <f t="shared" si="26"/>
        <v>8</v>
      </c>
      <c r="M144" s="81">
        <f t="shared" si="26"/>
        <v>949</v>
      </c>
      <c r="N144" s="81">
        <f t="shared" si="26"/>
        <v>0</v>
      </c>
      <c r="O144" s="81">
        <f t="shared" si="26"/>
        <v>0</v>
      </c>
      <c r="P144" s="81">
        <f t="shared" si="26"/>
        <v>0</v>
      </c>
      <c r="Q144" s="81">
        <f t="shared" si="26"/>
        <v>1</v>
      </c>
      <c r="R144" s="81">
        <f t="shared" si="26"/>
        <v>294</v>
      </c>
      <c r="S144" s="81">
        <f t="shared" si="26"/>
        <v>0</v>
      </c>
      <c r="T144" s="81">
        <f t="shared" si="26"/>
        <v>0</v>
      </c>
      <c r="U144" s="81">
        <f t="shared" si="26"/>
        <v>0</v>
      </c>
      <c r="V144" s="81">
        <f t="shared" si="26"/>
        <v>0</v>
      </c>
      <c r="W144" s="81">
        <f t="shared" si="26"/>
        <v>22</v>
      </c>
      <c r="X144" s="82">
        <f t="shared" si="26"/>
        <v>7255</v>
      </c>
      <c r="Y144" s="82">
        <f t="shared" si="26"/>
        <v>996</v>
      </c>
      <c r="Z144" s="82">
        <f t="shared" si="26"/>
        <v>8251</v>
      </c>
    </row>
    <row r="145" spans="1:26" ht="38.25" hidden="1" outlineLevel="1">
      <c r="A145" s="920" t="s">
        <v>192</v>
      </c>
      <c r="B145" s="920" t="s">
        <v>193</v>
      </c>
      <c r="C145" s="83" t="s">
        <v>194</v>
      </c>
      <c r="D145" s="84">
        <v>2</v>
      </c>
      <c r="E145" s="84">
        <v>12</v>
      </c>
      <c r="F145" s="84">
        <v>18</v>
      </c>
      <c r="G145" s="84">
        <v>0</v>
      </c>
      <c r="H145" s="84">
        <v>2663</v>
      </c>
      <c r="I145" s="84">
        <v>0</v>
      </c>
      <c r="J145" s="84">
        <v>0</v>
      </c>
      <c r="K145" s="84">
        <v>0</v>
      </c>
      <c r="L145" s="84">
        <v>8</v>
      </c>
      <c r="M145" s="84">
        <v>273</v>
      </c>
      <c r="N145" s="84">
        <v>0</v>
      </c>
      <c r="O145" s="84">
        <v>0</v>
      </c>
      <c r="P145" s="84">
        <v>0</v>
      </c>
      <c r="Q145" s="84">
        <v>0</v>
      </c>
      <c r="R145" s="84">
        <v>207</v>
      </c>
      <c r="S145" s="84">
        <v>0</v>
      </c>
      <c r="T145" s="84">
        <v>0</v>
      </c>
      <c r="U145" s="84">
        <v>0</v>
      </c>
      <c r="V145" s="84">
        <v>0</v>
      </c>
      <c r="W145" s="84">
        <v>6</v>
      </c>
      <c r="X145" s="85">
        <f>D145+E145+F145+G145+H145+N145+O145+P145+Q145+R145</f>
        <v>2902</v>
      </c>
      <c r="Y145" s="85">
        <f>I145+J145+K145+L145+M145+S145+T145+U145+V145+W145</f>
        <v>287</v>
      </c>
      <c r="Z145" s="85">
        <f t="shared" si="16"/>
        <v>3189</v>
      </c>
    </row>
    <row r="146" spans="1:26" ht="63.75" hidden="1" outlineLevel="1">
      <c r="A146" s="920"/>
      <c r="B146" s="920"/>
      <c r="C146" s="83" t="s">
        <v>195</v>
      </c>
      <c r="D146" s="84">
        <v>0</v>
      </c>
      <c r="E146" s="84">
        <v>6</v>
      </c>
      <c r="F146" s="84">
        <v>12</v>
      </c>
      <c r="G146" s="84">
        <v>3</v>
      </c>
      <c r="H146" s="84">
        <v>679</v>
      </c>
      <c r="I146" s="84">
        <v>0</v>
      </c>
      <c r="J146" s="84">
        <v>2</v>
      </c>
      <c r="K146" s="84">
        <v>3</v>
      </c>
      <c r="L146" s="84">
        <v>0</v>
      </c>
      <c r="M146" s="84">
        <v>85</v>
      </c>
      <c r="N146" s="84">
        <v>0</v>
      </c>
      <c r="O146" s="84">
        <v>0</v>
      </c>
      <c r="P146" s="84">
        <v>0</v>
      </c>
      <c r="Q146" s="84">
        <v>1</v>
      </c>
      <c r="R146" s="84">
        <v>4</v>
      </c>
      <c r="S146" s="84">
        <v>0</v>
      </c>
      <c r="T146" s="84">
        <v>0</v>
      </c>
      <c r="U146" s="84">
        <v>0</v>
      </c>
      <c r="V146" s="84">
        <v>0</v>
      </c>
      <c r="W146" s="84">
        <v>1</v>
      </c>
      <c r="X146" s="85">
        <f>D146+E146+F146+G146+H146+N146+O146+P146+Q146+R146</f>
        <v>705</v>
      </c>
      <c r="Y146" s="85">
        <f>I146+J146+K146+L146+M146+S146+T146+U146+V146+W146</f>
        <v>91</v>
      </c>
      <c r="Z146" s="85">
        <f t="shared" si="16"/>
        <v>796</v>
      </c>
    </row>
    <row r="147" spans="1:26" ht="25.5" hidden="1" outlineLevel="1">
      <c r="A147" s="920"/>
      <c r="B147" s="920"/>
      <c r="C147" s="83" t="s">
        <v>196</v>
      </c>
      <c r="D147" s="84">
        <v>0</v>
      </c>
      <c r="E147" s="84">
        <v>0</v>
      </c>
      <c r="F147" s="84">
        <v>0</v>
      </c>
      <c r="G147" s="84">
        <v>0</v>
      </c>
      <c r="H147" s="84">
        <v>0</v>
      </c>
      <c r="I147" s="84">
        <v>0</v>
      </c>
      <c r="J147" s="84">
        <v>0</v>
      </c>
      <c r="K147" s="84">
        <v>0</v>
      </c>
      <c r="L147" s="84">
        <v>0</v>
      </c>
      <c r="M147" s="84">
        <v>0</v>
      </c>
      <c r="N147" s="84">
        <v>0</v>
      </c>
      <c r="O147" s="84">
        <v>0</v>
      </c>
      <c r="P147" s="84">
        <v>0</v>
      </c>
      <c r="Q147" s="84">
        <v>0</v>
      </c>
      <c r="R147" s="84">
        <v>0</v>
      </c>
      <c r="S147" s="84">
        <v>0</v>
      </c>
      <c r="T147" s="84">
        <v>0</v>
      </c>
      <c r="U147" s="84">
        <v>0</v>
      </c>
      <c r="V147" s="84">
        <v>0</v>
      </c>
      <c r="W147" s="84">
        <v>0</v>
      </c>
      <c r="X147" s="85">
        <f>D147+E147+F147+G147+H147+N147+O147+P147+Q147+R147</f>
        <v>0</v>
      </c>
      <c r="Y147" s="85">
        <f>I147+J147+K147+L147+M147+S147+T147+U147+V147+W147</f>
        <v>0</v>
      </c>
      <c r="Z147" s="85">
        <f t="shared" si="16"/>
        <v>0</v>
      </c>
    </row>
    <row r="148" spans="1:26" ht="51" hidden="1" outlineLevel="1">
      <c r="A148" s="920"/>
      <c r="B148" s="920"/>
      <c r="C148" s="83" t="s">
        <v>197</v>
      </c>
      <c r="D148" s="84">
        <v>0</v>
      </c>
      <c r="E148" s="84">
        <v>0</v>
      </c>
      <c r="F148" s="84">
        <v>0</v>
      </c>
      <c r="G148" s="84">
        <v>0</v>
      </c>
      <c r="H148" s="84">
        <v>0</v>
      </c>
      <c r="I148" s="84">
        <v>0</v>
      </c>
      <c r="J148" s="84">
        <v>0</v>
      </c>
      <c r="K148" s="84">
        <v>0</v>
      </c>
      <c r="L148" s="84">
        <v>0</v>
      </c>
      <c r="M148" s="84">
        <v>0</v>
      </c>
      <c r="N148" s="84">
        <v>0</v>
      </c>
      <c r="O148" s="84">
        <v>0</v>
      </c>
      <c r="P148" s="84">
        <v>0</v>
      </c>
      <c r="Q148" s="84">
        <v>0</v>
      </c>
      <c r="R148" s="84">
        <v>0</v>
      </c>
      <c r="S148" s="84">
        <v>0</v>
      </c>
      <c r="T148" s="84">
        <v>0</v>
      </c>
      <c r="U148" s="84">
        <v>0</v>
      </c>
      <c r="V148" s="84">
        <v>0</v>
      </c>
      <c r="W148" s="84">
        <v>0</v>
      </c>
      <c r="X148" s="85">
        <f>D148+E148+F148+G148+H148+N148+O148+P148+Q148+R148</f>
        <v>0</v>
      </c>
      <c r="Y148" s="85">
        <f>I148+J148+K148+L148+M148+S148+T148+U148+V148+W148</f>
        <v>0</v>
      </c>
      <c r="Z148" s="85">
        <f t="shared" si="16"/>
        <v>0</v>
      </c>
    </row>
    <row r="149" spans="1:26" ht="51" hidden="1" outlineLevel="1">
      <c r="A149" s="921"/>
      <c r="B149" s="86" t="s">
        <v>198</v>
      </c>
      <c r="C149" s="86" t="s">
        <v>199</v>
      </c>
      <c r="D149" s="84">
        <v>10</v>
      </c>
      <c r="E149" s="84">
        <v>16</v>
      </c>
      <c r="F149" s="84">
        <v>27</v>
      </c>
      <c r="G149" s="84">
        <v>20</v>
      </c>
      <c r="H149" s="84">
        <v>3492</v>
      </c>
      <c r="I149" s="84">
        <v>2</v>
      </c>
      <c r="J149" s="84">
        <v>4</v>
      </c>
      <c r="K149" s="84">
        <v>6</v>
      </c>
      <c r="L149" s="84">
        <v>0</v>
      </c>
      <c r="M149" s="84">
        <v>591</v>
      </c>
      <c r="N149" s="84">
        <v>0</v>
      </c>
      <c r="O149" s="84">
        <v>0</v>
      </c>
      <c r="P149" s="84">
        <v>0</v>
      </c>
      <c r="Q149" s="84">
        <v>0</v>
      </c>
      <c r="R149" s="84">
        <v>83</v>
      </c>
      <c r="S149" s="84">
        <v>0</v>
      </c>
      <c r="T149" s="84">
        <v>0</v>
      </c>
      <c r="U149" s="84">
        <v>0</v>
      </c>
      <c r="V149" s="84">
        <v>0</v>
      </c>
      <c r="W149" s="84">
        <v>15</v>
      </c>
      <c r="X149" s="85">
        <f>D149+E149+F149+G149+H149+N149+O149+P149+Q149+R149</f>
        <v>3648</v>
      </c>
      <c r="Y149" s="85">
        <f>I149+J149+K149+L149+M149+S149+T149+U149+V149+W149</f>
        <v>618</v>
      </c>
      <c r="Z149" s="85">
        <f t="shared" ref="Z149:Z220" si="27">+Y149+X149</f>
        <v>4266</v>
      </c>
    </row>
    <row r="150" spans="1:26" ht="44.25" customHeight="1" collapsed="1">
      <c r="A150" s="922" t="s">
        <v>200</v>
      </c>
      <c r="B150" s="922"/>
      <c r="C150" s="922"/>
      <c r="D150" s="81">
        <f t="shared" ref="D150:Z150" si="28">SUM(D151:D157)</f>
        <v>74</v>
      </c>
      <c r="E150" s="81">
        <f t="shared" si="28"/>
        <v>217</v>
      </c>
      <c r="F150" s="81">
        <f t="shared" si="28"/>
        <v>420</v>
      </c>
      <c r="G150" s="81">
        <f t="shared" si="28"/>
        <v>140</v>
      </c>
      <c r="H150" s="81">
        <f t="shared" si="28"/>
        <v>43293</v>
      </c>
      <c r="I150" s="81">
        <f t="shared" si="28"/>
        <v>4</v>
      </c>
      <c r="J150" s="81">
        <f t="shared" si="28"/>
        <v>22</v>
      </c>
      <c r="K150" s="81">
        <f t="shared" si="28"/>
        <v>30</v>
      </c>
      <c r="L150" s="81">
        <f t="shared" si="28"/>
        <v>12</v>
      </c>
      <c r="M150" s="81">
        <f t="shared" si="28"/>
        <v>1728</v>
      </c>
      <c r="N150" s="81">
        <f t="shared" si="28"/>
        <v>0</v>
      </c>
      <c r="O150" s="81">
        <f t="shared" si="28"/>
        <v>1</v>
      </c>
      <c r="P150" s="81">
        <f t="shared" si="28"/>
        <v>0</v>
      </c>
      <c r="Q150" s="81">
        <f t="shared" si="28"/>
        <v>0</v>
      </c>
      <c r="R150" s="81">
        <f t="shared" si="28"/>
        <v>1373</v>
      </c>
      <c r="S150" s="81">
        <f t="shared" si="28"/>
        <v>0</v>
      </c>
      <c r="T150" s="81">
        <f t="shared" si="28"/>
        <v>0</v>
      </c>
      <c r="U150" s="81">
        <f t="shared" si="28"/>
        <v>0</v>
      </c>
      <c r="V150" s="81">
        <f t="shared" si="28"/>
        <v>0</v>
      </c>
      <c r="W150" s="81">
        <f t="shared" si="28"/>
        <v>36</v>
      </c>
      <c r="X150" s="82">
        <f t="shared" si="28"/>
        <v>45518</v>
      </c>
      <c r="Y150" s="82">
        <f t="shared" si="28"/>
        <v>1832</v>
      </c>
      <c r="Z150" s="82">
        <f t="shared" si="28"/>
        <v>47350</v>
      </c>
    </row>
    <row r="151" spans="1:26" ht="76.5" hidden="1" outlineLevel="1">
      <c r="A151" s="919" t="s">
        <v>200</v>
      </c>
      <c r="B151" s="87" t="s">
        <v>201</v>
      </c>
      <c r="C151" s="87" t="s">
        <v>202</v>
      </c>
      <c r="D151" s="84">
        <v>10</v>
      </c>
      <c r="E151" s="84">
        <v>22</v>
      </c>
      <c r="F151" s="84">
        <v>111</v>
      </c>
      <c r="G151" s="84">
        <v>48</v>
      </c>
      <c r="H151" s="84">
        <v>12692</v>
      </c>
      <c r="I151" s="84">
        <v>2</v>
      </c>
      <c r="J151" s="84">
        <v>8</v>
      </c>
      <c r="K151" s="84">
        <v>12</v>
      </c>
      <c r="L151" s="84">
        <v>0</v>
      </c>
      <c r="M151" s="84">
        <v>441</v>
      </c>
      <c r="N151" s="84">
        <v>0</v>
      </c>
      <c r="O151" s="84">
        <v>0</v>
      </c>
      <c r="P151" s="84">
        <v>0</v>
      </c>
      <c r="Q151" s="84">
        <v>0</v>
      </c>
      <c r="R151" s="84">
        <v>470</v>
      </c>
      <c r="S151" s="84">
        <v>0</v>
      </c>
      <c r="T151" s="84">
        <v>0</v>
      </c>
      <c r="U151" s="84">
        <v>0</v>
      </c>
      <c r="V151" s="84">
        <v>0</v>
      </c>
      <c r="W151" s="84">
        <v>16</v>
      </c>
      <c r="X151" s="85">
        <f t="shared" ref="X151:X157" si="29">D151+E151+F151+G151+H151+N151+O151+P151+Q151+R151</f>
        <v>13353</v>
      </c>
      <c r="Y151" s="85">
        <f t="shared" ref="Y151:Y157" si="30">I151+J151+K151+L151+M151+S151+T151+U151+V151+W151</f>
        <v>479</v>
      </c>
      <c r="Z151" s="85">
        <f t="shared" si="27"/>
        <v>13832</v>
      </c>
    </row>
    <row r="152" spans="1:26" ht="25.5" hidden="1" outlineLevel="1">
      <c r="A152" s="920"/>
      <c r="B152" s="920" t="s">
        <v>203</v>
      </c>
      <c r="C152" s="83" t="s">
        <v>204</v>
      </c>
      <c r="D152" s="84">
        <v>38</v>
      </c>
      <c r="E152" s="84">
        <v>95</v>
      </c>
      <c r="F152" s="84">
        <v>129</v>
      </c>
      <c r="G152" s="84">
        <v>52</v>
      </c>
      <c r="H152" s="84">
        <v>11530</v>
      </c>
      <c r="I152" s="84">
        <v>1</v>
      </c>
      <c r="J152" s="84">
        <v>6</v>
      </c>
      <c r="K152" s="84">
        <v>9</v>
      </c>
      <c r="L152" s="84">
        <v>8</v>
      </c>
      <c r="M152" s="84">
        <v>496</v>
      </c>
      <c r="N152" s="84">
        <v>0</v>
      </c>
      <c r="O152" s="84">
        <v>1</v>
      </c>
      <c r="P152" s="84">
        <v>0</v>
      </c>
      <c r="Q152" s="84">
        <v>0</v>
      </c>
      <c r="R152" s="84">
        <v>378</v>
      </c>
      <c r="S152" s="84">
        <v>0</v>
      </c>
      <c r="T152" s="84">
        <v>0</v>
      </c>
      <c r="U152" s="84">
        <v>0</v>
      </c>
      <c r="V152" s="84">
        <v>0</v>
      </c>
      <c r="W152" s="84">
        <v>6</v>
      </c>
      <c r="X152" s="85">
        <f t="shared" si="29"/>
        <v>12223</v>
      </c>
      <c r="Y152" s="85">
        <f t="shared" si="30"/>
        <v>526</v>
      </c>
      <c r="Z152" s="85">
        <f t="shared" si="27"/>
        <v>12749</v>
      </c>
    </row>
    <row r="153" spans="1:26" ht="38.25" hidden="1" outlineLevel="1">
      <c r="A153" s="920"/>
      <c r="B153" s="920"/>
      <c r="C153" s="83" t="s">
        <v>205</v>
      </c>
      <c r="D153" s="84">
        <v>8</v>
      </c>
      <c r="E153" s="84">
        <v>22</v>
      </c>
      <c r="F153" s="84">
        <v>54</v>
      </c>
      <c r="G153" s="84">
        <v>8</v>
      </c>
      <c r="H153" s="84">
        <v>3080</v>
      </c>
      <c r="I153" s="84">
        <v>1</v>
      </c>
      <c r="J153" s="84">
        <v>2</v>
      </c>
      <c r="K153" s="84">
        <v>0</v>
      </c>
      <c r="L153" s="84">
        <v>0</v>
      </c>
      <c r="M153" s="84">
        <v>115</v>
      </c>
      <c r="N153" s="84">
        <v>0</v>
      </c>
      <c r="O153" s="84">
        <v>0</v>
      </c>
      <c r="P153" s="84">
        <v>0</v>
      </c>
      <c r="Q153" s="84">
        <v>0</v>
      </c>
      <c r="R153" s="84">
        <v>69</v>
      </c>
      <c r="S153" s="84">
        <v>0</v>
      </c>
      <c r="T153" s="84">
        <v>0</v>
      </c>
      <c r="U153" s="84">
        <v>0</v>
      </c>
      <c r="V153" s="84">
        <v>0</v>
      </c>
      <c r="W153" s="84">
        <v>0</v>
      </c>
      <c r="X153" s="85">
        <f t="shared" si="29"/>
        <v>3241</v>
      </c>
      <c r="Y153" s="85">
        <f t="shared" si="30"/>
        <v>118</v>
      </c>
      <c r="Z153" s="85">
        <f t="shared" si="27"/>
        <v>3359</v>
      </c>
    </row>
    <row r="154" spans="1:26" ht="51" hidden="1" outlineLevel="1">
      <c r="A154" s="920"/>
      <c r="B154" s="920"/>
      <c r="C154" s="83" t="s">
        <v>206</v>
      </c>
      <c r="D154" s="84">
        <v>10</v>
      </c>
      <c r="E154" s="84">
        <v>22</v>
      </c>
      <c r="F154" s="84">
        <v>57</v>
      </c>
      <c r="G154" s="84">
        <v>8</v>
      </c>
      <c r="H154" s="84">
        <v>8247</v>
      </c>
      <c r="I154" s="84">
        <v>0</v>
      </c>
      <c r="J154" s="84">
        <v>4</v>
      </c>
      <c r="K154" s="84">
        <v>6</v>
      </c>
      <c r="L154" s="84">
        <v>4</v>
      </c>
      <c r="M154" s="84">
        <v>188</v>
      </c>
      <c r="N154" s="84">
        <v>0</v>
      </c>
      <c r="O154" s="84">
        <v>0</v>
      </c>
      <c r="P154" s="84">
        <v>0</v>
      </c>
      <c r="Q154" s="84">
        <v>0</v>
      </c>
      <c r="R154" s="84">
        <v>304</v>
      </c>
      <c r="S154" s="84">
        <v>0</v>
      </c>
      <c r="T154" s="84">
        <v>0</v>
      </c>
      <c r="U154" s="84">
        <v>0</v>
      </c>
      <c r="V154" s="84">
        <v>0</v>
      </c>
      <c r="W154" s="84">
        <v>0</v>
      </c>
      <c r="X154" s="85">
        <f t="shared" si="29"/>
        <v>8648</v>
      </c>
      <c r="Y154" s="85">
        <f t="shared" si="30"/>
        <v>202</v>
      </c>
      <c r="Z154" s="85">
        <f t="shared" si="27"/>
        <v>8850</v>
      </c>
    </row>
    <row r="155" spans="1:26" ht="25.5" hidden="1" outlineLevel="1">
      <c r="A155" s="920"/>
      <c r="B155" s="920"/>
      <c r="C155" s="83" t="s">
        <v>207</v>
      </c>
      <c r="D155" s="84">
        <v>7</v>
      </c>
      <c r="E155" s="84">
        <v>50</v>
      </c>
      <c r="F155" s="84">
        <v>54</v>
      </c>
      <c r="G155" s="84">
        <v>20</v>
      </c>
      <c r="H155" s="84">
        <v>6323</v>
      </c>
      <c r="I155" s="84">
        <v>0</v>
      </c>
      <c r="J155" s="84">
        <v>0</v>
      </c>
      <c r="K155" s="84">
        <v>3</v>
      </c>
      <c r="L155" s="84">
        <v>0</v>
      </c>
      <c r="M155" s="84">
        <v>124</v>
      </c>
      <c r="N155" s="84">
        <v>0</v>
      </c>
      <c r="O155" s="84">
        <v>0</v>
      </c>
      <c r="P155" s="84">
        <v>0</v>
      </c>
      <c r="Q155" s="84">
        <v>0</v>
      </c>
      <c r="R155" s="84">
        <v>130</v>
      </c>
      <c r="S155" s="84">
        <v>0</v>
      </c>
      <c r="T155" s="84">
        <v>0</v>
      </c>
      <c r="U155" s="84">
        <v>0</v>
      </c>
      <c r="V155" s="84">
        <v>0</v>
      </c>
      <c r="W155" s="84">
        <v>0</v>
      </c>
      <c r="X155" s="85">
        <f t="shared" si="29"/>
        <v>6584</v>
      </c>
      <c r="Y155" s="85">
        <f t="shared" si="30"/>
        <v>127</v>
      </c>
      <c r="Z155" s="85">
        <f t="shared" si="27"/>
        <v>6711</v>
      </c>
    </row>
    <row r="156" spans="1:26" ht="76.5" hidden="1" outlineLevel="1">
      <c r="A156" s="920"/>
      <c r="B156" s="920"/>
      <c r="C156" s="83" t="s">
        <v>208</v>
      </c>
      <c r="D156" s="84">
        <v>0</v>
      </c>
      <c r="E156" s="84">
        <v>0</v>
      </c>
      <c r="F156" s="84">
        <v>0</v>
      </c>
      <c r="G156" s="84">
        <v>0</v>
      </c>
      <c r="H156" s="84">
        <v>0</v>
      </c>
      <c r="I156" s="84">
        <v>0</v>
      </c>
      <c r="J156" s="84">
        <v>0</v>
      </c>
      <c r="K156" s="84">
        <v>0</v>
      </c>
      <c r="L156" s="84">
        <v>0</v>
      </c>
      <c r="M156" s="84">
        <v>0</v>
      </c>
      <c r="N156" s="84">
        <v>0</v>
      </c>
      <c r="O156" s="84">
        <v>0</v>
      </c>
      <c r="P156" s="84">
        <v>0</v>
      </c>
      <c r="Q156" s="84">
        <v>0</v>
      </c>
      <c r="R156" s="84">
        <v>0</v>
      </c>
      <c r="S156" s="84">
        <v>0</v>
      </c>
      <c r="T156" s="84">
        <v>0</v>
      </c>
      <c r="U156" s="84">
        <v>0</v>
      </c>
      <c r="V156" s="84">
        <v>0</v>
      </c>
      <c r="W156" s="84">
        <v>0</v>
      </c>
      <c r="X156" s="85">
        <f t="shared" si="29"/>
        <v>0</v>
      </c>
      <c r="Y156" s="85">
        <f t="shared" si="30"/>
        <v>0</v>
      </c>
      <c r="Z156" s="85">
        <f t="shared" si="27"/>
        <v>0</v>
      </c>
    </row>
    <row r="157" spans="1:26" ht="25.5" hidden="1" outlineLevel="1">
      <c r="A157" s="920"/>
      <c r="B157" s="920"/>
      <c r="C157" s="83" t="s">
        <v>209</v>
      </c>
      <c r="D157" s="84">
        <v>1</v>
      </c>
      <c r="E157" s="84">
        <v>6</v>
      </c>
      <c r="F157" s="84">
        <v>15</v>
      </c>
      <c r="G157" s="84">
        <v>4</v>
      </c>
      <c r="H157" s="84">
        <v>1421</v>
      </c>
      <c r="I157" s="84">
        <v>0</v>
      </c>
      <c r="J157" s="84">
        <v>2</v>
      </c>
      <c r="K157" s="84">
        <v>0</v>
      </c>
      <c r="L157" s="84">
        <v>0</v>
      </c>
      <c r="M157" s="84">
        <v>364</v>
      </c>
      <c r="N157" s="84">
        <v>0</v>
      </c>
      <c r="O157" s="84">
        <v>0</v>
      </c>
      <c r="P157" s="84">
        <v>0</v>
      </c>
      <c r="Q157" s="84">
        <v>0</v>
      </c>
      <c r="R157" s="84">
        <v>22</v>
      </c>
      <c r="S157" s="84">
        <v>0</v>
      </c>
      <c r="T157" s="84">
        <v>0</v>
      </c>
      <c r="U157" s="84">
        <v>0</v>
      </c>
      <c r="V157" s="84">
        <v>0</v>
      </c>
      <c r="W157" s="84">
        <v>14</v>
      </c>
      <c r="X157" s="85">
        <f t="shared" si="29"/>
        <v>1469</v>
      </c>
      <c r="Y157" s="85">
        <f t="shared" si="30"/>
        <v>380</v>
      </c>
      <c r="Z157" s="85">
        <f t="shared" si="27"/>
        <v>1849</v>
      </c>
    </row>
    <row r="158" spans="1:26" ht="12.95" customHeight="1" collapsed="1">
      <c r="A158" s="922" t="s">
        <v>210</v>
      </c>
      <c r="B158" s="922"/>
      <c r="C158" s="922"/>
      <c r="D158" s="81">
        <f t="shared" ref="D158:Z158" si="31">SUM(D159:D165)</f>
        <v>48</v>
      </c>
      <c r="E158" s="81">
        <f t="shared" si="31"/>
        <v>206</v>
      </c>
      <c r="F158" s="81">
        <f t="shared" si="31"/>
        <v>498</v>
      </c>
      <c r="G158" s="81">
        <f t="shared" si="31"/>
        <v>130</v>
      </c>
      <c r="H158" s="81">
        <f t="shared" si="31"/>
        <v>36794</v>
      </c>
      <c r="I158" s="81">
        <f t="shared" si="31"/>
        <v>4</v>
      </c>
      <c r="J158" s="81">
        <f t="shared" si="31"/>
        <v>16</v>
      </c>
      <c r="K158" s="81">
        <f t="shared" si="31"/>
        <v>39</v>
      </c>
      <c r="L158" s="81">
        <f t="shared" si="31"/>
        <v>12</v>
      </c>
      <c r="M158" s="81">
        <f t="shared" si="31"/>
        <v>2763</v>
      </c>
      <c r="N158" s="81">
        <f t="shared" si="31"/>
        <v>0</v>
      </c>
      <c r="O158" s="81">
        <f t="shared" si="31"/>
        <v>0</v>
      </c>
      <c r="P158" s="81">
        <f t="shared" si="31"/>
        <v>0</v>
      </c>
      <c r="Q158" s="81">
        <f t="shared" si="31"/>
        <v>2</v>
      </c>
      <c r="R158" s="81">
        <f t="shared" si="31"/>
        <v>789</v>
      </c>
      <c r="S158" s="81">
        <f t="shared" si="31"/>
        <v>0</v>
      </c>
      <c r="T158" s="81">
        <f t="shared" si="31"/>
        <v>0</v>
      </c>
      <c r="U158" s="81">
        <f t="shared" si="31"/>
        <v>0</v>
      </c>
      <c r="V158" s="81">
        <f t="shared" si="31"/>
        <v>0</v>
      </c>
      <c r="W158" s="81">
        <f t="shared" si="31"/>
        <v>59</v>
      </c>
      <c r="X158" s="82">
        <f t="shared" si="31"/>
        <v>38467</v>
      </c>
      <c r="Y158" s="82">
        <f t="shared" si="31"/>
        <v>2893</v>
      </c>
      <c r="Z158" s="82">
        <f t="shared" si="31"/>
        <v>41360</v>
      </c>
    </row>
    <row r="159" spans="1:26" ht="25.5" hidden="1" outlineLevel="1">
      <c r="A159" s="920" t="s">
        <v>210</v>
      </c>
      <c r="B159" s="920" t="s">
        <v>211</v>
      </c>
      <c r="C159" s="83" t="s">
        <v>212</v>
      </c>
      <c r="D159" s="84">
        <v>3</v>
      </c>
      <c r="E159" s="84">
        <v>14</v>
      </c>
      <c r="F159" s="84">
        <v>36</v>
      </c>
      <c r="G159" s="84">
        <v>8</v>
      </c>
      <c r="H159" s="84">
        <v>3556</v>
      </c>
      <c r="I159" s="84">
        <v>0</v>
      </c>
      <c r="J159" s="84">
        <v>0</v>
      </c>
      <c r="K159" s="84">
        <v>0</v>
      </c>
      <c r="L159" s="84">
        <v>0</v>
      </c>
      <c r="M159" s="84">
        <v>25</v>
      </c>
      <c r="N159" s="84">
        <v>0</v>
      </c>
      <c r="O159" s="84">
        <v>0</v>
      </c>
      <c r="P159" s="84">
        <v>0</v>
      </c>
      <c r="Q159" s="84">
        <v>0</v>
      </c>
      <c r="R159" s="84">
        <v>82</v>
      </c>
      <c r="S159" s="84">
        <v>0</v>
      </c>
      <c r="T159" s="84">
        <v>0</v>
      </c>
      <c r="U159" s="84">
        <v>0</v>
      </c>
      <c r="V159" s="84">
        <v>0</v>
      </c>
      <c r="W159" s="84">
        <v>0</v>
      </c>
      <c r="X159" s="85">
        <f t="shared" ref="X159:X165" si="32">D159+E159+F159+G159+H159+N159+O159+P159+Q159+R159</f>
        <v>3699</v>
      </c>
      <c r="Y159" s="85">
        <f t="shared" ref="Y159:Y165" si="33">I159+J159+K159+L159+M159+S159+T159+U159+V159+W159</f>
        <v>25</v>
      </c>
      <c r="Z159" s="85">
        <f t="shared" si="27"/>
        <v>3724</v>
      </c>
    </row>
    <row r="160" spans="1:26" ht="25.5" hidden="1" outlineLevel="1">
      <c r="A160" s="920"/>
      <c r="B160" s="920"/>
      <c r="C160" s="83" t="s">
        <v>213</v>
      </c>
      <c r="D160" s="84">
        <v>13</v>
      </c>
      <c r="E160" s="84">
        <v>38</v>
      </c>
      <c r="F160" s="84">
        <v>105</v>
      </c>
      <c r="G160" s="84">
        <v>36</v>
      </c>
      <c r="H160" s="84">
        <v>7685</v>
      </c>
      <c r="I160" s="84">
        <v>1</v>
      </c>
      <c r="J160" s="84">
        <v>2</v>
      </c>
      <c r="K160" s="84">
        <v>0</v>
      </c>
      <c r="L160" s="84">
        <v>0</v>
      </c>
      <c r="M160" s="84">
        <v>374</v>
      </c>
      <c r="N160" s="84">
        <v>0</v>
      </c>
      <c r="O160" s="84">
        <v>0</v>
      </c>
      <c r="P160" s="84">
        <v>0</v>
      </c>
      <c r="Q160" s="84">
        <v>0</v>
      </c>
      <c r="R160" s="84">
        <v>150</v>
      </c>
      <c r="S160" s="84">
        <v>0</v>
      </c>
      <c r="T160" s="84">
        <v>0</v>
      </c>
      <c r="U160" s="84">
        <v>0</v>
      </c>
      <c r="V160" s="84">
        <v>0</v>
      </c>
      <c r="W160" s="84">
        <v>18</v>
      </c>
      <c r="X160" s="85">
        <f t="shared" si="32"/>
        <v>8027</v>
      </c>
      <c r="Y160" s="85">
        <f t="shared" si="33"/>
        <v>395</v>
      </c>
      <c r="Z160" s="85">
        <f t="shared" si="27"/>
        <v>8422</v>
      </c>
    </row>
    <row r="161" spans="1:26" ht="76.5" hidden="1" outlineLevel="1">
      <c r="A161" s="920"/>
      <c r="B161" s="920" t="s">
        <v>214</v>
      </c>
      <c r="C161" s="83" t="s">
        <v>215</v>
      </c>
      <c r="D161" s="84">
        <v>17</v>
      </c>
      <c r="E161" s="84">
        <v>90</v>
      </c>
      <c r="F161" s="84">
        <v>231</v>
      </c>
      <c r="G161" s="84">
        <v>52</v>
      </c>
      <c r="H161" s="84">
        <v>15299</v>
      </c>
      <c r="I161" s="84">
        <v>1</v>
      </c>
      <c r="J161" s="84">
        <v>6</v>
      </c>
      <c r="K161" s="84">
        <v>21</v>
      </c>
      <c r="L161" s="84">
        <v>8</v>
      </c>
      <c r="M161" s="84">
        <v>836</v>
      </c>
      <c r="N161" s="84">
        <v>0</v>
      </c>
      <c r="O161" s="84">
        <v>0</v>
      </c>
      <c r="P161" s="84">
        <v>0</v>
      </c>
      <c r="Q161" s="84">
        <v>0</v>
      </c>
      <c r="R161" s="84">
        <v>391</v>
      </c>
      <c r="S161" s="84">
        <v>0</v>
      </c>
      <c r="T161" s="84">
        <v>0</v>
      </c>
      <c r="U161" s="84">
        <v>0</v>
      </c>
      <c r="V161" s="84">
        <v>0</v>
      </c>
      <c r="W161" s="84">
        <v>3</v>
      </c>
      <c r="X161" s="85">
        <f t="shared" si="32"/>
        <v>16080</v>
      </c>
      <c r="Y161" s="85">
        <f t="shared" si="33"/>
        <v>875</v>
      </c>
      <c r="Z161" s="85">
        <f t="shared" si="27"/>
        <v>16955</v>
      </c>
    </row>
    <row r="162" spans="1:26" ht="51" hidden="1" outlineLevel="1">
      <c r="A162" s="920"/>
      <c r="B162" s="920"/>
      <c r="C162" s="83" t="s">
        <v>216</v>
      </c>
      <c r="D162" s="84">
        <v>13</v>
      </c>
      <c r="E162" s="84">
        <v>54</v>
      </c>
      <c r="F162" s="84">
        <v>96</v>
      </c>
      <c r="G162" s="84">
        <v>14</v>
      </c>
      <c r="H162" s="84">
        <v>7305</v>
      </c>
      <c r="I162" s="84">
        <v>2</v>
      </c>
      <c r="J162" s="84">
        <v>6</v>
      </c>
      <c r="K162" s="84">
        <v>18</v>
      </c>
      <c r="L162" s="84">
        <v>4</v>
      </c>
      <c r="M162" s="84">
        <v>1385</v>
      </c>
      <c r="N162" s="84">
        <v>0</v>
      </c>
      <c r="O162" s="84">
        <v>0</v>
      </c>
      <c r="P162" s="84">
        <v>0</v>
      </c>
      <c r="Q162" s="84">
        <v>2</v>
      </c>
      <c r="R162" s="84">
        <v>115</v>
      </c>
      <c r="S162" s="84">
        <v>0</v>
      </c>
      <c r="T162" s="84">
        <v>0</v>
      </c>
      <c r="U162" s="84">
        <v>0</v>
      </c>
      <c r="V162" s="84">
        <v>0</v>
      </c>
      <c r="W162" s="84">
        <v>36</v>
      </c>
      <c r="X162" s="85">
        <f t="shared" si="32"/>
        <v>7599</v>
      </c>
      <c r="Y162" s="85">
        <f t="shared" si="33"/>
        <v>1451</v>
      </c>
      <c r="Z162" s="85">
        <f t="shared" si="27"/>
        <v>9050</v>
      </c>
    </row>
    <row r="163" spans="1:26" ht="25.5" hidden="1" outlineLevel="1">
      <c r="A163" s="920"/>
      <c r="B163" s="920"/>
      <c r="C163" s="83" t="s">
        <v>217</v>
      </c>
      <c r="D163" s="84">
        <v>2</v>
      </c>
      <c r="E163" s="84">
        <v>2</v>
      </c>
      <c r="F163" s="84">
        <v>9</v>
      </c>
      <c r="G163" s="84">
        <v>8</v>
      </c>
      <c r="H163" s="84">
        <v>661</v>
      </c>
      <c r="I163" s="84">
        <v>0</v>
      </c>
      <c r="J163" s="84">
        <v>0</v>
      </c>
      <c r="K163" s="84">
        <v>0</v>
      </c>
      <c r="L163" s="84">
        <v>0</v>
      </c>
      <c r="M163" s="84">
        <v>93</v>
      </c>
      <c r="N163" s="84">
        <v>0</v>
      </c>
      <c r="O163" s="84">
        <v>0</v>
      </c>
      <c r="P163" s="84">
        <v>0</v>
      </c>
      <c r="Q163" s="84">
        <v>0</v>
      </c>
      <c r="R163" s="84">
        <v>10</v>
      </c>
      <c r="S163" s="84">
        <v>0</v>
      </c>
      <c r="T163" s="84">
        <v>0</v>
      </c>
      <c r="U163" s="84">
        <v>0</v>
      </c>
      <c r="V163" s="84">
        <v>0</v>
      </c>
      <c r="W163" s="84">
        <v>2</v>
      </c>
      <c r="X163" s="85">
        <f t="shared" si="32"/>
        <v>692</v>
      </c>
      <c r="Y163" s="85">
        <f t="shared" si="33"/>
        <v>95</v>
      </c>
      <c r="Z163" s="85">
        <f t="shared" si="27"/>
        <v>787</v>
      </c>
    </row>
    <row r="164" spans="1:26" ht="25.5" hidden="1" outlineLevel="1">
      <c r="A164" s="920"/>
      <c r="B164" s="920"/>
      <c r="C164" s="83" t="s">
        <v>218</v>
      </c>
      <c r="D164" s="84">
        <v>0</v>
      </c>
      <c r="E164" s="84">
        <v>0</v>
      </c>
      <c r="F164" s="84">
        <v>3</v>
      </c>
      <c r="G164" s="84">
        <v>0</v>
      </c>
      <c r="H164" s="84">
        <v>0</v>
      </c>
      <c r="I164" s="84">
        <v>0</v>
      </c>
      <c r="J164" s="84">
        <v>0</v>
      </c>
      <c r="K164" s="84">
        <v>0</v>
      </c>
      <c r="L164" s="84">
        <v>0</v>
      </c>
      <c r="M164" s="84">
        <v>0</v>
      </c>
      <c r="N164" s="84">
        <v>0</v>
      </c>
      <c r="O164" s="84">
        <v>0</v>
      </c>
      <c r="P164" s="84">
        <v>0</v>
      </c>
      <c r="Q164" s="84">
        <v>0</v>
      </c>
      <c r="R164" s="84">
        <v>0</v>
      </c>
      <c r="S164" s="84">
        <v>0</v>
      </c>
      <c r="T164" s="84">
        <v>0</v>
      </c>
      <c r="U164" s="84">
        <v>0</v>
      </c>
      <c r="V164" s="84">
        <v>0</v>
      </c>
      <c r="W164" s="84">
        <v>0</v>
      </c>
      <c r="X164" s="85">
        <f t="shared" si="32"/>
        <v>3</v>
      </c>
      <c r="Y164" s="85">
        <f t="shared" si="33"/>
        <v>0</v>
      </c>
      <c r="Z164" s="85">
        <f t="shared" si="27"/>
        <v>3</v>
      </c>
    </row>
    <row r="165" spans="1:26" ht="38.25" hidden="1" outlineLevel="1">
      <c r="A165" s="920"/>
      <c r="B165" s="920"/>
      <c r="C165" s="83" t="s">
        <v>219</v>
      </c>
      <c r="D165" s="84">
        <v>0</v>
      </c>
      <c r="E165" s="84">
        <v>8</v>
      </c>
      <c r="F165" s="84">
        <v>18</v>
      </c>
      <c r="G165" s="84">
        <v>12</v>
      </c>
      <c r="H165" s="84">
        <v>2288</v>
      </c>
      <c r="I165" s="84">
        <v>0</v>
      </c>
      <c r="J165" s="84">
        <v>2</v>
      </c>
      <c r="K165" s="84">
        <v>0</v>
      </c>
      <c r="L165" s="84">
        <v>0</v>
      </c>
      <c r="M165" s="84">
        <v>50</v>
      </c>
      <c r="N165" s="84">
        <v>0</v>
      </c>
      <c r="O165" s="84">
        <v>0</v>
      </c>
      <c r="P165" s="84">
        <v>0</v>
      </c>
      <c r="Q165" s="84">
        <v>0</v>
      </c>
      <c r="R165" s="84">
        <v>41</v>
      </c>
      <c r="S165" s="84">
        <v>0</v>
      </c>
      <c r="T165" s="84">
        <v>0</v>
      </c>
      <c r="U165" s="84">
        <v>0</v>
      </c>
      <c r="V165" s="84">
        <v>0</v>
      </c>
      <c r="W165" s="84">
        <v>0</v>
      </c>
      <c r="X165" s="85">
        <f t="shared" si="32"/>
        <v>2367</v>
      </c>
      <c r="Y165" s="85">
        <f t="shared" si="33"/>
        <v>52</v>
      </c>
      <c r="Z165" s="85">
        <f t="shared" si="27"/>
        <v>2419</v>
      </c>
    </row>
    <row r="166" spans="1:26" ht="12.95" customHeight="1" collapsed="1">
      <c r="A166" s="922" t="s">
        <v>220</v>
      </c>
      <c r="B166" s="922"/>
      <c r="C166" s="922"/>
      <c r="D166" s="81">
        <f t="shared" ref="D166:Z166" si="34">SUM(D167:D172)</f>
        <v>20</v>
      </c>
      <c r="E166" s="81">
        <f t="shared" si="34"/>
        <v>82</v>
      </c>
      <c r="F166" s="81">
        <f t="shared" si="34"/>
        <v>135</v>
      </c>
      <c r="G166" s="81">
        <f t="shared" si="34"/>
        <v>76</v>
      </c>
      <c r="H166" s="81">
        <f t="shared" si="34"/>
        <v>11518</v>
      </c>
      <c r="I166" s="81">
        <f t="shared" si="34"/>
        <v>2</v>
      </c>
      <c r="J166" s="81">
        <f t="shared" si="34"/>
        <v>4</v>
      </c>
      <c r="K166" s="81">
        <f t="shared" si="34"/>
        <v>9</v>
      </c>
      <c r="L166" s="81">
        <f t="shared" si="34"/>
        <v>8</v>
      </c>
      <c r="M166" s="81">
        <f t="shared" si="34"/>
        <v>912</v>
      </c>
      <c r="N166" s="81">
        <f t="shared" si="34"/>
        <v>0</v>
      </c>
      <c r="O166" s="81">
        <f t="shared" si="34"/>
        <v>0</v>
      </c>
      <c r="P166" s="81">
        <f t="shared" si="34"/>
        <v>0</v>
      </c>
      <c r="Q166" s="81">
        <f t="shared" si="34"/>
        <v>0</v>
      </c>
      <c r="R166" s="81">
        <f t="shared" si="34"/>
        <v>277</v>
      </c>
      <c r="S166" s="81">
        <f t="shared" si="34"/>
        <v>0</v>
      </c>
      <c r="T166" s="81">
        <f t="shared" si="34"/>
        <v>0</v>
      </c>
      <c r="U166" s="81">
        <f t="shared" si="34"/>
        <v>0</v>
      </c>
      <c r="V166" s="81">
        <f t="shared" si="34"/>
        <v>0</v>
      </c>
      <c r="W166" s="81">
        <f t="shared" si="34"/>
        <v>15</v>
      </c>
      <c r="X166" s="82">
        <f t="shared" si="34"/>
        <v>12108</v>
      </c>
      <c r="Y166" s="82">
        <f t="shared" si="34"/>
        <v>950</v>
      </c>
      <c r="Z166" s="82">
        <f t="shared" si="34"/>
        <v>13058</v>
      </c>
    </row>
    <row r="167" spans="1:26" hidden="1" outlineLevel="1">
      <c r="A167" s="920" t="s">
        <v>220</v>
      </c>
      <c r="B167" s="920" t="s">
        <v>221</v>
      </c>
      <c r="C167" s="83" t="s">
        <v>222</v>
      </c>
      <c r="D167" s="84">
        <v>4</v>
      </c>
      <c r="E167" s="84">
        <v>10</v>
      </c>
      <c r="F167" s="84">
        <v>9</v>
      </c>
      <c r="G167" s="84">
        <v>16</v>
      </c>
      <c r="H167" s="84">
        <v>2878</v>
      </c>
      <c r="I167" s="84">
        <v>0</v>
      </c>
      <c r="J167" s="84">
        <v>0</v>
      </c>
      <c r="K167" s="84">
        <v>0</v>
      </c>
      <c r="L167" s="84">
        <v>4</v>
      </c>
      <c r="M167" s="84">
        <v>59</v>
      </c>
      <c r="N167" s="84">
        <v>0</v>
      </c>
      <c r="O167" s="84">
        <v>0</v>
      </c>
      <c r="P167" s="84">
        <v>0</v>
      </c>
      <c r="Q167" s="84">
        <v>0</v>
      </c>
      <c r="R167" s="84">
        <v>33</v>
      </c>
      <c r="S167" s="84">
        <v>0</v>
      </c>
      <c r="T167" s="84">
        <v>0</v>
      </c>
      <c r="U167" s="84">
        <v>0</v>
      </c>
      <c r="V167" s="84">
        <v>0</v>
      </c>
      <c r="W167" s="84">
        <v>0</v>
      </c>
      <c r="X167" s="85">
        <f t="shared" ref="X167:X172" si="35">D167+E167+F167+G167+H167+N167+O167+P167+Q167+R167</f>
        <v>2950</v>
      </c>
      <c r="Y167" s="85">
        <f t="shared" ref="Y167:Y172" si="36">I167+J167+K167+L167+M167+S167+T167+U167+V167+W167</f>
        <v>63</v>
      </c>
      <c r="Z167" s="85">
        <f t="shared" si="27"/>
        <v>3013</v>
      </c>
    </row>
    <row r="168" spans="1:26" hidden="1" outlineLevel="1">
      <c r="A168" s="920"/>
      <c r="B168" s="920"/>
      <c r="C168" s="83" t="s">
        <v>223</v>
      </c>
      <c r="D168" s="84">
        <v>16</v>
      </c>
      <c r="E168" s="84">
        <v>62</v>
      </c>
      <c r="F168" s="84">
        <v>120</v>
      </c>
      <c r="G168" s="84">
        <v>60</v>
      </c>
      <c r="H168" s="84">
        <v>7226</v>
      </c>
      <c r="I168" s="84">
        <v>2</v>
      </c>
      <c r="J168" s="84">
        <v>4</v>
      </c>
      <c r="K168" s="84">
        <v>9</v>
      </c>
      <c r="L168" s="84">
        <v>4</v>
      </c>
      <c r="M168" s="84">
        <v>401</v>
      </c>
      <c r="N168" s="84">
        <v>0</v>
      </c>
      <c r="O168" s="84">
        <v>0</v>
      </c>
      <c r="P168" s="84">
        <v>0</v>
      </c>
      <c r="Q168" s="84">
        <v>0</v>
      </c>
      <c r="R168" s="84">
        <v>227</v>
      </c>
      <c r="S168" s="84">
        <v>0</v>
      </c>
      <c r="T168" s="84">
        <v>0</v>
      </c>
      <c r="U168" s="84">
        <v>0</v>
      </c>
      <c r="V168" s="84">
        <v>0</v>
      </c>
      <c r="W168" s="84">
        <v>6</v>
      </c>
      <c r="X168" s="85">
        <f t="shared" si="35"/>
        <v>7711</v>
      </c>
      <c r="Y168" s="85">
        <f t="shared" si="36"/>
        <v>426</v>
      </c>
      <c r="Z168" s="85">
        <f t="shared" si="27"/>
        <v>8137</v>
      </c>
    </row>
    <row r="169" spans="1:26" ht="25.5" hidden="1" outlineLevel="1">
      <c r="A169" s="920"/>
      <c r="B169" s="920"/>
      <c r="C169" s="83" t="s">
        <v>224</v>
      </c>
      <c r="D169" s="84">
        <v>0</v>
      </c>
      <c r="E169" s="84">
        <v>8</v>
      </c>
      <c r="F169" s="84">
        <v>3</v>
      </c>
      <c r="G169" s="84">
        <v>0</v>
      </c>
      <c r="H169" s="84">
        <v>687</v>
      </c>
      <c r="I169" s="84">
        <v>0</v>
      </c>
      <c r="J169" s="84">
        <v>0</v>
      </c>
      <c r="K169" s="84">
        <v>0</v>
      </c>
      <c r="L169" s="84">
        <v>0</v>
      </c>
      <c r="M169" s="84">
        <v>17</v>
      </c>
      <c r="N169" s="84">
        <v>0</v>
      </c>
      <c r="O169" s="84">
        <v>0</v>
      </c>
      <c r="P169" s="84">
        <v>0</v>
      </c>
      <c r="Q169" s="84">
        <v>0</v>
      </c>
      <c r="R169" s="84">
        <v>4</v>
      </c>
      <c r="S169" s="84">
        <v>0</v>
      </c>
      <c r="T169" s="84">
        <v>0</v>
      </c>
      <c r="U169" s="84">
        <v>0</v>
      </c>
      <c r="V169" s="84">
        <v>0</v>
      </c>
      <c r="W169" s="84">
        <v>0</v>
      </c>
      <c r="X169" s="85">
        <f t="shared" si="35"/>
        <v>702</v>
      </c>
      <c r="Y169" s="85">
        <f t="shared" si="36"/>
        <v>17</v>
      </c>
      <c r="Z169" s="85">
        <f t="shared" si="27"/>
        <v>719</v>
      </c>
    </row>
    <row r="170" spans="1:26" ht="25.5" hidden="1" outlineLevel="1">
      <c r="A170" s="920"/>
      <c r="B170" s="920"/>
      <c r="C170" s="83" t="s">
        <v>225</v>
      </c>
      <c r="D170" s="84">
        <v>0</v>
      </c>
      <c r="E170" s="84">
        <v>2</v>
      </c>
      <c r="F170" s="84">
        <v>3</v>
      </c>
      <c r="G170" s="84">
        <v>0</v>
      </c>
      <c r="H170" s="84">
        <v>708</v>
      </c>
      <c r="I170" s="84">
        <v>0</v>
      </c>
      <c r="J170" s="84">
        <v>0</v>
      </c>
      <c r="K170" s="84">
        <v>0</v>
      </c>
      <c r="L170" s="84">
        <v>0</v>
      </c>
      <c r="M170" s="84">
        <v>435</v>
      </c>
      <c r="N170" s="84">
        <v>0</v>
      </c>
      <c r="O170" s="84">
        <v>0</v>
      </c>
      <c r="P170" s="84">
        <v>0</v>
      </c>
      <c r="Q170" s="84">
        <v>0</v>
      </c>
      <c r="R170" s="84">
        <v>13</v>
      </c>
      <c r="S170" s="84">
        <v>0</v>
      </c>
      <c r="T170" s="84">
        <v>0</v>
      </c>
      <c r="U170" s="84">
        <v>0</v>
      </c>
      <c r="V170" s="84">
        <v>0</v>
      </c>
      <c r="W170" s="84">
        <v>9</v>
      </c>
      <c r="X170" s="85">
        <f t="shared" si="35"/>
        <v>726</v>
      </c>
      <c r="Y170" s="85">
        <f t="shared" si="36"/>
        <v>444</v>
      </c>
      <c r="Z170" s="85">
        <f t="shared" si="27"/>
        <v>1170</v>
      </c>
    </row>
    <row r="171" spans="1:26" ht="76.5" hidden="1" outlineLevel="1">
      <c r="A171" s="920"/>
      <c r="B171" s="920"/>
      <c r="C171" s="83" t="s">
        <v>226</v>
      </c>
      <c r="D171" s="84">
        <v>0</v>
      </c>
      <c r="E171" s="84">
        <v>0</v>
      </c>
      <c r="F171" s="84">
        <v>0</v>
      </c>
      <c r="G171" s="84">
        <v>0</v>
      </c>
      <c r="H171" s="84">
        <v>0</v>
      </c>
      <c r="I171" s="84">
        <v>0</v>
      </c>
      <c r="J171" s="84">
        <v>0</v>
      </c>
      <c r="K171" s="84">
        <v>0</v>
      </c>
      <c r="L171" s="84">
        <v>0</v>
      </c>
      <c r="M171" s="84">
        <v>0</v>
      </c>
      <c r="N171" s="84">
        <v>0</v>
      </c>
      <c r="O171" s="84">
        <v>0</v>
      </c>
      <c r="P171" s="84">
        <v>0</v>
      </c>
      <c r="Q171" s="84">
        <v>0</v>
      </c>
      <c r="R171" s="84">
        <v>0</v>
      </c>
      <c r="S171" s="84">
        <v>0</v>
      </c>
      <c r="T171" s="84">
        <v>0</v>
      </c>
      <c r="U171" s="84">
        <v>0</v>
      </c>
      <c r="V171" s="84">
        <v>0</v>
      </c>
      <c r="W171" s="84">
        <v>0</v>
      </c>
      <c r="X171" s="85">
        <f t="shared" si="35"/>
        <v>0</v>
      </c>
      <c r="Y171" s="85">
        <f t="shared" si="36"/>
        <v>0</v>
      </c>
      <c r="Z171" s="85">
        <f t="shared" si="27"/>
        <v>0</v>
      </c>
    </row>
    <row r="172" spans="1:26" ht="51" hidden="1" outlineLevel="1">
      <c r="A172" s="920"/>
      <c r="B172" s="83" t="s">
        <v>227</v>
      </c>
      <c r="C172" s="83" t="s">
        <v>228</v>
      </c>
      <c r="D172" s="84">
        <v>0</v>
      </c>
      <c r="E172" s="84">
        <v>0</v>
      </c>
      <c r="F172" s="84">
        <v>0</v>
      </c>
      <c r="G172" s="84">
        <v>0</v>
      </c>
      <c r="H172" s="84">
        <v>19</v>
      </c>
      <c r="I172" s="84">
        <v>0</v>
      </c>
      <c r="J172" s="84">
        <v>0</v>
      </c>
      <c r="K172" s="84">
        <v>0</v>
      </c>
      <c r="L172" s="84">
        <v>0</v>
      </c>
      <c r="M172" s="84">
        <v>0</v>
      </c>
      <c r="N172" s="84">
        <v>0</v>
      </c>
      <c r="O172" s="84">
        <v>0</v>
      </c>
      <c r="P172" s="84">
        <v>0</v>
      </c>
      <c r="Q172" s="84">
        <v>0</v>
      </c>
      <c r="R172" s="84">
        <v>0</v>
      </c>
      <c r="S172" s="84">
        <v>0</v>
      </c>
      <c r="T172" s="84">
        <v>0</v>
      </c>
      <c r="U172" s="84">
        <v>0</v>
      </c>
      <c r="V172" s="84">
        <v>0</v>
      </c>
      <c r="W172" s="84">
        <v>0</v>
      </c>
      <c r="X172" s="85">
        <f t="shared" si="35"/>
        <v>19</v>
      </c>
      <c r="Y172" s="85">
        <f t="shared" si="36"/>
        <v>0</v>
      </c>
      <c r="Z172" s="85">
        <f t="shared" si="27"/>
        <v>19</v>
      </c>
    </row>
    <row r="173" spans="1:26" ht="27" customHeight="1" collapsed="1">
      <c r="A173" s="922" t="s">
        <v>229</v>
      </c>
      <c r="B173" s="922"/>
      <c r="C173" s="922"/>
      <c r="D173" s="81">
        <f t="shared" ref="D173:Z173" si="37">SUM(D174:D175)</f>
        <v>10</v>
      </c>
      <c r="E173" s="81">
        <f t="shared" si="37"/>
        <v>28</v>
      </c>
      <c r="F173" s="81">
        <f t="shared" si="37"/>
        <v>18</v>
      </c>
      <c r="G173" s="81">
        <f t="shared" si="37"/>
        <v>4</v>
      </c>
      <c r="H173" s="81">
        <f t="shared" si="37"/>
        <v>1682</v>
      </c>
      <c r="I173" s="81">
        <f t="shared" si="37"/>
        <v>0</v>
      </c>
      <c r="J173" s="81">
        <f t="shared" si="37"/>
        <v>0</v>
      </c>
      <c r="K173" s="81">
        <f t="shared" si="37"/>
        <v>0</v>
      </c>
      <c r="L173" s="81">
        <f t="shared" si="37"/>
        <v>0</v>
      </c>
      <c r="M173" s="81">
        <f t="shared" si="37"/>
        <v>0</v>
      </c>
      <c r="N173" s="81">
        <f t="shared" si="37"/>
        <v>0</v>
      </c>
      <c r="O173" s="81">
        <f t="shared" si="37"/>
        <v>0</v>
      </c>
      <c r="P173" s="81">
        <f t="shared" si="37"/>
        <v>0</v>
      </c>
      <c r="Q173" s="81">
        <f t="shared" si="37"/>
        <v>0</v>
      </c>
      <c r="R173" s="81">
        <f t="shared" si="37"/>
        <v>91</v>
      </c>
      <c r="S173" s="81">
        <f t="shared" si="37"/>
        <v>0</v>
      </c>
      <c r="T173" s="81">
        <f t="shared" si="37"/>
        <v>0</v>
      </c>
      <c r="U173" s="81">
        <f t="shared" si="37"/>
        <v>0</v>
      </c>
      <c r="V173" s="81">
        <f t="shared" si="37"/>
        <v>0</v>
      </c>
      <c r="W173" s="81">
        <f t="shared" si="37"/>
        <v>0</v>
      </c>
      <c r="X173" s="82">
        <f t="shared" si="37"/>
        <v>1833</v>
      </c>
      <c r="Y173" s="82">
        <f t="shared" si="37"/>
        <v>0</v>
      </c>
      <c r="Z173" s="82">
        <f t="shared" si="37"/>
        <v>1833</v>
      </c>
    </row>
    <row r="174" spans="1:26" ht="38.25" hidden="1" outlineLevel="1">
      <c r="A174" s="920" t="s">
        <v>229</v>
      </c>
      <c r="B174" s="83" t="s">
        <v>230</v>
      </c>
      <c r="C174" s="83" t="s">
        <v>231</v>
      </c>
      <c r="D174" s="84">
        <v>0</v>
      </c>
      <c r="E174" s="84">
        <v>0</v>
      </c>
      <c r="F174" s="84">
        <v>0</v>
      </c>
      <c r="G174" s="84">
        <v>0</v>
      </c>
      <c r="H174" s="84">
        <v>0</v>
      </c>
      <c r="I174" s="84">
        <v>0</v>
      </c>
      <c r="J174" s="84">
        <v>0</v>
      </c>
      <c r="K174" s="84">
        <v>0</v>
      </c>
      <c r="L174" s="84">
        <v>0</v>
      </c>
      <c r="M174" s="84">
        <v>0</v>
      </c>
      <c r="N174" s="84">
        <v>0</v>
      </c>
      <c r="O174" s="84">
        <v>0</v>
      </c>
      <c r="P174" s="84">
        <v>0</v>
      </c>
      <c r="Q174" s="84">
        <v>0</v>
      </c>
      <c r="R174" s="84">
        <v>0</v>
      </c>
      <c r="S174" s="84">
        <v>0</v>
      </c>
      <c r="T174" s="84">
        <v>0</v>
      </c>
      <c r="U174" s="84">
        <v>0</v>
      </c>
      <c r="V174" s="84">
        <v>0</v>
      </c>
      <c r="W174" s="84">
        <v>0</v>
      </c>
      <c r="X174" s="85">
        <f>D174+E174+F174+G174+H174+N174+O174+P174+Q174+R174</f>
        <v>0</v>
      </c>
      <c r="Y174" s="85">
        <f>I174+J174+K174+L174+M174+S174+T174+U174+V174+W174</f>
        <v>0</v>
      </c>
      <c r="Z174" s="85">
        <f t="shared" si="27"/>
        <v>0</v>
      </c>
    </row>
    <row r="175" spans="1:26" ht="63.75" hidden="1" outlineLevel="1">
      <c r="A175" s="920"/>
      <c r="B175" s="83" t="s">
        <v>232</v>
      </c>
      <c r="C175" s="83" t="s">
        <v>233</v>
      </c>
      <c r="D175" s="84">
        <v>10</v>
      </c>
      <c r="E175" s="84">
        <v>28</v>
      </c>
      <c r="F175" s="84">
        <v>18</v>
      </c>
      <c r="G175" s="84">
        <v>4</v>
      </c>
      <c r="H175" s="84">
        <v>1682</v>
      </c>
      <c r="I175" s="84">
        <v>0</v>
      </c>
      <c r="J175" s="84">
        <v>0</v>
      </c>
      <c r="K175" s="84">
        <v>0</v>
      </c>
      <c r="L175" s="84">
        <v>0</v>
      </c>
      <c r="M175" s="84">
        <v>0</v>
      </c>
      <c r="N175" s="84">
        <v>0</v>
      </c>
      <c r="O175" s="84">
        <v>0</v>
      </c>
      <c r="P175" s="84">
        <v>0</v>
      </c>
      <c r="Q175" s="84">
        <v>0</v>
      </c>
      <c r="R175" s="84">
        <v>91</v>
      </c>
      <c r="S175" s="84">
        <v>0</v>
      </c>
      <c r="T175" s="84">
        <v>0</v>
      </c>
      <c r="U175" s="84">
        <v>0</v>
      </c>
      <c r="V175" s="84">
        <v>0</v>
      </c>
      <c r="W175" s="84">
        <v>0</v>
      </c>
      <c r="X175" s="85">
        <f>D175+E175+F175+G175+H175+N175+O175+P175+Q175+R175</f>
        <v>1833</v>
      </c>
      <c r="Y175" s="85">
        <f>I175+J175+K175+L175+M175+S175+T175+U175+V175+W175</f>
        <v>0</v>
      </c>
      <c r="Z175" s="85">
        <f t="shared" si="27"/>
        <v>1833</v>
      </c>
    </row>
    <row r="176" spans="1:26" ht="12.95" customHeight="1" collapsed="1">
      <c r="A176" s="922" t="s">
        <v>234</v>
      </c>
      <c r="B176" s="922"/>
      <c r="C176" s="922"/>
      <c r="D176" s="81">
        <f t="shared" ref="D176:Z176" si="38">SUM(D177:D194)</f>
        <v>45</v>
      </c>
      <c r="E176" s="81">
        <f t="shared" si="38"/>
        <v>210</v>
      </c>
      <c r="F176" s="81">
        <f t="shared" si="38"/>
        <v>416</v>
      </c>
      <c r="G176" s="81">
        <f t="shared" si="38"/>
        <v>136</v>
      </c>
      <c r="H176" s="81">
        <f t="shared" si="38"/>
        <v>25674</v>
      </c>
      <c r="I176" s="81">
        <f t="shared" si="38"/>
        <v>17</v>
      </c>
      <c r="J176" s="81">
        <f t="shared" si="38"/>
        <v>30</v>
      </c>
      <c r="K176" s="81">
        <f t="shared" si="38"/>
        <v>51</v>
      </c>
      <c r="L176" s="81">
        <f t="shared" si="38"/>
        <v>12</v>
      </c>
      <c r="M176" s="81">
        <f t="shared" si="38"/>
        <v>2373</v>
      </c>
      <c r="N176" s="81">
        <f t="shared" si="38"/>
        <v>0</v>
      </c>
      <c r="O176" s="81">
        <f t="shared" si="38"/>
        <v>0</v>
      </c>
      <c r="P176" s="81">
        <f t="shared" si="38"/>
        <v>4</v>
      </c>
      <c r="Q176" s="81">
        <f t="shared" si="38"/>
        <v>0</v>
      </c>
      <c r="R176" s="81">
        <f t="shared" si="38"/>
        <v>993</v>
      </c>
      <c r="S176" s="81">
        <f t="shared" si="38"/>
        <v>0</v>
      </c>
      <c r="T176" s="81">
        <f t="shared" si="38"/>
        <v>0</v>
      </c>
      <c r="U176" s="81">
        <f t="shared" si="38"/>
        <v>0</v>
      </c>
      <c r="V176" s="81">
        <f t="shared" si="38"/>
        <v>0</v>
      </c>
      <c r="W176" s="81">
        <f t="shared" si="38"/>
        <v>39</v>
      </c>
      <c r="X176" s="82">
        <f t="shared" si="38"/>
        <v>27478</v>
      </c>
      <c r="Y176" s="82">
        <f t="shared" si="38"/>
        <v>2522</v>
      </c>
      <c r="Z176" s="82">
        <f t="shared" si="38"/>
        <v>30000</v>
      </c>
    </row>
    <row r="177" spans="1:26" ht="25.5" hidden="1" outlineLevel="1">
      <c r="A177" s="920" t="s">
        <v>234</v>
      </c>
      <c r="B177" s="920" t="s">
        <v>235</v>
      </c>
      <c r="C177" s="83" t="s">
        <v>236</v>
      </c>
      <c r="D177" s="84">
        <v>1</v>
      </c>
      <c r="E177" s="84">
        <v>10</v>
      </c>
      <c r="F177" s="84">
        <v>0</v>
      </c>
      <c r="G177" s="84">
        <v>0</v>
      </c>
      <c r="H177" s="84">
        <v>176</v>
      </c>
      <c r="I177" s="84">
        <v>0</v>
      </c>
      <c r="J177" s="84">
        <v>0</v>
      </c>
      <c r="K177" s="84">
        <v>0</v>
      </c>
      <c r="L177" s="84">
        <v>0</v>
      </c>
      <c r="M177" s="84">
        <v>0</v>
      </c>
      <c r="N177" s="84">
        <v>0</v>
      </c>
      <c r="O177" s="84">
        <v>0</v>
      </c>
      <c r="P177" s="84">
        <v>0</v>
      </c>
      <c r="Q177" s="84">
        <v>0</v>
      </c>
      <c r="R177" s="84">
        <v>5</v>
      </c>
      <c r="S177" s="84">
        <v>0</v>
      </c>
      <c r="T177" s="84">
        <v>0</v>
      </c>
      <c r="U177" s="84">
        <v>0</v>
      </c>
      <c r="V177" s="84">
        <v>0</v>
      </c>
      <c r="W177" s="84">
        <v>0</v>
      </c>
      <c r="X177" s="85">
        <f t="shared" ref="X177:X194" si="39">D177+E177+F177+G177+H177+N177+O177+P177+Q177+R177</f>
        <v>192</v>
      </c>
      <c r="Y177" s="85">
        <f t="shared" ref="Y177:Y194" si="40">I177+J177+K177+L177+M177+S177+T177+U177+V177+W177</f>
        <v>0</v>
      </c>
      <c r="Z177" s="85">
        <f t="shared" si="27"/>
        <v>192</v>
      </c>
    </row>
    <row r="178" spans="1:26" ht="25.5" hidden="1" outlineLevel="1">
      <c r="A178" s="920"/>
      <c r="B178" s="920"/>
      <c r="C178" s="83" t="s">
        <v>237</v>
      </c>
      <c r="D178" s="84">
        <v>2</v>
      </c>
      <c r="E178" s="84">
        <v>8</v>
      </c>
      <c r="F178" s="84">
        <v>6</v>
      </c>
      <c r="G178" s="84">
        <v>0</v>
      </c>
      <c r="H178" s="84">
        <v>359</v>
      </c>
      <c r="I178" s="84">
        <v>0</v>
      </c>
      <c r="J178" s="84">
        <v>0</v>
      </c>
      <c r="K178" s="84">
        <v>0</v>
      </c>
      <c r="L178" s="84">
        <v>0</v>
      </c>
      <c r="M178" s="84">
        <v>0</v>
      </c>
      <c r="N178" s="84">
        <v>0</v>
      </c>
      <c r="O178" s="84">
        <v>0</v>
      </c>
      <c r="P178" s="84">
        <v>0</v>
      </c>
      <c r="Q178" s="84">
        <v>0</v>
      </c>
      <c r="R178" s="84">
        <v>4</v>
      </c>
      <c r="S178" s="84">
        <v>0</v>
      </c>
      <c r="T178" s="84">
        <v>0</v>
      </c>
      <c r="U178" s="84">
        <v>0</v>
      </c>
      <c r="V178" s="84">
        <v>0</v>
      </c>
      <c r="W178" s="84">
        <v>0</v>
      </c>
      <c r="X178" s="85">
        <f t="shared" si="39"/>
        <v>379</v>
      </c>
      <c r="Y178" s="85">
        <f t="shared" si="40"/>
        <v>0</v>
      </c>
      <c r="Z178" s="85">
        <f t="shared" si="27"/>
        <v>379</v>
      </c>
    </row>
    <row r="179" spans="1:26" ht="38.25" hidden="1" outlineLevel="1">
      <c r="A179" s="920"/>
      <c r="B179" s="920"/>
      <c r="C179" s="83" t="s">
        <v>238</v>
      </c>
      <c r="D179" s="84">
        <v>2</v>
      </c>
      <c r="E179" s="84">
        <v>14</v>
      </c>
      <c r="F179" s="84">
        <v>48</v>
      </c>
      <c r="G179" s="84">
        <v>16</v>
      </c>
      <c r="H179" s="84">
        <v>2397</v>
      </c>
      <c r="I179" s="84">
        <v>0</v>
      </c>
      <c r="J179" s="84">
        <v>0</v>
      </c>
      <c r="K179" s="84">
        <v>0</v>
      </c>
      <c r="L179" s="84">
        <v>0</v>
      </c>
      <c r="M179" s="84">
        <v>57</v>
      </c>
      <c r="N179" s="84">
        <v>0</v>
      </c>
      <c r="O179" s="84">
        <v>0</v>
      </c>
      <c r="P179" s="84">
        <v>0</v>
      </c>
      <c r="Q179" s="84">
        <v>0</v>
      </c>
      <c r="R179" s="84">
        <v>140</v>
      </c>
      <c r="S179" s="84">
        <v>0</v>
      </c>
      <c r="T179" s="84">
        <v>0</v>
      </c>
      <c r="U179" s="84">
        <v>0</v>
      </c>
      <c r="V179" s="84">
        <v>0</v>
      </c>
      <c r="W179" s="84">
        <v>0</v>
      </c>
      <c r="X179" s="85">
        <f t="shared" si="39"/>
        <v>2617</v>
      </c>
      <c r="Y179" s="85">
        <f t="shared" si="40"/>
        <v>57</v>
      </c>
      <c r="Z179" s="85">
        <f t="shared" si="27"/>
        <v>2674</v>
      </c>
    </row>
    <row r="180" spans="1:26" ht="25.5" hidden="1" outlineLevel="1">
      <c r="A180" s="920"/>
      <c r="B180" s="920"/>
      <c r="C180" s="83" t="s">
        <v>239</v>
      </c>
      <c r="D180" s="84">
        <v>5</v>
      </c>
      <c r="E180" s="84">
        <v>22</v>
      </c>
      <c r="F180" s="84">
        <v>42</v>
      </c>
      <c r="G180" s="84">
        <v>8</v>
      </c>
      <c r="H180" s="84">
        <v>2636</v>
      </c>
      <c r="I180" s="84">
        <v>1</v>
      </c>
      <c r="J180" s="84">
        <v>2</v>
      </c>
      <c r="K180" s="84">
        <v>3</v>
      </c>
      <c r="L180" s="84">
        <v>0</v>
      </c>
      <c r="M180" s="84">
        <v>87</v>
      </c>
      <c r="N180" s="84">
        <v>0</v>
      </c>
      <c r="O180" s="84">
        <v>0</v>
      </c>
      <c r="P180" s="84">
        <v>0</v>
      </c>
      <c r="Q180" s="84">
        <v>0</v>
      </c>
      <c r="R180" s="84">
        <v>58</v>
      </c>
      <c r="S180" s="84">
        <v>0</v>
      </c>
      <c r="T180" s="84">
        <v>0</v>
      </c>
      <c r="U180" s="84">
        <v>0</v>
      </c>
      <c r="V180" s="84">
        <v>0</v>
      </c>
      <c r="W180" s="84">
        <v>0</v>
      </c>
      <c r="X180" s="85">
        <f t="shared" si="39"/>
        <v>2771</v>
      </c>
      <c r="Y180" s="85">
        <f t="shared" si="40"/>
        <v>93</v>
      </c>
      <c r="Z180" s="85">
        <f t="shared" si="27"/>
        <v>2864</v>
      </c>
    </row>
    <row r="181" spans="1:26" ht="38.25" hidden="1" outlineLevel="1">
      <c r="A181" s="920"/>
      <c r="B181" s="920"/>
      <c r="C181" s="83" t="s">
        <v>240</v>
      </c>
      <c r="D181" s="84">
        <v>2</v>
      </c>
      <c r="E181" s="84">
        <v>16</v>
      </c>
      <c r="F181" s="84">
        <v>33</v>
      </c>
      <c r="G181" s="84">
        <v>0</v>
      </c>
      <c r="H181" s="84">
        <v>1567</v>
      </c>
      <c r="I181" s="84">
        <v>0</v>
      </c>
      <c r="J181" s="84">
        <v>2</v>
      </c>
      <c r="K181" s="84">
        <v>0</v>
      </c>
      <c r="L181" s="84">
        <v>0</v>
      </c>
      <c r="M181" s="84">
        <v>36</v>
      </c>
      <c r="N181" s="84">
        <v>0</v>
      </c>
      <c r="O181" s="84">
        <v>0</v>
      </c>
      <c r="P181" s="84">
        <v>0</v>
      </c>
      <c r="Q181" s="84">
        <v>0</v>
      </c>
      <c r="R181" s="84">
        <v>70</v>
      </c>
      <c r="S181" s="84">
        <v>0</v>
      </c>
      <c r="T181" s="84">
        <v>0</v>
      </c>
      <c r="U181" s="84">
        <v>0</v>
      </c>
      <c r="V181" s="84">
        <v>0</v>
      </c>
      <c r="W181" s="84">
        <v>2</v>
      </c>
      <c r="X181" s="85">
        <f t="shared" si="39"/>
        <v>1688</v>
      </c>
      <c r="Y181" s="85">
        <f t="shared" si="40"/>
        <v>40</v>
      </c>
      <c r="Z181" s="85">
        <f t="shared" si="27"/>
        <v>1728</v>
      </c>
    </row>
    <row r="182" spans="1:26" ht="51" hidden="1" outlineLevel="1">
      <c r="A182" s="920"/>
      <c r="B182" s="920"/>
      <c r="C182" s="83" t="s">
        <v>241</v>
      </c>
      <c r="D182" s="84">
        <v>5</v>
      </c>
      <c r="E182" s="84">
        <v>30</v>
      </c>
      <c r="F182" s="84">
        <v>49</v>
      </c>
      <c r="G182" s="84">
        <v>28</v>
      </c>
      <c r="H182" s="84">
        <v>3783</v>
      </c>
      <c r="I182" s="84">
        <v>2</v>
      </c>
      <c r="J182" s="84">
        <v>2</v>
      </c>
      <c r="K182" s="84">
        <v>6</v>
      </c>
      <c r="L182" s="84">
        <v>0</v>
      </c>
      <c r="M182" s="84">
        <v>200</v>
      </c>
      <c r="N182" s="84">
        <v>0</v>
      </c>
      <c r="O182" s="84">
        <v>0</v>
      </c>
      <c r="P182" s="84">
        <v>2</v>
      </c>
      <c r="Q182" s="84">
        <v>0</v>
      </c>
      <c r="R182" s="84">
        <v>60</v>
      </c>
      <c r="S182" s="84">
        <v>0</v>
      </c>
      <c r="T182" s="84">
        <v>0</v>
      </c>
      <c r="U182" s="84">
        <v>0</v>
      </c>
      <c r="V182" s="84">
        <v>0</v>
      </c>
      <c r="W182" s="84">
        <v>1</v>
      </c>
      <c r="X182" s="85">
        <f t="shared" si="39"/>
        <v>3957</v>
      </c>
      <c r="Y182" s="85">
        <f t="shared" si="40"/>
        <v>211</v>
      </c>
      <c r="Z182" s="85">
        <f t="shared" si="27"/>
        <v>4168</v>
      </c>
    </row>
    <row r="183" spans="1:26" ht="38.25" hidden="1" outlineLevel="1">
      <c r="A183" s="920"/>
      <c r="B183" s="920"/>
      <c r="C183" s="83" t="s">
        <v>242</v>
      </c>
      <c r="D183" s="84">
        <v>0</v>
      </c>
      <c r="E183" s="84">
        <v>0</v>
      </c>
      <c r="F183" s="84">
        <v>0</v>
      </c>
      <c r="G183" s="84">
        <v>0</v>
      </c>
      <c r="H183" s="84">
        <v>153</v>
      </c>
      <c r="I183" s="84">
        <v>0</v>
      </c>
      <c r="J183" s="84">
        <v>0</v>
      </c>
      <c r="K183" s="84">
        <v>0</v>
      </c>
      <c r="L183" s="84">
        <v>0</v>
      </c>
      <c r="M183" s="84">
        <v>0</v>
      </c>
      <c r="N183" s="84">
        <v>0</v>
      </c>
      <c r="O183" s="84">
        <v>0</v>
      </c>
      <c r="P183" s="84">
        <v>0</v>
      </c>
      <c r="Q183" s="84">
        <v>0</v>
      </c>
      <c r="R183" s="84">
        <v>4</v>
      </c>
      <c r="S183" s="84">
        <v>0</v>
      </c>
      <c r="T183" s="84">
        <v>0</v>
      </c>
      <c r="U183" s="84">
        <v>0</v>
      </c>
      <c r="V183" s="84">
        <v>0</v>
      </c>
      <c r="W183" s="84">
        <v>0</v>
      </c>
      <c r="X183" s="85">
        <f t="shared" si="39"/>
        <v>157</v>
      </c>
      <c r="Y183" s="85">
        <f t="shared" si="40"/>
        <v>0</v>
      </c>
      <c r="Z183" s="85">
        <f t="shared" si="27"/>
        <v>157</v>
      </c>
    </row>
    <row r="184" spans="1:26" ht="76.5" hidden="1" outlineLevel="1">
      <c r="A184" s="920"/>
      <c r="B184" s="83" t="s">
        <v>243</v>
      </c>
      <c r="C184" s="83" t="s">
        <v>244</v>
      </c>
      <c r="D184" s="84">
        <v>0</v>
      </c>
      <c r="E184" s="84">
        <v>0</v>
      </c>
      <c r="F184" s="84">
        <v>12</v>
      </c>
      <c r="G184" s="84">
        <v>4</v>
      </c>
      <c r="H184" s="84">
        <v>549</v>
      </c>
      <c r="I184" s="84">
        <v>0</v>
      </c>
      <c r="J184" s="84">
        <v>0</v>
      </c>
      <c r="K184" s="84">
        <v>3</v>
      </c>
      <c r="L184" s="84">
        <v>4</v>
      </c>
      <c r="M184" s="84">
        <v>0</v>
      </c>
      <c r="N184" s="84">
        <v>0</v>
      </c>
      <c r="O184" s="84">
        <v>0</v>
      </c>
      <c r="P184" s="84">
        <v>0</v>
      </c>
      <c r="Q184" s="84">
        <v>0</v>
      </c>
      <c r="R184" s="84">
        <v>59</v>
      </c>
      <c r="S184" s="84">
        <v>0</v>
      </c>
      <c r="T184" s="84">
        <v>0</v>
      </c>
      <c r="U184" s="84">
        <v>0</v>
      </c>
      <c r="V184" s="84">
        <v>0</v>
      </c>
      <c r="W184" s="84">
        <v>0</v>
      </c>
      <c r="X184" s="85">
        <f t="shared" si="39"/>
        <v>624</v>
      </c>
      <c r="Y184" s="85">
        <f t="shared" si="40"/>
        <v>7</v>
      </c>
      <c r="Z184" s="85">
        <f t="shared" si="27"/>
        <v>631</v>
      </c>
    </row>
    <row r="185" spans="1:26" ht="114.75" hidden="1" outlineLevel="1">
      <c r="A185" s="920"/>
      <c r="B185" s="83" t="s">
        <v>245</v>
      </c>
      <c r="C185" s="83" t="s">
        <v>246</v>
      </c>
      <c r="D185" s="84">
        <v>12</v>
      </c>
      <c r="E185" s="84">
        <v>54</v>
      </c>
      <c r="F185" s="84">
        <v>51</v>
      </c>
      <c r="G185" s="84">
        <v>16</v>
      </c>
      <c r="H185" s="84">
        <v>4526</v>
      </c>
      <c r="I185" s="84">
        <v>0</v>
      </c>
      <c r="J185" s="84">
        <v>2</v>
      </c>
      <c r="K185" s="84">
        <v>6</v>
      </c>
      <c r="L185" s="84">
        <v>0</v>
      </c>
      <c r="M185" s="84">
        <v>12</v>
      </c>
      <c r="N185" s="84">
        <v>0</v>
      </c>
      <c r="O185" s="84">
        <v>0</v>
      </c>
      <c r="P185" s="84">
        <v>0</v>
      </c>
      <c r="Q185" s="84">
        <v>0</v>
      </c>
      <c r="R185" s="84">
        <v>136</v>
      </c>
      <c r="S185" s="84">
        <v>0</v>
      </c>
      <c r="T185" s="84">
        <v>0</v>
      </c>
      <c r="U185" s="84">
        <v>0</v>
      </c>
      <c r="V185" s="84">
        <v>0</v>
      </c>
      <c r="W185" s="84">
        <v>0</v>
      </c>
      <c r="X185" s="85">
        <f t="shared" si="39"/>
        <v>4795</v>
      </c>
      <c r="Y185" s="85">
        <f t="shared" si="40"/>
        <v>20</v>
      </c>
      <c r="Z185" s="85">
        <f t="shared" si="27"/>
        <v>4815</v>
      </c>
    </row>
    <row r="186" spans="1:26" ht="38.25" hidden="1" outlineLevel="1">
      <c r="A186" s="920"/>
      <c r="B186" s="920" t="s">
        <v>247</v>
      </c>
      <c r="C186" s="83" t="s">
        <v>248</v>
      </c>
      <c r="D186" s="84">
        <v>1</v>
      </c>
      <c r="E186" s="84">
        <v>24</v>
      </c>
      <c r="F186" s="84">
        <v>37</v>
      </c>
      <c r="G186" s="84">
        <v>32</v>
      </c>
      <c r="H186" s="84">
        <v>3767</v>
      </c>
      <c r="I186" s="84">
        <v>4</v>
      </c>
      <c r="J186" s="84">
        <v>6</v>
      </c>
      <c r="K186" s="84">
        <v>6</v>
      </c>
      <c r="L186" s="84">
        <v>4</v>
      </c>
      <c r="M186" s="84">
        <v>441</v>
      </c>
      <c r="N186" s="84">
        <v>0</v>
      </c>
      <c r="O186" s="84">
        <v>0</v>
      </c>
      <c r="P186" s="84">
        <v>2</v>
      </c>
      <c r="Q186" s="84">
        <v>0</v>
      </c>
      <c r="R186" s="84">
        <v>146</v>
      </c>
      <c r="S186" s="84">
        <v>0</v>
      </c>
      <c r="T186" s="84">
        <v>0</v>
      </c>
      <c r="U186" s="84">
        <v>0</v>
      </c>
      <c r="V186" s="84">
        <v>0</v>
      </c>
      <c r="W186" s="84">
        <v>2</v>
      </c>
      <c r="X186" s="85">
        <f t="shared" si="39"/>
        <v>4009</v>
      </c>
      <c r="Y186" s="85">
        <f t="shared" si="40"/>
        <v>463</v>
      </c>
      <c r="Z186" s="85">
        <f t="shared" si="27"/>
        <v>4472</v>
      </c>
    </row>
    <row r="187" spans="1:26" ht="38.25" hidden="1" outlineLevel="1">
      <c r="A187" s="920"/>
      <c r="B187" s="920"/>
      <c r="C187" s="83" t="s">
        <v>249</v>
      </c>
      <c r="D187" s="84">
        <v>5</v>
      </c>
      <c r="E187" s="84">
        <v>6</v>
      </c>
      <c r="F187" s="84">
        <v>9</v>
      </c>
      <c r="G187" s="84">
        <v>0</v>
      </c>
      <c r="H187" s="84">
        <v>1512</v>
      </c>
      <c r="I187" s="84">
        <v>7</v>
      </c>
      <c r="J187" s="84">
        <v>12</v>
      </c>
      <c r="K187" s="84">
        <v>15</v>
      </c>
      <c r="L187" s="84">
        <v>4</v>
      </c>
      <c r="M187" s="84">
        <v>1363</v>
      </c>
      <c r="N187" s="84">
        <v>0</v>
      </c>
      <c r="O187" s="84">
        <v>0</v>
      </c>
      <c r="P187" s="84">
        <v>0</v>
      </c>
      <c r="Q187" s="84">
        <v>0</v>
      </c>
      <c r="R187" s="84">
        <v>70</v>
      </c>
      <c r="S187" s="84">
        <v>0</v>
      </c>
      <c r="T187" s="84">
        <v>0</v>
      </c>
      <c r="U187" s="84">
        <v>0</v>
      </c>
      <c r="V187" s="84">
        <v>0</v>
      </c>
      <c r="W187" s="84">
        <v>16</v>
      </c>
      <c r="X187" s="85">
        <f t="shared" si="39"/>
        <v>1602</v>
      </c>
      <c r="Y187" s="85">
        <f t="shared" si="40"/>
        <v>1417</v>
      </c>
      <c r="Z187" s="85">
        <f t="shared" si="27"/>
        <v>3019</v>
      </c>
    </row>
    <row r="188" spans="1:26" ht="25.5" hidden="1" outlineLevel="1">
      <c r="A188" s="920"/>
      <c r="B188" s="920" t="s">
        <v>250</v>
      </c>
      <c r="C188" s="83" t="s">
        <v>251</v>
      </c>
      <c r="D188" s="84">
        <v>1</v>
      </c>
      <c r="E188" s="84">
        <v>2</v>
      </c>
      <c r="F188" s="84">
        <v>3</v>
      </c>
      <c r="G188" s="84">
        <v>0</v>
      </c>
      <c r="H188" s="84">
        <v>202</v>
      </c>
      <c r="I188" s="84">
        <v>0</v>
      </c>
      <c r="J188" s="84">
        <v>2</v>
      </c>
      <c r="K188" s="84">
        <v>0</v>
      </c>
      <c r="L188" s="84">
        <v>0</v>
      </c>
      <c r="M188" s="84">
        <v>45</v>
      </c>
      <c r="N188" s="84">
        <v>0</v>
      </c>
      <c r="O188" s="84">
        <v>0</v>
      </c>
      <c r="P188" s="84">
        <v>0</v>
      </c>
      <c r="Q188" s="84">
        <v>0</v>
      </c>
      <c r="R188" s="84">
        <v>10</v>
      </c>
      <c r="S188" s="84">
        <v>0</v>
      </c>
      <c r="T188" s="84">
        <v>0</v>
      </c>
      <c r="U188" s="84">
        <v>0</v>
      </c>
      <c r="V188" s="84">
        <v>0</v>
      </c>
      <c r="W188" s="84">
        <v>18</v>
      </c>
      <c r="X188" s="85">
        <f t="shared" si="39"/>
        <v>218</v>
      </c>
      <c r="Y188" s="85">
        <f t="shared" si="40"/>
        <v>65</v>
      </c>
      <c r="Z188" s="85">
        <f t="shared" si="27"/>
        <v>283</v>
      </c>
    </row>
    <row r="189" spans="1:26" hidden="1" outlineLevel="1">
      <c r="A189" s="920"/>
      <c r="B189" s="920"/>
      <c r="C189" s="83" t="s">
        <v>252</v>
      </c>
      <c r="D189" s="84">
        <v>1</v>
      </c>
      <c r="E189" s="84">
        <v>2</v>
      </c>
      <c r="F189" s="84">
        <v>15</v>
      </c>
      <c r="G189" s="84">
        <v>8</v>
      </c>
      <c r="H189" s="84">
        <v>683</v>
      </c>
      <c r="I189" s="84">
        <v>1</v>
      </c>
      <c r="J189" s="84">
        <v>2</v>
      </c>
      <c r="K189" s="84">
        <v>3</v>
      </c>
      <c r="L189" s="84">
        <v>0</v>
      </c>
      <c r="M189" s="84">
        <v>0</v>
      </c>
      <c r="N189" s="84">
        <v>0</v>
      </c>
      <c r="O189" s="84">
        <v>0</v>
      </c>
      <c r="P189" s="84">
        <v>0</v>
      </c>
      <c r="Q189" s="84">
        <v>0</v>
      </c>
      <c r="R189" s="84">
        <v>39</v>
      </c>
      <c r="S189" s="84">
        <v>0</v>
      </c>
      <c r="T189" s="84">
        <v>0</v>
      </c>
      <c r="U189" s="84">
        <v>0</v>
      </c>
      <c r="V189" s="84">
        <v>0</v>
      </c>
      <c r="W189" s="84">
        <v>0</v>
      </c>
      <c r="X189" s="85">
        <f t="shared" si="39"/>
        <v>748</v>
      </c>
      <c r="Y189" s="85">
        <f t="shared" si="40"/>
        <v>6</v>
      </c>
      <c r="Z189" s="85">
        <f t="shared" si="27"/>
        <v>754</v>
      </c>
    </row>
    <row r="190" spans="1:26" ht="25.5" hidden="1" outlineLevel="1">
      <c r="A190" s="920"/>
      <c r="B190" s="920"/>
      <c r="C190" s="83" t="s">
        <v>253</v>
      </c>
      <c r="D190" s="84">
        <v>0</v>
      </c>
      <c r="E190" s="84">
        <v>0</v>
      </c>
      <c r="F190" s="84">
        <v>3</v>
      </c>
      <c r="G190" s="84">
        <v>0</v>
      </c>
      <c r="H190" s="84">
        <v>10</v>
      </c>
      <c r="I190" s="84">
        <v>0</v>
      </c>
      <c r="J190" s="84">
        <v>0</v>
      </c>
      <c r="K190" s="84">
        <v>0</v>
      </c>
      <c r="L190" s="84">
        <v>0</v>
      </c>
      <c r="M190" s="84">
        <v>0</v>
      </c>
      <c r="N190" s="84">
        <v>0</v>
      </c>
      <c r="O190" s="84">
        <v>0</v>
      </c>
      <c r="P190" s="84">
        <v>0</v>
      </c>
      <c r="Q190" s="84">
        <v>0</v>
      </c>
      <c r="R190" s="84">
        <v>0</v>
      </c>
      <c r="S190" s="84">
        <v>0</v>
      </c>
      <c r="T190" s="84">
        <v>0</v>
      </c>
      <c r="U190" s="84">
        <v>0</v>
      </c>
      <c r="V190" s="84">
        <v>0</v>
      </c>
      <c r="W190" s="84">
        <v>0</v>
      </c>
      <c r="X190" s="85">
        <f t="shared" si="39"/>
        <v>13</v>
      </c>
      <c r="Y190" s="85">
        <f t="shared" si="40"/>
        <v>0</v>
      </c>
      <c r="Z190" s="85">
        <f t="shared" si="27"/>
        <v>13</v>
      </c>
    </row>
    <row r="191" spans="1:26" hidden="1" outlineLevel="1">
      <c r="A191" s="920"/>
      <c r="B191" s="920"/>
      <c r="C191" s="83" t="s">
        <v>254</v>
      </c>
      <c r="D191" s="84">
        <v>0</v>
      </c>
      <c r="E191" s="84">
        <v>0</v>
      </c>
      <c r="F191" s="84">
        <v>0</v>
      </c>
      <c r="G191" s="84">
        <v>0</v>
      </c>
      <c r="H191" s="84">
        <v>0</v>
      </c>
      <c r="I191" s="84">
        <v>0</v>
      </c>
      <c r="J191" s="84">
        <v>0</v>
      </c>
      <c r="K191" s="84">
        <v>0</v>
      </c>
      <c r="L191" s="84">
        <v>0</v>
      </c>
      <c r="M191" s="84">
        <v>0</v>
      </c>
      <c r="N191" s="84">
        <v>0</v>
      </c>
      <c r="O191" s="84">
        <v>0</v>
      </c>
      <c r="P191" s="84">
        <v>0</v>
      </c>
      <c r="Q191" s="84">
        <v>0</v>
      </c>
      <c r="R191" s="84">
        <v>0</v>
      </c>
      <c r="S191" s="84">
        <v>0</v>
      </c>
      <c r="T191" s="84">
        <v>0</v>
      </c>
      <c r="U191" s="84">
        <v>0</v>
      </c>
      <c r="V191" s="84">
        <v>0</v>
      </c>
      <c r="W191" s="84">
        <v>0</v>
      </c>
      <c r="X191" s="85">
        <f t="shared" si="39"/>
        <v>0</v>
      </c>
      <c r="Y191" s="85">
        <f t="shared" si="40"/>
        <v>0</v>
      </c>
      <c r="Z191" s="85">
        <f t="shared" si="27"/>
        <v>0</v>
      </c>
    </row>
    <row r="192" spans="1:26" hidden="1" outlineLevel="1">
      <c r="A192" s="920"/>
      <c r="B192" s="920"/>
      <c r="C192" s="83" t="s">
        <v>255</v>
      </c>
      <c r="D192" s="84">
        <v>0</v>
      </c>
      <c r="E192" s="84">
        <v>0</v>
      </c>
      <c r="F192" s="84">
        <v>0</v>
      </c>
      <c r="G192" s="84">
        <v>0</v>
      </c>
      <c r="H192" s="84">
        <v>0</v>
      </c>
      <c r="I192" s="84">
        <v>0</v>
      </c>
      <c r="J192" s="84">
        <v>0</v>
      </c>
      <c r="K192" s="84">
        <v>0</v>
      </c>
      <c r="L192" s="84">
        <v>0</v>
      </c>
      <c r="M192" s="84">
        <v>0</v>
      </c>
      <c r="N192" s="84">
        <v>0</v>
      </c>
      <c r="O192" s="84">
        <v>0</v>
      </c>
      <c r="P192" s="84">
        <v>0</v>
      </c>
      <c r="Q192" s="84">
        <v>0</v>
      </c>
      <c r="R192" s="84">
        <v>0</v>
      </c>
      <c r="S192" s="84">
        <v>0</v>
      </c>
      <c r="T192" s="84">
        <v>0</v>
      </c>
      <c r="U192" s="84">
        <v>0</v>
      </c>
      <c r="V192" s="84">
        <v>0</v>
      </c>
      <c r="W192" s="84">
        <v>0</v>
      </c>
      <c r="X192" s="85">
        <f t="shared" si="39"/>
        <v>0</v>
      </c>
      <c r="Y192" s="85">
        <f t="shared" si="40"/>
        <v>0</v>
      </c>
      <c r="Z192" s="85">
        <f t="shared" si="27"/>
        <v>0</v>
      </c>
    </row>
    <row r="193" spans="1:26" ht="51" hidden="1" outlineLevel="1">
      <c r="A193" s="920"/>
      <c r="B193" s="920"/>
      <c r="C193" s="83" t="s">
        <v>256</v>
      </c>
      <c r="D193" s="84">
        <v>1</v>
      </c>
      <c r="E193" s="84">
        <v>8</v>
      </c>
      <c r="F193" s="84">
        <v>66</v>
      </c>
      <c r="G193" s="84">
        <v>16</v>
      </c>
      <c r="H193" s="84">
        <v>1969</v>
      </c>
      <c r="I193" s="84">
        <v>0</v>
      </c>
      <c r="J193" s="84">
        <v>0</v>
      </c>
      <c r="K193" s="84">
        <v>3</v>
      </c>
      <c r="L193" s="84">
        <v>0</v>
      </c>
      <c r="M193" s="84">
        <v>0</v>
      </c>
      <c r="N193" s="84">
        <v>0</v>
      </c>
      <c r="O193" s="84">
        <v>0</v>
      </c>
      <c r="P193" s="84">
        <v>0</v>
      </c>
      <c r="Q193" s="84">
        <v>0</v>
      </c>
      <c r="R193" s="84">
        <v>153</v>
      </c>
      <c r="S193" s="84">
        <v>0</v>
      </c>
      <c r="T193" s="84">
        <v>0</v>
      </c>
      <c r="U193" s="84">
        <v>0</v>
      </c>
      <c r="V193" s="84">
        <v>0</v>
      </c>
      <c r="W193" s="84">
        <v>0</v>
      </c>
      <c r="X193" s="85">
        <f t="shared" si="39"/>
        <v>2213</v>
      </c>
      <c r="Y193" s="85">
        <f t="shared" si="40"/>
        <v>3</v>
      </c>
      <c r="Z193" s="85">
        <f t="shared" si="27"/>
        <v>2216</v>
      </c>
    </row>
    <row r="194" spans="1:26" ht="63.75" hidden="1" outlineLevel="1">
      <c r="A194" s="920"/>
      <c r="B194" s="83" t="s">
        <v>257</v>
      </c>
      <c r="C194" s="83" t="s">
        <v>258</v>
      </c>
      <c r="D194" s="84">
        <v>7</v>
      </c>
      <c r="E194" s="84">
        <v>14</v>
      </c>
      <c r="F194" s="84">
        <v>42</v>
      </c>
      <c r="G194" s="84">
        <v>8</v>
      </c>
      <c r="H194" s="84">
        <v>1385</v>
      </c>
      <c r="I194" s="84">
        <v>2</v>
      </c>
      <c r="J194" s="84">
        <v>0</v>
      </c>
      <c r="K194" s="84">
        <v>6</v>
      </c>
      <c r="L194" s="84">
        <v>0</v>
      </c>
      <c r="M194" s="84">
        <v>132</v>
      </c>
      <c r="N194" s="84">
        <v>0</v>
      </c>
      <c r="O194" s="84">
        <v>0</v>
      </c>
      <c r="P194" s="84">
        <v>0</v>
      </c>
      <c r="Q194" s="84">
        <v>0</v>
      </c>
      <c r="R194" s="84">
        <v>39</v>
      </c>
      <c r="S194" s="84">
        <v>0</v>
      </c>
      <c r="T194" s="84">
        <v>0</v>
      </c>
      <c r="U194" s="84">
        <v>0</v>
      </c>
      <c r="V194" s="84">
        <v>0</v>
      </c>
      <c r="W194" s="84">
        <v>0</v>
      </c>
      <c r="X194" s="85">
        <f t="shared" si="39"/>
        <v>1495</v>
      </c>
      <c r="Y194" s="85">
        <f t="shared" si="40"/>
        <v>140</v>
      </c>
      <c r="Z194" s="85">
        <f t="shared" si="27"/>
        <v>1635</v>
      </c>
    </row>
    <row r="195" spans="1:26" ht="27" customHeight="1" collapsed="1">
      <c r="A195" s="922" t="s">
        <v>259</v>
      </c>
      <c r="B195" s="922"/>
      <c r="C195" s="922"/>
      <c r="D195" s="81">
        <f t="shared" ref="D195:Z195" si="41">+D196+D197</f>
        <v>15</v>
      </c>
      <c r="E195" s="81">
        <f t="shared" si="41"/>
        <v>30</v>
      </c>
      <c r="F195" s="81">
        <f t="shared" si="41"/>
        <v>57</v>
      </c>
      <c r="G195" s="81">
        <f t="shared" si="41"/>
        <v>4</v>
      </c>
      <c r="H195" s="81">
        <f t="shared" si="41"/>
        <v>2847</v>
      </c>
      <c r="I195" s="81">
        <f t="shared" si="41"/>
        <v>2</v>
      </c>
      <c r="J195" s="81">
        <f t="shared" si="41"/>
        <v>16</v>
      </c>
      <c r="K195" s="81">
        <f t="shared" si="41"/>
        <v>9</v>
      </c>
      <c r="L195" s="81">
        <f t="shared" si="41"/>
        <v>8</v>
      </c>
      <c r="M195" s="81">
        <f t="shared" si="41"/>
        <v>740</v>
      </c>
      <c r="N195" s="81">
        <f t="shared" si="41"/>
        <v>0</v>
      </c>
      <c r="O195" s="81">
        <f t="shared" si="41"/>
        <v>0</v>
      </c>
      <c r="P195" s="81">
        <f t="shared" si="41"/>
        <v>0</v>
      </c>
      <c r="Q195" s="81">
        <f t="shared" si="41"/>
        <v>0</v>
      </c>
      <c r="R195" s="81">
        <f t="shared" si="41"/>
        <v>59</v>
      </c>
      <c r="S195" s="81">
        <f t="shared" si="41"/>
        <v>0</v>
      </c>
      <c r="T195" s="81">
        <f t="shared" si="41"/>
        <v>0</v>
      </c>
      <c r="U195" s="81">
        <f t="shared" si="41"/>
        <v>0</v>
      </c>
      <c r="V195" s="81">
        <f t="shared" si="41"/>
        <v>0</v>
      </c>
      <c r="W195" s="81">
        <f t="shared" si="41"/>
        <v>1</v>
      </c>
      <c r="X195" s="82">
        <f>X196+X197</f>
        <v>3012</v>
      </c>
      <c r="Y195" s="82">
        <f t="shared" si="41"/>
        <v>776</v>
      </c>
      <c r="Z195" s="82">
        <f t="shared" si="41"/>
        <v>3788</v>
      </c>
    </row>
    <row r="196" spans="1:26" ht="51" hidden="1" outlineLevel="1">
      <c r="A196" s="920" t="s">
        <v>259</v>
      </c>
      <c r="B196" s="83" t="s">
        <v>260</v>
      </c>
      <c r="C196" s="83" t="s">
        <v>261</v>
      </c>
      <c r="D196" s="84">
        <v>1</v>
      </c>
      <c r="E196" s="84">
        <v>0</v>
      </c>
      <c r="F196" s="84">
        <v>0</v>
      </c>
      <c r="G196" s="84">
        <v>0</v>
      </c>
      <c r="H196" s="84">
        <v>120</v>
      </c>
      <c r="I196" s="84">
        <v>0</v>
      </c>
      <c r="J196" s="84">
        <v>0</v>
      </c>
      <c r="K196" s="84">
        <v>0</v>
      </c>
      <c r="L196" s="84">
        <v>0</v>
      </c>
      <c r="M196" s="84">
        <v>10</v>
      </c>
      <c r="N196" s="84">
        <v>0</v>
      </c>
      <c r="O196" s="84">
        <v>0</v>
      </c>
      <c r="P196" s="84">
        <v>0</v>
      </c>
      <c r="Q196" s="84">
        <v>0</v>
      </c>
      <c r="R196" s="84">
        <v>21</v>
      </c>
      <c r="S196" s="84">
        <v>0</v>
      </c>
      <c r="T196" s="84">
        <v>0</v>
      </c>
      <c r="U196" s="84">
        <v>0</v>
      </c>
      <c r="V196" s="84">
        <v>0</v>
      </c>
      <c r="W196" s="84">
        <v>0</v>
      </c>
      <c r="X196" s="85">
        <f>D196+E196+F196+G196+H196+N196+O196+P196+Q196+R196</f>
        <v>142</v>
      </c>
      <c r="Y196" s="85">
        <f>I196+J196+K196+L196+M196+S196+T196+U196+V196+W196</f>
        <v>10</v>
      </c>
      <c r="Z196" s="85">
        <f t="shared" si="27"/>
        <v>152</v>
      </c>
    </row>
    <row r="197" spans="1:26" ht="63.75" hidden="1" outlineLevel="1">
      <c r="A197" s="920"/>
      <c r="B197" s="83" t="s">
        <v>262</v>
      </c>
      <c r="C197" s="83" t="s">
        <v>263</v>
      </c>
      <c r="D197" s="84">
        <v>14</v>
      </c>
      <c r="E197" s="84">
        <v>30</v>
      </c>
      <c r="F197" s="84">
        <v>57</v>
      </c>
      <c r="G197" s="84">
        <v>4</v>
      </c>
      <c r="H197" s="84">
        <v>2727</v>
      </c>
      <c r="I197" s="84">
        <v>2</v>
      </c>
      <c r="J197" s="84">
        <v>16</v>
      </c>
      <c r="K197" s="84">
        <v>9</v>
      </c>
      <c r="L197" s="84">
        <v>8</v>
      </c>
      <c r="M197" s="84">
        <v>730</v>
      </c>
      <c r="N197" s="84">
        <v>0</v>
      </c>
      <c r="O197" s="84">
        <v>0</v>
      </c>
      <c r="P197" s="84">
        <v>0</v>
      </c>
      <c r="Q197" s="84">
        <v>0</v>
      </c>
      <c r="R197" s="84">
        <v>38</v>
      </c>
      <c r="S197" s="84">
        <v>0</v>
      </c>
      <c r="T197" s="84">
        <v>0</v>
      </c>
      <c r="U197" s="84">
        <v>0</v>
      </c>
      <c r="V197" s="84">
        <v>0</v>
      </c>
      <c r="W197" s="84">
        <v>1</v>
      </c>
      <c r="X197" s="85">
        <f>D197+E197+F197+G197+H197+N197+O197+P197+Q197+R197</f>
        <v>2870</v>
      </c>
      <c r="Y197" s="85">
        <f>I197+J197+K197+L197+M197+S197+T197+U197+V197+W197</f>
        <v>766</v>
      </c>
      <c r="Z197" s="85">
        <f t="shared" si="27"/>
        <v>3636</v>
      </c>
    </row>
    <row r="198" spans="1:26" ht="12.95" customHeight="1" collapsed="1">
      <c r="A198" s="922" t="s">
        <v>264</v>
      </c>
      <c r="B198" s="922"/>
      <c r="C198" s="922"/>
      <c r="D198" s="81">
        <f t="shared" ref="D198:Z198" si="42">SUM(D199:D204)</f>
        <v>218</v>
      </c>
      <c r="E198" s="81">
        <f t="shared" si="42"/>
        <v>758</v>
      </c>
      <c r="F198" s="81">
        <f t="shared" si="42"/>
        <v>1674</v>
      </c>
      <c r="G198" s="81">
        <f t="shared" si="42"/>
        <v>747</v>
      </c>
      <c r="H198" s="81">
        <f t="shared" si="42"/>
        <v>108562</v>
      </c>
      <c r="I198" s="81">
        <f t="shared" si="42"/>
        <v>38</v>
      </c>
      <c r="J198" s="81">
        <f t="shared" si="42"/>
        <v>104</v>
      </c>
      <c r="K198" s="81">
        <f t="shared" si="42"/>
        <v>249</v>
      </c>
      <c r="L198" s="81">
        <f t="shared" si="42"/>
        <v>96</v>
      </c>
      <c r="M198" s="81">
        <f t="shared" si="42"/>
        <v>13069</v>
      </c>
      <c r="N198" s="81">
        <f t="shared" si="42"/>
        <v>0</v>
      </c>
      <c r="O198" s="81">
        <f t="shared" si="42"/>
        <v>0</v>
      </c>
      <c r="P198" s="81">
        <f t="shared" si="42"/>
        <v>3</v>
      </c>
      <c r="Q198" s="81">
        <f t="shared" si="42"/>
        <v>5</v>
      </c>
      <c r="R198" s="81">
        <f t="shared" si="42"/>
        <v>2152</v>
      </c>
      <c r="S198" s="81">
        <f t="shared" si="42"/>
        <v>0</v>
      </c>
      <c r="T198" s="81">
        <f t="shared" si="42"/>
        <v>0</v>
      </c>
      <c r="U198" s="81">
        <f t="shared" si="42"/>
        <v>0</v>
      </c>
      <c r="V198" s="81">
        <f t="shared" si="42"/>
        <v>0</v>
      </c>
      <c r="W198" s="81">
        <f t="shared" si="42"/>
        <v>152</v>
      </c>
      <c r="X198" s="82">
        <f t="shared" si="42"/>
        <v>114119</v>
      </c>
      <c r="Y198" s="82">
        <f t="shared" si="42"/>
        <v>13708</v>
      </c>
      <c r="Z198" s="82">
        <f t="shared" si="42"/>
        <v>127827</v>
      </c>
    </row>
    <row r="199" spans="1:26" ht="51" hidden="1" outlineLevel="1">
      <c r="A199" s="920" t="s">
        <v>264</v>
      </c>
      <c r="B199" s="920" t="s">
        <v>265</v>
      </c>
      <c r="C199" s="83" t="s">
        <v>266</v>
      </c>
      <c r="D199" s="84">
        <v>33</v>
      </c>
      <c r="E199" s="84">
        <v>114</v>
      </c>
      <c r="F199" s="84">
        <v>193</v>
      </c>
      <c r="G199" s="84">
        <v>148</v>
      </c>
      <c r="H199" s="84">
        <v>11734</v>
      </c>
      <c r="I199" s="84">
        <v>0</v>
      </c>
      <c r="J199" s="84">
        <v>2</v>
      </c>
      <c r="K199" s="84">
        <v>0</v>
      </c>
      <c r="L199" s="84">
        <v>0</v>
      </c>
      <c r="M199" s="84">
        <v>221</v>
      </c>
      <c r="N199" s="84">
        <v>0</v>
      </c>
      <c r="O199" s="84">
        <v>0</v>
      </c>
      <c r="P199" s="84">
        <v>2</v>
      </c>
      <c r="Q199" s="84">
        <v>0</v>
      </c>
      <c r="R199" s="84">
        <v>105</v>
      </c>
      <c r="S199" s="84">
        <v>0</v>
      </c>
      <c r="T199" s="84">
        <v>0</v>
      </c>
      <c r="U199" s="84">
        <v>0</v>
      </c>
      <c r="V199" s="84">
        <v>0</v>
      </c>
      <c r="W199" s="84">
        <v>0</v>
      </c>
      <c r="X199" s="85">
        <f t="shared" ref="X199:X204" si="43">D199+E199+F199+G199+H199+N199+O199+P199+Q199+R199</f>
        <v>12329</v>
      </c>
      <c r="Y199" s="85">
        <f t="shared" ref="Y199:Y204" si="44">I199+J199+K199+L199+M199+S199+T199+U199+V199+W199</f>
        <v>223</v>
      </c>
      <c r="Z199" s="85">
        <f t="shared" si="27"/>
        <v>12552</v>
      </c>
    </row>
    <row r="200" spans="1:26" ht="25.5" hidden="1" outlineLevel="1">
      <c r="A200" s="920"/>
      <c r="B200" s="920"/>
      <c r="C200" s="83" t="s">
        <v>267</v>
      </c>
      <c r="D200" s="84">
        <v>24</v>
      </c>
      <c r="E200" s="84">
        <v>76</v>
      </c>
      <c r="F200" s="84">
        <v>174</v>
      </c>
      <c r="G200" s="84">
        <v>32</v>
      </c>
      <c r="H200" s="84">
        <v>11710</v>
      </c>
      <c r="I200" s="84">
        <v>5</v>
      </c>
      <c r="J200" s="84">
        <v>12</v>
      </c>
      <c r="K200" s="84">
        <v>15</v>
      </c>
      <c r="L200" s="84">
        <v>12</v>
      </c>
      <c r="M200" s="84">
        <v>1159</v>
      </c>
      <c r="N200" s="84">
        <v>0</v>
      </c>
      <c r="O200" s="84">
        <v>0</v>
      </c>
      <c r="P200" s="84">
        <v>0</v>
      </c>
      <c r="Q200" s="84">
        <v>0</v>
      </c>
      <c r="R200" s="84">
        <v>165</v>
      </c>
      <c r="S200" s="84">
        <v>0</v>
      </c>
      <c r="T200" s="84">
        <v>0</v>
      </c>
      <c r="U200" s="84">
        <v>0</v>
      </c>
      <c r="V200" s="84">
        <v>0</v>
      </c>
      <c r="W200" s="84">
        <v>6</v>
      </c>
      <c r="X200" s="85">
        <f t="shared" si="43"/>
        <v>12181</v>
      </c>
      <c r="Y200" s="85">
        <f t="shared" si="44"/>
        <v>1209</v>
      </c>
      <c r="Z200" s="85">
        <f t="shared" si="27"/>
        <v>13390</v>
      </c>
    </row>
    <row r="201" spans="1:26" ht="38.25" hidden="1" outlineLevel="1">
      <c r="A201" s="920"/>
      <c r="B201" s="920" t="s">
        <v>268</v>
      </c>
      <c r="C201" s="83" t="s">
        <v>269</v>
      </c>
      <c r="D201" s="84">
        <v>73</v>
      </c>
      <c r="E201" s="84">
        <v>178</v>
      </c>
      <c r="F201" s="84">
        <v>486</v>
      </c>
      <c r="G201" s="84">
        <v>160</v>
      </c>
      <c r="H201" s="84">
        <v>28421</v>
      </c>
      <c r="I201" s="84">
        <v>9</v>
      </c>
      <c r="J201" s="84">
        <v>22</v>
      </c>
      <c r="K201" s="84">
        <v>57</v>
      </c>
      <c r="L201" s="84">
        <v>16</v>
      </c>
      <c r="M201" s="84">
        <v>2240</v>
      </c>
      <c r="N201" s="84">
        <v>0</v>
      </c>
      <c r="O201" s="84">
        <v>0</v>
      </c>
      <c r="P201" s="84">
        <v>0</v>
      </c>
      <c r="Q201" s="84">
        <v>0</v>
      </c>
      <c r="R201" s="84">
        <v>638</v>
      </c>
      <c r="S201" s="84">
        <v>0</v>
      </c>
      <c r="T201" s="84">
        <v>0</v>
      </c>
      <c r="U201" s="84">
        <v>0</v>
      </c>
      <c r="V201" s="84">
        <v>0</v>
      </c>
      <c r="W201" s="84">
        <v>25</v>
      </c>
      <c r="X201" s="85">
        <f t="shared" si="43"/>
        <v>29956</v>
      </c>
      <c r="Y201" s="85">
        <f t="shared" si="44"/>
        <v>2369</v>
      </c>
      <c r="Z201" s="85">
        <f t="shared" si="27"/>
        <v>32325</v>
      </c>
    </row>
    <row r="202" spans="1:26" ht="76.5" hidden="1" outlineLevel="1">
      <c r="A202" s="920"/>
      <c r="B202" s="920"/>
      <c r="C202" s="83" t="s">
        <v>270</v>
      </c>
      <c r="D202" s="84">
        <v>35</v>
      </c>
      <c r="E202" s="84">
        <v>160</v>
      </c>
      <c r="F202" s="84">
        <v>416</v>
      </c>
      <c r="G202" s="84">
        <v>175</v>
      </c>
      <c r="H202" s="84">
        <v>22216</v>
      </c>
      <c r="I202" s="84">
        <v>7</v>
      </c>
      <c r="J202" s="84">
        <v>22</v>
      </c>
      <c r="K202" s="84">
        <v>75</v>
      </c>
      <c r="L202" s="84">
        <v>20</v>
      </c>
      <c r="M202" s="84">
        <v>4195</v>
      </c>
      <c r="N202" s="84">
        <v>0</v>
      </c>
      <c r="O202" s="84">
        <v>0</v>
      </c>
      <c r="P202" s="84">
        <v>1</v>
      </c>
      <c r="Q202" s="84">
        <v>5</v>
      </c>
      <c r="R202" s="84">
        <v>351</v>
      </c>
      <c r="S202" s="84">
        <v>0</v>
      </c>
      <c r="T202" s="84">
        <v>0</v>
      </c>
      <c r="U202" s="84">
        <v>0</v>
      </c>
      <c r="V202" s="84">
        <v>0</v>
      </c>
      <c r="W202" s="84">
        <v>96</v>
      </c>
      <c r="X202" s="85">
        <f t="shared" si="43"/>
        <v>23359</v>
      </c>
      <c r="Y202" s="85">
        <f t="shared" si="44"/>
        <v>4415</v>
      </c>
      <c r="Z202" s="85">
        <f t="shared" si="27"/>
        <v>27774</v>
      </c>
    </row>
    <row r="203" spans="1:26" ht="25.5" hidden="1" outlineLevel="1">
      <c r="A203" s="920"/>
      <c r="B203" s="920"/>
      <c r="C203" s="83" t="s">
        <v>271</v>
      </c>
      <c r="D203" s="84">
        <v>11</v>
      </c>
      <c r="E203" s="84">
        <v>64</v>
      </c>
      <c r="F203" s="84">
        <v>105</v>
      </c>
      <c r="G203" s="84">
        <v>56</v>
      </c>
      <c r="H203" s="84">
        <v>14537</v>
      </c>
      <c r="I203" s="84">
        <v>4</v>
      </c>
      <c r="J203" s="84">
        <v>12</v>
      </c>
      <c r="K203" s="84">
        <v>12</v>
      </c>
      <c r="L203" s="84">
        <v>4</v>
      </c>
      <c r="M203" s="84">
        <v>530</v>
      </c>
      <c r="N203" s="84">
        <v>0</v>
      </c>
      <c r="O203" s="84">
        <v>0</v>
      </c>
      <c r="P203" s="84">
        <v>0</v>
      </c>
      <c r="Q203" s="84">
        <v>0</v>
      </c>
      <c r="R203" s="84">
        <v>606</v>
      </c>
      <c r="S203" s="84">
        <v>0</v>
      </c>
      <c r="T203" s="84">
        <v>0</v>
      </c>
      <c r="U203" s="84">
        <v>0</v>
      </c>
      <c r="V203" s="84">
        <v>0</v>
      </c>
      <c r="W203" s="84">
        <v>0</v>
      </c>
      <c r="X203" s="85">
        <f t="shared" si="43"/>
        <v>15379</v>
      </c>
      <c r="Y203" s="85">
        <f t="shared" si="44"/>
        <v>562</v>
      </c>
      <c r="Z203" s="85">
        <f t="shared" si="27"/>
        <v>15941</v>
      </c>
    </row>
    <row r="204" spans="1:26" ht="25.5" hidden="1" outlineLevel="1">
      <c r="A204" s="920"/>
      <c r="B204" s="920"/>
      <c r="C204" s="83" t="s">
        <v>272</v>
      </c>
      <c r="D204" s="84">
        <v>42</v>
      </c>
      <c r="E204" s="84">
        <v>166</v>
      </c>
      <c r="F204" s="84">
        <v>300</v>
      </c>
      <c r="G204" s="84">
        <v>176</v>
      </c>
      <c r="H204" s="84">
        <v>19944</v>
      </c>
      <c r="I204" s="84">
        <v>13</v>
      </c>
      <c r="J204" s="84">
        <v>34</v>
      </c>
      <c r="K204" s="84">
        <v>90</v>
      </c>
      <c r="L204" s="84">
        <v>44</v>
      </c>
      <c r="M204" s="84">
        <v>4724</v>
      </c>
      <c r="N204" s="84">
        <v>0</v>
      </c>
      <c r="O204" s="84">
        <v>0</v>
      </c>
      <c r="P204" s="84">
        <v>0</v>
      </c>
      <c r="Q204" s="84">
        <v>0</v>
      </c>
      <c r="R204" s="84">
        <v>287</v>
      </c>
      <c r="S204" s="84">
        <v>0</v>
      </c>
      <c r="T204" s="84">
        <v>0</v>
      </c>
      <c r="U204" s="84">
        <v>0</v>
      </c>
      <c r="V204" s="84">
        <v>0</v>
      </c>
      <c r="W204" s="84">
        <v>25</v>
      </c>
      <c r="X204" s="85">
        <f t="shared" si="43"/>
        <v>20915</v>
      </c>
      <c r="Y204" s="85">
        <f t="shared" si="44"/>
        <v>4930</v>
      </c>
      <c r="Z204" s="85">
        <f t="shared" si="27"/>
        <v>25845</v>
      </c>
    </row>
    <row r="205" spans="1:26" ht="12.95" customHeight="1" collapsed="1">
      <c r="A205" s="922" t="s">
        <v>273</v>
      </c>
      <c r="B205" s="922"/>
      <c r="C205" s="922"/>
      <c r="D205" s="81">
        <f t="shared" ref="D205:Z205" si="45">SUM(D206:D230)</f>
        <v>254</v>
      </c>
      <c r="E205" s="81">
        <f t="shared" si="45"/>
        <v>1080</v>
      </c>
      <c r="F205" s="81">
        <f t="shared" si="45"/>
        <v>2415</v>
      </c>
      <c r="G205" s="81">
        <f t="shared" si="45"/>
        <v>814</v>
      </c>
      <c r="H205" s="81">
        <f t="shared" si="45"/>
        <v>133614</v>
      </c>
      <c r="I205" s="81">
        <f t="shared" si="45"/>
        <v>36</v>
      </c>
      <c r="J205" s="81">
        <f t="shared" si="45"/>
        <v>138</v>
      </c>
      <c r="K205" s="81">
        <f t="shared" si="45"/>
        <v>267</v>
      </c>
      <c r="L205" s="81">
        <f t="shared" si="45"/>
        <v>100</v>
      </c>
      <c r="M205" s="81">
        <f t="shared" si="45"/>
        <v>10213</v>
      </c>
      <c r="N205" s="81">
        <f t="shared" si="45"/>
        <v>0</v>
      </c>
      <c r="O205" s="81">
        <f t="shared" si="45"/>
        <v>4</v>
      </c>
      <c r="P205" s="81">
        <f t="shared" si="45"/>
        <v>0</v>
      </c>
      <c r="Q205" s="81">
        <f t="shared" si="45"/>
        <v>10</v>
      </c>
      <c r="R205" s="81">
        <f t="shared" si="45"/>
        <v>4621</v>
      </c>
      <c r="S205" s="81">
        <f t="shared" si="45"/>
        <v>0</v>
      </c>
      <c r="T205" s="81">
        <f t="shared" si="45"/>
        <v>0</v>
      </c>
      <c r="U205" s="81">
        <f t="shared" si="45"/>
        <v>0</v>
      </c>
      <c r="V205" s="81">
        <f t="shared" si="45"/>
        <v>0</v>
      </c>
      <c r="W205" s="81">
        <f t="shared" si="45"/>
        <v>117</v>
      </c>
      <c r="X205" s="82">
        <f t="shared" si="45"/>
        <v>142812</v>
      </c>
      <c r="Y205" s="82">
        <f t="shared" si="45"/>
        <v>10871</v>
      </c>
      <c r="Z205" s="82">
        <f t="shared" si="45"/>
        <v>153683</v>
      </c>
    </row>
    <row r="206" spans="1:26" hidden="1" outlineLevel="1">
      <c r="A206" s="920" t="s">
        <v>273</v>
      </c>
      <c r="B206" s="920" t="s">
        <v>274</v>
      </c>
      <c r="C206" s="83" t="s">
        <v>275</v>
      </c>
      <c r="D206" s="84">
        <v>14</v>
      </c>
      <c r="E206" s="84">
        <v>40</v>
      </c>
      <c r="F206" s="84">
        <v>132</v>
      </c>
      <c r="G206" s="84">
        <v>60</v>
      </c>
      <c r="H206" s="84">
        <v>6859</v>
      </c>
      <c r="I206" s="84">
        <v>1</v>
      </c>
      <c r="J206" s="84">
        <v>6</v>
      </c>
      <c r="K206" s="84">
        <v>12</v>
      </c>
      <c r="L206" s="84">
        <v>4</v>
      </c>
      <c r="M206" s="84">
        <v>325</v>
      </c>
      <c r="N206" s="84">
        <v>0</v>
      </c>
      <c r="O206" s="84">
        <v>0</v>
      </c>
      <c r="P206" s="84">
        <v>0</v>
      </c>
      <c r="Q206" s="84">
        <v>0</v>
      </c>
      <c r="R206" s="84">
        <v>238</v>
      </c>
      <c r="S206" s="84">
        <v>0</v>
      </c>
      <c r="T206" s="84">
        <v>0</v>
      </c>
      <c r="U206" s="84">
        <v>0</v>
      </c>
      <c r="V206" s="84">
        <v>0</v>
      </c>
      <c r="W206" s="84">
        <v>1</v>
      </c>
      <c r="X206" s="85">
        <f t="shared" ref="X206:X230" si="46">D206+E206+F206+G206+H206+N206+O206+P206+Q206+R206</f>
        <v>7343</v>
      </c>
      <c r="Y206" s="85">
        <f t="shared" ref="Y206:Y230" si="47">I206+J206+K206+L206+M206+S206+T206+U206+V206+W206</f>
        <v>349</v>
      </c>
      <c r="Z206" s="85">
        <f t="shared" si="27"/>
        <v>7692</v>
      </c>
    </row>
    <row r="207" spans="1:26" ht="38.25" hidden="1" outlineLevel="1">
      <c r="A207" s="920"/>
      <c r="B207" s="920"/>
      <c r="C207" s="83" t="s">
        <v>276</v>
      </c>
      <c r="D207" s="84">
        <v>14</v>
      </c>
      <c r="E207" s="84">
        <v>70</v>
      </c>
      <c r="F207" s="84">
        <v>231</v>
      </c>
      <c r="G207" s="84">
        <v>52</v>
      </c>
      <c r="H207" s="84">
        <v>8903</v>
      </c>
      <c r="I207" s="84">
        <v>1</v>
      </c>
      <c r="J207" s="84">
        <v>6</v>
      </c>
      <c r="K207" s="84">
        <v>18</v>
      </c>
      <c r="L207" s="84">
        <v>4</v>
      </c>
      <c r="M207" s="84">
        <v>332</v>
      </c>
      <c r="N207" s="84">
        <v>0</v>
      </c>
      <c r="O207" s="84">
        <v>0</v>
      </c>
      <c r="P207" s="84">
        <v>0</v>
      </c>
      <c r="Q207" s="84">
        <v>0</v>
      </c>
      <c r="R207" s="84">
        <v>133</v>
      </c>
      <c r="S207" s="84">
        <v>0</v>
      </c>
      <c r="T207" s="84">
        <v>0</v>
      </c>
      <c r="U207" s="84">
        <v>0</v>
      </c>
      <c r="V207" s="84">
        <v>0</v>
      </c>
      <c r="W207" s="84">
        <v>0</v>
      </c>
      <c r="X207" s="85">
        <f t="shared" si="46"/>
        <v>9403</v>
      </c>
      <c r="Y207" s="85">
        <f t="shared" si="47"/>
        <v>361</v>
      </c>
      <c r="Z207" s="85">
        <f t="shared" si="27"/>
        <v>9764</v>
      </c>
    </row>
    <row r="208" spans="1:26" hidden="1" outlineLevel="1">
      <c r="A208" s="920"/>
      <c r="B208" s="920"/>
      <c r="C208" s="83" t="s">
        <v>277</v>
      </c>
      <c r="D208" s="84">
        <v>35</v>
      </c>
      <c r="E208" s="84">
        <v>74</v>
      </c>
      <c r="F208" s="84">
        <v>195</v>
      </c>
      <c r="G208" s="84">
        <v>64</v>
      </c>
      <c r="H208" s="84">
        <v>5717</v>
      </c>
      <c r="I208" s="84">
        <v>1</v>
      </c>
      <c r="J208" s="84">
        <v>0</v>
      </c>
      <c r="K208" s="84">
        <v>6</v>
      </c>
      <c r="L208" s="84">
        <v>4</v>
      </c>
      <c r="M208" s="84">
        <v>102</v>
      </c>
      <c r="N208" s="84">
        <v>0</v>
      </c>
      <c r="O208" s="84">
        <v>2</v>
      </c>
      <c r="P208" s="84">
        <v>0</v>
      </c>
      <c r="Q208" s="84">
        <v>0</v>
      </c>
      <c r="R208" s="84">
        <v>65</v>
      </c>
      <c r="S208" s="84">
        <v>0</v>
      </c>
      <c r="T208" s="84">
        <v>0</v>
      </c>
      <c r="U208" s="84">
        <v>0</v>
      </c>
      <c r="V208" s="84">
        <v>0</v>
      </c>
      <c r="W208" s="84">
        <v>0</v>
      </c>
      <c r="X208" s="85">
        <f t="shared" si="46"/>
        <v>6152</v>
      </c>
      <c r="Y208" s="85">
        <f t="shared" si="47"/>
        <v>113</v>
      </c>
      <c r="Z208" s="85">
        <f t="shared" si="27"/>
        <v>6265</v>
      </c>
    </row>
    <row r="209" spans="1:26" hidden="1" outlineLevel="1">
      <c r="A209" s="920"/>
      <c r="B209" s="920"/>
      <c r="C209" s="83" t="s">
        <v>278</v>
      </c>
      <c r="D209" s="84">
        <v>0</v>
      </c>
      <c r="E209" s="84">
        <v>6</v>
      </c>
      <c r="F209" s="84">
        <v>6</v>
      </c>
      <c r="G209" s="84">
        <v>0</v>
      </c>
      <c r="H209" s="84">
        <v>964</v>
      </c>
      <c r="I209" s="84">
        <v>0</v>
      </c>
      <c r="J209" s="84">
        <v>0</v>
      </c>
      <c r="K209" s="84">
        <v>0</v>
      </c>
      <c r="L209" s="84">
        <v>0</v>
      </c>
      <c r="M209" s="84">
        <v>16</v>
      </c>
      <c r="N209" s="84">
        <v>0</v>
      </c>
      <c r="O209" s="84">
        <v>0</v>
      </c>
      <c r="P209" s="84">
        <v>0</v>
      </c>
      <c r="Q209" s="84">
        <v>0</v>
      </c>
      <c r="R209" s="84">
        <v>14</v>
      </c>
      <c r="S209" s="84">
        <v>0</v>
      </c>
      <c r="T209" s="84">
        <v>0</v>
      </c>
      <c r="U209" s="84">
        <v>0</v>
      </c>
      <c r="V209" s="84">
        <v>0</v>
      </c>
      <c r="W209" s="84">
        <v>0</v>
      </c>
      <c r="X209" s="85">
        <f t="shared" si="46"/>
        <v>990</v>
      </c>
      <c r="Y209" s="85">
        <f t="shared" si="47"/>
        <v>16</v>
      </c>
      <c r="Z209" s="85">
        <f t="shared" si="27"/>
        <v>1006</v>
      </c>
    </row>
    <row r="210" spans="1:26" ht="51" hidden="1" outlineLevel="1">
      <c r="A210" s="920"/>
      <c r="B210" s="920"/>
      <c r="C210" s="83" t="s">
        <v>279</v>
      </c>
      <c r="D210" s="84">
        <v>4</v>
      </c>
      <c r="E210" s="84">
        <v>32</v>
      </c>
      <c r="F210" s="84">
        <v>66</v>
      </c>
      <c r="G210" s="84">
        <v>32</v>
      </c>
      <c r="H210" s="84">
        <v>3300</v>
      </c>
      <c r="I210" s="84">
        <v>4</v>
      </c>
      <c r="J210" s="84">
        <v>2</v>
      </c>
      <c r="K210" s="84">
        <v>9</v>
      </c>
      <c r="L210" s="84">
        <v>0</v>
      </c>
      <c r="M210" s="84">
        <v>205</v>
      </c>
      <c r="N210" s="84">
        <v>0</v>
      </c>
      <c r="O210" s="84">
        <v>0</v>
      </c>
      <c r="P210" s="84">
        <v>0</v>
      </c>
      <c r="Q210" s="84">
        <v>0</v>
      </c>
      <c r="R210" s="84">
        <v>59</v>
      </c>
      <c r="S210" s="84">
        <v>0</v>
      </c>
      <c r="T210" s="84">
        <v>0</v>
      </c>
      <c r="U210" s="84">
        <v>0</v>
      </c>
      <c r="V210" s="84">
        <v>0</v>
      </c>
      <c r="W210" s="84">
        <v>4</v>
      </c>
      <c r="X210" s="85">
        <f t="shared" si="46"/>
        <v>3493</v>
      </c>
      <c r="Y210" s="85">
        <f t="shared" si="47"/>
        <v>224</v>
      </c>
      <c r="Z210" s="85">
        <f t="shared" si="27"/>
        <v>3717</v>
      </c>
    </row>
    <row r="211" spans="1:26" ht="51" hidden="1" outlineLevel="1">
      <c r="A211" s="920"/>
      <c r="B211" s="83" t="s">
        <v>280</v>
      </c>
      <c r="C211" s="83" t="s">
        <v>281</v>
      </c>
      <c r="D211" s="84">
        <v>30</v>
      </c>
      <c r="E211" s="84">
        <v>120</v>
      </c>
      <c r="F211" s="84">
        <v>243</v>
      </c>
      <c r="G211" s="84">
        <v>68</v>
      </c>
      <c r="H211" s="84">
        <v>7684</v>
      </c>
      <c r="I211" s="84">
        <v>9</v>
      </c>
      <c r="J211" s="84">
        <v>44</v>
      </c>
      <c r="K211" s="84">
        <v>36</v>
      </c>
      <c r="L211" s="84">
        <v>28</v>
      </c>
      <c r="M211" s="84">
        <v>1030</v>
      </c>
      <c r="N211" s="84">
        <v>0</v>
      </c>
      <c r="O211" s="84">
        <v>0</v>
      </c>
      <c r="P211" s="84">
        <v>0</v>
      </c>
      <c r="Q211" s="84">
        <v>4</v>
      </c>
      <c r="R211" s="84">
        <v>231</v>
      </c>
      <c r="S211" s="84">
        <v>0</v>
      </c>
      <c r="T211" s="84">
        <v>0</v>
      </c>
      <c r="U211" s="84">
        <v>0</v>
      </c>
      <c r="V211" s="84">
        <v>0</v>
      </c>
      <c r="W211" s="84">
        <v>2</v>
      </c>
      <c r="X211" s="85">
        <f t="shared" si="46"/>
        <v>8380</v>
      </c>
      <c r="Y211" s="85">
        <f t="shared" si="47"/>
        <v>1149</v>
      </c>
      <c r="Z211" s="85">
        <f t="shared" si="27"/>
        <v>9529</v>
      </c>
    </row>
    <row r="212" spans="1:26" ht="25.5" hidden="1" outlineLevel="1">
      <c r="A212" s="920"/>
      <c r="B212" s="920" t="s">
        <v>282</v>
      </c>
      <c r="C212" s="83" t="s">
        <v>283</v>
      </c>
      <c r="D212" s="84">
        <v>29</v>
      </c>
      <c r="E212" s="84">
        <v>76</v>
      </c>
      <c r="F212" s="84">
        <v>117</v>
      </c>
      <c r="G212" s="84">
        <v>60</v>
      </c>
      <c r="H212" s="84">
        <v>5306</v>
      </c>
      <c r="I212" s="84">
        <v>6</v>
      </c>
      <c r="J212" s="84">
        <v>4</v>
      </c>
      <c r="K212" s="84">
        <v>15</v>
      </c>
      <c r="L212" s="84">
        <v>8</v>
      </c>
      <c r="M212" s="84">
        <v>869</v>
      </c>
      <c r="N212" s="84">
        <v>0</v>
      </c>
      <c r="O212" s="84">
        <v>0</v>
      </c>
      <c r="P212" s="84">
        <v>0</v>
      </c>
      <c r="Q212" s="84">
        <v>0</v>
      </c>
      <c r="R212" s="84">
        <v>82</v>
      </c>
      <c r="S212" s="84">
        <v>0</v>
      </c>
      <c r="T212" s="84">
        <v>0</v>
      </c>
      <c r="U212" s="84">
        <v>0</v>
      </c>
      <c r="V212" s="84">
        <v>0</v>
      </c>
      <c r="W212" s="84">
        <v>7</v>
      </c>
      <c r="X212" s="85">
        <f t="shared" si="46"/>
        <v>5670</v>
      </c>
      <c r="Y212" s="85">
        <f t="shared" si="47"/>
        <v>909</v>
      </c>
      <c r="Z212" s="85">
        <f t="shared" si="27"/>
        <v>6579</v>
      </c>
    </row>
    <row r="213" spans="1:26" ht="38.25" hidden="1" outlineLevel="1">
      <c r="A213" s="920"/>
      <c r="B213" s="920"/>
      <c r="C213" s="83" t="s">
        <v>284</v>
      </c>
      <c r="D213" s="84">
        <v>20</v>
      </c>
      <c r="E213" s="84">
        <v>56</v>
      </c>
      <c r="F213" s="84">
        <v>144</v>
      </c>
      <c r="G213" s="84">
        <v>44</v>
      </c>
      <c r="H213" s="84">
        <v>7699</v>
      </c>
      <c r="I213" s="84">
        <v>3</v>
      </c>
      <c r="J213" s="84">
        <v>12</v>
      </c>
      <c r="K213" s="84">
        <v>0</v>
      </c>
      <c r="L213" s="84">
        <v>4</v>
      </c>
      <c r="M213" s="84">
        <v>1655</v>
      </c>
      <c r="N213" s="84">
        <v>0</v>
      </c>
      <c r="O213" s="84">
        <v>0</v>
      </c>
      <c r="P213" s="84">
        <v>0</v>
      </c>
      <c r="Q213" s="84">
        <v>0</v>
      </c>
      <c r="R213" s="84">
        <v>236</v>
      </c>
      <c r="S213" s="84">
        <v>0</v>
      </c>
      <c r="T213" s="84">
        <v>0</v>
      </c>
      <c r="U213" s="84">
        <v>0</v>
      </c>
      <c r="V213" s="84">
        <v>0</v>
      </c>
      <c r="W213" s="84">
        <v>32</v>
      </c>
      <c r="X213" s="85">
        <f t="shared" si="46"/>
        <v>8199</v>
      </c>
      <c r="Y213" s="85">
        <f t="shared" si="47"/>
        <v>1706</v>
      </c>
      <c r="Z213" s="85">
        <f t="shared" si="27"/>
        <v>9905</v>
      </c>
    </row>
    <row r="214" spans="1:26" ht="25.5" hidden="1" outlineLevel="1">
      <c r="A214" s="920"/>
      <c r="B214" s="920" t="s">
        <v>285</v>
      </c>
      <c r="C214" s="83" t="s">
        <v>286</v>
      </c>
      <c r="D214" s="84">
        <v>13</v>
      </c>
      <c r="E214" s="84">
        <v>32</v>
      </c>
      <c r="F214" s="84">
        <v>48</v>
      </c>
      <c r="G214" s="84">
        <v>40</v>
      </c>
      <c r="H214" s="84">
        <v>1861</v>
      </c>
      <c r="I214" s="84">
        <v>3</v>
      </c>
      <c r="J214" s="84">
        <v>6</v>
      </c>
      <c r="K214" s="84">
        <v>15</v>
      </c>
      <c r="L214" s="84">
        <v>0</v>
      </c>
      <c r="M214" s="84">
        <v>574</v>
      </c>
      <c r="N214" s="84">
        <v>0</v>
      </c>
      <c r="O214" s="84">
        <v>0</v>
      </c>
      <c r="P214" s="84">
        <v>0</v>
      </c>
      <c r="Q214" s="84">
        <v>0</v>
      </c>
      <c r="R214" s="84">
        <v>26</v>
      </c>
      <c r="S214" s="84">
        <v>0</v>
      </c>
      <c r="T214" s="84">
        <v>0</v>
      </c>
      <c r="U214" s="84">
        <v>0</v>
      </c>
      <c r="V214" s="84">
        <v>0</v>
      </c>
      <c r="W214" s="84">
        <v>0</v>
      </c>
      <c r="X214" s="85">
        <f t="shared" si="46"/>
        <v>2020</v>
      </c>
      <c r="Y214" s="85">
        <f t="shared" si="47"/>
        <v>598</v>
      </c>
      <c r="Z214" s="85">
        <f t="shared" si="27"/>
        <v>2618</v>
      </c>
    </row>
    <row r="215" spans="1:26" ht="38.25" hidden="1" outlineLevel="1">
      <c r="A215" s="920"/>
      <c r="B215" s="920"/>
      <c r="C215" s="83" t="s">
        <v>287</v>
      </c>
      <c r="D215" s="84">
        <v>21</v>
      </c>
      <c r="E215" s="84">
        <v>92</v>
      </c>
      <c r="F215" s="84">
        <v>123</v>
      </c>
      <c r="G215" s="84">
        <v>36</v>
      </c>
      <c r="H215" s="84">
        <v>4766</v>
      </c>
      <c r="I215" s="84">
        <v>1</v>
      </c>
      <c r="J215" s="84">
        <v>4</v>
      </c>
      <c r="K215" s="84">
        <v>12</v>
      </c>
      <c r="L215" s="84">
        <v>0</v>
      </c>
      <c r="M215" s="84">
        <v>112</v>
      </c>
      <c r="N215" s="84">
        <v>0</v>
      </c>
      <c r="O215" s="84">
        <v>0</v>
      </c>
      <c r="P215" s="84">
        <v>0</v>
      </c>
      <c r="Q215" s="84">
        <v>0</v>
      </c>
      <c r="R215" s="84">
        <v>74</v>
      </c>
      <c r="S215" s="84">
        <v>0</v>
      </c>
      <c r="T215" s="84">
        <v>0</v>
      </c>
      <c r="U215" s="84">
        <v>0</v>
      </c>
      <c r="V215" s="84">
        <v>0</v>
      </c>
      <c r="W215" s="84">
        <v>9</v>
      </c>
      <c r="X215" s="85">
        <f t="shared" si="46"/>
        <v>5112</v>
      </c>
      <c r="Y215" s="85">
        <f t="shared" si="47"/>
        <v>138</v>
      </c>
      <c r="Z215" s="85">
        <f t="shared" si="27"/>
        <v>5250</v>
      </c>
    </row>
    <row r="216" spans="1:26" ht="51" hidden="1" outlineLevel="1">
      <c r="A216" s="920"/>
      <c r="B216" s="920"/>
      <c r="C216" s="83" t="s">
        <v>288</v>
      </c>
      <c r="D216" s="84">
        <v>0</v>
      </c>
      <c r="E216" s="84">
        <v>8</v>
      </c>
      <c r="F216" s="84">
        <v>6</v>
      </c>
      <c r="G216" s="84">
        <v>0</v>
      </c>
      <c r="H216" s="84">
        <v>27</v>
      </c>
      <c r="I216" s="84">
        <v>0</v>
      </c>
      <c r="J216" s="84">
        <v>0</v>
      </c>
      <c r="K216" s="84">
        <v>0</v>
      </c>
      <c r="L216" s="84">
        <v>0</v>
      </c>
      <c r="M216" s="84">
        <v>0</v>
      </c>
      <c r="N216" s="84">
        <v>0</v>
      </c>
      <c r="O216" s="84">
        <v>0</v>
      </c>
      <c r="P216" s="84">
        <v>0</v>
      </c>
      <c r="Q216" s="84">
        <v>0</v>
      </c>
      <c r="R216" s="84">
        <v>8</v>
      </c>
      <c r="S216" s="84">
        <v>0</v>
      </c>
      <c r="T216" s="84">
        <v>0</v>
      </c>
      <c r="U216" s="84">
        <v>0</v>
      </c>
      <c r="V216" s="84">
        <v>0</v>
      </c>
      <c r="W216" s="84">
        <v>0</v>
      </c>
      <c r="X216" s="85">
        <f t="shared" si="46"/>
        <v>49</v>
      </c>
      <c r="Y216" s="85">
        <f t="shared" si="47"/>
        <v>0</v>
      </c>
      <c r="Z216" s="85">
        <f t="shared" si="27"/>
        <v>49</v>
      </c>
    </row>
    <row r="217" spans="1:26" ht="38.25" hidden="1" outlineLevel="1">
      <c r="A217" s="920"/>
      <c r="B217" s="920"/>
      <c r="C217" s="83" t="s">
        <v>289</v>
      </c>
      <c r="D217" s="84">
        <v>0</v>
      </c>
      <c r="E217" s="84">
        <v>0</v>
      </c>
      <c r="F217" s="84">
        <v>0</v>
      </c>
      <c r="G217" s="84">
        <v>0</v>
      </c>
      <c r="H217" s="84">
        <v>28</v>
      </c>
      <c r="I217" s="84">
        <v>0</v>
      </c>
      <c r="J217" s="84">
        <v>0</v>
      </c>
      <c r="K217" s="84">
        <v>0</v>
      </c>
      <c r="L217" s="84">
        <v>0</v>
      </c>
      <c r="M217" s="84">
        <v>0</v>
      </c>
      <c r="N217" s="84">
        <v>0</v>
      </c>
      <c r="O217" s="84">
        <v>0</v>
      </c>
      <c r="P217" s="84">
        <v>0</v>
      </c>
      <c r="Q217" s="84">
        <v>0</v>
      </c>
      <c r="R217" s="84">
        <v>0</v>
      </c>
      <c r="S217" s="84">
        <v>0</v>
      </c>
      <c r="T217" s="84">
        <v>0</v>
      </c>
      <c r="U217" s="84">
        <v>0</v>
      </c>
      <c r="V217" s="84">
        <v>0</v>
      </c>
      <c r="W217" s="84">
        <v>0</v>
      </c>
      <c r="X217" s="85">
        <f t="shared" si="46"/>
        <v>28</v>
      </c>
      <c r="Y217" s="85">
        <f t="shared" si="47"/>
        <v>0</v>
      </c>
      <c r="Z217" s="85">
        <f t="shared" si="27"/>
        <v>28</v>
      </c>
    </row>
    <row r="218" spans="1:26" ht="51" hidden="1" outlineLevel="1">
      <c r="A218" s="920"/>
      <c r="B218" s="920"/>
      <c r="C218" s="83" t="s">
        <v>290</v>
      </c>
      <c r="D218" s="84">
        <v>0</v>
      </c>
      <c r="E218" s="84">
        <v>0</v>
      </c>
      <c r="F218" s="84">
        <v>0</v>
      </c>
      <c r="G218" s="84">
        <v>0</v>
      </c>
      <c r="H218" s="84">
        <v>10</v>
      </c>
      <c r="I218" s="84">
        <v>0</v>
      </c>
      <c r="J218" s="84">
        <v>0</v>
      </c>
      <c r="K218" s="84">
        <v>0</v>
      </c>
      <c r="L218" s="84">
        <v>0</v>
      </c>
      <c r="M218" s="84">
        <v>0</v>
      </c>
      <c r="N218" s="84">
        <v>0</v>
      </c>
      <c r="O218" s="84">
        <v>0</v>
      </c>
      <c r="P218" s="84">
        <v>0</v>
      </c>
      <c r="Q218" s="84">
        <v>0</v>
      </c>
      <c r="R218" s="84">
        <v>0</v>
      </c>
      <c r="S218" s="84">
        <v>0</v>
      </c>
      <c r="T218" s="84">
        <v>0</v>
      </c>
      <c r="U218" s="84">
        <v>0</v>
      </c>
      <c r="V218" s="84">
        <v>0</v>
      </c>
      <c r="W218" s="84">
        <v>0</v>
      </c>
      <c r="X218" s="85">
        <f t="shared" si="46"/>
        <v>10</v>
      </c>
      <c r="Y218" s="85">
        <f t="shared" si="47"/>
        <v>0</v>
      </c>
      <c r="Z218" s="85">
        <f t="shared" si="27"/>
        <v>10</v>
      </c>
    </row>
    <row r="219" spans="1:26" hidden="1" outlineLevel="1">
      <c r="A219" s="920"/>
      <c r="B219" s="920" t="s">
        <v>291</v>
      </c>
      <c r="C219" s="83" t="s">
        <v>292</v>
      </c>
      <c r="D219" s="84">
        <v>6</v>
      </c>
      <c r="E219" s="84">
        <v>52</v>
      </c>
      <c r="F219" s="84">
        <v>84</v>
      </c>
      <c r="G219" s="84">
        <v>26</v>
      </c>
      <c r="H219" s="84">
        <v>5685</v>
      </c>
      <c r="I219" s="84">
        <v>0</v>
      </c>
      <c r="J219" s="84">
        <v>0</v>
      </c>
      <c r="K219" s="84">
        <v>3</v>
      </c>
      <c r="L219" s="84">
        <v>0</v>
      </c>
      <c r="M219" s="84">
        <v>0</v>
      </c>
      <c r="N219" s="84">
        <v>0</v>
      </c>
      <c r="O219" s="84">
        <v>0</v>
      </c>
      <c r="P219" s="84">
        <v>0</v>
      </c>
      <c r="Q219" s="84">
        <v>2</v>
      </c>
      <c r="R219" s="84">
        <v>218</v>
      </c>
      <c r="S219" s="84">
        <v>0</v>
      </c>
      <c r="T219" s="84">
        <v>0</v>
      </c>
      <c r="U219" s="84">
        <v>0</v>
      </c>
      <c r="V219" s="84">
        <v>0</v>
      </c>
      <c r="W219" s="84">
        <v>0</v>
      </c>
      <c r="X219" s="85">
        <f t="shared" si="46"/>
        <v>6073</v>
      </c>
      <c r="Y219" s="85">
        <f t="shared" si="47"/>
        <v>3</v>
      </c>
      <c r="Z219" s="85">
        <f t="shared" si="27"/>
        <v>6076</v>
      </c>
    </row>
    <row r="220" spans="1:26" hidden="1" outlineLevel="1">
      <c r="A220" s="920"/>
      <c r="B220" s="920"/>
      <c r="C220" s="83" t="s">
        <v>293</v>
      </c>
      <c r="D220" s="84">
        <v>0</v>
      </c>
      <c r="E220" s="84">
        <v>0</v>
      </c>
      <c r="F220" s="84">
        <v>15</v>
      </c>
      <c r="G220" s="84">
        <v>8</v>
      </c>
      <c r="H220" s="84">
        <v>788</v>
      </c>
      <c r="I220" s="84">
        <v>0</v>
      </c>
      <c r="J220" s="84">
        <v>0</v>
      </c>
      <c r="K220" s="84">
        <v>0</v>
      </c>
      <c r="L220" s="84">
        <v>0</v>
      </c>
      <c r="M220" s="84">
        <v>0</v>
      </c>
      <c r="N220" s="84">
        <v>0</v>
      </c>
      <c r="O220" s="84">
        <v>0</v>
      </c>
      <c r="P220" s="84">
        <v>0</v>
      </c>
      <c r="Q220" s="84">
        <v>0</v>
      </c>
      <c r="R220" s="84">
        <v>85</v>
      </c>
      <c r="S220" s="84">
        <v>0</v>
      </c>
      <c r="T220" s="84">
        <v>0</v>
      </c>
      <c r="U220" s="84">
        <v>0</v>
      </c>
      <c r="V220" s="84">
        <v>0</v>
      </c>
      <c r="W220" s="84">
        <v>0</v>
      </c>
      <c r="X220" s="85">
        <f t="shared" si="46"/>
        <v>896</v>
      </c>
      <c r="Y220" s="85">
        <f t="shared" si="47"/>
        <v>0</v>
      </c>
      <c r="Z220" s="85">
        <f t="shared" si="27"/>
        <v>896</v>
      </c>
    </row>
    <row r="221" spans="1:26" ht="63.75" hidden="1" outlineLevel="1">
      <c r="A221" s="920"/>
      <c r="B221" s="920"/>
      <c r="C221" s="83" t="s">
        <v>294</v>
      </c>
      <c r="D221" s="84">
        <v>0</v>
      </c>
      <c r="E221" s="84">
        <v>0</v>
      </c>
      <c r="F221" s="84">
        <v>0</v>
      </c>
      <c r="G221" s="84">
        <v>0</v>
      </c>
      <c r="H221" s="84">
        <v>0</v>
      </c>
      <c r="I221" s="84">
        <v>0</v>
      </c>
      <c r="J221" s="84">
        <v>0</v>
      </c>
      <c r="K221" s="84">
        <v>0</v>
      </c>
      <c r="L221" s="84">
        <v>0</v>
      </c>
      <c r="M221" s="84">
        <v>0</v>
      </c>
      <c r="N221" s="84">
        <v>0</v>
      </c>
      <c r="O221" s="84">
        <v>0</v>
      </c>
      <c r="P221" s="84">
        <v>0</v>
      </c>
      <c r="Q221" s="84">
        <v>0</v>
      </c>
      <c r="R221" s="84">
        <v>0</v>
      </c>
      <c r="S221" s="84">
        <v>0</v>
      </c>
      <c r="T221" s="84">
        <v>0</v>
      </c>
      <c r="U221" s="84">
        <v>0</v>
      </c>
      <c r="V221" s="84">
        <v>0</v>
      </c>
      <c r="W221" s="84">
        <v>0</v>
      </c>
      <c r="X221" s="85">
        <f t="shared" si="46"/>
        <v>0</v>
      </c>
      <c r="Y221" s="85">
        <f t="shared" si="47"/>
        <v>0</v>
      </c>
      <c r="Z221" s="85">
        <f t="shared" ref="Z221:Z289" si="48">+Y221+X221</f>
        <v>0</v>
      </c>
    </row>
    <row r="222" spans="1:26" ht="25.5" hidden="1" outlineLevel="1">
      <c r="A222" s="920"/>
      <c r="B222" s="920" t="s">
        <v>295</v>
      </c>
      <c r="C222" s="83" t="s">
        <v>296</v>
      </c>
      <c r="D222" s="84">
        <v>19</v>
      </c>
      <c r="E222" s="84">
        <v>124</v>
      </c>
      <c r="F222" s="84">
        <v>258</v>
      </c>
      <c r="G222" s="84">
        <v>76</v>
      </c>
      <c r="H222" s="84">
        <v>19448</v>
      </c>
      <c r="I222" s="84">
        <v>0</v>
      </c>
      <c r="J222" s="84">
        <v>4</v>
      </c>
      <c r="K222" s="84">
        <v>6</v>
      </c>
      <c r="L222" s="84">
        <v>0</v>
      </c>
      <c r="M222" s="84">
        <v>101</v>
      </c>
      <c r="N222" s="84">
        <v>0</v>
      </c>
      <c r="O222" s="84">
        <v>0</v>
      </c>
      <c r="P222" s="84">
        <v>0</v>
      </c>
      <c r="Q222" s="84">
        <v>4</v>
      </c>
      <c r="R222" s="84">
        <v>784</v>
      </c>
      <c r="S222" s="84">
        <v>0</v>
      </c>
      <c r="T222" s="84">
        <v>0</v>
      </c>
      <c r="U222" s="84">
        <v>0</v>
      </c>
      <c r="V222" s="84">
        <v>0</v>
      </c>
      <c r="W222" s="84">
        <v>0</v>
      </c>
      <c r="X222" s="85">
        <f t="shared" si="46"/>
        <v>20713</v>
      </c>
      <c r="Y222" s="85">
        <f t="shared" si="47"/>
        <v>111</v>
      </c>
      <c r="Z222" s="85">
        <f t="shared" si="48"/>
        <v>20824</v>
      </c>
    </row>
    <row r="223" spans="1:26" ht="25.5" hidden="1" outlineLevel="1">
      <c r="A223" s="920"/>
      <c r="B223" s="920"/>
      <c r="C223" s="83" t="s">
        <v>297</v>
      </c>
      <c r="D223" s="84">
        <v>2</v>
      </c>
      <c r="E223" s="84">
        <v>2</v>
      </c>
      <c r="F223" s="84">
        <v>3</v>
      </c>
      <c r="G223" s="84">
        <v>0</v>
      </c>
      <c r="H223" s="84">
        <v>1397</v>
      </c>
      <c r="I223" s="84">
        <v>0</v>
      </c>
      <c r="J223" s="84">
        <v>2</v>
      </c>
      <c r="K223" s="84">
        <v>0</v>
      </c>
      <c r="L223" s="84">
        <v>0</v>
      </c>
      <c r="M223" s="84">
        <v>9</v>
      </c>
      <c r="N223" s="84">
        <v>0</v>
      </c>
      <c r="O223" s="84">
        <v>0</v>
      </c>
      <c r="P223" s="84">
        <v>0</v>
      </c>
      <c r="Q223" s="84">
        <v>0</v>
      </c>
      <c r="R223" s="84">
        <v>60</v>
      </c>
      <c r="S223" s="84">
        <v>0</v>
      </c>
      <c r="T223" s="84">
        <v>0</v>
      </c>
      <c r="U223" s="84">
        <v>0</v>
      </c>
      <c r="V223" s="84">
        <v>0</v>
      </c>
      <c r="W223" s="84">
        <v>0</v>
      </c>
      <c r="X223" s="85">
        <f t="shared" si="46"/>
        <v>1464</v>
      </c>
      <c r="Y223" s="85">
        <f t="shared" si="47"/>
        <v>11</v>
      </c>
      <c r="Z223" s="85">
        <f t="shared" si="48"/>
        <v>1475</v>
      </c>
    </row>
    <row r="224" spans="1:26" ht="25.5" hidden="1" outlineLevel="1">
      <c r="A224" s="920"/>
      <c r="B224" s="920"/>
      <c r="C224" s="83" t="s">
        <v>298</v>
      </c>
      <c r="D224" s="84">
        <v>7</v>
      </c>
      <c r="E224" s="84">
        <v>76</v>
      </c>
      <c r="F224" s="84">
        <v>138</v>
      </c>
      <c r="G224" s="84">
        <v>76</v>
      </c>
      <c r="H224" s="84">
        <v>14759</v>
      </c>
      <c r="I224" s="84">
        <v>0</v>
      </c>
      <c r="J224" s="84">
        <v>0</v>
      </c>
      <c r="K224" s="84">
        <v>0</v>
      </c>
      <c r="L224" s="84">
        <v>0</v>
      </c>
      <c r="M224" s="84">
        <v>0</v>
      </c>
      <c r="N224" s="84">
        <v>0</v>
      </c>
      <c r="O224" s="84">
        <v>2</v>
      </c>
      <c r="P224" s="84">
        <v>0</v>
      </c>
      <c r="Q224" s="84">
        <v>0</v>
      </c>
      <c r="R224" s="84">
        <v>913</v>
      </c>
      <c r="S224" s="84">
        <v>0</v>
      </c>
      <c r="T224" s="84">
        <v>0</v>
      </c>
      <c r="U224" s="84">
        <v>0</v>
      </c>
      <c r="V224" s="84">
        <v>0</v>
      </c>
      <c r="W224" s="84">
        <v>0</v>
      </c>
      <c r="X224" s="85">
        <f t="shared" si="46"/>
        <v>15971</v>
      </c>
      <c r="Y224" s="85">
        <f t="shared" si="47"/>
        <v>0</v>
      </c>
      <c r="Z224" s="85">
        <f t="shared" si="48"/>
        <v>15971</v>
      </c>
    </row>
    <row r="225" spans="1:26" hidden="1" outlineLevel="1">
      <c r="A225" s="920"/>
      <c r="B225" s="920"/>
      <c r="C225" s="83" t="s">
        <v>299</v>
      </c>
      <c r="D225" s="84">
        <v>2</v>
      </c>
      <c r="E225" s="84">
        <v>4</v>
      </c>
      <c r="F225" s="84">
        <v>0</v>
      </c>
      <c r="G225" s="84">
        <v>4</v>
      </c>
      <c r="H225" s="84">
        <v>801</v>
      </c>
      <c r="I225" s="84">
        <v>0</v>
      </c>
      <c r="J225" s="84">
        <v>0</v>
      </c>
      <c r="K225" s="84">
        <v>0</v>
      </c>
      <c r="L225" s="84">
        <v>0</v>
      </c>
      <c r="M225" s="84">
        <v>0</v>
      </c>
      <c r="N225" s="84">
        <v>0</v>
      </c>
      <c r="O225" s="84">
        <v>0</v>
      </c>
      <c r="P225" s="84">
        <v>0</v>
      </c>
      <c r="Q225" s="84">
        <v>0</v>
      </c>
      <c r="R225" s="84">
        <v>22</v>
      </c>
      <c r="S225" s="84">
        <v>0</v>
      </c>
      <c r="T225" s="84">
        <v>0</v>
      </c>
      <c r="U225" s="84">
        <v>0</v>
      </c>
      <c r="V225" s="84">
        <v>0</v>
      </c>
      <c r="W225" s="84">
        <v>0</v>
      </c>
      <c r="X225" s="85">
        <f t="shared" si="46"/>
        <v>833</v>
      </c>
      <c r="Y225" s="85">
        <f t="shared" si="47"/>
        <v>0</v>
      </c>
      <c r="Z225" s="85">
        <f t="shared" si="48"/>
        <v>833</v>
      </c>
    </row>
    <row r="226" spans="1:26" ht="38.25" hidden="1" outlineLevel="1">
      <c r="A226" s="920"/>
      <c r="B226" s="920"/>
      <c r="C226" s="83" t="s">
        <v>300</v>
      </c>
      <c r="D226" s="84">
        <v>4</v>
      </c>
      <c r="E226" s="84">
        <v>6</v>
      </c>
      <c r="F226" s="84">
        <v>21</v>
      </c>
      <c r="G226" s="84">
        <v>4</v>
      </c>
      <c r="H226" s="84">
        <v>999</v>
      </c>
      <c r="I226" s="84">
        <v>1</v>
      </c>
      <c r="J226" s="84">
        <v>0</v>
      </c>
      <c r="K226" s="84">
        <v>0</v>
      </c>
      <c r="L226" s="84">
        <v>0</v>
      </c>
      <c r="M226" s="84">
        <v>74</v>
      </c>
      <c r="N226" s="84">
        <v>0</v>
      </c>
      <c r="O226" s="84">
        <v>0</v>
      </c>
      <c r="P226" s="84">
        <v>0</v>
      </c>
      <c r="Q226" s="84">
        <v>0</v>
      </c>
      <c r="R226" s="84">
        <v>59</v>
      </c>
      <c r="S226" s="84">
        <v>0</v>
      </c>
      <c r="T226" s="84">
        <v>0</v>
      </c>
      <c r="U226" s="84">
        <v>0</v>
      </c>
      <c r="V226" s="84">
        <v>0</v>
      </c>
      <c r="W226" s="84">
        <v>0</v>
      </c>
      <c r="X226" s="85">
        <f t="shared" si="46"/>
        <v>1093</v>
      </c>
      <c r="Y226" s="85">
        <f t="shared" si="47"/>
        <v>75</v>
      </c>
      <c r="Z226" s="85">
        <f t="shared" si="48"/>
        <v>1168</v>
      </c>
    </row>
    <row r="227" spans="1:26" ht="51" hidden="1" outlineLevel="1">
      <c r="A227" s="920"/>
      <c r="B227" s="920"/>
      <c r="C227" s="83" t="s">
        <v>301</v>
      </c>
      <c r="D227" s="84">
        <v>1</v>
      </c>
      <c r="E227" s="84">
        <v>8</v>
      </c>
      <c r="F227" s="84">
        <v>21</v>
      </c>
      <c r="G227" s="84">
        <v>0</v>
      </c>
      <c r="H227" s="84">
        <v>1567</v>
      </c>
      <c r="I227" s="84">
        <v>0</v>
      </c>
      <c r="J227" s="84">
        <v>0</v>
      </c>
      <c r="K227" s="84">
        <v>0</v>
      </c>
      <c r="L227" s="84">
        <v>0</v>
      </c>
      <c r="M227" s="84">
        <v>0</v>
      </c>
      <c r="N227" s="84">
        <v>0</v>
      </c>
      <c r="O227" s="84">
        <v>0</v>
      </c>
      <c r="P227" s="84">
        <v>0</v>
      </c>
      <c r="Q227" s="84">
        <v>0</v>
      </c>
      <c r="R227" s="84">
        <v>45</v>
      </c>
      <c r="S227" s="84">
        <v>0</v>
      </c>
      <c r="T227" s="84">
        <v>0</v>
      </c>
      <c r="U227" s="84">
        <v>0</v>
      </c>
      <c r="V227" s="84">
        <v>0</v>
      </c>
      <c r="W227" s="84">
        <v>0</v>
      </c>
      <c r="X227" s="85">
        <f t="shared" si="46"/>
        <v>1642</v>
      </c>
      <c r="Y227" s="85">
        <f t="shared" si="47"/>
        <v>0</v>
      </c>
      <c r="Z227" s="85">
        <f t="shared" si="48"/>
        <v>1642</v>
      </c>
    </row>
    <row r="228" spans="1:26" ht="114.75" hidden="1" outlineLevel="1">
      <c r="A228" s="920"/>
      <c r="B228" s="83" t="s">
        <v>302</v>
      </c>
      <c r="C228" s="83" t="s">
        <v>303</v>
      </c>
      <c r="D228" s="84">
        <v>26</v>
      </c>
      <c r="E228" s="84">
        <v>166</v>
      </c>
      <c r="F228" s="84">
        <v>516</v>
      </c>
      <c r="G228" s="84">
        <v>136</v>
      </c>
      <c r="H228" s="84">
        <v>30908</v>
      </c>
      <c r="I228" s="84">
        <v>6</v>
      </c>
      <c r="J228" s="84">
        <v>48</v>
      </c>
      <c r="K228" s="84">
        <v>135</v>
      </c>
      <c r="L228" s="84">
        <v>48</v>
      </c>
      <c r="M228" s="84">
        <v>4733</v>
      </c>
      <c r="N228" s="84">
        <v>0</v>
      </c>
      <c r="O228" s="84">
        <v>0</v>
      </c>
      <c r="P228" s="84">
        <v>0</v>
      </c>
      <c r="Q228" s="84">
        <v>0</v>
      </c>
      <c r="R228" s="84">
        <v>1067</v>
      </c>
      <c r="S228" s="84">
        <v>0</v>
      </c>
      <c r="T228" s="84">
        <v>0</v>
      </c>
      <c r="U228" s="84">
        <v>0</v>
      </c>
      <c r="V228" s="84">
        <v>0</v>
      </c>
      <c r="W228" s="84">
        <v>62</v>
      </c>
      <c r="X228" s="85">
        <f t="shared" si="46"/>
        <v>32819</v>
      </c>
      <c r="Y228" s="85">
        <f t="shared" si="47"/>
        <v>5032</v>
      </c>
      <c r="Z228" s="85">
        <f t="shared" si="48"/>
        <v>37851</v>
      </c>
    </row>
    <row r="229" spans="1:26" ht="25.5" hidden="1" outlineLevel="1">
      <c r="A229" s="920"/>
      <c r="B229" s="920" t="s">
        <v>304</v>
      </c>
      <c r="C229" s="83" t="s">
        <v>305</v>
      </c>
      <c r="D229" s="84">
        <v>3</v>
      </c>
      <c r="E229" s="84">
        <v>14</v>
      </c>
      <c r="F229" s="84">
        <v>27</v>
      </c>
      <c r="G229" s="84">
        <v>4</v>
      </c>
      <c r="H229" s="84">
        <v>564</v>
      </c>
      <c r="I229" s="84">
        <v>0</v>
      </c>
      <c r="J229" s="84">
        <v>0</v>
      </c>
      <c r="K229" s="84">
        <v>0</v>
      </c>
      <c r="L229" s="84">
        <v>0</v>
      </c>
      <c r="M229" s="84">
        <v>69</v>
      </c>
      <c r="N229" s="84">
        <v>0</v>
      </c>
      <c r="O229" s="84">
        <v>0</v>
      </c>
      <c r="P229" s="84">
        <v>0</v>
      </c>
      <c r="Q229" s="84">
        <v>0</v>
      </c>
      <c r="R229" s="84">
        <v>0</v>
      </c>
      <c r="S229" s="84">
        <v>0</v>
      </c>
      <c r="T229" s="84">
        <v>0</v>
      </c>
      <c r="U229" s="84">
        <v>0</v>
      </c>
      <c r="V229" s="84">
        <v>0</v>
      </c>
      <c r="W229" s="84">
        <v>0</v>
      </c>
      <c r="X229" s="85">
        <f t="shared" si="46"/>
        <v>612</v>
      </c>
      <c r="Y229" s="85">
        <f t="shared" si="47"/>
        <v>69</v>
      </c>
      <c r="Z229" s="85">
        <f t="shared" si="48"/>
        <v>681</v>
      </c>
    </row>
    <row r="230" spans="1:26" ht="63.75" hidden="1" outlineLevel="1">
      <c r="A230" s="920"/>
      <c r="B230" s="920"/>
      <c r="C230" s="83" t="s">
        <v>306</v>
      </c>
      <c r="D230" s="84">
        <v>4</v>
      </c>
      <c r="E230" s="84">
        <v>22</v>
      </c>
      <c r="F230" s="84">
        <v>21</v>
      </c>
      <c r="G230" s="84">
        <v>24</v>
      </c>
      <c r="H230" s="84">
        <v>3574</v>
      </c>
      <c r="I230" s="84">
        <v>0</v>
      </c>
      <c r="J230" s="84">
        <v>0</v>
      </c>
      <c r="K230" s="84">
        <v>0</v>
      </c>
      <c r="L230" s="84">
        <v>0</v>
      </c>
      <c r="M230" s="84">
        <v>7</v>
      </c>
      <c r="N230" s="84">
        <v>0</v>
      </c>
      <c r="O230" s="84">
        <v>0</v>
      </c>
      <c r="P230" s="84">
        <v>0</v>
      </c>
      <c r="Q230" s="84">
        <v>0</v>
      </c>
      <c r="R230" s="84">
        <v>202</v>
      </c>
      <c r="S230" s="84">
        <v>0</v>
      </c>
      <c r="T230" s="84">
        <v>0</v>
      </c>
      <c r="U230" s="84">
        <v>0</v>
      </c>
      <c r="V230" s="84">
        <v>0</v>
      </c>
      <c r="W230" s="84">
        <v>0</v>
      </c>
      <c r="X230" s="85">
        <f t="shared" si="46"/>
        <v>3847</v>
      </c>
      <c r="Y230" s="85">
        <f t="shared" si="47"/>
        <v>7</v>
      </c>
      <c r="Z230" s="85">
        <f t="shared" si="48"/>
        <v>3854</v>
      </c>
    </row>
    <row r="231" spans="1:26" ht="12.95" customHeight="1" collapsed="1">
      <c r="A231" s="922" t="s">
        <v>307</v>
      </c>
      <c r="B231" s="922"/>
      <c r="C231" s="922"/>
      <c r="D231" s="81">
        <f t="shared" ref="D231:Z231" si="49">SUM(D232:D247)</f>
        <v>436</v>
      </c>
      <c r="E231" s="81">
        <f t="shared" si="49"/>
        <v>1432</v>
      </c>
      <c r="F231" s="81">
        <f t="shared" si="49"/>
        <v>3045</v>
      </c>
      <c r="G231" s="81">
        <f t="shared" si="49"/>
        <v>1374</v>
      </c>
      <c r="H231" s="81">
        <f t="shared" si="49"/>
        <v>175418</v>
      </c>
      <c r="I231" s="81">
        <f t="shared" si="49"/>
        <v>7</v>
      </c>
      <c r="J231" s="81">
        <f t="shared" si="49"/>
        <v>8</v>
      </c>
      <c r="K231" s="81">
        <f t="shared" si="49"/>
        <v>39</v>
      </c>
      <c r="L231" s="81">
        <f t="shared" si="49"/>
        <v>4</v>
      </c>
      <c r="M231" s="81">
        <f t="shared" si="49"/>
        <v>2387</v>
      </c>
      <c r="N231" s="81">
        <f t="shared" si="49"/>
        <v>1</v>
      </c>
      <c r="O231" s="81">
        <f t="shared" si="49"/>
        <v>2</v>
      </c>
      <c r="P231" s="81">
        <f t="shared" si="49"/>
        <v>0</v>
      </c>
      <c r="Q231" s="81">
        <f t="shared" si="49"/>
        <v>6</v>
      </c>
      <c r="R231" s="81">
        <f t="shared" si="49"/>
        <v>4224</v>
      </c>
      <c r="S231" s="81">
        <f t="shared" si="49"/>
        <v>0</v>
      </c>
      <c r="T231" s="81">
        <f t="shared" si="49"/>
        <v>0</v>
      </c>
      <c r="U231" s="81">
        <f t="shared" si="49"/>
        <v>0</v>
      </c>
      <c r="V231" s="81">
        <f t="shared" si="49"/>
        <v>0</v>
      </c>
      <c r="W231" s="81">
        <f t="shared" si="49"/>
        <v>106</v>
      </c>
      <c r="X231" s="82">
        <f t="shared" si="49"/>
        <v>185938</v>
      </c>
      <c r="Y231" s="82">
        <f t="shared" si="49"/>
        <v>2551</v>
      </c>
      <c r="Z231" s="82">
        <f t="shared" si="49"/>
        <v>188489</v>
      </c>
    </row>
    <row r="232" spans="1:26" ht="89.25" hidden="1" outlineLevel="1">
      <c r="A232" s="920" t="s">
        <v>307</v>
      </c>
      <c r="B232" s="83" t="s">
        <v>308</v>
      </c>
      <c r="C232" s="83" t="s">
        <v>309</v>
      </c>
      <c r="D232" s="84">
        <v>119</v>
      </c>
      <c r="E232" s="84">
        <v>416</v>
      </c>
      <c r="F232" s="84">
        <v>969</v>
      </c>
      <c r="G232" s="84">
        <v>477</v>
      </c>
      <c r="H232" s="84">
        <v>57653</v>
      </c>
      <c r="I232" s="84">
        <v>0</v>
      </c>
      <c r="J232" s="84">
        <v>0</v>
      </c>
      <c r="K232" s="84">
        <v>0</v>
      </c>
      <c r="L232" s="84">
        <v>0</v>
      </c>
      <c r="M232" s="84">
        <v>178</v>
      </c>
      <c r="N232" s="84">
        <v>0</v>
      </c>
      <c r="O232" s="84">
        <v>0</v>
      </c>
      <c r="P232" s="84">
        <v>0</v>
      </c>
      <c r="Q232" s="84">
        <v>3</v>
      </c>
      <c r="R232" s="84">
        <v>1170</v>
      </c>
      <c r="S232" s="84">
        <v>0</v>
      </c>
      <c r="T232" s="84">
        <v>0</v>
      </c>
      <c r="U232" s="84">
        <v>0</v>
      </c>
      <c r="V232" s="84">
        <v>0</v>
      </c>
      <c r="W232" s="84">
        <v>3</v>
      </c>
      <c r="X232" s="85">
        <f t="shared" ref="X232:X247" si="50">D232+E232+F232+G232+H232+N232+O232+P232+Q232+R232</f>
        <v>60807</v>
      </c>
      <c r="Y232" s="85">
        <f t="shared" ref="Y232:Y247" si="51">I232+J232+K232+L232+M232+S232+T232+U232+V232+W232</f>
        <v>181</v>
      </c>
      <c r="Z232" s="85">
        <f t="shared" si="48"/>
        <v>60988</v>
      </c>
    </row>
    <row r="233" spans="1:26" ht="114.75" hidden="1" outlineLevel="1">
      <c r="A233" s="920"/>
      <c r="B233" s="83" t="s">
        <v>310</v>
      </c>
      <c r="C233" s="83" t="s">
        <v>311</v>
      </c>
      <c r="D233" s="84">
        <v>66</v>
      </c>
      <c r="E233" s="84">
        <v>244</v>
      </c>
      <c r="F233" s="84">
        <v>537</v>
      </c>
      <c r="G233" s="84">
        <v>214</v>
      </c>
      <c r="H233" s="84">
        <v>34482</v>
      </c>
      <c r="I233" s="84">
        <v>0</v>
      </c>
      <c r="J233" s="84">
        <v>2</v>
      </c>
      <c r="K233" s="84">
        <v>6</v>
      </c>
      <c r="L233" s="84">
        <v>0</v>
      </c>
      <c r="M233" s="84">
        <v>85</v>
      </c>
      <c r="N233" s="84">
        <v>1</v>
      </c>
      <c r="O233" s="84">
        <v>0</v>
      </c>
      <c r="P233" s="84">
        <v>0</v>
      </c>
      <c r="Q233" s="84">
        <v>2</v>
      </c>
      <c r="R233" s="84">
        <v>596</v>
      </c>
      <c r="S233" s="84">
        <v>0</v>
      </c>
      <c r="T233" s="84">
        <v>0</v>
      </c>
      <c r="U233" s="84">
        <v>0</v>
      </c>
      <c r="V233" s="84">
        <v>0</v>
      </c>
      <c r="W233" s="84">
        <v>0</v>
      </c>
      <c r="X233" s="85">
        <f t="shared" si="50"/>
        <v>36142</v>
      </c>
      <c r="Y233" s="85">
        <f t="shared" si="51"/>
        <v>93</v>
      </c>
      <c r="Z233" s="85">
        <f t="shared" si="48"/>
        <v>36235</v>
      </c>
    </row>
    <row r="234" spans="1:26" ht="25.5" hidden="1" outlineLevel="1">
      <c r="A234" s="920"/>
      <c r="B234" s="920" t="s">
        <v>312</v>
      </c>
      <c r="C234" s="83" t="s">
        <v>313</v>
      </c>
      <c r="D234" s="84">
        <v>0</v>
      </c>
      <c r="E234" s="84">
        <v>6</v>
      </c>
      <c r="F234" s="84">
        <v>9</v>
      </c>
      <c r="G234" s="84">
        <v>4</v>
      </c>
      <c r="H234" s="84">
        <v>578</v>
      </c>
      <c r="I234" s="84">
        <v>0</v>
      </c>
      <c r="J234" s="84">
        <v>0</v>
      </c>
      <c r="K234" s="84">
        <v>0</v>
      </c>
      <c r="L234" s="84">
        <v>0</v>
      </c>
      <c r="M234" s="84">
        <v>0</v>
      </c>
      <c r="N234" s="84">
        <v>0</v>
      </c>
      <c r="O234" s="84">
        <v>0</v>
      </c>
      <c r="P234" s="84">
        <v>0</v>
      </c>
      <c r="Q234" s="84">
        <v>0</v>
      </c>
      <c r="R234" s="84">
        <v>8</v>
      </c>
      <c r="S234" s="84">
        <v>0</v>
      </c>
      <c r="T234" s="84">
        <v>0</v>
      </c>
      <c r="U234" s="84">
        <v>0</v>
      </c>
      <c r="V234" s="84">
        <v>0</v>
      </c>
      <c r="W234" s="84">
        <v>0</v>
      </c>
      <c r="X234" s="85">
        <f t="shared" si="50"/>
        <v>605</v>
      </c>
      <c r="Y234" s="85">
        <f t="shared" si="51"/>
        <v>0</v>
      </c>
      <c r="Z234" s="85">
        <f t="shared" si="48"/>
        <v>605</v>
      </c>
    </row>
    <row r="235" spans="1:26" ht="25.5" hidden="1" outlineLevel="1">
      <c r="A235" s="920"/>
      <c r="B235" s="920"/>
      <c r="C235" s="83" t="s">
        <v>314</v>
      </c>
      <c r="D235" s="84">
        <v>0</v>
      </c>
      <c r="E235" s="84">
        <v>0</v>
      </c>
      <c r="F235" s="84">
        <v>3</v>
      </c>
      <c r="G235" s="84">
        <v>0</v>
      </c>
      <c r="H235" s="84">
        <v>143</v>
      </c>
      <c r="I235" s="84">
        <v>0</v>
      </c>
      <c r="J235" s="84">
        <v>0</v>
      </c>
      <c r="K235" s="84">
        <v>0</v>
      </c>
      <c r="L235" s="84">
        <v>0</v>
      </c>
      <c r="M235" s="84">
        <v>0</v>
      </c>
      <c r="N235" s="84">
        <v>0</v>
      </c>
      <c r="O235" s="84">
        <v>0</v>
      </c>
      <c r="P235" s="84">
        <v>0</v>
      </c>
      <c r="Q235" s="84">
        <v>0</v>
      </c>
      <c r="R235" s="84">
        <v>4</v>
      </c>
      <c r="S235" s="84">
        <v>0</v>
      </c>
      <c r="T235" s="84">
        <v>0</v>
      </c>
      <c r="U235" s="84">
        <v>0</v>
      </c>
      <c r="V235" s="84">
        <v>0</v>
      </c>
      <c r="W235" s="84">
        <v>0</v>
      </c>
      <c r="X235" s="85">
        <f t="shared" si="50"/>
        <v>150</v>
      </c>
      <c r="Y235" s="85">
        <f t="shared" si="51"/>
        <v>0</v>
      </c>
      <c r="Z235" s="85">
        <f t="shared" si="48"/>
        <v>150</v>
      </c>
    </row>
    <row r="236" spans="1:26" ht="38.25" hidden="1" outlineLevel="1">
      <c r="A236" s="920"/>
      <c r="B236" s="920"/>
      <c r="C236" s="83" t="s">
        <v>315</v>
      </c>
      <c r="D236" s="84">
        <v>11</v>
      </c>
      <c r="E236" s="84">
        <v>54</v>
      </c>
      <c r="F236" s="84">
        <v>96</v>
      </c>
      <c r="G236" s="84">
        <v>40</v>
      </c>
      <c r="H236" s="84">
        <v>5722</v>
      </c>
      <c r="I236" s="84">
        <v>2</v>
      </c>
      <c r="J236" s="84">
        <v>0</v>
      </c>
      <c r="K236" s="84">
        <v>6</v>
      </c>
      <c r="L236" s="84">
        <v>0</v>
      </c>
      <c r="M236" s="84">
        <v>220</v>
      </c>
      <c r="N236" s="84">
        <v>0</v>
      </c>
      <c r="O236" s="84">
        <v>0</v>
      </c>
      <c r="P236" s="84">
        <v>0</v>
      </c>
      <c r="Q236" s="84">
        <v>0</v>
      </c>
      <c r="R236" s="84">
        <v>153</v>
      </c>
      <c r="S236" s="84">
        <v>0</v>
      </c>
      <c r="T236" s="84">
        <v>0</v>
      </c>
      <c r="U236" s="84">
        <v>0</v>
      </c>
      <c r="V236" s="84">
        <v>0</v>
      </c>
      <c r="W236" s="84">
        <v>0</v>
      </c>
      <c r="X236" s="85">
        <f t="shared" si="50"/>
        <v>6076</v>
      </c>
      <c r="Y236" s="85">
        <f t="shared" si="51"/>
        <v>228</v>
      </c>
      <c r="Z236" s="85">
        <f t="shared" si="48"/>
        <v>6304</v>
      </c>
    </row>
    <row r="237" spans="1:26" ht="25.5" hidden="1" outlineLevel="1">
      <c r="A237" s="920"/>
      <c r="B237" s="920"/>
      <c r="C237" s="83" t="s">
        <v>316</v>
      </c>
      <c r="D237" s="84">
        <v>4</v>
      </c>
      <c r="E237" s="84">
        <v>28</v>
      </c>
      <c r="F237" s="84">
        <v>63</v>
      </c>
      <c r="G237" s="84">
        <v>20</v>
      </c>
      <c r="H237" s="84">
        <v>4022</v>
      </c>
      <c r="I237" s="84">
        <v>1</v>
      </c>
      <c r="J237" s="84">
        <v>0</v>
      </c>
      <c r="K237" s="84">
        <v>9</v>
      </c>
      <c r="L237" s="84">
        <v>0</v>
      </c>
      <c r="M237" s="84">
        <v>78</v>
      </c>
      <c r="N237" s="84">
        <v>0</v>
      </c>
      <c r="O237" s="84">
        <v>0</v>
      </c>
      <c r="P237" s="84">
        <v>0</v>
      </c>
      <c r="Q237" s="84">
        <v>0</v>
      </c>
      <c r="R237" s="84">
        <v>69</v>
      </c>
      <c r="S237" s="84">
        <v>0</v>
      </c>
      <c r="T237" s="84">
        <v>0</v>
      </c>
      <c r="U237" s="84">
        <v>0</v>
      </c>
      <c r="V237" s="84">
        <v>0</v>
      </c>
      <c r="W237" s="84">
        <v>1</v>
      </c>
      <c r="X237" s="85">
        <f t="shared" si="50"/>
        <v>4206</v>
      </c>
      <c r="Y237" s="85">
        <f t="shared" si="51"/>
        <v>89</v>
      </c>
      <c r="Z237" s="85">
        <f t="shared" si="48"/>
        <v>4295</v>
      </c>
    </row>
    <row r="238" spans="1:26" ht="25.5" hidden="1" outlineLevel="1">
      <c r="A238" s="920"/>
      <c r="B238" s="920" t="s">
        <v>317</v>
      </c>
      <c r="C238" s="83" t="s">
        <v>318</v>
      </c>
      <c r="D238" s="84">
        <v>1</v>
      </c>
      <c r="E238" s="84">
        <v>10</v>
      </c>
      <c r="F238" s="84">
        <v>18</v>
      </c>
      <c r="G238" s="84">
        <v>4</v>
      </c>
      <c r="H238" s="84">
        <v>1749</v>
      </c>
      <c r="I238" s="84">
        <v>0</v>
      </c>
      <c r="J238" s="84">
        <v>0</v>
      </c>
      <c r="K238" s="84">
        <v>0</v>
      </c>
      <c r="L238" s="84">
        <v>0</v>
      </c>
      <c r="M238" s="84">
        <v>90</v>
      </c>
      <c r="N238" s="84">
        <v>0</v>
      </c>
      <c r="O238" s="84">
        <v>0</v>
      </c>
      <c r="P238" s="84">
        <v>0</v>
      </c>
      <c r="Q238" s="84">
        <v>0</v>
      </c>
      <c r="R238" s="84">
        <v>28</v>
      </c>
      <c r="S238" s="84">
        <v>0</v>
      </c>
      <c r="T238" s="84">
        <v>0</v>
      </c>
      <c r="U238" s="84">
        <v>0</v>
      </c>
      <c r="V238" s="84">
        <v>0</v>
      </c>
      <c r="W238" s="84">
        <v>5</v>
      </c>
      <c r="X238" s="85">
        <f t="shared" si="50"/>
        <v>1810</v>
      </c>
      <c r="Y238" s="85">
        <f t="shared" si="51"/>
        <v>95</v>
      </c>
      <c r="Z238" s="85">
        <f t="shared" si="48"/>
        <v>1905</v>
      </c>
    </row>
    <row r="239" spans="1:26" ht="25.5" hidden="1" outlineLevel="1">
      <c r="A239" s="920"/>
      <c r="B239" s="920"/>
      <c r="C239" s="83" t="s">
        <v>319</v>
      </c>
      <c r="D239" s="84">
        <v>66</v>
      </c>
      <c r="E239" s="84">
        <v>140</v>
      </c>
      <c r="F239" s="84">
        <v>279</v>
      </c>
      <c r="G239" s="84">
        <v>107</v>
      </c>
      <c r="H239" s="84">
        <v>15529</v>
      </c>
      <c r="I239" s="84">
        <v>0</v>
      </c>
      <c r="J239" s="84">
        <v>0</v>
      </c>
      <c r="K239" s="84">
        <v>12</v>
      </c>
      <c r="L239" s="84">
        <v>0</v>
      </c>
      <c r="M239" s="84">
        <v>623</v>
      </c>
      <c r="N239" s="84">
        <v>0</v>
      </c>
      <c r="O239" s="84">
        <v>0</v>
      </c>
      <c r="P239" s="84">
        <v>0</v>
      </c>
      <c r="Q239" s="84">
        <v>1</v>
      </c>
      <c r="R239" s="84">
        <v>611</v>
      </c>
      <c r="S239" s="84">
        <v>0</v>
      </c>
      <c r="T239" s="84">
        <v>0</v>
      </c>
      <c r="U239" s="84">
        <v>0</v>
      </c>
      <c r="V239" s="84">
        <v>0</v>
      </c>
      <c r="W239" s="84">
        <v>25</v>
      </c>
      <c r="X239" s="85">
        <f t="shared" si="50"/>
        <v>16733</v>
      </c>
      <c r="Y239" s="85">
        <f t="shared" si="51"/>
        <v>660</v>
      </c>
      <c r="Z239" s="85">
        <f t="shared" si="48"/>
        <v>17393</v>
      </c>
    </row>
    <row r="240" spans="1:26" ht="25.5" hidden="1" outlineLevel="1">
      <c r="A240" s="920"/>
      <c r="B240" s="920"/>
      <c r="C240" s="83" t="s">
        <v>320</v>
      </c>
      <c r="D240" s="84">
        <v>0</v>
      </c>
      <c r="E240" s="84">
        <v>0</v>
      </c>
      <c r="F240" s="84">
        <v>12</v>
      </c>
      <c r="G240" s="84">
        <v>0</v>
      </c>
      <c r="H240" s="84">
        <v>379</v>
      </c>
      <c r="I240" s="84">
        <v>0</v>
      </c>
      <c r="J240" s="84">
        <v>0</v>
      </c>
      <c r="K240" s="84">
        <v>0</v>
      </c>
      <c r="L240" s="84">
        <v>0</v>
      </c>
      <c r="M240" s="84">
        <v>0</v>
      </c>
      <c r="N240" s="84">
        <v>0</v>
      </c>
      <c r="O240" s="84">
        <v>0</v>
      </c>
      <c r="P240" s="84">
        <v>0</v>
      </c>
      <c r="Q240" s="84">
        <v>0</v>
      </c>
      <c r="R240" s="84">
        <v>9</v>
      </c>
      <c r="S240" s="84">
        <v>0</v>
      </c>
      <c r="T240" s="84">
        <v>0</v>
      </c>
      <c r="U240" s="84">
        <v>0</v>
      </c>
      <c r="V240" s="84">
        <v>0</v>
      </c>
      <c r="W240" s="84">
        <v>0</v>
      </c>
      <c r="X240" s="85">
        <f t="shared" si="50"/>
        <v>400</v>
      </c>
      <c r="Y240" s="85">
        <f t="shared" si="51"/>
        <v>0</v>
      </c>
      <c r="Z240" s="85">
        <f t="shared" si="48"/>
        <v>400</v>
      </c>
    </row>
    <row r="241" spans="1:26" hidden="1" outlineLevel="1">
      <c r="A241" s="920"/>
      <c r="B241" s="920"/>
      <c r="C241" s="83" t="s">
        <v>321</v>
      </c>
      <c r="D241" s="84">
        <v>5</v>
      </c>
      <c r="E241" s="84">
        <v>18</v>
      </c>
      <c r="F241" s="84">
        <v>72</v>
      </c>
      <c r="G241" s="84">
        <v>16</v>
      </c>
      <c r="H241" s="84">
        <v>3253</v>
      </c>
      <c r="I241" s="84">
        <v>0</v>
      </c>
      <c r="J241" s="84">
        <v>0</v>
      </c>
      <c r="K241" s="84">
        <v>0</v>
      </c>
      <c r="L241" s="84">
        <v>0</v>
      </c>
      <c r="M241" s="84">
        <v>78</v>
      </c>
      <c r="N241" s="84">
        <v>0</v>
      </c>
      <c r="O241" s="84">
        <v>0</v>
      </c>
      <c r="P241" s="84">
        <v>0</v>
      </c>
      <c r="Q241" s="84">
        <v>0</v>
      </c>
      <c r="R241" s="84">
        <v>105</v>
      </c>
      <c r="S241" s="84">
        <v>0</v>
      </c>
      <c r="T241" s="84">
        <v>0</v>
      </c>
      <c r="U241" s="84">
        <v>0</v>
      </c>
      <c r="V241" s="84">
        <v>0</v>
      </c>
      <c r="W241" s="84">
        <v>0</v>
      </c>
      <c r="X241" s="85">
        <f t="shared" si="50"/>
        <v>3469</v>
      </c>
      <c r="Y241" s="85">
        <f t="shared" si="51"/>
        <v>78</v>
      </c>
      <c r="Z241" s="85">
        <f t="shared" si="48"/>
        <v>3547</v>
      </c>
    </row>
    <row r="242" spans="1:26" ht="25.5" hidden="1" outlineLevel="1">
      <c r="A242" s="920"/>
      <c r="B242" s="920"/>
      <c r="C242" s="83" t="s">
        <v>322</v>
      </c>
      <c r="D242" s="84">
        <v>16</v>
      </c>
      <c r="E242" s="84">
        <v>42</v>
      </c>
      <c r="F242" s="84">
        <v>102</v>
      </c>
      <c r="G242" s="84">
        <v>36</v>
      </c>
      <c r="H242" s="84">
        <v>2893</v>
      </c>
      <c r="I242" s="84">
        <v>0</v>
      </c>
      <c r="J242" s="84">
        <v>0</v>
      </c>
      <c r="K242" s="84">
        <v>0</v>
      </c>
      <c r="L242" s="84">
        <v>0</v>
      </c>
      <c r="M242" s="84">
        <v>77</v>
      </c>
      <c r="N242" s="84">
        <v>0</v>
      </c>
      <c r="O242" s="84">
        <v>0</v>
      </c>
      <c r="P242" s="84">
        <v>0</v>
      </c>
      <c r="Q242" s="84">
        <v>0</v>
      </c>
      <c r="R242" s="84">
        <v>68</v>
      </c>
      <c r="S242" s="84">
        <v>0</v>
      </c>
      <c r="T242" s="84">
        <v>0</v>
      </c>
      <c r="U242" s="84">
        <v>0</v>
      </c>
      <c r="V242" s="84">
        <v>0</v>
      </c>
      <c r="W242" s="84">
        <v>2</v>
      </c>
      <c r="X242" s="85">
        <f t="shared" si="50"/>
        <v>3157</v>
      </c>
      <c r="Y242" s="85">
        <f t="shared" si="51"/>
        <v>79</v>
      </c>
      <c r="Z242" s="85">
        <f t="shared" si="48"/>
        <v>3236</v>
      </c>
    </row>
    <row r="243" spans="1:26" ht="25.5" hidden="1" outlineLevel="1">
      <c r="A243" s="920"/>
      <c r="B243" s="920"/>
      <c r="C243" s="83" t="s">
        <v>323</v>
      </c>
      <c r="D243" s="84">
        <v>0</v>
      </c>
      <c r="E243" s="84">
        <v>0</v>
      </c>
      <c r="F243" s="84">
        <v>0</v>
      </c>
      <c r="G243" s="84">
        <v>0</v>
      </c>
      <c r="H243" s="84">
        <v>45</v>
      </c>
      <c r="I243" s="84">
        <v>0</v>
      </c>
      <c r="J243" s="84">
        <v>0</v>
      </c>
      <c r="K243" s="84">
        <v>0</v>
      </c>
      <c r="L243" s="84">
        <v>0</v>
      </c>
      <c r="M243" s="84">
        <v>0</v>
      </c>
      <c r="N243" s="84">
        <v>0</v>
      </c>
      <c r="O243" s="84">
        <v>0</v>
      </c>
      <c r="P243" s="84">
        <v>0</v>
      </c>
      <c r="Q243" s="84">
        <v>0</v>
      </c>
      <c r="R243" s="84">
        <v>4</v>
      </c>
      <c r="S243" s="84">
        <v>0</v>
      </c>
      <c r="T243" s="84">
        <v>0</v>
      </c>
      <c r="U243" s="84">
        <v>0</v>
      </c>
      <c r="V243" s="84">
        <v>0</v>
      </c>
      <c r="W243" s="84">
        <v>0</v>
      </c>
      <c r="X243" s="85">
        <f t="shared" si="50"/>
        <v>49</v>
      </c>
      <c r="Y243" s="85">
        <f t="shared" si="51"/>
        <v>0</v>
      </c>
      <c r="Z243" s="85">
        <f t="shared" si="48"/>
        <v>49</v>
      </c>
    </row>
    <row r="244" spans="1:26" hidden="1" outlineLevel="1">
      <c r="A244" s="920"/>
      <c r="B244" s="920" t="s">
        <v>324</v>
      </c>
      <c r="C244" s="83" t="s">
        <v>325</v>
      </c>
      <c r="D244" s="84">
        <v>106</v>
      </c>
      <c r="E244" s="84">
        <v>338</v>
      </c>
      <c r="F244" s="84">
        <v>570</v>
      </c>
      <c r="G244" s="84">
        <v>288</v>
      </c>
      <c r="H244" s="84">
        <v>30464</v>
      </c>
      <c r="I244" s="84">
        <v>1</v>
      </c>
      <c r="J244" s="84">
        <v>4</v>
      </c>
      <c r="K244" s="84">
        <v>0</v>
      </c>
      <c r="L244" s="84">
        <v>0</v>
      </c>
      <c r="M244" s="84">
        <v>389</v>
      </c>
      <c r="N244" s="84">
        <v>0</v>
      </c>
      <c r="O244" s="84">
        <v>2</v>
      </c>
      <c r="P244" s="84">
        <v>0</v>
      </c>
      <c r="Q244" s="84">
        <v>0</v>
      </c>
      <c r="R244" s="84">
        <v>991</v>
      </c>
      <c r="S244" s="84">
        <v>0</v>
      </c>
      <c r="T244" s="84">
        <v>0</v>
      </c>
      <c r="U244" s="84">
        <v>0</v>
      </c>
      <c r="V244" s="84">
        <v>0</v>
      </c>
      <c r="W244" s="84">
        <v>4</v>
      </c>
      <c r="X244" s="85">
        <f t="shared" si="50"/>
        <v>32759</v>
      </c>
      <c r="Y244" s="85">
        <f t="shared" si="51"/>
        <v>398</v>
      </c>
      <c r="Z244" s="85">
        <f t="shared" si="48"/>
        <v>33157</v>
      </c>
    </row>
    <row r="245" spans="1:26" hidden="1" outlineLevel="1">
      <c r="A245" s="920"/>
      <c r="B245" s="920"/>
      <c r="C245" s="83" t="s">
        <v>326</v>
      </c>
      <c r="D245" s="84">
        <v>14</v>
      </c>
      <c r="E245" s="84">
        <v>46</v>
      </c>
      <c r="F245" s="84">
        <v>96</v>
      </c>
      <c r="G245" s="84">
        <v>24</v>
      </c>
      <c r="H245" s="84">
        <v>7306</v>
      </c>
      <c r="I245" s="84">
        <v>1</v>
      </c>
      <c r="J245" s="84">
        <v>2</v>
      </c>
      <c r="K245" s="84">
        <v>3</v>
      </c>
      <c r="L245" s="84">
        <v>0</v>
      </c>
      <c r="M245" s="84">
        <v>37</v>
      </c>
      <c r="N245" s="84">
        <v>0</v>
      </c>
      <c r="O245" s="84">
        <v>0</v>
      </c>
      <c r="P245" s="84">
        <v>0</v>
      </c>
      <c r="Q245" s="84">
        <v>0</v>
      </c>
      <c r="R245" s="84">
        <v>183</v>
      </c>
      <c r="S245" s="84">
        <v>0</v>
      </c>
      <c r="T245" s="84">
        <v>0</v>
      </c>
      <c r="U245" s="84">
        <v>0</v>
      </c>
      <c r="V245" s="84">
        <v>0</v>
      </c>
      <c r="W245" s="84">
        <v>0</v>
      </c>
      <c r="X245" s="85">
        <f t="shared" si="50"/>
        <v>7669</v>
      </c>
      <c r="Y245" s="85">
        <f t="shared" si="51"/>
        <v>43</v>
      </c>
      <c r="Z245" s="85">
        <f t="shared" si="48"/>
        <v>7712</v>
      </c>
    </row>
    <row r="246" spans="1:26" ht="25.5" hidden="1" outlineLevel="1">
      <c r="A246" s="920"/>
      <c r="B246" s="920"/>
      <c r="C246" s="83" t="s">
        <v>327</v>
      </c>
      <c r="D246" s="84">
        <v>18</v>
      </c>
      <c r="E246" s="84">
        <v>54</v>
      </c>
      <c r="F246" s="84">
        <v>159</v>
      </c>
      <c r="G246" s="84">
        <v>108</v>
      </c>
      <c r="H246" s="84">
        <v>7688</v>
      </c>
      <c r="I246" s="84">
        <v>2</v>
      </c>
      <c r="J246" s="84">
        <v>0</v>
      </c>
      <c r="K246" s="84">
        <v>3</v>
      </c>
      <c r="L246" s="84">
        <v>4</v>
      </c>
      <c r="M246" s="84">
        <v>513</v>
      </c>
      <c r="N246" s="84">
        <v>0</v>
      </c>
      <c r="O246" s="84">
        <v>0</v>
      </c>
      <c r="P246" s="84">
        <v>0</v>
      </c>
      <c r="Q246" s="84">
        <v>0</v>
      </c>
      <c r="R246" s="84">
        <v>158</v>
      </c>
      <c r="S246" s="84">
        <v>0</v>
      </c>
      <c r="T246" s="84">
        <v>0</v>
      </c>
      <c r="U246" s="84">
        <v>0</v>
      </c>
      <c r="V246" s="84">
        <v>0</v>
      </c>
      <c r="W246" s="84">
        <v>66</v>
      </c>
      <c r="X246" s="85">
        <f t="shared" si="50"/>
        <v>8185</v>
      </c>
      <c r="Y246" s="85">
        <f t="shared" si="51"/>
        <v>588</v>
      </c>
      <c r="Z246" s="85">
        <f t="shared" si="48"/>
        <v>8773</v>
      </c>
    </row>
    <row r="247" spans="1:26" ht="25.5" hidden="1" outlineLevel="1">
      <c r="A247" s="920"/>
      <c r="B247" s="920"/>
      <c r="C247" s="83" t="s">
        <v>328</v>
      </c>
      <c r="D247" s="84">
        <v>10</v>
      </c>
      <c r="E247" s="84">
        <v>36</v>
      </c>
      <c r="F247" s="84">
        <v>60</v>
      </c>
      <c r="G247" s="84">
        <v>36</v>
      </c>
      <c r="H247" s="84">
        <v>3512</v>
      </c>
      <c r="I247" s="84">
        <v>0</v>
      </c>
      <c r="J247" s="84">
        <v>0</v>
      </c>
      <c r="K247" s="84">
        <v>0</v>
      </c>
      <c r="L247" s="84">
        <v>0</v>
      </c>
      <c r="M247" s="84">
        <v>19</v>
      </c>
      <c r="N247" s="84">
        <v>0</v>
      </c>
      <c r="O247" s="84">
        <v>0</v>
      </c>
      <c r="P247" s="84">
        <v>0</v>
      </c>
      <c r="Q247" s="84">
        <v>0</v>
      </c>
      <c r="R247" s="84">
        <v>67</v>
      </c>
      <c r="S247" s="84">
        <v>0</v>
      </c>
      <c r="T247" s="84">
        <v>0</v>
      </c>
      <c r="U247" s="84">
        <v>0</v>
      </c>
      <c r="V247" s="84">
        <v>0</v>
      </c>
      <c r="W247" s="84">
        <v>0</v>
      </c>
      <c r="X247" s="85">
        <f t="shared" si="50"/>
        <v>3721</v>
      </c>
      <c r="Y247" s="85">
        <f t="shared" si="51"/>
        <v>19</v>
      </c>
      <c r="Z247" s="85">
        <f t="shared" si="48"/>
        <v>3740</v>
      </c>
    </row>
    <row r="248" spans="1:26" ht="26.25" customHeight="1" collapsed="1">
      <c r="A248" s="922" t="s">
        <v>329</v>
      </c>
      <c r="B248" s="922"/>
      <c r="C248" s="922"/>
      <c r="D248" s="81">
        <f t="shared" ref="D248:Z248" si="52">SUM(D249:D265)</f>
        <v>634</v>
      </c>
      <c r="E248" s="81">
        <f t="shared" si="52"/>
        <v>2268</v>
      </c>
      <c r="F248" s="81">
        <f t="shared" si="52"/>
        <v>4324</v>
      </c>
      <c r="G248" s="81">
        <f t="shared" si="52"/>
        <v>1625</v>
      </c>
      <c r="H248" s="81">
        <f t="shared" si="52"/>
        <v>249865</v>
      </c>
      <c r="I248" s="81">
        <f t="shared" si="52"/>
        <v>56</v>
      </c>
      <c r="J248" s="81">
        <f t="shared" si="52"/>
        <v>174</v>
      </c>
      <c r="K248" s="81">
        <f t="shared" si="52"/>
        <v>309</v>
      </c>
      <c r="L248" s="81">
        <f t="shared" si="52"/>
        <v>100</v>
      </c>
      <c r="M248" s="81">
        <f t="shared" si="52"/>
        <v>14989</v>
      </c>
      <c r="N248" s="81">
        <f t="shared" si="52"/>
        <v>0</v>
      </c>
      <c r="O248" s="81">
        <f t="shared" si="52"/>
        <v>0</v>
      </c>
      <c r="P248" s="81">
        <f t="shared" si="52"/>
        <v>5</v>
      </c>
      <c r="Q248" s="81">
        <f t="shared" si="52"/>
        <v>7</v>
      </c>
      <c r="R248" s="81">
        <f t="shared" si="52"/>
        <v>6077</v>
      </c>
      <c r="S248" s="81">
        <f t="shared" si="52"/>
        <v>0</v>
      </c>
      <c r="T248" s="81">
        <f t="shared" si="52"/>
        <v>0</v>
      </c>
      <c r="U248" s="81">
        <f t="shared" si="52"/>
        <v>0</v>
      </c>
      <c r="V248" s="81">
        <f t="shared" si="52"/>
        <v>0</v>
      </c>
      <c r="W248" s="81">
        <f t="shared" si="52"/>
        <v>392</v>
      </c>
      <c r="X248" s="82">
        <f t="shared" si="52"/>
        <v>264805</v>
      </c>
      <c r="Y248" s="82">
        <f t="shared" si="52"/>
        <v>16020</v>
      </c>
      <c r="Z248" s="82">
        <f t="shared" si="52"/>
        <v>280825</v>
      </c>
    </row>
    <row r="249" spans="1:26" ht="25.5" hidden="1" outlineLevel="1">
      <c r="A249" s="920" t="s">
        <v>329</v>
      </c>
      <c r="B249" s="920" t="s">
        <v>330</v>
      </c>
      <c r="C249" s="83" t="s">
        <v>331</v>
      </c>
      <c r="D249" s="84">
        <v>40</v>
      </c>
      <c r="E249" s="84">
        <v>170</v>
      </c>
      <c r="F249" s="84">
        <v>345</v>
      </c>
      <c r="G249" s="84">
        <v>140</v>
      </c>
      <c r="H249" s="84">
        <v>20857</v>
      </c>
      <c r="I249" s="84">
        <v>3</v>
      </c>
      <c r="J249" s="84">
        <v>10</v>
      </c>
      <c r="K249" s="84">
        <v>18</v>
      </c>
      <c r="L249" s="84">
        <v>8</v>
      </c>
      <c r="M249" s="84">
        <v>747</v>
      </c>
      <c r="N249" s="84">
        <v>0</v>
      </c>
      <c r="O249" s="84">
        <v>0</v>
      </c>
      <c r="P249" s="84">
        <v>0</v>
      </c>
      <c r="Q249" s="84">
        <v>0</v>
      </c>
      <c r="R249" s="84">
        <v>432</v>
      </c>
      <c r="S249" s="84">
        <v>0</v>
      </c>
      <c r="T249" s="84">
        <v>0</v>
      </c>
      <c r="U249" s="84">
        <v>0</v>
      </c>
      <c r="V249" s="84">
        <v>0</v>
      </c>
      <c r="W249" s="84">
        <v>16</v>
      </c>
      <c r="X249" s="85">
        <f t="shared" ref="X249:X265" si="53">D249+E249+F249+G249+H249+N249+O249+P249+Q249+R249</f>
        <v>21984</v>
      </c>
      <c r="Y249" s="85">
        <f t="shared" ref="Y249:Y265" si="54">I249+J249+K249+L249+M249+S249+T249+U249+V249+W249</f>
        <v>802</v>
      </c>
      <c r="Z249" s="85">
        <f t="shared" si="48"/>
        <v>22786</v>
      </c>
    </row>
    <row r="250" spans="1:26" ht="25.5" hidden="1" outlineLevel="1">
      <c r="A250" s="920"/>
      <c r="B250" s="920"/>
      <c r="C250" s="83" t="s">
        <v>332</v>
      </c>
      <c r="D250" s="84">
        <v>53</v>
      </c>
      <c r="E250" s="84">
        <v>150</v>
      </c>
      <c r="F250" s="84">
        <v>288</v>
      </c>
      <c r="G250" s="84">
        <v>116</v>
      </c>
      <c r="H250" s="84">
        <v>26454</v>
      </c>
      <c r="I250" s="84">
        <v>1</v>
      </c>
      <c r="J250" s="84">
        <v>10</v>
      </c>
      <c r="K250" s="84">
        <v>6</v>
      </c>
      <c r="L250" s="84">
        <v>0</v>
      </c>
      <c r="M250" s="84">
        <v>1054</v>
      </c>
      <c r="N250" s="84">
        <v>0</v>
      </c>
      <c r="O250" s="84">
        <v>0</v>
      </c>
      <c r="P250" s="84">
        <v>0</v>
      </c>
      <c r="Q250" s="84">
        <v>0</v>
      </c>
      <c r="R250" s="84">
        <v>1026</v>
      </c>
      <c r="S250" s="84">
        <v>0</v>
      </c>
      <c r="T250" s="84">
        <v>0</v>
      </c>
      <c r="U250" s="84">
        <v>0</v>
      </c>
      <c r="V250" s="84">
        <v>0</v>
      </c>
      <c r="W250" s="84">
        <v>26</v>
      </c>
      <c r="X250" s="85">
        <f t="shared" si="53"/>
        <v>28087</v>
      </c>
      <c r="Y250" s="85">
        <f t="shared" si="54"/>
        <v>1097</v>
      </c>
      <c r="Z250" s="85">
        <f t="shared" si="48"/>
        <v>29184</v>
      </c>
    </row>
    <row r="251" spans="1:26" ht="76.5" hidden="1" outlineLevel="1">
      <c r="A251" s="920"/>
      <c r="B251" s="920" t="s">
        <v>333</v>
      </c>
      <c r="C251" s="83" t="s">
        <v>334</v>
      </c>
      <c r="D251" s="84">
        <v>26</v>
      </c>
      <c r="E251" s="84">
        <v>76</v>
      </c>
      <c r="F251" s="84">
        <v>114</v>
      </c>
      <c r="G251" s="84">
        <v>68</v>
      </c>
      <c r="H251" s="84">
        <v>7923</v>
      </c>
      <c r="I251" s="84">
        <v>1</v>
      </c>
      <c r="J251" s="84">
        <v>6</v>
      </c>
      <c r="K251" s="84">
        <v>6</v>
      </c>
      <c r="L251" s="84">
        <v>4</v>
      </c>
      <c r="M251" s="84">
        <v>414</v>
      </c>
      <c r="N251" s="84">
        <v>0</v>
      </c>
      <c r="O251" s="84">
        <v>0</v>
      </c>
      <c r="P251" s="84">
        <v>0</v>
      </c>
      <c r="Q251" s="84">
        <v>0</v>
      </c>
      <c r="R251" s="84">
        <v>208</v>
      </c>
      <c r="S251" s="84">
        <v>0</v>
      </c>
      <c r="T251" s="84">
        <v>0</v>
      </c>
      <c r="U251" s="84">
        <v>0</v>
      </c>
      <c r="V251" s="84">
        <v>0</v>
      </c>
      <c r="W251" s="84">
        <v>12</v>
      </c>
      <c r="X251" s="85">
        <f t="shared" si="53"/>
        <v>8415</v>
      </c>
      <c r="Y251" s="85">
        <f t="shared" si="54"/>
        <v>443</v>
      </c>
      <c r="Z251" s="85">
        <f t="shared" si="48"/>
        <v>8858</v>
      </c>
    </row>
    <row r="252" spans="1:26" ht="63.75" hidden="1" outlineLevel="1">
      <c r="A252" s="920"/>
      <c r="B252" s="920"/>
      <c r="C252" s="83" t="s">
        <v>335</v>
      </c>
      <c r="D252" s="84">
        <v>14</v>
      </c>
      <c r="E252" s="84">
        <v>48</v>
      </c>
      <c r="F252" s="84">
        <v>87</v>
      </c>
      <c r="G252" s="84">
        <v>48</v>
      </c>
      <c r="H252" s="84">
        <v>4930</v>
      </c>
      <c r="I252" s="84">
        <v>0</v>
      </c>
      <c r="J252" s="84">
        <v>0</v>
      </c>
      <c r="K252" s="84">
        <v>0</v>
      </c>
      <c r="L252" s="84">
        <v>0</v>
      </c>
      <c r="M252" s="84">
        <v>303</v>
      </c>
      <c r="N252" s="84">
        <v>0</v>
      </c>
      <c r="O252" s="84">
        <v>0</v>
      </c>
      <c r="P252" s="84">
        <v>0</v>
      </c>
      <c r="Q252" s="84">
        <v>0</v>
      </c>
      <c r="R252" s="84">
        <v>98</v>
      </c>
      <c r="S252" s="84">
        <v>0</v>
      </c>
      <c r="T252" s="84">
        <v>0</v>
      </c>
      <c r="U252" s="84">
        <v>0</v>
      </c>
      <c r="V252" s="84">
        <v>0</v>
      </c>
      <c r="W252" s="84">
        <v>7</v>
      </c>
      <c r="X252" s="85">
        <f t="shared" si="53"/>
        <v>5225</v>
      </c>
      <c r="Y252" s="85">
        <f t="shared" si="54"/>
        <v>310</v>
      </c>
      <c r="Z252" s="85">
        <f t="shared" si="48"/>
        <v>5535</v>
      </c>
    </row>
    <row r="253" spans="1:26" ht="102" hidden="1" outlineLevel="1">
      <c r="A253" s="920"/>
      <c r="B253" s="83" t="s">
        <v>336</v>
      </c>
      <c r="C253" s="83" t="s">
        <v>337</v>
      </c>
      <c r="D253" s="84">
        <v>1</v>
      </c>
      <c r="E253" s="84">
        <v>0</v>
      </c>
      <c r="F253" s="84">
        <v>9</v>
      </c>
      <c r="G253" s="84">
        <v>0</v>
      </c>
      <c r="H253" s="84">
        <v>1394</v>
      </c>
      <c r="I253" s="84">
        <v>0</v>
      </c>
      <c r="J253" s="84">
        <v>0</v>
      </c>
      <c r="K253" s="84">
        <v>3</v>
      </c>
      <c r="L253" s="84">
        <v>0</v>
      </c>
      <c r="M253" s="84">
        <v>0</v>
      </c>
      <c r="N253" s="84">
        <v>0</v>
      </c>
      <c r="O253" s="84">
        <v>0</v>
      </c>
      <c r="P253" s="84">
        <v>0</v>
      </c>
      <c r="Q253" s="84">
        <v>0</v>
      </c>
      <c r="R253" s="84">
        <v>45</v>
      </c>
      <c r="S253" s="84">
        <v>0</v>
      </c>
      <c r="T253" s="84">
        <v>0</v>
      </c>
      <c r="U253" s="84">
        <v>0</v>
      </c>
      <c r="V253" s="84">
        <v>0</v>
      </c>
      <c r="W253" s="84">
        <v>0</v>
      </c>
      <c r="X253" s="85">
        <f t="shared" si="53"/>
        <v>1449</v>
      </c>
      <c r="Y253" s="85">
        <f t="shared" si="54"/>
        <v>3</v>
      </c>
      <c r="Z253" s="85">
        <f t="shared" si="48"/>
        <v>1452</v>
      </c>
    </row>
    <row r="254" spans="1:26" ht="51" hidden="1" outlineLevel="1">
      <c r="A254" s="920"/>
      <c r="B254" s="83" t="s">
        <v>338</v>
      </c>
      <c r="C254" s="83" t="s">
        <v>339</v>
      </c>
      <c r="D254" s="84">
        <v>0</v>
      </c>
      <c r="E254" s="84">
        <v>18</v>
      </c>
      <c r="F254" s="84">
        <v>33</v>
      </c>
      <c r="G254" s="84">
        <v>20</v>
      </c>
      <c r="H254" s="84">
        <v>1241</v>
      </c>
      <c r="I254" s="84">
        <v>0</v>
      </c>
      <c r="J254" s="84">
        <v>2</v>
      </c>
      <c r="K254" s="84">
        <v>3</v>
      </c>
      <c r="L254" s="84">
        <v>0</v>
      </c>
      <c r="M254" s="84">
        <v>11</v>
      </c>
      <c r="N254" s="84">
        <v>0</v>
      </c>
      <c r="O254" s="84">
        <v>0</v>
      </c>
      <c r="P254" s="84">
        <v>0</v>
      </c>
      <c r="Q254" s="84">
        <v>0</v>
      </c>
      <c r="R254" s="84">
        <v>23</v>
      </c>
      <c r="S254" s="84">
        <v>0</v>
      </c>
      <c r="T254" s="84">
        <v>0</v>
      </c>
      <c r="U254" s="84">
        <v>0</v>
      </c>
      <c r="V254" s="84">
        <v>0</v>
      </c>
      <c r="W254" s="84">
        <v>0</v>
      </c>
      <c r="X254" s="85">
        <f t="shared" si="53"/>
        <v>1335</v>
      </c>
      <c r="Y254" s="85">
        <f t="shared" si="54"/>
        <v>16</v>
      </c>
      <c r="Z254" s="85">
        <f t="shared" si="48"/>
        <v>1351</v>
      </c>
    </row>
    <row r="255" spans="1:26" ht="127.5" hidden="1" outlineLevel="1">
      <c r="A255" s="920"/>
      <c r="B255" s="83" t="s">
        <v>340</v>
      </c>
      <c r="C255" s="83" t="s">
        <v>341</v>
      </c>
      <c r="D255" s="84">
        <v>38</v>
      </c>
      <c r="E255" s="84">
        <v>132</v>
      </c>
      <c r="F255" s="84">
        <v>247</v>
      </c>
      <c r="G255" s="84">
        <v>108</v>
      </c>
      <c r="H255" s="84">
        <v>16417</v>
      </c>
      <c r="I255" s="84">
        <v>4</v>
      </c>
      <c r="J255" s="84">
        <v>22</v>
      </c>
      <c r="K255" s="84">
        <v>18</v>
      </c>
      <c r="L255" s="84">
        <v>8</v>
      </c>
      <c r="M255" s="84">
        <v>1612</v>
      </c>
      <c r="N255" s="84">
        <v>0</v>
      </c>
      <c r="O255" s="84">
        <v>0</v>
      </c>
      <c r="P255" s="84">
        <v>2</v>
      </c>
      <c r="Q255" s="84">
        <v>0</v>
      </c>
      <c r="R255" s="84">
        <v>252</v>
      </c>
      <c r="S255" s="84">
        <v>0</v>
      </c>
      <c r="T255" s="84">
        <v>0</v>
      </c>
      <c r="U255" s="84">
        <v>0</v>
      </c>
      <c r="V255" s="84">
        <v>0</v>
      </c>
      <c r="W255" s="84">
        <v>15</v>
      </c>
      <c r="X255" s="85">
        <f t="shared" si="53"/>
        <v>17196</v>
      </c>
      <c r="Y255" s="85">
        <f t="shared" si="54"/>
        <v>1679</v>
      </c>
      <c r="Z255" s="85">
        <f t="shared" si="48"/>
        <v>18875</v>
      </c>
    </row>
    <row r="256" spans="1:26" ht="38.25" hidden="1" outlineLevel="1">
      <c r="A256" s="920"/>
      <c r="B256" s="920" t="s">
        <v>342</v>
      </c>
      <c r="C256" s="83" t="s">
        <v>343</v>
      </c>
      <c r="D256" s="84">
        <v>25</v>
      </c>
      <c r="E256" s="84">
        <v>100</v>
      </c>
      <c r="F256" s="84">
        <v>258</v>
      </c>
      <c r="G256" s="84">
        <v>72</v>
      </c>
      <c r="H256" s="84">
        <v>8292</v>
      </c>
      <c r="I256" s="84">
        <v>4</v>
      </c>
      <c r="J256" s="84">
        <v>6</v>
      </c>
      <c r="K256" s="84">
        <v>15</v>
      </c>
      <c r="L256" s="84">
        <v>8</v>
      </c>
      <c r="M256" s="84">
        <v>984</v>
      </c>
      <c r="N256" s="84">
        <v>0</v>
      </c>
      <c r="O256" s="84">
        <v>0</v>
      </c>
      <c r="P256" s="84">
        <v>0</v>
      </c>
      <c r="Q256" s="84">
        <v>0</v>
      </c>
      <c r="R256" s="84">
        <v>264</v>
      </c>
      <c r="S256" s="84">
        <v>0</v>
      </c>
      <c r="T256" s="84">
        <v>0</v>
      </c>
      <c r="U256" s="84">
        <v>0</v>
      </c>
      <c r="V256" s="84">
        <v>0</v>
      </c>
      <c r="W256" s="84">
        <v>13</v>
      </c>
      <c r="X256" s="85">
        <f t="shared" si="53"/>
        <v>9011</v>
      </c>
      <c r="Y256" s="85">
        <f t="shared" si="54"/>
        <v>1030</v>
      </c>
      <c r="Z256" s="85">
        <f t="shared" si="48"/>
        <v>10041</v>
      </c>
    </row>
    <row r="257" spans="1:26" ht="38.25" hidden="1" outlineLevel="1">
      <c r="A257" s="920"/>
      <c r="B257" s="920"/>
      <c r="C257" s="83" t="s">
        <v>344</v>
      </c>
      <c r="D257" s="84">
        <v>244</v>
      </c>
      <c r="E257" s="84">
        <v>906</v>
      </c>
      <c r="F257" s="84">
        <v>1734</v>
      </c>
      <c r="G257" s="84">
        <v>589</v>
      </c>
      <c r="H257" s="84">
        <v>87515</v>
      </c>
      <c r="I257" s="84">
        <v>23</v>
      </c>
      <c r="J257" s="84">
        <v>54</v>
      </c>
      <c r="K257" s="84">
        <v>123</v>
      </c>
      <c r="L257" s="84">
        <v>32</v>
      </c>
      <c r="M257" s="84">
        <v>4578</v>
      </c>
      <c r="N257" s="84">
        <v>0</v>
      </c>
      <c r="O257" s="84">
        <v>0</v>
      </c>
      <c r="P257" s="84">
        <v>3</v>
      </c>
      <c r="Q257" s="84">
        <v>7</v>
      </c>
      <c r="R257" s="84">
        <v>2005</v>
      </c>
      <c r="S257" s="84">
        <v>0</v>
      </c>
      <c r="T257" s="84">
        <v>0</v>
      </c>
      <c r="U257" s="84">
        <v>0</v>
      </c>
      <c r="V257" s="84">
        <v>0</v>
      </c>
      <c r="W257" s="84">
        <v>48</v>
      </c>
      <c r="X257" s="85">
        <f t="shared" si="53"/>
        <v>93003</v>
      </c>
      <c r="Y257" s="85">
        <f t="shared" si="54"/>
        <v>4858</v>
      </c>
      <c r="Z257" s="85">
        <f t="shared" si="48"/>
        <v>97861</v>
      </c>
    </row>
    <row r="258" spans="1:26" ht="38.25" hidden="1" outlineLevel="1">
      <c r="A258" s="920"/>
      <c r="B258" s="920" t="s">
        <v>345</v>
      </c>
      <c r="C258" s="83" t="s">
        <v>346</v>
      </c>
      <c r="D258" s="84">
        <v>11</v>
      </c>
      <c r="E258" s="84">
        <v>48</v>
      </c>
      <c r="F258" s="84">
        <v>51</v>
      </c>
      <c r="G258" s="84">
        <v>16</v>
      </c>
      <c r="H258" s="84">
        <v>1793</v>
      </c>
      <c r="I258" s="84">
        <v>4</v>
      </c>
      <c r="J258" s="84">
        <v>30</v>
      </c>
      <c r="K258" s="84">
        <v>42</v>
      </c>
      <c r="L258" s="84">
        <v>8</v>
      </c>
      <c r="M258" s="84">
        <v>211</v>
      </c>
      <c r="N258" s="84">
        <v>0</v>
      </c>
      <c r="O258" s="84">
        <v>0</v>
      </c>
      <c r="P258" s="84">
        <v>0</v>
      </c>
      <c r="Q258" s="84">
        <v>0</v>
      </c>
      <c r="R258" s="84">
        <v>38</v>
      </c>
      <c r="S258" s="84">
        <v>0</v>
      </c>
      <c r="T258" s="84">
        <v>0</v>
      </c>
      <c r="U258" s="84">
        <v>0</v>
      </c>
      <c r="V258" s="84">
        <v>0</v>
      </c>
      <c r="W258" s="84">
        <v>0</v>
      </c>
      <c r="X258" s="85">
        <f t="shared" si="53"/>
        <v>1957</v>
      </c>
      <c r="Y258" s="85">
        <f t="shared" si="54"/>
        <v>295</v>
      </c>
      <c r="Z258" s="85">
        <f t="shared" si="48"/>
        <v>2252</v>
      </c>
    </row>
    <row r="259" spans="1:26" ht="25.5" hidden="1" outlineLevel="1">
      <c r="A259" s="920"/>
      <c r="B259" s="920"/>
      <c r="C259" s="83" t="s">
        <v>347</v>
      </c>
      <c r="D259" s="84">
        <v>21</v>
      </c>
      <c r="E259" s="84">
        <v>50</v>
      </c>
      <c r="F259" s="84">
        <v>45</v>
      </c>
      <c r="G259" s="84">
        <v>8</v>
      </c>
      <c r="H259" s="84">
        <v>2897</v>
      </c>
      <c r="I259" s="84">
        <v>5</v>
      </c>
      <c r="J259" s="84">
        <v>2</v>
      </c>
      <c r="K259" s="84">
        <v>6</v>
      </c>
      <c r="L259" s="84">
        <v>0</v>
      </c>
      <c r="M259" s="84">
        <v>401</v>
      </c>
      <c r="N259" s="84">
        <v>0</v>
      </c>
      <c r="O259" s="84">
        <v>0</v>
      </c>
      <c r="P259" s="84">
        <v>0</v>
      </c>
      <c r="Q259" s="84">
        <v>0</v>
      </c>
      <c r="R259" s="84">
        <v>27</v>
      </c>
      <c r="S259" s="84">
        <v>0</v>
      </c>
      <c r="T259" s="84">
        <v>0</v>
      </c>
      <c r="U259" s="84">
        <v>0</v>
      </c>
      <c r="V259" s="84">
        <v>0</v>
      </c>
      <c r="W259" s="84">
        <v>5</v>
      </c>
      <c r="X259" s="85">
        <f t="shared" si="53"/>
        <v>3048</v>
      </c>
      <c r="Y259" s="85">
        <f t="shared" si="54"/>
        <v>419</v>
      </c>
      <c r="Z259" s="85">
        <f t="shared" si="48"/>
        <v>3467</v>
      </c>
    </row>
    <row r="260" spans="1:26" ht="51" hidden="1" outlineLevel="1">
      <c r="A260" s="920"/>
      <c r="B260" s="920"/>
      <c r="C260" s="83" t="s">
        <v>348</v>
      </c>
      <c r="D260" s="84">
        <v>25</v>
      </c>
      <c r="E260" s="84">
        <v>70</v>
      </c>
      <c r="F260" s="84">
        <v>162</v>
      </c>
      <c r="G260" s="84">
        <v>52</v>
      </c>
      <c r="H260" s="84">
        <v>9812</v>
      </c>
      <c r="I260" s="84">
        <v>0</v>
      </c>
      <c r="J260" s="84">
        <v>4</v>
      </c>
      <c r="K260" s="84">
        <v>15</v>
      </c>
      <c r="L260" s="84">
        <v>0</v>
      </c>
      <c r="M260" s="84">
        <v>908</v>
      </c>
      <c r="N260" s="84">
        <v>0</v>
      </c>
      <c r="O260" s="84">
        <v>0</v>
      </c>
      <c r="P260" s="84">
        <v>0</v>
      </c>
      <c r="Q260" s="84">
        <v>0</v>
      </c>
      <c r="R260" s="84">
        <v>168</v>
      </c>
      <c r="S260" s="84">
        <v>0</v>
      </c>
      <c r="T260" s="84">
        <v>0</v>
      </c>
      <c r="U260" s="84">
        <v>0</v>
      </c>
      <c r="V260" s="84">
        <v>0</v>
      </c>
      <c r="W260" s="84">
        <v>230</v>
      </c>
      <c r="X260" s="85">
        <f t="shared" si="53"/>
        <v>10289</v>
      </c>
      <c r="Y260" s="85">
        <f t="shared" si="54"/>
        <v>1157</v>
      </c>
      <c r="Z260" s="85">
        <f t="shared" si="48"/>
        <v>11446</v>
      </c>
    </row>
    <row r="261" spans="1:26" ht="38.25" hidden="1" outlineLevel="1">
      <c r="A261" s="920"/>
      <c r="B261" s="920" t="s">
        <v>349</v>
      </c>
      <c r="C261" s="83" t="s">
        <v>350</v>
      </c>
      <c r="D261" s="84">
        <v>3</v>
      </c>
      <c r="E261" s="84">
        <v>14</v>
      </c>
      <c r="F261" s="84">
        <v>60</v>
      </c>
      <c r="G261" s="84">
        <v>8</v>
      </c>
      <c r="H261" s="84">
        <v>1869</v>
      </c>
      <c r="I261" s="84">
        <v>1</v>
      </c>
      <c r="J261" s="84">
        <v>4</v>
      </c>
      <c r="K261" s="84">
        <v>9</v>
      </c>
      <c r="L261" s="84">
        <v>0</v>
      </c>
      <c r="M261" s="84">
        <v>196</v>
      </c>
      <c r="N261" s="84">
        <v>0</v>
      </c>
      <c r="O261" s="84">
        <v>0</v>
      </c>
      <c r="P261" s="84">
        <v>0</v>
      </c>
      <c r="Q261" s="84">
        <v>0</v>
      </c>
      <c r="R261" s="84">
        <v>31</v>
      </c>
      <c r="S261" s="84">
        <v>0</v>
      </c>
      <c r="T261" s="84">
        <v>0</v>
      </c>
      <c r="U261" s="84">
        <v>0</v>
      </c>
      <c r="V261" s="84">
        <v>0</v>
      </c>
      <c r="W261" s="84">
        <v>4</v>
      </c>
      <c r="X261" s="85">
        <f t="shared" si="53"/>
        <v>1985</v>
      </c>
      <c r="Y261" s="85">
        <f t="shared" si="54"/>
        <v>214</v>
      </c>
      <c r="Z261" s="85">
        <f t="shared" si="48"/>
        <v>2199</v>
      </c>
    </row>
    <row r="262" spans="1:26" ht="38.25" hidden="1" outlineLevel="1">
      <c r="A262" s="920"/>
      <c r="B262" s="920"/>
      <c r="C262" s="83" t="s">
        <v>351</v>
      </c>
      <c r="D262" s="84">
        <v>41</v>
      </c>
      <c r="E262" s="84">
        <v>116</v>
      </c>
      <c r="F262" s="84">
        <v>252</v>
      </c>
      <c r="G262" s="84">
        <v>116</v>
      </c>
      <c r="H262" s="84">
        <v>14598</v>
      </c>
      <c r="I262" s="84">
        <v>4</v>
      </c>
      <c r="J262" s="84">
        <v>10</v>
      </c>
      <c r="K262" s="84">
        <v>3</v>
      </c>
      <c r="L262" s="84">
        <v>8</v>
      </c>
      <c r="M262" s="84">
        <v>1041</v>
      </c>
      <c r="N262" s="84">
        <v>0</v>
      </c>
      <c r="O262" s="84">
        <v>0</v>
      </c>
      <c r="P262" s="84">
        <v>0</v>
      </c>
      <c r="Q262" s="84">
        <v>0</v>
      </c>
      <c r="R262" s="84">
        <v>198</v>
      </c>
      <c r="S262" s="84">
        <v>0</v>
      </c>
      <c r="T262" s="84">
        <v>0</v>
      </c>
      <c r="U262" s="84">
        <v>0</v>
      </c>
      <c r="V262" s="84">
        <v>0</v>
      </c>
      <c r="W262" s="84">
        <v>7</v>
      </c>
      <c r="X262" s="85">
        <f t="shared" si="53"/>
        <v>15321</v>
      </c>
      <c r="Y262" s="85">
        <f t="shared" si="54"/>
        <v>1073</v>
      </c>
      <c r="Z262" s="85">
        <f t="shared" si="48"/>
        <v>16394</v>
      </c>
    </row>
    <row r="263" spans="1:26" ht="38.25" hidden="1" outlineLevel="1">
      <c r="A263" s="920"/>
      <c r="B263" s="920"/>
      <c r="C263" s="83" t="s">
        <v>352</v>
      </c>
      <c r="D263" s="84">
        <v>22</v>
      </c>
      <c r="E263" s="84">
        <v>60</v>
      </c>
      <c r="F263" s="84">
        <v>123</v>
      </c>
      <c r="G263" s="84">
        <v>80</v>
      </c>
      <c r="H263" s="84">
        <v>9190</v>
      </c>
      <c r="I263" s="84">
        <v>2</v>
      </c>
      <c r="J263" s="84">
        <v>0</v>
      </c>
      <c r="K263" s="84">
        <v>9</v>
      </c>
      <c r="L263" s="84">
        <v>8</v>
      </c>
      <c r="M263" s="84">
        <v>665</v>
      </c>
      <c r="N263" s="84">
        <v>0</v>
      </c>
      <c r="O263" s="84">
        <v>0</v>
      </c>
      <c r="P263" s="84">
        <v>0</v>
      </c>
      <c r="Q263" s="84">
        <v>0</v>
      </c>
      <c r="R263" s="84">
        <v>139</v>
      </c>
      <c r="S263" s="84">
        <v>0</v>
      </c>
      <c r="T263" s="84">
        <v>0</v>
      </c>
      <c r="U263" s="84">
        <v>0</v>
      </c>
      <c r="V263" s="84">
        <v>0</v>
      </c>
      <c r="W263" s="84">
        <v>3</v>
      </c>
      <c r="X263" s="85">
        <f t="shared" si="53"/>
        <v>9614</v>
      </c>
      <c r="Y263" s="85">
        <f t="shared" si="54"/>
        <v>687</v>
      </c>
      <c r="Z263" s="85">
        <f t="shared" si="48"/>
        <v>10301</v>
      </c>
    </row>
    <row r="264" spans="1:26" ht="51" hidden="1" outlineLevel="1">
      <c r="A264" s="920"/>
      <c r="B264" s="920"/>
      <c r="C264" s="83" t="s">
        <v>353</v>
      </c>
      <c r="D264" s="84">
        <v>11</v>
      </c>
      <c r="E264" s="84">
        <v>28</v>
      </c>
      <c r="F264" s="84">
        <v>36</v>
      </c>
      <c r="G264" s="84">
        <v>24</v>
      </c>
      <c r="H264" s="84">
        <v>4553</v>
      </c>
      <c r="I264" s="84">
        <v>0</v>
      </c>
      <c r="J264" s="84">
        <v>0</v>
      </c>
      <c r="K264" s="84">
        <v>3</v>
      </c>
      <c r="L264" s="84">
        <v>4</v>
      </c>
      <c r="M264" s="84">
        <v>81</v>
      </c>
      <c r="N264" s="84">
        <v>0</v>
      </c>
      <c r="O264" s="84">
        <v>0</v>
      </c>
      <c r="P264" s="84">
        <v>0</v>
      </c>
      <c r="Q264" s="84">
        <v>0</v>
      </c>
      <c r="R264" s="84">
        <v>145</v>
      </c>
      <c r="S264" s="84">
        <v>0</v>
      </c>
      <c r="T264" s="84">
        <v>0</v>
      </c>
      <c r="U264" s="84">
        <v>0</v>
      </c>
      <c r="V264" s="84">
        <v>0</v>
      </c>
      <c r="W264" s="84">
        <v>0</v>
      </c>
      <c r="X264" s="85">
        <f t="shared" si="53"/>
        <v>4797</v>
      </c>
      <c r="Y264" s="85">
        <f t="shared" si="54"/>
        <v>88</v>
      </c>
      <c r="Z264" s="85">
        <f t="shared" si="48"/>
        <v>4885</v>
      </c>
    </row>
    <row r="265" spans="1:26" ht="63.75" hidden="1" outlineLevel="1">
      <c r="A265" s="920"/>
      <c r="B265" s="920"/>
      <c r="C265" s="83" t="s">
        <v>354</v>
      </c>
      <c r="D265" s="84">
        <v>59</v>
      </c>
      <c r="E265" s="84">
        <v>282</v>
      </c>
      <c r="F265" s="84">
        <v>480</v>
      </c>
      <c r="G265" s="84">
        <v>160</v>
      </c>
      <c r="H265" s="84">
        <v>30130</v>
      </c>
      <c r="I265" s="84">
        <v>4</v>
      </c>
      <c r="J265" s="84">
        <v>14</v>
      </c>
      <c r="K265" s="84">
        <v>30</v>
      </c>
      <c r="L265" s="84">
        <v>12</v>
      </c>
      <c r="M265" s="84">
        <v>1783</v>
      </c>
      <c r="N265" s="84">
        <v>0</v>
      </c>
      <c r="O265" s="84">
        <v>0</v>
      </c>
      <c r="P265" s="84">
        <v>0</v>
      </c>
      <c r="Q265" s="84">
        <v>0</v>
      </c>
      <c r="R265" s="84">
        <v>978</v>
      </c>
      <c r="S265" s="84">
        <v>0</v>
      </c>
      <c r="T265" s="84">
        <v>0</v>
      </c>
      <c r="U265" s="84">
        <v>0</v>
      </c>
      <c r="V265" s="84">
        <v>0</v>
      </c>
      <c r="W265" s="84">
        <v>6</v>
      </c>
      <c r="X265" s="85">
        <f t="shared" si="53"/>
        <v>32089</v>
      </c>
      <c r="Y265" s="85">
        <f t="shared" si="54"/>
        <v>1849</v>
      </c>
      <c r="Z265" s="85">
        <f t="shared" si="48"/>
        <v>33938</v>
      </c>
    </row>
    <row r="266" spans="1:26" ht="24.75" customHeight="1" collapsed="1">
      <c r="A266" s="922" t="s">
        <v>355</v>
      </c>
      <c r="B266" s="922"/>
      <c r="C266" s="922"/>
      <c r="D266" s="81">
        <f t="shared" ref="D266:Z266" si="55">SUM(D267:D276)</f>
        <v>35</v>
      </c>
      <c r="E266" s="81">
        <f t="shared" si="55"/>
        <v>70</v>
      </c>
      <c r="F266" s="81">
        <f t="shared" si="55"/>
        <v>183</v>
      </c>
      <c r="G266" s="81">
        <f t="shared" si="55"/>
        <v>96</v>
      </c>
      <c r="H266" s="81">
        <f t="shared" si="55"/>
        <v>5234</v>
      </c>
      <c r="I266" s="81">
        <f t="shared" si="55"/>
        <v>21</v>
      </c>
      <c r="J266" s="81">
        <f t="shared" si="55"/>
        <v>50</v>
      </c>
      <c r="K266" s="81">
        <f t="shared" si="55"/>
        <v>87</v>
      </c>
      <c r="L266" s="81">
        <f t="shared" si="55"/>
        <v>68</v>
      </c>
      <c r="M266" s="81">
        <f t="shared" si="55"/>
        <v>1951</v>
      </c>
      <c r="N266" s="81">
        <f t="shared" si="55"/>
        <v>0</v>
      </c>
      <c r="O266" s="81">
        <f t="shared" si="55"/>
        <v>0</v>
      </c>
      <c r="P266" s="81">
        <f t="shared" si="55"/>
        <v>0</v>
      </c>
      <c r="Q266" s="81">
        <f t="shared" si="55"/>
        <v>0</v>
      </c>
      <c r="R266" s="81">
        <f t="shared" si="55"/>
        <v>77</v>
      </c>
      <c r="S266" s="81">
        <f t="shared" si="55"/>
        <v>0</v>
      </c>
      <c r="T266" s="81">
        <f t="shared" si="55"/>
        <v>0</v>
      </c>
      <c r="U266" s="81">
        <f t="shared" si="55"/>
        <v>0</v>
      </c>
      <c r="V266" s="81">
        <f t="shared" si="55"/>
        <v>0</v>
      </c>
      <c r="W266" s="81">
        <f t="shared" si="55"/>
        <v>16</v>
      </c>
      <c r="X266" s="82">
        <f t="shared" si="55"/>
        <v>5695</v>
      </c>
      <c r="Y266" s="82">
        <f t="shared" si="55"/>
        <v>2193</v>
      </c>
      <c r="Z266" s="82">
        <f t="shared" si="55"/>
        <v>7888</v>
      </c>
    </row>
    <row r="267" spans="1:26" ht="25.5" hidden="1" outlineLevel="1">
      <c r="A267" s="920" t="s">
        <v>355</v>
      </c>
      <c r="B267" s="920" t="s">
        <v>356</v>
      </c>
      <c r="C267" s="83" t="s">
        <v>357</v>
      </c>
      <c r="D267" s="84">
        <v>9</v>
      </c>
      <c r="E267" s="84">
        <v>20</v>
      </c>
      <c r="F267" s="84">
        <v>54</v>
      </c>
      <c r="G267" s="84">
        <v>24</v>
      </c>
      <c r="H267" s="84">
        <v>2232</v>
      </c>
      <c r="I267" s="84">
        <v>5</v>
      </c>
      <c r="J267" s="84">
        <v>10</v>
      </c>
      <c r="K267" s="84">
        <v>36</v>
      </c>
      <c r="L267" s="84">
        <v>8</v>
      </c>
      <c r="M267" s="84">
        <v>1012</v>
      </c>
      <c r="N267" s="84">
        <v>0</v>
      </c>
      <c r="O267" s="84">
        <v>0</v>
      </c>
      <c r="P267" s="84">
        <v>0</v>
      </c>
      <c r="Q267" s="84">
        <v>0</v>
      </c>
      <c r="R267" s="84">
        <v>39</v>
      </c>
      <c r="S267" s="84">
        <v>0</v>
      </c>
      <c r="T267" s="84">
        <v>0</v>
      </c>
      <c r="U267" s="84">
        <v>0</v>
      </c>
      <c r="V267" s="84">
        <v>0</v>
      </c>
      <c r="W267" s="84">
        <v>15</v>
      </c>
      <c r="X267" s="85">
        <f t="shared" ref="X267:X276" si="56">D267+E267+F267+G267+H267+N267+O267+P267+Q267+R267</f>
        <v>2378</v>
      </c>
      <c r="Y267" s="85">
        <f t="shared" ref="Y267:Y276" si="57">I267+J267+K267+L267+M267+S267+T267+U267+V267+W267</f>
        <v>1086</v>
      </c>
      <c r="Z267" s="85">
        <f t="shared" si="48"/>
        <v>3464</v>
      </c>
    </row>
    <row r="268" spans="1:26" ht="25.5" hidden="1" outlineLevel="1">
      <c r="A268" s="920"/>
      <c r="B268" s="920"/>
      <c r="C268" s="83" t="s">
        <v>358</v>
      </c>
      <c r="D268" s="84">
        <v>0</v>
      </c>
      <c r="E268" s="84">
        <v>0</v>
      </c>
      <c r="F268" s="84">
        <v>0</v>
      </c>
      <c r="G268" s="84">
        <v>0</v>
      </c>
      <c r="H268" s="84">
        <v>17</v>
      </c>
      <c r="I268" s="84">
        <v>0</v>
      </c>
      <c r="J268" s="84">
        <v>0</v>
      </c>
      <c r="K268" s="84">
        <v>0</v>
      </c>
      <c r="L268" s="84">
        <v>0</v>
      </c>
      <c r="M268" s="84">
        <v>10</v>
      </c>
      <c r="N268" s="84">
        <v>0</v>
      </c>
      <c r="O268" s="84">
        <v>0</v>
      </c>
      <c r="P268" s="84">
        <v>0</v>
      </c>
      <c r="Q268" s="84">
        <v>0</v>
      </c>
      <c r="R268" s="84">
        <v>0</v>
      </c>
      <c r="S268" s="84">
        <v>0</v>
      </c>
      <c r="T268" s="84">
        <v>0</v>
      </c>
      <c r="U268" s="84">
        <v>0</v>
      </c>
      <c r="V268" s="84">
        <v>0</v>
      </c>
      <c r="W268" s="84">
        <v>0</v>
      </c>
      <c r="X268" s="85">
        <f t="shared" si="56"/>
        <v>17</v>
      </c>
      <c r="Y268" s="85">
        <f t="shared" si="57"/>
        <v>10</v>
      </c>
      <c r="Z268" s="85">
        <f t="shared" si="48"/>
        <v>27</v>
      </c>
    </row>
    <row r="269" spans="1:26" ht="89.25" hidden="1" outlineLevel="1">
      <c r="A269" s="920"/>
      <c r="B269" s="83" t="s">
        <v>359</v>
      </c>
      <c r="C269" s="83" t="s">
        <v>360</v>
      </c>
      <c r="D269" s="84">
        <v>0</v>
      </c>
      <c r="E269" s="84">
        <v>0</v>
      </c>
      <c r="F269" s="84">
        <v>0</v>
      </c>
      <c r="G269" s="84">
        <v>0</v>
      </c>
      <c r="H269" s="84">
        <v>8</v>
      </c>
      <c r="I269" s="84">
        <v>0</v>
      </c>
      <c r="J269" s="84">
        <v>0</v>
      </c>
      <c r="K269" s="84">
        <v>0</v>
      </c>
      <c r="L269" s="84">
        <v>0</v>
      </c>
      <c r="M269" s="84">
        <v>0</v>
      </c>
      <c r="N269" s="84">
        <v>0</v>
      </c>
      <c r="O269" s="84">
        <v>0</v>
      </c>
      <c r="P269" s="84">
        <v>0</v>
      </c>
      <c r="Q269" s="84">
        <v>0</v>
      </c>
      <c r="R269" s="84">
        <v>0</v>
      </c>
      <c r="S269" s="84">
        <v>0</v>
      </c>
      <c r="T269" s="84">
        <v>0</v>
      </c>
      <c r="U269" s="84">
        <v>0</v>
      </c>
      <c r="V269" s="84">
        <v>0</v>
      </c>
      <c r="W269" s="84">
        <v>0</v>
      </c>
      <c r="X269" s="85">
        <f t="shared" si="56"/>
        <v>8</v>
      </c>
      <c r="Y269" s="85">
        <f t="shared" si="57"/>
        <v>0</v>
      </c>
      <c r="Z269" s="85">
        <f t="shared" si="48"/>
        <v>8</v>
      </c>
    </row>
    <row r="270" spans="1:26" ht="38.25" hidden="1" outlineLevel="1">
      <c r="A270" s="920"/>
      <c r="B270" s="83" t="s">
        <v>361</v>
      </c>
      <c r="C270" s="83" t="s">
        <v>362</v>
      </c>
      <c r="D270" s="84">
        <v>1</v>
      </c>
      <c r="E270" s="84">
        <v>0</v>
      </c>
      <c r="F270" s="84">
        <v>0</v>
      </c>
      <c r="G270" s="84">
        <v>0</v>
      </c>
      <c r="H270" s="84">
        <v>147</v>
      </c>
      <c r="I270" s="84">
        <v>0</v>
      </c>
      <c r="J270" s="84">
        <v>0</v>
      </c>
      <c r="K270" s="84">
        <v>0</v>
      </c>
      <c r="L270" s="84">
        <v>0</v>
      </c>
      <c r="M270" s="84">
        <v>0</v>
      </c>
      <c r="N270" s="84">
        <v>0</v>
      </c>
      <c r="O270" s="84">
        <v>0</v>
      </c>
      <c r="P270" s="84">
        <v>0</v>
      </c>
      <c r="Q270" s="84">
        <v>0</v>
      </c>
      <c r="R270" s="84">
        <v>0</v>
      </c>
      <c r="S270" s="84">
        <v>0</v>
      </c>
      <c r="T270" s="84">
        <v>0</v>
      </c>
      <c r="U270" s="84">
        <v>0</v>
      </c>
      <c r="V270" s="84">
        <v>0</v>
      </c>
      <c r="W270" s="84">
        <v>0</v>
      </c>
      <c r="X270" s="85">
        <f t="shared" si="56"/>
        <v>148</v>
      </c>
      <c r="Y270" s="85">
        <f t="shared" si="57"/>
        <v>0</v>
      </c>
      <c r="Z270" s="85">
        <f t="shared" si="48"/>
        <v>148</v>
      </c>
    </row>
    <row r="271" spans="1:26" ht="51" hidden="1" outlineLevel="1">
      <c r="A271" s="920"/>
      <c r="B271" s="83" t="s">
        <v>363</v>
      </c>
      <c r="C271" s="83" t="s">
        <v>364</v>
      </c>
      <c r="D271" s="84">
        <v>19</v>
      </c>
      <c r="E271" s="84">
        <v>40</v>
      </c>
      <c r="F271" s="84">
        <v>111</v>
      </c>
      <c r="G271" s="84">
        <v>72</v>
      </c>
      <c r="H271" s="84">
        <v>2020</v>
      </c>
      <c r="I271" s="84">
        <v>16</v>
      </c>
      <c r="J271" s="84">
        <v>36</v>
      </c>
      <c r="K271" s="84">
        <v>51</v>
      </c>
      <c r="L271" s="84">
        <v>60</v>
      </c>
      <c r="M271" s="84">
        <v>694</v>
      </c>
      <c r="N271" s="84">
        <v>0</v>
      </c>
      <c r="O271" s="84">
        <v>0</v>
      </c>
      <c r="P271" s="84">
        <v>0</v>
      </c>
      <c r="Q271" s="84">
        <v>0</v>
      </c>
      <c r="R271" s="84">
        <v>22</v>
      </c>
      <c r="S271" s="84">
        <v>0</v>
      </c>
      <c r="T271" s="84">
        <v>0</v>
      </c>
      <c r="U271" s="84">
        <v>0</v>
      </c>
      <c r="V271" s="84">
        <v>0</v>
      </c>
      <c r="W271" s="84">
        <v>1</v>
      </c>
      <c r="X271" s="85">
        <f t="shared" si="56"/>
        <v>2284</v>
      </c>
      <c r="Y271" s="85">
        <f t="shared" si="57"/>
        <v>858</v>
      </c>
      <c r="Z271" s="85">
        <f t="shared" si="48"/>
        <v>3142</v>
      </c>
    </row>
    <row r="272" spans="1:26" ht="51" hidden="1" outlineLevel="1">
      <c r="A272" s="920"/>
      <c r="B272" s="920" t="s">
        <v>365</v>
      </c>
      <c r="C272" s="83" t="s">
        <v>366</v>
      </c>
      <c r="D272" s="84">
        <v>3</v>
      </c>
      <c r="E272" s="84">
        <v>4</v>
      </c>
      <c r="F272" s="84">
        <v>3</v>
      </c>
      <c r="G272" s="84">
        <v>0</v>
      </c>
      <c r="H272" s="84">
        <v>384</v>
      </c>
      <c r="I272" s="84">
        <v>0</v>
      </c>
      <c r="J272" s="84">
        <v>4</v>
      </c>
      <c r="K272" s="84">
        <v>0</v>
      </c>
      <c r="L272" s="84">
        <v>0</v>
      </c>
      <c r="M272" s="84">
        <v>224</v>
      </c>
      <c r="N272" s="84">
        <v>0</v>
      </c>
      <c r="O272" s="84">
        <v>0</v>
      </c>
      <c r="P272" s="84">
        <v>0</v>
      </c>
      <c r="Q272" s="84">
        <v>0</v>
      </c>
      <c r="R272" s="84">
        <v>8</v>
      </c>
      <c r="S272" s="84">
        <v>0</v>
      </c>
      <c r="T272" s="84">
        <v>0</v>
      </c>
      <c r="U272" s="84">
        <v>0</v>
      </c>
      <c r="V272" s="84">
        <v>0</v>
      </c>
      <c r="W272" s="84">
        <v>0</v>
      </c>
      <c r="X272" s="85">
        <f t="shared" si="56"/>
        <v>402</v>
      </c>
      <c r="Y272" s="85">
        <f t="shared" si="57"/>
        <v>228</v>
      </c>
      <c r="Z272" s="85">
        <f t="shared" si="48"/>
        <v>630</v>
      </c>
    </row>
    <row r="273" spans="1:26" ht="38.25" hidden="1" outlineLevel="1">
      <c r="A273" s="920"/>
      <c r="B273" s="920"/>
      <c r="C273" s="83" t="s">
        <v>367</v>
      </c>
      <c r="D273" s="84">
        <v>0</v>
      </c>
      <c r="E273" s="84">
        <v>0</v>
      </c>
      <c r="F273" s="84">
        <v>0</v>
      </c>
      <c r="G273" s="84">
        <v>0</v>
      </c>
      <c r="H273" s="84">
        <v>0</v>
      </c>
      <c r="I273" s="84">
        <v>0</v>
      </c>
      <c r="J273" s="84">
        <v>0</v>
      </c>
      <c r="K273" s="84">
        <v>0</v>
      </c>
      <c r="L273" s="84">
        <v>0</v>
      </c>
      <c r="M273" s="84">
        <v>0</v>
      </c>
      <c r="N273" s="84">
        <v>0</v>
      </c>
      <c r="O273" s="84">
        <v>0</v>
      </c>
      <c r="P273" s="84">
        <v>0</v>
      </c>
      <c r="Q273" s="84">
        <v>0</v>
      </c>
      <c r="R273" s="84">
        <v>0</v>
      </c>
      <c r="S273" s="84">
        <v>0</v>
      </c>
      <c r="T273" s="84">
        <v>0</v>
      </c>
      <c r="U273" s="84">
        <v>0</v>
      </c>
      <c r="V273" s="84">
        <v>0</v>
      </c>
      <c r="W273" s="84">
        <v>0</v>
      </c>
      <c r="X273" s="85">
        <f t="shared" si="56"/>
        <v>0</v>
      </c>
      <c r="Y273" s="85">
        <f t="shared" si="57"/>
        <v>0</v>
      </c>
      <c r="Z273" s="85">
        <f t="shared" si="48"/>
        <v>0</v>
      </c>
    </row>
    <row r="274" spans="1:26" ht="102" hidden="1" outlineLevel="1">
      <c r="A274" s="920"/>
      <c r="B274" s="83" t="s">
        <v>368</v>
      </c>
      <c r="C274" s="83" t="s">
        <v>369</v>
      </c>
      <c r="D274" s="84">
        <v>1</v>
      </c>
      <c r="E274" s="84">
        <v>2</v>
      </c>
      <c r="F274" s="84">
        <v>0</v>
      </c>
      <c r="G274" s="84">
        <v>0</v>
      </c>
      <c r="H274" s="84">
        <v>0</v>
      </c>
      <c r="I274" s="84">
        <v>0</v>
      </c>
      <c r="J274" s="84">
        <v>0</v>
      </c>
      <c r="K274" s="84">
        <v>0</v>
      </c>
      <c r="L274" s="84">
        <v>0</v>
      </c>
      <c r="M274" s="84">
        <v>0</v>
      </c>
      <c r="N274" s="84">
        <v>0</v>
      </c>
      <c r="O274" s="84">
        <v>0</v>
      </c>
      <c r="P274" s="84">
        <v>0</v>
      </c>
      <c r="Q274" s="84">
        <v>0</v>
      </c>
      <c r="R274" s="84">
        <v>0</v>
      </c>
      <c r="S274" s="84">
        <v>0</v>
      </c>
      <c r="T274" s="84">
        <v>0</v>
      </c>
      <c r="U274" s="84">
        <v>0</v>
      </c>
      <c r="V274" s="84">
        <v>0</v>
      </c>
      <c r="W274" s="84">
        <v>0</v>
      </c>
      <c r="X274" s="85">
        <f t="shared" si="56"/>
        <v>3</v>
      </c>
      <c r="Y274" s="85">
        <f t="shared" si="57"/>
        <v>0</v>
      </c>
      <c r="Z274" s="85">
        <f t="shared" si="48"/>
        <v>3</v>
      </c>
    </row>
    <row r="275" spans="1:26" ht="76.5" hidden="1" outlineLevel="1">
      <c r="A275" s="920"/>
      <c r="B275" s="83" t="s">
        <v>370</v>
      </c>
      <c r="C275" s="83" t="s">
        <v>371</v>
      </c>
      <c r="D275" s="84">
        <v>2</v>
      </c>
      <c r="E275" s="84">
        <v>4</v>
      </c>
      <c r="F275" s="84">
        <v>15</v>
      </c>
      <c r="G275" s="84">
        <v>0</v>
      </c>
      <c r="H275" s="84">
        <v>426</v>
      </c>
      <c r="I275" s="84">
        <v>0</v>
      </c>
      <c r="J275" s="84">
        <v>0</v>
      </c>
      <c r="K275" s="84">
        <v>0</v>
      </c>
      <c r="L275" s="84">
        <v>0</v>
      </c>
      <c r="M275" s="84">
        <v>11</v>
      </c>
      <c r="N275" s="84">
        <v>0</v>
      </c>
      <c r="O275" s="84">
        <v>0</v>
      </c>
      <c r="P275" s="84">
        <v>0</v>
      </c>
      <c r="Q275" s="84">
        <v>0</v>
      </c>
      <c r="R275" s="84">
        <v>8</v>
      </c>
      <c r="S275" s="84">
        <v>0</v>
      </c>
      <c r="T275" s="84">
        <v>0</v>
      </c>
      <c r="U275" s="84">
        <v>0</v>
      </c>
      <c r="V275" s="84">
        <v>0</v>
      </c>
      <c r="W275" s="84">
        <v>0</v>
      </c>
      <c r="X275" s="85">
        <f t="shared" si="56"/>
        <v>455</v>
      </c>
      <c r="Y275" s="85">
        <f t="shared" si="57"/>
        <v>11</v>
      </c>
      <c r="Z275" s="85">
        <f t="shared" si="48"/>
        <v>466</v>
      </c>
    </row>
    <row r="276" spans="1:26" ht="102" hidden="1" outlineLevel="1">
      <c r="A276" s="920"/>
      <c r="B276" s="83" t="s">
        <v>372</v>
      </c>
      <c r="C276" s="83" t="s">
        <v>373</v>
      </c>
      <c r="D276" s="84">
        <v>0</v>
      </c>
      <c r="E276" s="84">
        <v>0</v>
      </c>
      <c r="F276" s="84">
        <v>0</v>
      </c>
      <c r="G276" s="84">
        <v>0</v>
      </c>
      <c r="H276" s="84">
        <v>0</v>
      </c>
      <c r="I276" s="84">
        <v>0</v>
      </c>
      <c r="J276" s="84">
        <v>0</v>
      </c>
      <c r="K276" s="84">
        <v>0</v>
      </c>
      <c r="L276" s="84">
        <v>0</v>
      </c>
      <c r="M276" s="84">
        <v>0</v>
      </c>
      <c r="N276" s="84">
        <v>0</v>
      </c>
      <c r="O276" s="84">
        <v>0</v>
      </c>
      <c r="P276" s="84">
        <v>0</v>
      </c>
      <c r="Q276" s="84">
        <v>0</v>
      </c>
      <c r="R276" s="84">
        <v>0</v>
      </c>
      <c r="S276" s="84">
        <v>0</v>
      </c>
      <c r="T276" s="84">
        <v>0</v>
      </c>
      <c r="U276" s="84">
        <v>0</v>
      </c>
      <c r="V276" s="84">
        <v>0</v>
      </c>
      <c r="W276" s="84">
        <v>0</v>
      </c>
      <c r="X276" s="85">
        <f t="shared" si="56"/>
        <v>0</v>
      </c>
      <c r="Y276" s="85">
        <f t="shared" si="57"/>
        <v>0</v>
      </c>
      <c r="Z276" s="85">
        <f t="shared" si="48"/>
        <v>0</v>
      </c>
    </row>
    <row r="277" spans="1:26" ht="12.95" customHeight="1" collapsed="1">
      <c r="A277" s="922" t="s">
        <v>374</v>
      </c>
      <c r="B277" s="922"/>
      <c r="C277" s="922"/>
      <c r="D277" s="81">
        <f t="shared" ref="D277:W277" si="58">SUM(D278:D287)</f>
        <v>213</v>
      </c>
      <c r="E277" s="81">
        <f t="shared" si="58"/>
        <v>655</v>
      </c>
      <c r="F277" s="81">
        <f t="shared" si="58"/>
        <v>1245</v>
      </c>
      <c r="G277" s="81">
        <f t="shared" si="58"/>
        <v>686</v>
      </c>
      <c r="H277" s="81">
        <f t="shared" si="58"/>
        <v>54279</v>
      </c>
      <c r="I277" s="81">
        <f t="shared" si="58"/>
        <v>49</v>
      </c>
      <c r="J277" s="81">
        <f t="shared" si="58"/>
        <v>104</v>
      </c>
      <c r="K277" s="81">
        <f t="shared" si="58"/>
        <v>177</v>
      </c>
      <c r="L277" s="81">
        <f t="shared" si="58"/>
        <v>88</v>
      </c>
      <c r="M277" s="81">
        <f t="shared" si="58"/>
        <v>6600</v>
      </c>
      <c r="N277" s="81">
        <f t="shared" si="58"/>
        <v>0</v>
      </c>
      <c r="O277" s="81">
        <f t="shared" si="58"/>
        <v>1</v>
      </c>
      <c r="P277" s="81">
        <f t="shared" si="58"/>
        <v>3</v>
      </c>
      <c r="Q277" s="81">
        <f t="shared" si="58"/>
        <v>6</v>
      </c>
      <c r="R277" s="81">
        <f t="shared" si="58"/>
        <v>1229</v>
      </c>
      <c r="S277" s="81">
        <f t="shared" si="58"/>
        <v>0</v>
      </c>
      <c r="T277" s="81">
        <f t="shared" si="58"/>
        <v>0</v>
      </c>
      <c r="U277" s="81">
        <f t="shared" si="58"/>
        <v>0</v>
      </c>
      <c r="V277" s="81">
        <f t="shared" si="58"/>
        <v>0</v>
      </c>
      <c r="W277" s="81">
        <f t="shared" si="58"/>
        <v>101</v>
      </c>
      <c r="X277" s="82">
        <f>X278+X279+X280+X281+X282+X283+X284+X285+X286+X287</f>
        <v>58317</v>
      </c>
      <c r="Y277" s="82">
        <f t="shared" ref="Y277:Z277" si="59">Y278+Y279+Y280+Y281+Y282+Y283+Y284+Y285+Y286+Y287</f>
        <v>7119</v>
      </c>
      <c r="Z277" s="82">
        <f t="shared" si="59"/>
        <v>65436</v>
      </c>
    </row>
    <row r="278" spans="1:26" ht="63.75" hidden="1" outlineLevel="1">
      <c r="A278" s="920" t="s">
        <v>374</v>
      </c>
      <c r="B278" s="920" t="s">
        <v>375</v>
      </c>
      <c r="C278" s="83" t="s">
        <v>376</v>
      </c>
      <c r="D278" s="84">
        <v>43</v>
      </c>
      <c r="E278" s="84">
        <v>102</v>
      </c>
      <c r="F278" s="84">
        <v>228</v>
      </c>
      <c r="G278" s="84">
        <v>64</v>
      </c>
      <c r="H278" s="84">
        <v>8384</v>
      </c>
      <c r="I278" s="84">
        <v>4</v>
      </c>
      <c r="J278" s="84">
        <v>4</v>
      </c>
      <c r="K278" s="84">
        <v>6</v>
      </c>
      <c r="L278" s="84">
        <v>8</v>
      </c>
      <c r="M278" s="84">
        <v>416</v>
      </c>
      <c r="N278" s="84">
        <v>0</v>
      </c>
      <c r="O278" s="84">
        <v>0</v>
      </c>
      <c r="P278" s="84">
        <v>3</v>
      </c>
      <c r="Q278" s="84">
        <v>0</v>
      </c>
      <c r="R278" s="84">
        <v>100</v>
      </c>
      <c r="S278" s="84">
        <v>0</v>
      </c>
      <c r="T278" s="84">
        <v>0</v>
      </c>
      <c r="U278" s="84">
        <v>0</v>
      </c>
      <c r="V278" s="84">
        <v>0</v>
      </c>
      <c r="W278" s="84">
        <v>2</v>
      </c>
      <c r="X278" s="88">
        <f t="shared" ref="X278:X287" si="60">D278+E278+F278+G278+H278+N278+O278+P278+Q278+R278</f>
        <v>8924</v>
      </c>
      <c r="Y278" s="85">
        <f t="shared" ref="Y278:Y287" si="61">I278+J278+K278+L278+M278+S278+T278+U278+V278+W278</f>
        <v>440</v>
      </c>
      <c r="Z278" s="85">
        <f t="shared" si="48"/>
        <v>9364</v>
      </c>
    </row>
    <row r="279" spans="1:26" ht="38.25" hidden="1" outlineLevel="1">
      <c r="A279" s="920"/>
      <c r="B279" s="920"/>
      <c r="C279" s="83" t="s">
        <v>377</v>
      </c>
      <c r="D279" s="84">
        <v>18</v>
      </c>
      <c r="E279" s="84">
        <v>54</v>
      </c>
      <c r="F279" s="84">
        <v>141</v>
      </c>
      <c r="G279" s="84">
        <v>48</v>
      </c>
      <c r="H279" s="84">
        <v>5093</v>
      </c>
      <c r="I279" s="84">
        <v>1</v>
      </c>
      <c r="J279" s="84">
        <v>12</v>
      </c>
      <c r="K279" s="84">
        <v>6</v>
      </c>
      <c r="L279" s="84">
        <v>0</v>
      </c>
      <c r="M279" s="84">
        <v>232</v>
      </c>
      <c r="N279" s="84">
        <v>0</v>
      </c>
      <c r="O279" s="84">
        <v>0</v>
      </c>
      <c r="P279" s="84">
        <v>0</v>
      </c>
      <c r="Q279" s="84">
        <v>0</v>
      </c>
      <c r="R279" s="84">
        <v>200</v>
      </c>
      <c r="S279" s="84">
        <v>0</v>
      </c>
      <c r="T279" s="84">
        <v>0</v>
      </c>
      <c r="U279" s="84">
        <v>0</v>
      </c>
      <c r="V279" s="84">
        <v>0</v>
      </c>
      <c r="W279" s="84">
        <v>0</v>
      </c>
      <c r="X279" s="88">
        <f t="shared" si="60"/>
        <v>5554</v>
      </c>
      <c r="Y279" s="85">
        <f t="shared" si="61"/>
        <v>251</v>
      </c>
      <c r="Z279" s="85">
        <f t="shared" si="48"/>
        <v>5805</v>
      </c>
    </row>
    <row r="280" spans="1:26" ht="51" hidden="1" outlineLevel="1">
      <c r="A280" s="920"/>
      <c r="B280" s="83" t="s">
        <v>378</v>
      </c>
      <c r="C280" s="83" t="s">
        <v>379</v>
      </c>
      <c r="D280" s="84">
        <v>6</v>
      </c>
      <c r="E280" s="84">
        <v>20</v>
      </c>
      <c r="F280" s="84">
        <v>30</v>
      </c>
      <c r="G280" s="84">
        <v>12</v>
      </c>
      <c r="H280" s="84">
        <v>1105</v>
      </c>
      <c r="I280" s="84">
        <v>1</v>
      </c>
      <c r="J280" s="84">
        <v>4</v>
      </c>
      <c r="K280" s="84">
        <v>0</v>
      </c>
      <c r="L280" s="84">
        <v>0</v>
      </c>
      <c r="M280" s="84">
        <v>0</v>
      </c>
      <c r="N280" s="84">
        <v>0</v>
      </c>
      <c r="O280" s="84">
        <v>0</v>
      </c>
      <c r="P280" s="84">
        <v>0</v>
      </c>
      <c r="Q280" s="84">
        <v>0</v>
      </c>
      <c r="R280" s="84">
        <v>13</v>
      </c>
      <c r="S280" s="84">
        <v>0</v>
      </c>
      <c r="T280" s="84">
        <v>0</v>
      </c>
      <c r="U280" s="84">
        <v>0</v>
      </c>
      <c r="V280" s="84">
        <v>0</v>
      </c>
      <c r="W280" s="84">
        <v>0</v>
      </c>
      <c r="X280" s="88">
        <f t="shared" si="60"/>
        <v>1186</v>
      </c>
      <c r="Y280" s="88">
        <f t="shared" si="61"/>
        <v>5</v>
      </c>
      <c r="Z280" s="85">
        <f t="shared" si="48"/>
        <v>1191</v>
      </c>
    </row>
    <row r="281" spans="1:26" ht="25.5" hidden="1" outlineLevel="1">
      <c r="A281" s="920"/>
      <c r="B281" s="920" t="s">
        <v>380</v>
      </c>
      <c r="C281" s="83" t="s">
        <v>381</v>
      </c>
      <c r="D281" s="84">
        <v>0</v>
      </c>
      <c r="E281" s="84">
        <v>0</v>
      </c>
      <c r="F281" s="84">
        <v>9</v>
      </c>
      <c r="G281" s="84">
        <v>0</v>
      </c>
      <c r="H281" s="84">
        <v>85</v>
      </c>
      <c r="I281" s="84">
        <v>0</v>
      </c>
      <c r="J281" s="84">
        <v>0</v>
      </c>
      <c r="K281" s="84">
        <v>0</v>
      </c>
      <c r="L281" s="84">
        <v>0</v>
      </c>
      <c r="M281" s="84">
        <v>0</v>
      </c>
      <c r="N281" s="84">
        <v>0</v>
      </c>
      <c r="O281" s="84">
        <v>0</v>
      </c>
      <c r="P281" s="84">
        <v>0</v>
      </c>
      <c r="Q281" s="84">
        <v>0</v>
      </c>
      <c r="R281" s="84">
        <v>0</v>
      </c>
      <c r="S281" s="84">
        <v>0</v>
      </c>
      <c r="T281" s="84">
        <v>0</v>
      </c>
      <c r="U281" s="84">
        <v>0</v>
      </c>
      <c r="V281" s="84">
        <v>0</v>
      </c>
      <c r="W281" s="84">
        <v>0</v>
      </c>
      <c r="X281" s="88">
        <f t="shared" si="60"/>
        <v>94</v>
      </c>
      <c r="Y281" s="88">
        <f t="shared" si="61"/>
        <v>0</v>
      </c>
      <c r="Z281" s="85">
        <f t="shared" si="48"/>
        <v>94</v>
      </c>
    </row>
    <row r="282" spans="1:26" ht="38.25" hidden="1" outlineLevel="1">
      <c r="A282" s="920"/>
      <c r="B282" s="920"/>
      <c r="C282" s="83" t="s">
        <v>382</v>
      </c>
      <c r="D282" s="84">
        <v>19</v>
      </c>
      <c r="E282" s="84">
        <v>86</v>
      </c>
      <c r="F282" s="84">
        <v>165</v>
      </c>
      <c r="G282" s="84">
        <v>68</v>
      </c>
      <c r="H282" s="84">
        <v>7809</v>
      </c>
      <c r="I282" s="84">
        <v>2</v>
      </c>
      <c r="J282" s="84">
        <v>8</v>
      </c>
      <c r="K282" s="84">
        <v>3</v>
      </c>
      <c r="L282" s="84">
        <v>4</v>
      </c>
      <c r="M282" s="84">
        <v>345</v>
      </c>
      <c r="N282" s="84">
        <v>0</v>
      </c>
      <c r="O282" s="84">
        <v>0</v>
      </c>
      <c r="P282" s="84">
        <v>0</v>
      </c>
      <c r="Q282" s="84">
        <v>0</v>
      </c>
      <c r="R282" s="84">
        <v>163</v>
      </c>
      <c r="S282" s="84">
        <v>0</v>
      </c>
      <c r="T282" s="84">
        <v>0</v>
      </c>
      <c r="U282" s="84">
        <v>0</v>
      </c>
      <c r="V282" s="84">
        <v>0</v>
      </c>
      <c r="W282" s="84">
        <v>1</v>
      </c>
      <c r="X282" s="85">
        <f t="shared" si="60"/>
        <v>8310</v>
      </c>
      <c r="Y282" s="85">
        <f t="shared" si="61"/>
        <v>363</v>
      </c>
      <c r="Z282" s="85">
        <f t="shared" si="48"/>
        <v>8673</v>
      </c>
    </row>
    <row r="283" spans="1:26" ht="38.25" hidden="1" outlineLevel="1">
      <c r="A283" s="920"/>
      <c r="B283" s="920"/>
      <c r="C283" s="83" t="s">
        <v>383</v>
      </c>
      <c r="D283" s="84">
        <v>10</v>
      </c>
      <c r="E283" s="84">
        <v>46</v>
      </c>
      <c r="F283" s="84">
        <v>72</v>
      </c>
      <c r="G283" s="84">
        <v>40</v>
      </c>
      <c r="H283" s="84">
        <v>2946</v>
      </c>
      <c r="I283" s="84">
        <v>5</v>
      </c>
      <c r="J283" s="84">
        <v>4</v>
      </c>
      <c r="K283" s="84">
        <v>9</v>
      </c>
      <c r="L283" s="84">
        <v>4</v>
      </c>
      <c r="M283" s="84">
        <v>579</v>
      </c>
      <c r="N283" s="84">
        <v>0</v>
      </c>
      <c r="O283" s="84">
        <v>0</v>
      </c>
      <c r="P283" s="84">
        <v>0</v>
      </c>
      <c r="Q283" s="84">
        <v>0</v>
      </c>
      <c r="R283" s="84">
        <v>24</v>
      </c>
      <c r="S283" s="84">
        <v>0</v>
      </c>
      <c r="T283" s="84">
        <v>0</v>
      </c>
      <c r="U283" s="84">
        <v>0</v>
      </c>
      <c r="V283" s="84">
        <v>0</v>
      </c>
      <c r="W283" s="84">
        <v>8</v>
      </c>
      <c r="X283" s="88">
        <f t="shared" si="60"/>
        <v>3138</v>
      </c>
      <c r="Y283" s="85">
        <f t="shared" si="61"/>
        <v>609</v>
      </c>
      <c r="Z283" s="85">
        <f t="shared" si="48"/>
        <v>3747</v>
      </c>
    </row>
    <row r="284" spans="1:26" ht="51" hidden="1" outlineLevel="1">
      <c r="A284" s="920"/>
      <c r="B284" s="83" t="s">
        <v>384</v>
      </c>
      <c r="C284" s="83" t="s">
        <v>385</v>
      </c>
      <c r="D284" s="84">
        <v>9</v>
      </c>
      <c r="E284" s="84">
        <v>42</v>
      </c>
      <c r="F284" s="84">
        <v>63</v>
      </c>
      <c r="G284" s="84">
        <v>28</v>
      </c>
      <c r="H284" s="84">
        <v>4619</v>
      </c>
      <c r="I284" s="84">
        <v>1</v>
      </c>
      <c r="J284" s="84">
        <v>20</v>
      </c>
      <c r="K284" s="84">
        <v>12</v>
      </c>
      <c r="L284" s="84">
        <v>4</v>
      </c>
      <c r="M284" s="84">
        <v>166</v>
      </c>
      <c r="N284" s="84">
        <v>0</v>
      </c>
      <c r="O284" s="84">
        <v>0</v>
      </c>
      <c r="P284" s="84">
        <v>0</v>
      </c>
      <c r="Q284" s="84">
        <v>0</v>
      </c>
      <c r="R284" s="84">
        <v>147</v>
      </c>
      <c r="S284" s="84">
        <v>0</v>
      </c>
      <c r="T284" s="84">
        <v>0</v>
      </c>
      <c r="U284" s="84">
        <v>0</v>
      </c>
      <c r="V284" s="84">
        <v>0</v>
      </c>
      <c r="W284" s="84">
        <v>0</v>
      </c>
      <c r="X284" s="85">
        <f t="shared" si="60"/>
        <v>4908</v>
      </c>
      <c r="Y284" s="85">
        <f t="shared" si="61"/>
        <v>203</v>
      </c>
      <c r="Z284" s="85">
        <f t="shared" si="48"/>
        <v>5111</v>
      </c>
    </row>
    <row r="285" spans="1:26" ht="25.5" hidden="1" outlineLevel="1">
      <c r="A285" s="920"/>
      <c r="B285" s="920" t="s">
        <v>386</v>
      </c>
      <c r="C285" s="83" t="s">
        <v>387</v>
      </c>
      <c r="D285" s="84">
        <v>107</v>
      </c>
      <c r="E285" s="84">
        <v>282</v>
      </c>
      <c r="F285" s="84">
        <v>513</v>
      </c>
      <c r="G285" s="84">
        <v>398</v>
      </c>
      <c r="H285" s="84">
        <v>20634</v>
      </c>
      <c r="I285" s="84">
        <v>32</v>
      </c>
      <c r="J285" s="84">
        <v>52</v>
      </c>
      <c r="K285" s="84">
        <v>129</v>
      </c>
      <c r="L285" s="84">
        <v>64</v>
      </c>
      <c r="M285" s="84">
        <v>4595</v>
      </c>
      <c r="N285" s="84">
        <v>0</v>
      </c>
      <c r="O285" s="84">
        <v>0</v>
      </c>
      <c r="P285" s="84">
        <v>0</v>
      </c>
      <c r="Q285" s="84">
        <v>6</v>
      </c>
      <c r="R285" s="84">
        <v>436</v>
      </c>
      <c r="S285" s="84">
        <v>0</v>
      </c>
      <c r="T285" s="84">
        <v>0</v>
      </c>
      <c r="U285" s="84">
        <v>0</v>
      </c>
      <c r="V285" s="84">
        <v>0</v>
      </c>
      <c r="W285" s="84">
        <v>90</v>
      </c>
      <c r="X285" s="85">
        <f t="shared" si="60"/>
        <v>22376</v>
      </c>
      <c r="Y285" s="85">
        <f t="shared" si="61"/>
        <v>4962</v>
      </c>
      <c r="Z285" s="85">
        <f t="shared" si="48"/>
        <v>27338</v>
      </c>
    </row>
    <row r="286" spans="1:26" ht="25.5" hidden="1" outlineLevel="1">
      <c r="A286" s="920"/>
      <c r="B286" s="920"/>
      <c r="C286" s="83" t="s">
        <v>388</v>
      </c>
      <c r="D286" s="84">
        <v>0</v>
      </c>
      <c r="E286" s="84">
        <v>4</v>
      </c>
      <c r="F286" s="84">
        <v>3</v>
      </c>
      <c r="G286" s="84">
        <v>0</v>
      </c>
      <c r="H286" s="84">
        <v>647</v>
      </c>
      <c r="I286" s="84">
        <v>1</v>
      </c>
      <c r="J286" s="84">
        <v>0</v>
      </c>
      <c r="K286" s="84">
        <v>3</v>
      </c>
      <c r="L286" s="84">
        <v>0</v>
      </c>
      <c r="M286" s="84">
        <v>106</v>
      </c>
      <c r="N286" s="84">
        <v>0</v>
      </c>
      <c r="O286" s="84">
        <v>0</v>
      </c>
      <c r="P286" s="84">
        <v>0</v>
      </c>
      <c r="Q286" s="84">
        <v>0</v>
      </c>
      <c r="R286" s="84">
        <v>13</v>
      </c>
      <c r="S286" s="84">
        <v>0</v>
      </c>
      <c r="T286" s="84">
        <v>0</v>
      </c>
      <c r="U286" s="84">
        <v>0</v>
      </c>
      <c r="V286" s="84">
        <v>0</v>
      </c>
      <c r="W286" s="84">
        <v>0</v>
      </c>
      <c r="X286" s="88">
        <f t="shared" si="60"/>
        <v>667</v>
      </c>
      <c r="Y286" s="85">
        <f t="shared" si="61"/>
        <v>110</v>
      </c>
      <c r="Z286" s="85">
        <f t="shared" si="48"/>
        <v>777</v>
      </c>
    </row>
    <row r="287" spans="1:26" ht="51" hidden="1" outlineLevel="1">
      <c r="A287" s="920"/>
      <c r="B287" s="83" t="s">
        <v>389</v>
      </c>
      <c r="C287" s="83" t="s">
        <v>390</v>
      </c>
      <c r="D287" s="84">
        <v>1</v>
      </c>
      <c r="E287" s="84">
        <v>19</v>
      </c>
      <c r="F287" s="84">
        <v>21</v>
      </c>
      <c r="G287" s="84">
        <v>28</v>
      </c>
      <c r="H287" s="84">
        <v>2957</v>
      </c>
      <c r="I287" s="84">
        <v>2</v>
      </c>
      <c r="J287" s="84">
        <v>0</v>
      </c>
      <c r="K287" s="84">
        <v>9</v>
      </c>
      <c r="L287" s="84">
        <v>4</v>
      </c>
      <c r="M287" s="84">
        <v>161</v>
      </c>
      <c r="N287" s="84">
        <v>0</v>
      </c>
      <c r="O287" s="84">
        <v>1</v>
      </c>
      <c r="P287" s="84">
        <v>0</v>
      </c>
      <c r="Q287" s="84">
        <v>0</v>
      </c>
      <c r="R287" s="84">
        <v>133</v>
      </c>
      <c r="S287" s="84">
        <v>0</v>
      </c>
      <c r="T287" s="84">
        <v>0</v>
      </c>
      <c r="U287" s="84">
        <v>0</v>
      </c>
      <c r="V287" s="84">
        <v>0</v>
      </c>
      <c r="W287" s="84">
        <v>0</v>
      </c>
      <c r="X287" s="85">
        <f t="shared" si="60"/>
        <v>3160</v>
      </c>
      <c r="Y287" s="85">
        <f t="shared" si="61"/>
        <v>176</v>
      </c>
      <c r="Z287" s="85">
        <f t="shared" si="48"/>
        <v>3336</v>
      </c>
    </row>
    <row r="288" spans="1:26" ht="28.5" customHeight="1" collapsed="1">
      <c r="A288" s="922" t="s">
        <v>391</v>
      </c>
      <c r="B288" s="922"/>
      <c r="C288" s="922"/>
      <c r="D288" s="81">
        <f t="shared" ref="D288:Z288" si="62">SUM(D289:D312)</f>
        <v>200</v>
      </c>
      <c r="E288" s="81">
        <f t="shared" si="62"/>
        <v>752</v>
      </c>
      <c r="F288" s="81">
        <f t="shared" si="62"/>
        <v>1305</v>
      </c>
      <c r="G288" s="81">
        <f t="shared" si="62"/>
        <v>535</v>
      </c>
      <c r="H288" s="81">
        <f t="shared" si="62"/>
        <v>80456</v>
      </c>
      <c r="I288" s="81">
        <f t="shared" si="62"/>
        <v>8</v>
      </c>
      <c r="J288" s="81">
        <f t="shared" si="62"/>
        <v>14</v>
      </c>
      <c r="K288" s="81">
        <f t="shared" si="62"/>
        <v>54</v>
      </c>
      <c r="L288" s="81">
        <f t="shared" si="62"/>
        <v>9</v>
      </c>
      <c r="M288" s="81">
        <f t="shared" si="62"/>
        <v>1830</v>
      </c>
      <c r="N288" s="81">
        <f t="shared" si="62"/>
        <v>0</v>
      </c>
      <c r="O288" s="81">
        <f t="shared" si="62"/>
        <v>0</v>
      </c>
      <c r="P288" s="81">
        <f t="shared" si="62"/>
        <v>0</v>
      </c>
      <c r="Q288" s="81">
        <f t="shared" si="62"/>
        <v>1</v>
      </c>
      <c r="R288" s="81">
        <f t="shared" si="62"/>
        <v>1952</v>
      </c>
      <c r="S288" s="81">
        <f t="shared" si="62"/>
        <v>0</v>
      </c>
      <c r="T288" s="81">
        <f t="shared" si="62"/>
        <v>0</v>
      </c>
      <c r="U288" s="81">
        <f t="shared" si="62"/>
        <v>0</v>
      </c>
      <c r="V288" s="81">
        <f t="shared" si="62"/>
        <v>3</v>
      </c>
      <c r="W288" s="81">
        <f t="shared" si="62"/>
        <v>25</v>
      </c>
      <c r="X288" s="82">
        <f t="shared" si="62"/>
        <v>85201</v>
      </c>
      <c r="Y288" s="82">
        <f t="shared" si="62"/>
        <v>1943</v>
      </c>
      <c r="Z288" s="82">
        <f t="shared" si="62"/>
        <v>87144</v>
      </c>
    </row>
    <row r="289" spans="1:26" ht="51" hidden="1" outlineLevel="1">
      <c r="A289" s="920" t="s">
        <v>391</v>
      </c>
      <c r="B289" s="920" t="s">
        <v>392</v>
      </c>
      <c r="C289" s="83" t="s">
        <v>393</v>
      </c>
      <c r="D289" s="84">
        <v>3</v>
      </c>
      <c r="E289" s="84">
        <v>20</v>
      </c>
      <c r="F289" s="84">
        <v>30</v>
      </c>
      <c r="G289" s="84">
        <v>20</v>
      </c>
      <c r="H289" s="84">
        <v>2645</v>
      </c>
      <c r="I289" s="84">
        <v>0</v>
      </c>
      <c r="J289" s="84">
        <v>0</v>
      </c>
      <c r="K289" s="84">
        <v>0</v>
      </c>
      <c r="L289" s="84">
        <v>0</v>
      </c>
      <c r="M289" s="84">
        <v>58</v>
      </c>
      <c r="N289" s="84">
        <v>0</v>
      </c>
      <c r="O289" s="84">
        <v>0</v>
      </c>
      <c r="P289" s="84">
        <v>0</v>
      </c>
      <c r="Q289" s="84">
        <v>0</v>
      </c>
      <c r="R289" s="84">
        <v>58</v>
      </c>
      <c r="S289" s="84">
        <v>0</v>
      </c>
      <c r="T289" s="84">
        <v>0</v>
      </c>
      <c r="U289" s="84">
        <v>0</v>
      </c>
      <c r="V289" s="84">
        <v>0</v>
      </c>
      <c r="W289" s="84">
        <v>2</v>
      </c>
      <c r="X289" s="88">
        <f t="shared" ref="X289:X312" si="63">D289+E289+F289+G289+H289+N289+O289+P289+Q289+R289</f>
        <v>2776</v>
      </c>
      <c r="Y289" s="85">
        <f t="shared" ref="Y289:Y312" si="64">I289+J289+K289+L289+M289+S289+T289+U289+V289+W289</f>
        <v>60</v>
      </c>
      <c r="Z289" s="85">
        <f t="shared" si="48"/>
        <v>2836</v>
      </c>
    </row>
    <row r="290" spans="1:26" ht="51" hidden="1" outlineLevel="1">
      <c r="A290" s="920"/>
      <c r="B290" s="920"/>
      <c r="C290" s="83" t="s">
        <v>394</v>
      </c>
      <c r="D290" s="84">
        <v>24</v>
      </c>
      <c r="E290" s="84">
        <v>58</v>
      </c>
      <c r="F290" s="84">
        <v>99</v>
      </c>
      <c r="G290" s="84">
        <v>48</v>
      </c>
      <c r="H290" s="84">
        <v>7964</v>
      </c>
      <c r="I290" s="84">
        <v>3</v>
      </c>
      <c r="J290" s="84">
        <v>4</v>
      </c>
      <c r="K290" s="84">
        <v>9</v>
      </c>
      <c r="L290" s="84">
        <v>4</v>
      </c>
      <c r="M290" s="84">
        <v>302</v>
      </c>
      <c r="N290" s="84">
        <v>0</v>
      </c>
      <c r="O290" s="84">
        <v>0</v>
      </c>
      <c r="P290" s="84">
        <v>0</v>
      </c>
      <c r="Q290" s="84">
        <v>0</v>
      </c>
      <c r="R290" s="84">
        <v>128</v>
      </c>
      <c r="S290" s="84">
        <v>0</v>
      </c>
      <c r="T290" s="84">
        <v>0</v>
      </c>
      <c r="U290" s="84">
        <v>0</v>
      </c>
      <c r="V290" s="84">
        <v>0</v>
      </c>
      <c r="W290" s="84">
        <v>2</v>
      </c>
      <c r="X290" s="85">
        <f t="shared" si="63"/>
        <v>8321</v>
      </c>
      <c r="Y290" s="85">
        <f t="shared" si="64"/>
        <v>324</v>
      </c>
      <c r="Z290" s="85">
        <f t="shared" ref="Z290:Z359" si="65">+Y290+X290</f>
        <v>8645</v>
      </c>
    </row>
    <row r="291" spans="1:26" ht="51" hidden="1" outlineLevel="1">
      <c r="A291" s="920"/>
      <c r="B291" s="920"/>
      <c r="C291" s="83" t="s">
        <v>395</v>
      </c>
      <c r="D291" s="84">
        <v>6</v>
      </c>
      <c r="E291" s="84">
        <v>22</v>
      </c>
      <c r="F291" s="84">
        <v>45</v>
      </c>
      <c r="G291" s="84">
        <v>11</v>
      </c>
      <c r="H291" s="84">
        <v>2360</v>
      </c>
      <c r="I291" s="84">
        <v>0</v>
      </c>
      <c r="J291" s="84">
        <v>0</v>
      </c>
      <c r="K291" s="84">
        <v>0</v>
      </c>
      <c r="L291" s="84">
        <v>0</v>
      </c>
      <c r="M291" s="84">
        <v>143</v>
      </c>
      <c r="N291" s="84">
        <v>0</v>
      </c>
      <c r="O291" s="84">
        <v>0</v>
      </c>
      <c r="P291" s="84">
        <v>0</v>
      </c>
      <c r="Q291" s="84">
        <v>1</v>
      </c>
      <c r="R291" s="84">
        <v>30</v>
      </c>
      <c r="S291" s="84">
        <v>0</v>
      </c>
      <c r="T291" s="84">
        <v>0</v>
      </c>
      <c r="U291" s="84">
        <v>0</v>
      </c>
      <c r="V291" s="84">
        <v>0</v>
      </c>
      <c r="W291" s="84">
        <v>3</v>
      </c>
      <c r="X291" s="85">
        <f t="shared" si="63"/>
        <v>2475</v>
      </c>
      <c r="Y291" s="85">
        <f t="shared" si="64"/>
        <v>146</v>
      </c>
      <c r="Z291" s="85">
        <f t="shared" si="65"/>
        <v>2621</v>
      </c>
    </row>
    <row r="292" spans="1:26" ht="38.25" hidden="1" outlineLevel="1">
      <c r="A292" s="920"/>
      <c r="B292" s="920"/>
      <c r="C292" s="83" t="s">
        <v>396</v>
      </c>
      <c r="D292" s="84">
        <v>11</v>
      </c>
      <c r="E292" s="84">
        <v>42</v>
      </c>
      <c r="F292" s="84">
        <v>72</v>
      </c>
      <c r="G292" s="84">
        <v>64</v>
      </c>
      <c r="H292" s="84">
        <v>4312</v>
      </c>
      <c r="I292" s="84">
        <v>0</v>
      </c>
      <c r="J292" s="84">
        <v>0</v>
      </c>
      <c r="K292" s="84">
        <v>3</v>
      </c>
      <c r="L292" s="84">
        <v>4</v>
      </c>
      <c r="M292" s="84">
        <v>248</v>
      </c>
      <c r="N292" s="84">
        <v>0</v>
      </c>
      <c r="O292" s="84">
        <v>0</v>
      </c>
      <c r="P292" s="84">
        <v>0</v>
      </c>
      <c r="Q292" s="84">
        <v>0</v>
      </c>
      <c r="R292" s="84">
        <v>88</v>
      </c>
      <c r="S292" s="84">
        <v>0</v>
      </c>
      <c r="T292" s="84">
        <v>0</v>
      </c>
      <c r="U292" s="84">
        <v>0</v>
      </c>
      <c r="V292" s="84">
        <v>0</v>
      </c>
      <c r="W292" s="84">
        <v>9</v>
      </c>
      <c r="X292" s="88">
        <f t="shared" si="63"/>
        <v>4589</v>
      </c>
      <c r="Y292" s="88">
        <f t="shared" si="64"/>
        <v>264</v>
      </c>
      <c r="Z292" s="85">
        <f t="shared" si="65"/>
        <v>4853</v>
      </c>
    </row>
    <row r="293" spans="1:26" ht="25.5" hidden="1" outlineLevel="1">
      <c r="A293" s="920"/>
      <c r="B293" s="920"/>
      <c r="C293" s="83" t="s">
        <v>397</v>
      </c>
      <c r="D293" s="84">
        <v>2</v>
      </c>
      <c r="E293" s="84">
        <v>12</v>
      </c>
      <c r="F293" s="84">
        <v>9</v>
      </c>
      <c r="G293" s="84">
        <v>0</v>
      </c>
      <c r="H293" s="84">
        <v>1272</v>
      </c>
      <c r="I293" s="84">
        <v>0</v>
      </c>
      <c r="J293" s="84">
        <v>0</v>
      </c>
      <c r="K293" s="84">
        <v>0</v>
      </c>
      <c r="L293" s="84">
        <v>0</v>
      </c>
      <c r="M293" s="84">
        <v>43</v>
      </c>
      <c r="N293" s="84">
        <v>0</v>
      </c>
      <c r="O293" s="84">
        <v>0</v>
      </c>
      <c r="P293" s="84">
        <v>0</v>
      </c>
      <c r="Q293" s="84">
        <v>0</v>
      </c>
      <c r="R293" s="84">
        <v>43</v>
      </c>
      <c r="S293" s="84">
        <v>0</v>
      </c>
      <c r="T293" s="84">
        <v>0</v>
      </c>
      <c r="U293" s="84">
        <v>0</v>
      </c>
      <c r="V293" s="84">
        <v>0</v>
      </c>
      <c r="W293" s="84">
        <v>0</v>
      </c>
      <c r="X293" s="85">
        <f t="shared" si="63"/>
        <v>1338</v>
      </c>
      <c r="Y293" s="85">
        <f t="shared" si="64"/>
        <v>43</v>
      </c>
      <c r="Z293" s="85">
        <f t="shared" si="65"/>
        <v>1381</v>
      </c>
    </row>
    <row r="294" spans="1:26" ht="51" hidden="1" outlineLevel="1">
      <c r="A294" s="920"/>
      <c r="B294" s="920"/>
      <c r="C294" s="83" t="s">
        <v>398</v>
      </c>
      <c r="D294" s="84">
        <v>0</v>
      </c>
      <c r="E294" s="84">
        <v>0</v>
      </c>
      <c r="F294" s="84">
        <v>0</v>
      </c>
      <c r="G294" s="84">
        <v>0</v>
      </c>
      <c r="H294" s="84">
        <v>0</v>
      </c>
      <c r="I294" s="84">
        <v>0</v>
      </c>
      <c r="J294" s="84">
        <v>0</v>
      </c>
      <c r="K294" s="84">
        <v>0</v>
      </c>
      <c r="L294" s="84">
        <v>0</v>
      </c>
      <c r="M294" s="84">
        <v>0</v>
      </c>
      <c r="N294" s="84">
        <v>0</v>
      </c>
      <c r="O294" s="84">
        <v>0</v>
      </c>
      <c r="P294" s="84">
        <v>0</v>
      </c>
      <c r="Q294" s="84">
        <v>0</v>
      </c>
      <c r="R294" s="84">
        <v>0</v>
      </c>
      <c r="S294" s="84">
        <v>0</v>
      </c>
      <c r="T294" s="84">
        <v>0</v>
      </c>
      <c r="U294" s="84">
        <v>0</v>
      </c>
      <c r="V294" s="84">
        <v>0</v>
      </c>
      <c r="W294" s="84">
        <v>0</v>
      </c>
      <c r="X294" s="88">
        <f t="shared" si="63"/>
        <v>0</v>
      </c>
      <c r="Y294" s="88">
        <f t="shared" si="64"/>
        <v>0</v>
      </c>
      <c r="Z294" s="85">
        <f t="shared" si="65"/>
        <v>0</v>
      </c>
    </row>
    <row r="295" spans="1:26" ht="38.25" hidden="1" outlineLevel="1">
      <c r="A295" s="920"/>
      <c r="B295" s="920" t="s">
        <v>399</v>
      </c>
      <c r="C295" s="83" t="s">
        <v>400</v>
      </c>
      <c r="D295" s="84">
        <v>2</v>
      </c>
      <c r="E295" s="84">
        <v>16</v>
      </c>
      <c r="F295" s="84">
        <v>15</v>
      </c>
      <c r="G295" s="84">
        <v>4</v>
      </c>
      <c r="H295" s="84">
        <v>1746</v>
      </c>
      <c r="I295" s="84">
        <v>0</v>
      </c>
      <c r="J295" s="84">
        <v>0</v>
      </c>
      <c r="K295" s="84">
        <v>3</v>
      </c>
      <c r="L295" s="84">
        <v>0</v>
      </c>
      <c r="M295" s="84">
        <v>11</v>
      </c>
      <c r="N295" s="84">
        <v>0</v>
      </c>
      <c r="O295" s="84">
        <v>0</v>
      </c>
      <c r="P295" s="84">
        <v>0</v>
      </c>
      <c r="Q295" s="84">
        <v>0</v>
      </c>
      <c r="R295" s="84">
        <v>85</v>
      </c>
      <c r="S295" s="84">
        <v>0</v>
      </c>
      <c r="T295" s="84">
        <v>0</v>
      </c>
      <c r="U295" s="84">
        <v>0</v>
      </c>
      <c r="V295" s="84">
        <v>0</v>
      </c>
      <c r="W295" s="84">
        <v>0</v>
      </c>
      <c r="X295" s="88">
        <f t="shared" si="63"/>
        <v>1868</v>
      </c>
      <c r="Y295" s="85">
        <f t="shared" si="64"/>
        <v>14</v>
      </c>
      <c r="Z295" s="85">
        <f t="shared" si="65"/>
        <v>1882</v>
      </c>
    </row>
    <row r="296" spans="1:26" ht="25.5" hidden="1" outlineLevel="1">
      <c r="A296" s="920"/>
      <c r="B296" s="920"/>
      <c r="C296" s="83" t="s">
        <v>401</v>
      </c>
      <c r="D296" s="84">
        <v>14</v>
      </c>
      <c r="E296" s="84">
        <v>76</v>
      </c>
      <c r="F296" s="84">
        <v>174</v>
      </c>
      <c r="G296" s="84">
        <v>36</v>
      </c>
      <c r="H296" s="84">
        <v>9022</v>
      </c>
      <c r="I296" s="84">
        <v>1</v>
      </c>
      <c r="J296" s="84">
        <v>0</v>
      </c>
      <c r="K296" s="84">
        <v>0</v>
      </c>
      <c r="L296" s="84">
        <v>0</v>
      </c>
      <c r="M296" s="84">
        <v>0</v>
      </c>
      <c r="N296" s="84">
        <v>0</v>
      </c>
      <c r="O296" s="84">
        <v>0</v>
      </c>
      <c r="P296" s="84">
        <v>0</v>
      </c>
      <c r="Q296" s="84">
        <v>0</v>
      </c>
      <c r="R296" s="84">
        <v>349</v>
      </c>
      <c r="S296" s="84">
        <v>0</v>
      </c>
      <c r="T296" s="84">
        <v>0</v>
      </c>
      <c r="U296" s="84">
        <v>0</v>
      </c>
      <c r="V296" s="84">
        <v>0</v>
      </c>
      <c r="W296" s="84">
        <v>0</v>
      </c>
      <c r="X296" s="88">
        <f t="shared" si="63"/>
        <v>9671</v>
      </c>
      <c r="Y296" s="85">
        <f t="shared" si="64"/>
        <v>1</v>
      </c>
      <c r="Z296" s="85">
        <f t="shared" si="65"/>
        <v>9672</v>
      </c>
    </row>
    <row r="297" spans="1:26" ht="51" hidden="1" outlineLevel="1">
      <c r="A297" s="920"/>
      <c r="B297" s="920"/>
      <c r="C297" s="83" t="s">
        <v>402</v>
      </c>
      <c r="D297" s="84">
        <v>0</v>
      </c>
      <c r="E297" s="84">
        <v>0</v>
      </c>
      <c r="F297" s="84">
        <v>0</v>
      </c>
      <c r="G297" s="84">
        <v>0</v>
      </c>
      <c r="H297" s="84">
        <v>62</v>
      </c>
      <c r="I297" s="84">
        <v>0</v>
      </c>
      <c r="J297" s="84">
        <v>0</v>
      </c>
      <c r="K297" s="84">
        <v>0</v>
      </c>
      <c r="L297" s="84">
        <v>0</v>
      </c>
      <c r="M297" s="84">
        <v>0</v>
      </c>
      <c r="N297" s="84">
        <v>0</v>
      </c>
      <c r="O297" s="84">
        <v>0</v>
      </c>
      <c r="P297" s="84">
        <v>0</v>
      </c>
      <c r="Q297" s="84">
        <v>0</v>
      </c>
      <c r="R297" s="84">
        <v>0</v>
      </c>
      <c r="S297" s="84">
        <v>0</v>
      </c>
      <c r="T297" s="84">
        <v>0</v>
      </c>
      <c r="U297" s="84">
        <v>0</v>
      </c>
      <c r="V297" s="84">
        <v>0</v>
      </c>
      <c r="W297" s="84">
        <v>0</v>
      </c>
      <c r="X297" s="88">
        <f t="shared" si="63"/>
        <v>62</v>
      </c>
      <c r="Y297" s="88">
        <f t="shared" si="64"/>
        <v>0</v>
      </c>
      <c r="Z297" s="85">
        <f t="shared" si="65"/>
        <v>62</v>
      </c>
    </row>
    <row r="298" spans="1:26" ht="51" hidden="1" outlineLevel="1">
      <c r="A298" s="920"/>
      <c r="B298" s="920"/>
      <c r="C298" s="83" t="s">
        <v>403</v>
      </c>
      <c r="D298" s="84">
        <v>0</v>
      </c>
      <c r="E298" s="84">
        <v>4</v>
      </c>
      <c r="F298" s="84">
        <v>0</v>
      </c>
      <c r="G298" s="84">
        <v>0</v>
      </c>
      <c r="H298" s="84">
        <v>418</v>
      </c>
      <c r="I298" s="84">
        <v>0</v>
      </c>
      <c r="J298" s="84">
        <v>0</v>
      </c>
      <c r="K298" s="84">
        <v>0</v>
      </c>
      <c r="L298" s="84">
        <v>0</v>
      </c>
      <c r="M298" s="84">
        <v>5</v>
      </c>
      <c r="N298" s="84">
        <v>0</v>
      </c>
      <c r="O298" s="84">
        <v>0</v>
      </c>
      <c r="P298" s="84">
        <v>0</v>
      </c>
      <c r="Q298" s="84">
        <v>0</v>
      </c>
      <c r="R298" s="84">
        <v>4</v>
      </c>
      <c r="S298" s="84">
        <v>0</v>
      </c>
      <c r="T298" s="84">
        <v>0</v>
      </c>
      <c r="U298" s="84">
        <v>0</v>
      </c>
      <c r="V298" s="84">
        <v>0</v>
      </c>
      <c r="W298" s="84">
        <v>0</v>
      </c>
      <c r="X298" s="88">
        <f t="shared" si="63"/>
        <v>426</v>
      </c>
      <c r="Y298" s="88">
        <f t="shared" si="64"/>
        <v>5</v>
      </c>
      <c r="Z298" s="85">
        <f t="shared" si="65"/>
        <v>431</v>
      </c>
    </row>
    <row r="299" spans="1:26" ht="63.75" hidden="1" outlineLevel="1">
      <c r="A299" s="920"/>
      <c r="B299" s="920"/>
      <c r="C299" s="83" t="s">
        <v>404</v>
      </c>
      <c r="D299" s="84">
        <v>22</v>
      </c>
      <c r="E299" s="84">
        <v>104</v>
      </c>
      <c r="F299" s="84">
        <v>120</v>
      </c>
      <c r="G299" s="84">
        <v>60</v>
      </c>
      <c r="H299" s="84">
        <v>7068</v>
      </c>
      <c r="I299" s="84">
        <v>2</v>
      </c>
      <c r="J299" s="84">
        <v>4</v>
      </c>
      <c r="K299" s="84">
        <v>27</v>
      </c>
      <c r="L299" s="84">
        <v>1</v>
      </c>
      <c r="M299" s="84">
        <v>373</v>
      </c>
      <c r="N299" s="84">
        <v>0</v>
      </c>
      <c r="O299" s="84">
        <v>0</v>
      </c>
      <c r="P299" s="84">
        <v>0</v>
      </c>
      <c r="Q299" s="84">
        <v>0</v>
      </c>
      <c r="R299" s="84">
        <v>135</v>
      </c>
      <c r="S299" s="84">
        <v>0</v>
      </c>
      <c r="T299" s="84">
        <v>0</v>
      </c>
      <c r="U299" s="84">
        <v>0</v>
      </c>
      <c r="V299" s="84">
        <v>3</v>
      </c>
      <c r="W299" s="84">
        <v>0</v>
      </c>
      <c r="X299" s="85">
        <f t="shared" si="63"/>
        <v>7509</v>
      </c>
      <c r="Y299" s="85">
        <f t="shared" si="64"/>
        <v>410</v>
      </c>
      <c r="Z299" s="85">
        <f t="shared" si="65"/>
        <v>7919</v>
      </c>
    </row>
    <row r="300" spans="1:26" ht="51" hidden="1" outlineLevel="1">
      <c r="A300" s="920"/>
      <c r="B300" s="920"/>
      <c r="C300" s="83" t="s">
        <v>405</v>
      </c>
      <c r="D300" s="84">
        <v>0</v>
      </c>
      <c r="E300" s="84">
        <v>0</v>
      </c>
      <c r="F300" s="84">
        <v>0</v>
      </c>
      <c r="G300" s="84">
        <v>0</v>
      </c>
      <c r="H300" s="84">
        <v>0</v>
      </c>
      <c r="I300" s="84">
        <v>0</v>
      </c>
      <c r="J300" s="84">
        <v>0</v>
      </c>
      <c r="K300" s="84">
        <v>0</v>
      </c>
      <c r="L300" s="84">
        <v>0</v>
      </c>
      <c r="M300" s="84">
        <v>0</v>
      </c>
      <c r="N300" s="84">
        <v>0</v>
      </c>
      <c r="O300" s="84">
        <v>0</v>
      </c>
      <c r="P300" s="84">
        <v>0</v>
      </c>
      <c r="Q300" s="84">
        <v>0</v>
      </c>
      <c r="R300" s="84">
        <v>0</v>
      </c>
      <c r="S300" s="84">
        <v>0</v>
      </c>
      <c r="T300" s="84">
        <v>0</v>
      </c>
      <c r="U300" s="84">
        <v>0</v>
      </c>
      <c r="V300" s="84">
        <v>0</v>
      </c>
      <c r="W300" s="84">
        <v>0</v>
      </c>
      <c r="X300" s="88">
        <f t="shared" si="63"/>
        <v>0</v>
      </c>
      <c r="Y300" s="85">
        <f t="shared" si="64"/>
        <v>0</v>
      </c>
      <c r="Z300" s="85">
        <f t="shared" si="65"/>
        <v>0</v>
      </c>
    </row>
    <row r="301" spans="1:26" ht="25.5" hidden="1" outlineLevel="1">
      <c r="A301" s="920"/>
      <c r="B301" s="920"/>
      <c r="C301" s="83" t="s">
        <v>406</v>
      </c>
      <c r="D301" s="84">
        <v>0</v>
      </c>
      <c r="E301" s="84">
        <v>0</v>
      </c>
      <c r="F301" s="84">
        <v>0</v>
      </c>
      <c r="G301" s="84">
        <v>0</v>
      </c>
      <c r="H301" s="84">
        <v>0</v>
      </c>
      <c r="I301" s="84">
        <v>0</v>
      </c>
      <c r="J301" s="84">
        <v>0</v>
      </c>
      <c r="K301" s="84">
        <v>0</v>
      </c>
      <c r="L301" s="84">
        <v>0</v>
      </c>
      <c r="M301" s="84">
        <v>0</v>
      </c>
      <c r="N301" s="84">
        <v>0</v>
      </c>
      <c r="O301" s="84">
        <v>0</v>
      </c>
      <c r="P301" s="84">
        <v>0</v>
      </c>
      <c r="Q301" s="84">
        <v>0</v>
      </c>
      <c r="R301" s="84">
        <v>0</v>
      </c>
      <c r="S301" s="84">
        <v>0</v>
      </c>
      <c r="T301" s="84">
        <v>0</v>
      </c>
      <c r="U301" s="84">
        <v>0</v>
      </c>
      <c r="V301" s="84">
        <v>0</v>
      </c>
      <c r="W301" s="84">
        <v>0</v>
      </c>
      <c r="X301" s="88">
        <f t="shared" si="63"/>
        <v>0</v>
      </c>
      <c r="Y301" s="85">
        <f t="shared" si="64"/>
        <v>0</v>
      </c>
      <c r="Z301" s="85">
        <f t="shared" si="65"/>
        <v>0</v>
      </c>
    </row>
    <row r="302" spans="1:26" ht="51" hidden="1" outlineLevel="1">
      <c r="A302" s="920"/>
      <c r="B302" s="920"/>
      <c r="C302" s="83" t="s">
        <v>407</v>
      </c>
      <c r="D302" s="84">
        <v>23</v>
      </c>
      <c r="E302" s="84">
        <v>56</v>
      </c>
      <c r="F302" s="84">
        <v>156</v>
      </c>
      <c r="G302" s="84">
        <v>68</v>
      </c>
      <c r="H302" s="84">
        <v>8128</v>
      </c>
      <c r="I302" s="84">
        <v>0</v>
      </c>
      <c r="J302" s="84">
        <v>2</v>
      </c>
      <c r="K302" s="84">
        <v>3</v>
      </c>
      <c r="L302" s="84">
        <v>0</v>
      </c>
      <c r="M302" s="84">
        <v>309</v>
      </c>
      <c r="N302" s="84">
        <v>0</v>
      </c>
      <c r="O302" s="84">
        <v>0</v>
      </c>
      <c r="P302" s="84">
        <v>0</v>
      </c>
      <c r="Q302" s="84">
        <v>0</v>
      </c>
      <c r="R302" s="84">
        <v>104</v>
      </c>
      <c r="S302" s="84">
        <v>0</v>
      </c>
      <c r="T302" s="84">
        <v>0</v>
      </c>
      <c r="U302" s="84">
        <v>0</v>
      </c>
      <c r="V302" s="84">
        <v>0</v>
      </c>
      <c r="W302" s="84">
        <v>0</v>
      </c>
      <c r="X302" s="88">
        <f t="shared" si="63"/>
        <v>8535</v>
      </c>
      <c r="Y302" s="85">
        <f t="shared" si="64"/>
        <v>314</v>
      </c>
      <c r="Z302" s="85">
        <f t="shared" si="65"/>
        <v>8849</v>
      </c>
    </row>
    <row r="303" spans="1:26" ht="51" hidden="1" outlineLevel="1">
      <c r="A303" s="920"/>
      <c r="B303" s="83" t="s">
        <v>408</v>
      </c>
      <c r="C303" s="83" t="s">
        <v>409</v>
      </c>
      <c r="D303" s="84">
        <v>29</v>
      </c>
      <c r="E303" s="84">
        <v>84</v>
      </c>
      <c r="F303" s="84">
        <v>198</v>
      </c>
      <c r="G303" s="84">
        <v>72</v>
      </c>
      <c r="H303" s="84">
        <v>10004</v>
      </c>
      <c r="I303" s="84">
        <v>1</v>
      </c>
      <c r="J303" s="84">
        <v>0</v>
      </c>
      <c r="K303" s="84">
        <v>0</v>
      </c>
      <c r="L303" s="84">
        <v>0</v>
      </c>
      <c r="M303" s="84">
        <v>107</v>
      </c>
      <c r="N303" s="84">
        <v>0</v>
      </c>
      <c r="O303" s="84">
        <v>0</v>
      </c>
      <c r="P303" s="84">
        <v>0</v>
      </c>
      <c r="Q303" s="84">
        <v>0</v>
      </c>
      <c r="R303" s="84">
        <v>295</v>
      </c>
      <c r="S303" s="84">
        <v>0</v>
      </c>
      <c r="T303" s="84">
        <v>0</v>
      </c>
      <c r="U303" s="84">
        <v>0</v>
      </c>
      <c r="V303" s="84">
        <v>0</v>
      </c>
      <c r="W303" s="84">
        <v>3</v>
      </c>
      <c r="X303" s="88">
        <f t="shared" si="63"/>
        <v>10682</v>
      </c>
      <c r="Y303" s="88">
        <f t="shared" si="64"/>
        <v>111</v>
      </c>
      <c r="Z303" s="85">
        <f t="shared" si="65"/>
        <v>10793</v>
      </c>
    </row>
    <row r="304" spans="1:26" ht="25.5" hidden="1" outlineLevel="1">
      <c r="A304" s="920"/>
      <c r="B304" s="920" t="s">
        <v>410</v>
      </c>
      <c r="C304" s="83" t="s">
        <v>411</v>
      </c>
      <c r="D304" s="84">
        <v>5</v>
      </c>
      <c r="E304" s="84">
        <v>24</v>
      </c>
      <c r="F304" s="84">
        <v>45</v>
      </c>
      <c r="G304" s="84">
        <v>12</v>
      </c>
      <c r="H304" s="84">
        <v>2236</v>
      </c>
      <c r="I304" s="84">
        <v>1</v>
      </c>
      <c r="J304" s="84">
        <v>0</v>
      </c>
      <c r="K304" s="84">
        <v>0</v>
      </c>
      <c r="L304" s="84">
        <v>0</v>
      </c>
      <c r="M304" s="84">
        <v>110</v>
      </c>
      <c r="N304" s="84">
        <v>0</v>
      </c>
      <c r="O304" s="84">
        <v>0</v>
      </c>
      <c r="P304" s="84">
        <v>0</v>
      </c>
      <c r="Q304" s="84">
        <v>0</v>
      </c>
      <c r="R304" s="84">
        <v>35</v>
      </c>
      <c r="S304" s="84">
        <v>0</v>
      </c>
      <c r="T304" s="84">
        <v>0</v>
      </c>
      <c r="U304" s="84">
        <v>0</v>
      </c>
      <c r="V304" s="84">
        <v>0</v>
      </c>
      <c r="W304" s="84">
        <v>3</v>
      </c>
      <c r="X304" s="88">
        <f t="shared" si="63"/>
        <v>2357</v>
      </c>
      <c r="Y304" s="88">
        <f t="shared" si="64"/>
        <v>114</v>
      </c>
      <c r="Z304" s="85">
        <f t="shared" si="65"/>
        <v>2471</v>
      </c>
    </row>
    <row r="305" spans="1:26" ht="25.5" hidden="1" outlineLevel="1">
      <c r="A305" s="920"/>
      <c r="B305" s="920"/>
      <c r="C305" s="83" t="s">
        <v>412</v>
      </c>
      <c r="D305" s="84">
        <v>2</v>
      </c>
      <c r="E305" s="84">
        <v>8</v>
      </c>
      <c r="F305" s="84">
        <v>9</v>
      </c>
      <c r="G305" s="84">
        <v>8</v>
      </c>
      <c r="H305" s="84">
        <v>781</v>
      </c>
      <c r="I305" s="84">
        <v>0</v>
      </c>
      <c r="J305" s="84">
        <v>0</v>
      </c>
      <c r="K305" s="84">
        <v>0</v>
      </c>
      <c r="L305" s="84">
        <v>0</v>
      </c>
      <c r="M305" s="84">
        <v>0</v>
      </c>
      <c r="N305" s="84">
        <v>0</v>
      </c>
      <c r="O305" s="84">
        <v>0</v>
      </c>
      <c r="P305" s="84">
        <v>0</v>
      </c>
      <c r="Q305" s="84">
        <v>0</v>
      </c>
      <c r="R305" s="84">
        <v>17</v>
      </c>
      <c r="S305" s="84">
        <v>0</v>
      </c>
      <c r="T305" s="84">
        <v>0</v>
      </c>
      <c r="U305" s="84">
        <v>0</v>
      </c>
      <c r="V305" s="84">
        <v>0</v>
      </c>
      <c r="W305" s="84">
        <v>0</v>
      </c>
      <c r="X305" s="88">
        <f t="shared" si="63"/>
        <v>825</v>
      </c>
      <c r="Y305" s="85">
        <f t="shared" si="64"/>
        <v>0</v>
      </c>
      <c r="Z305" s="85">
        <f t="shared" si="65"/>
        <v>825</v>
      </c>
    </row>
    <row r="306" spans="1:26" ht="25.5" hidden="1" outlineLevel="1">
      <c r="A306" s="920"/>
      <c r="B306" s="920" t="s">
        <v>413</v>
      </c>
      <c r="C306" s="83" t="s">
        <v>414</v>
      </c>
      <c r="D306" s="84">
        <v>5</v>
      </c>
      <c r="E306" s="84">
        <v>6</v>
      </c>
      <c r="F306" s="84">
        <v>12</v>
      </c>
      <c r="G306" s="84">
        <v>4</v>
      </c>
      <c r="H306" s="84">
        <v>559</v>
      </c>
      <c r="I306" s="84">
        <v>0</v>
      </c>
      <c r="J306" s="84">
        <v>0</v>
      </c>
      <c r="K306" s="84">
        <v>0</v>
      </c>
      <c r="L306" s="84">
        <v>0</v>
      </c>
      <c r="M306" s="84">
        <v>0</v>
      </c>
      <c r="N306" s="84">
        <v>0</v>
      </c>
      <c r="O306" s="84">
        <v>0</v>
      </c>
      <c r="P306" s="84">
        <v>0</v>
      </c>
      <c r="Q306" s="84">
        <v>0</v>
      </c>
      <c r="R306" s="84">
        <v>1</v>
      </c>
      <c r="S306" s="84">
        <v>0</v>
      </c>
      <c r="T306" s="84">
        <v>0</v>
      </c>
      <c r="U306" s="84">
        <v>0</v>
      </c>
      <c r="V306" s="84">
        <v>0</v>
      </c>
      <c r="W306" s="84">
        <v>0</v>
      </c>
      <c r="X306" s="88">
        <f t="shared" si="63"/>
        <v>587</v>
      </c>
      <c r="Y306" s="85">
        <f t="shared" si="64"/>
        <v>0</v>
      </c>
      <c r="Z306" s="85">
        <f t="shared" si="65"/>
        <v>587</v>
      </c>
    </row>
    <row r="307" spans="1:26" ht="38.25" hidden="1" outlineLevel="1">
      <c r="A307" s="920"/>
      <c r="B307" s="920"/>
      <c r="C307" s="83" t="s">
        <v>415</v>
      </c>
      <c r="D307" s="84">
        <v>29</v>
      </c>
      <c r="E307" s="84">
        <v>122</v>
      </c>
      <c r="F307" s="84">
        <v>150</v>
      </c>
      <c r="G307" s="84">
        <v>48</v>
      </c>
      <c r="H307" s="84">
        <v>8491</v>
      </c>
      <c r="I307" s="84">
        <v>0</v>
      </c>
      <c r="J307" s="84">
        <v>2</v>
      </c>
      <c r="K307" s="84">
        <v>0</v>
      </c>
      <c r="L307" s="84">
        <v>0</v>
      </c>
      <c r="M307" s="84">
        <v>17</v>
      </c>
      <c r="N307" s="84">
        <v>0</v>
      </c>
      <c r="O307" s="84">
        <v>0</v>
      </c>
      <c r="P307" s="84">
        <v>0</v>
      </c>
      <c r="Q307" s="84">
        <v>0</v>
      </c>
      <c r="R307" s="84">
        <v>203</v>
      </c>
      <c r="S307" s="84">
        <v>0</v>
      </c>
      <c r="T307" s="84">
        <v>0</v>
      </c>
      <c r="U307" s="84">
        <v>0</v>
      </c>
      <c r="V307" s="84">
        <v>0</v>
      </c>
      <c r="W307" s="84">
        <v>0</v>
      </c>
      <c r="X307" s="88">
        <f t="shared" si="63"/>
        <v>9043</v>
      </c>
      <c r="Y307" s="88">
        <f t="shared" si="64"/>
        <v>19</v>
      </c>
      <c r="Z307" s="85">
        <f t="shared" si="65"/>
        <v>9062</v>
      </c>
    </row>
    <row r="308" spans="1:26" ht="38.25" hidden="1" outlineLevel="1">
      <c r="A308" s="920"/>
      <c r="B308" s="920"/>
      <c r="C308" s="83" t="s">
        <v>416</v>
      </c>
      <c r="D308" s="84">
        <v>4</v>
      </c>
      <c r="E308" s="84">
        <v>16</v>
      </c>
      <c r="F308" s="84">
        <v>72</v>
      </c>
      <c r="G308" s="84">
        <v>24</v>
      </c>
      <c r="H308" s="84">
        <v>3853</v>
      </c>
      <c r="I308" s="84">
        <v>0</v>
      </c>
      <c r="J308" s="84">
        <v>0</v>
      </c>
      <c r="K308" s="84">
        <v>3</v>
      </c>
      <c r="L308" s="84">
        <v>0</v>
      </c>
      <c r="M308" s="84">
        <v>52</v>
      </c>
      <c r="N308" s="84">
        <v>0</v>
      </c>
      <c r="O308" s="84">
        <v>0</v>
      </c>
      <c r="P308" s="84">
        <v>0</v>
      </c>
      <c r="Q308" s="84">
        <v>0</v>
      </c>
      <c r="R308" s="84">
        <v>129</v>
      </c>
      <c r="S308" s="84">
        <v>0</v>
      </c>
      <c r="T308" s="84">
        <v>0</v>
      </c>
      <c r="U308" s="84">
        <v>0</v>
      </c>
      <c r="V308" s="84">
        <v>0</v>
      </c>
      <c r="W308" s="84">
        <v>0</v>
      </c>
      <c r="X308" s="88">
        <f t="shared" si="63"/>
        <v>4098</v>
      </c>
      <c r="Y308" s="88">
        <f t="shared" si="64"/>
        <v>55</v>
      </c>
      <c r="Z308" s="85">
        <f t="shared" si="65"/>
        <v>4153</v>
      </c>
    </row>
    <row r="309" spans="1:26" ht="51" hidden="1" outlineLevel="1">
      <c r="A309" s="920"/>
      <c r="B309" s="920"/>
      <c r="C309" s="83" t="s">
        <v>417</v>
      </c>
      <c r="D309" s="84">
        <v>9</v>
      </c>
      <c r="E309" s="84">
        <v>28</v>
      </c>
      <c r="F309" s="84">
        <v>18</v>
      </c>
      <c r="G309" s="84">
        <v>8</v>
      </c>
      <c r="H309" s="84">
        <v>2727</v>
      </c>
      <c r="I309" s="84">
        <v>0</v>
      </c>
      <c r="J309" s="84">
        <v>0</v>
      </c>
      <c r="K309" s="84">
        <v>0</v>
      </c>
      <c r="L309" s="84">
        <v>0</v>
      </c>
      <c r="M309" s="84">
        <v>0</v>
      </c>
      <c r="N309" s="84">
        <v>0</v>
      </c>
      <c r="O309" s="84">
        <v>0</v>
      </c>
      <c r="P309" s="84">
        <v>0</v>
      </c>
      <c r="Q309" s="84">
        <v>0</v>
      </c>
      <c r="R309" s="84">
        <v>103</v>
      </c>
      <c r="S309" s="84">
        <v>0</v>
      </c>
      <c r="T309" s="84">
        <v>0</v>
      </c>
      <c r="U309" s="84">
        <v>0</v>
      </c>
      <c r="V309" s="84">
        <v>0</v>
      </c>
      <c r="W309" s="84">
        <v>0</v>
      </c>
      <c r="X309" s="88">
        <f t="shared" si="63"/>
        <v>2893</v>
      </c>
      <c r="Y309" s="85">
        <f t="shared" si="64"/>
        <v>0</v>
      </c>
      <c r="Z309" s="85">
        <f t="shared" si="65"/>
        <v>2893</v>
      </c>
    </row>
    <row r="310" spans="1:26" ht="38.25" hidden="1" outlineLevel="1">
      <c r="A310" s="920"/>
      <c r="B310" s="920"/>
      <c r="C310" s="83" t="s">
        <v>418</v>
      </c>
      <c r="D310" s="84">
        <v>0</v>
      </c>
      <c r="E310" s="84">
        <v>0</v>
      </c>
      <c r="F310" s="84">
        <v>0</v>
      </c>
      <c r="G310" s="84">
        <v>0</v>
      </c>
      <c r="H310" s="84">
        <v>80</v>
      </c>
      <c r="I310" s="84">
        <v>0</v>
      </c>
      <c r="J310" s="84">
        <v>0</v>
      </c>
      <c r="K310" s="84">
        <v>0</v>
      </c>
      <c r="L310" s="84">
        <v>0</v>
      </c>
      <c r="M310" s="84">
        <v>0</v>
      </c>
      <c r="N310" s="84">
        <v>0</v>
      </c>
      <c r="O310" s="84">
        <v>0</v>
      </c>
      <c r="P310" s="84">
        <v>0</v>
      </c>
      <c r="Q310" s="84">
        <v>0</v>
      </c>
      <c r="R310" s="84">
        <v>0</v>
      </c>
      <c r="S310" s="84">
        <v>0</v>
      </c>
      <c r="T310" s="84">
        <v>0</v>
      </c>
      <c r="U310" s="84">
        <v>0</v>
      </c>
      <c r="V310" s="84">
        <v>0</v>
      </c>
      <c r="W310" s="84">
        <v>0</v>
      </c>
      <c r="X310" s="88">
        <f t="shared" si="63"/>
        <v>80</v>
      </c>
      <c r="Y310" s="88">
        <f t="shared" si="64"/>
        <v>0</v>
      </c>
      <c r="Z310" s="85">
        <f t="shared" si="65"/>
        <v>80</v>
      </c>
    </row>
    <row r="311" spans="1:26" ht="25.5" hidden="1" outlineLevel="1">
      <c r="A311" s="920"/>
      <c r="B311" s="920"/>
      <c r="C311" s="83" t="s">
        <v>419</v>
      </c>
      <c r="D311" s="84">
        <v>0</v>
      </c>
      <c r="E311" s="84">
        <v>4</v>
      </c>
      <c r="F311" s="84">
        <v>9</v>
      </c>
      <c r="G311" s="84">
        <v>0</v>
      </c>
      <c r="H311" s="84">
        <v>474</v>
      </c>
      <c r="I311" s="84">
        <v>0</v>
      </c>
      <c r="J311" s="84">
        <v>0</v>
      </c>
      <c r="K311" s="84">
        <v>0</v>
      </c>
      <c r="L311" s="84">
        <v>0</v>
      </c>
      <c r="M311" s="84">
        <v>0</v>
      </c>
      <c r="N311" s="84">
        <v>0</v>
      </c>
      <c r="O311" s="84">
        <v>0</v>
      </c>
      <c r="P311" s="84">
        <v>0</v>
      </c>
      <c r="Q311" s="84">
        <v>0</v>
      </c>
      <c r="R311" s="84">
        <v>1</v>
      </c>
      <c r="S311" s="84">
        <v>0</v>
      </c>
      <c r="T311" s="84">
        <v>0</v>
      </c>
      <c r="U311" s="84">
        <v>0</v>
      </c>
      <c r="V311" s="84">
        <v>0</v>
      </c>
      <c r="W311" s="84">
        <v>0</v>
      </c>
      <c r="X311" s="88">
        <f t="shared" si="63"/>
        <v>488</v>
      </c>
      <c r="Y311" s="88">
        <f t="shared" si="64"/>
        <v>0</v>
      </c>
      <c r="Z311" s="85">
        <f t="shared" si="65"/>
        <v>488</v>
      </c>
    </row>
    <row r="312" spans="1:26" ht="51" hidden="1" outlineLevel="1">
      <c r="A312" s="920"/>
      <c r="B312" s="920"/>
      <c r="C312" s="83" t="s">
        <v>420</v>
      </c>
      <c r="D312" s="84">
        <v>10</v>
      </c>
      <c r="E312" s="84">
        <v>50</v>
      </c>
      <c r="F312" s="84">
        <v>72</v>
      </c>
      <c r="G312" s="84">
        <v>48</v>
      </c>
      <c r="H312" s="84">
        <v>6254</v>
      </c>
      <c r="I312" s="84">
        <v>0</v>
      </c>
      <c r="J312" s="84">
        <v>2</v>
      </c>
      <c r="K312" s="84">
        <v>6</v>
      </c>
      <c r="L312" s="84">
        <v>0</v>
      </c>
      <c r="M312" s="84">
        <v>52</v>
      </c>
      <c r="N312" s="84">
        <v>0</v>
      </c>
      <c r="O312" s="84">
        <v>0</v>
      </c>
      <c r="P312" s="84">
        <v>0</v>
      </c>
      <c r="Q312" s="84">
        <v>0</v>
      </c>
      <c r="R312" s="84">
        <v>144</v>
      </c>
      <c r="S312" s="84">
        <v>0</v>
      </c>
      <c r="T312" s="84">
        <v>0</v>
      </c>
      <c r="U312" s="84">
        <v>0</v>
      </c>
      <c r="V312" s="84">
        <v>0</v>
      </c>
      <c r="W312" s="84">
        <v>3</v>
      </c>
      <c r="X312" s="85">
        <f t="shared" si="63"/>
        <v>6578</v>
      </c>
      <c r="Y312" s="85">
        <f t="shared" si="64"/>
        <v>63</v>
      </c>
      <c r="Z312" s="85">
        <f t="shared" si="65"/>
        <v>6641</v>
      </c>
    </row>
    <row r="313" spans="1:26" ht="30" customHeight="1" collapsed="1">
      <c r="A313" s="922" t="s">
        <v>421</v>
      </c>
      <c r="B313" s="922"/>
      <c r="C313" s="922"/>
      <c r="D313" s="81">
        <f t="shared" ref="D313:Z313" si="66">SUM(D314:D317)</f>
        <v>355</v>
      </c>
      <c r="E313" s="81">
        <f t="shared" si="66"/>
        <v>880</v>
      </c>
      <c r="F313" s="81">
        <f t="shared" si="66"/>
        <v>1899</v>
      </c>
      <c r="G313" s="81">
        <f t="shared" si="66"/>
        <v>765</v>
      </c>
      <c r="H313" s="81">
        <f t="shared" si="66"/>
        <v>88534</v>
      </c>
      <c r="I313" s="81">
        <f t="shared" si="66"/>
        <v>38</v>
      </c>
      <c r="J313" s="81">
        <f t="shared" si="66"/>
        <v>102</v>
      </c>
      <c r="K313" s="81">
        <f t="shared" si="66"/>
        <v>222</v>
      </c>
      <c r="L313" s="81">
        <f t="shared" si="66"/>
        <v>92</v>
      </c>
      <c r="M313" s="81">
        <f t="shared" si="66"/>
        <v>6239</v>
      </c>
      <c r="N313" s="81">
        <f t="shared" si="66"/>
        <v>0</v>
      </c>
      <c r="O313" s="81">
        <f t="shared" si="66"/>
        <v>0</v>
      </c>
      <c r="P313" s="81">
        <f t="shared" si="66"/>
        <v>0</v>
      </c>
      <c r="Q313" s="81">
        <f t="shared" si="66"/>
        <v>3</v>
      </c>
      <c r="R313" s="81">
        <f t="shared" si="66"/>
        <v>1470</v>
      </c>
      <c r="S313" s="81">
        <f t="shared" si="66"/>
        <v>0</v>
      </c>
      <c r="T313" s="81">
        <f t="shared" si="66"/>
        <v>0</v>
      </c>
      <c r="U313" s="81">
        <f t="shared" si="66"/>
        <v>0</v>
      </c>
      <c r="V313" s="81">
        <f t="shared" si="66"/>
        <v>0</v>
      </c>
      <c r="W313" s="81">
        <f t="shared" si="66"/>
        <v>109</v>
      </c>
      <c r="X313" s="82">
        <f t="shared" si="66"/>
        <v>93906</v>
      </c>
      <c r="Y313" s="82">
        <f t="shared" si="66"/>
        <v>6802</v>
      </c>
      <c r="Z313" s="82">
        <f t="shared" si="66"/>
        <v>100708</v>
      </c>
    </row>
    <row r="314" spans="1:26" ht="51" hidden="1" outlineLevel="1">
      <c r="A314" s="920" t="s">
        <v>421</v>
      </c>
      <c r="B314" s="83" t="s">
        <v>422</v>
      </c>
      <c r="C314" s="83" t="s">
        <v>423</v>
      </c>
      <c r="D314" s="84">
        <v>70</v>
      </c>
      <c r="E314" s="84">
        <v>158</v>
      </c>
      <c r="F314" s="84">
        <v>321</v>
      </c>
      <c r="G314" s="84">
        <v>116</v>
      </c>
      <c r="H314" s="84">
        <v>14418</v>
      </c>
      <c r="I314" s="84">
        <v>5</v>
      </c>
      <c r="J314" s="84">
        <v>14</v>
      </c>
      <c r="K314" s="84">
        <v>15</v>
      </c>
      <c r="L314" s="84">
        <v>12</v>
      </c>
      <c r="M314" s="84">
        <v>425</v>
      </c>
      <c r="N314" s="84">
        <v>0</v>
      </c>
      <c r="O314" s="84">
        <v>0</v>
      </c>
      <c r="P314" s="84">
        <v>0</v>
      </c>
      <c r="Q314" s="84">
        <v>0</v>
      </c>
      <c r="R314" s="84">
        <v>383</v>
      </c>
      <c r="S314" s="84">
        <v>0</v>
      </c>
      <c r="T314" s="84">
        <v>0</v>
      </c>
      <c r="U314" s="84">
        <v>0</v>
      </c>
      <c r="V314" s="84">
        <v>0</v>
      </c>
      <c r="W314" s="84">
        <v>3</v>
      </c>
      <c r="X314" s="85">
        <f>D314+E314+F314+G314+H314+N314+O314+P314+Q314+R314</f>
        <v>15466</v>
      </c>
      <c r="Y314" s="85">
        <f>I314+J314+K314+L314+M314+S314+T314+U314+V314+W314</f>
        <v>474</v>
      </c>
      <c r="Z314" s="85">
        <f t="shared" si="65"/>
        <v>15940</v>
      </c>
    </row>
    <row r="315" spans="1:26" ht="153" hidden="1" outlineLevel="1">
      <c r="A315" s="920"/>
      <c r="B315" s="83" t="s">
        <v>424</v>
      </c>
      <c r="C315" s="83" t="s">
        <v>425</v>
      </c>
      <c r="D315" s="84">
        <v>42</v>
      </c>
      <c r="E315" s="84">
        <v>68</v>
      </c>
      <c r="F315" s="84">
        <v>144</v>
      </c>
      <c r="G315" s="84">
        <v>55</v>
      </c>
      <c r="H315" s="84">
        <v>10223</v>
      </c>
      <c r="I315" s="84">
        <v>1</v>
      </c>
      <c r="J315" s="84">
        <v>0</v>
      </c>
      <c r="K315" s="84">
        <v>0</v>
      </c>
      <c r="L315" s="84">
        <v>4</v>
      </c>
      <c r="M315" s="84">
        <v>69</v>
      </c>
      <c r="N315" s="84">
        <v>0</v>
      </c>
      <c r="O315" s="84">
        <v>0</v>
      </c>
      <c r="P315" s="84">
        <v>0</v>
      </c>
      <c r="Q315" s="84">
        <v>1</v>
      </c>
      <c r="R315" s="84">
        <v>232</v>
      </c>
      <c r="S315" s="84">
        <v>0</v>
      </c>
      <c r="T315" s="84">
        <v>0</v>
      </c>
      <c r="U315" s="84">
        <v>0</v>
      </c>
      <c r="V315" s="84">
        <v>0</v>
      </c>
      <c r="W315" s="84">
        <v>0</v>
      </c>
      <c r="X315" s="85">
        <f>D315+E315+F315+G315+H315+N315+O315+P315+Q315+R315</f>
        <v>10765</v>
      </c>
      <c r="Y315" s="85">
        <f>I315+J315+K315+L315+M315+S315+T315+U315+V315+W315</f>
        <v>74</v>
      </c>
      <c r="Z315" s="85">
        <f t="shared" si="65"/>
        <v>10839</v>
      </c>
    </row>
    <row r="316" spans="1:26" ht="63.75" hidden="1" outlineLevel="1">
      <c r="A316" s="920"/>
      <c r="B316" s="920" t="s">
        <v>426</v>
      </c>
      <c r="C316" s="83" t="s">
        <v>427</v>
      </c>
      <c r="D316" s="84">
        <v>10</v>
      </c>
      <c r="E316" s="84">
        <v>14</v>
      </c>
      <c r="F316" s="84">
        <v>21</v>
      </c>
      <c r="G316" s="84">
        <v>0</v>
      </c>
      <c r="H316" s="84">
        <v>1231</v>
      </c>
      <c r="I316" s="84">
        <v>9</v>
      </c>
      <c r="J316" s="84">
        <v>10</v>
      </c>
      <c r="K316" s="84">
        <v>15</v>
      </c>
      <c r="L316" s="84">
        <v>12</v>
      </c>
      <c r="M316" s="84">
        <v>322</v>
      </c>
      <c r="N316" s="84">
        <v>0</v>
      </c>
      <c r="O316" s="84">
        <v>0</v>
      </c>
      <c r="P316" s="84">
        <v>0</v>
      </c>
      <c r="Q316" s="84">
        <v>0</v>
      </c>
      <c r="R316" s="84">
        <v>30</v>
      </c>
      <c r="S316" s="84">
        <v>0</v>
      </c>
      <c r="T316" s="84">
        <v>0</v>
      </c>
      <c r="U316" s="84">
        <v>0</v>
      </c>
      <c r="V316" s="84">
        <v>0</v>
      </c>
      <c r="W316" s="84">
        <v>0</v>
      </c>
      <c r="X316" s="88">
        <f>D316+E316+F316+G316+H316+N316+O316+P316+Q316+R316</f>
        <v>1306</v>
      </c>
      <c r="Y316" s="88">
        <f>I316+J316+K316+L316+M316+S316+T316+U316+V316+W316</f>
        <v>368</v>
      </c>
      <c r="Z316" s="85">
        <f t="shared" si="65"/>
        <v>1674</v>
      </c>
    </row>
    <row r="317" spans="1:26" ht="51" hidden="1" outlineLevel="1">
      <c r="A317" s="920"/>
      <c r="B317" s="920"/>
      <c r="C317" s="83" t="s">
        <v>428</v>
      </c>
      <c r="D317" s="84">
        <v>233</v>
      </c>
      <c r="E317" s="84">
        <v>640</v>
      </c>
      <c r="F317" s="84">
        <v>1413</v>
      </c>
      <c r="G317" s="84">
        <v>594</v>
      </c>
      <c r="H317" s="84">
        <v>62662</v>
      </c>
      <c r="I317" s="84">
        <v>23</v>
      </c>
      <c r="J317" s="84">
        <v>78</v>
      </c>
      <c r="K317" s="84">
        <v>192</v>
      </c>
      <c r="L317" s="84">
        <v>64</v>
      </c>
      <c r="M317" s="84">
        <v>5423</v>
      </c>
      <c r="N317" s="84">
        <v>0</v>
      </c>
      <c r="O317" s="84">
        <v>0</v>
      </c>
      <c r="P317" s="84">
        <v>0</v>
      </c>
      <c r="Q317" s="84">
        <v>2</v>
      </c>
      <c r="R317" s="84">
        <v>825</v>
      </c>
      <c r="S317" s="84">
        <v>0</v>
      </c>
      <c r="T317" s="84">
        <v>0</v>
      </c>
      <c r="U317" s="84">
        <v>0</v>
      </c>
      <c r="V317" s="84">
        <v>0</v>
      </c>
      <c r="W317" s="84">
        <v>106</v>
      </c>
      <c r="X317" s="85">
        <f>D317+E317+F317+G317+H317+N317+O317+P317+Q317+R317</f>
        <v>66369</v>
      </c>
      <c r="Y317" s="85">
        <f>I317+J317+K317+L317+M317+S317+T317+U317+V317+W317</f>
        <v>5886</v>
      </c>
      <c r="Z317" s="85">
        <f t="shared" si="65"/>
        <v>72255</v>
      </c>
    </row>
    <row r="318" spans="1:26" ht="12.95" customHeight="1" collapsed="1">
      <c r="A318" s="922" t="s">
        <v>429</v>
      </c>
      <c r="B318" s="922"/>
      <c r="C318" s="922"/>
      <c r="D318" s="81">
        <f t="shared" ref="D318:Z318" si="67">SUM(D319:D326)</f>
        <v>63</v>
      </c>
      <c r="E318" s="81">
        <f t="shared" si="67"/>
        <v>270</v>
      </c>
      <c r="F318" s="81">
        <f t="shared" si="67"/>
        <v>525</v>
      </c>
      <c r="G318" s="81">
        <f t="shared" si="67"/>
        <v>200</v>
      </c>
      <c r="H318" s="81">
        <f t="shared" si="67"/>
        <v>22119</v>
      </c>
      <c r="I318" s="81">
        <f t="shared" si="67"/>
        <v>2</v>
      </c>
      <c r="J318" s="81">
        <f t="shared" si="67"/>
        <v>2</v>
      </c>
      <c r="K318" s="81">
        <f t="shared" si="67"/>
        <v>9</v>
      </c>
      <c r="L318" s="81">
        <f t="shared" si="67"/>
        <v>0</v>
      </c>
      <c r="M318" s="81">
        <f t="shared" si="67"/>
        <v>108</v>
      </c>
      <c r="N318" s="81">
        <f t="shared" si="67"/>
        <v>0</v>
      </c>
      <c r="O318" s="81">
        <f t="shared" si="67"/>
        <v>0</v>
      </c>
      <c r="P318" s="81">
        <f t="shared" si="67"/>
        <v>0</v>
      </c>
      <c r="Q318" s="81">
        <f t="shared" si="67"/>
        <v>0</v>
      </c>
      <c r="R318" s="81">
        <f t="shared" si="67"/>
        <v>525</v>
      </c>
      <c r="S318" s="81">
        <f t="shared" si="67"/>
        <v>0</v>
      </c>
      <c r="T318" s="81">
        <f t="shared" si="67"/>
        <v>0</v>
      </c>
      <c r="U318" s="81">
        <f t="shared" si="67"/>
        <v>0</v>
      </c>
      <c r="V318" s="81">
        <f t="shared" si="67"/>
        <v>0</v>
      </c>
      <c r="W318" s="81">
        <f t="shared" si="67"/>
        <v>0</v>
      </c>
      <c r="X318" s="82">
        <f t="shared" si="67"/>
        <v>23702</v>
      </c>
      <c r="Y318" s="82">
        <f t="shared" si="67"/>
        <v>121</v>
      </c>
      <c r="Z318" s="82">
        <f t="shared" si="67"/>
        <v>23823</v>
      </c>
    </row>
    <row r="319" spans="1:26" ht="25.5" hidden="1" outlineLevel="1">
      <c r="A319" s="920" t="s">
        <v>429</v>
      </c>
      <c r="B319" s="920" t="s">
        <v>430</v>
      </c>
      <c r="C319" s="83" t="s">
        <v>431</v>
      </c>
      <c r="D319" s="84">
        <v>30</v>
      </c>
      <c r="E319" s="84">
        <v>140</v>
      </c>
      <c r="F319" s="84">
        <v>321</v>
      </c>
      <c r="G319" s="84">
        <v>112</v>
      </c>
      <c r="H319" s="84">
        <v>13135</v>
      </c>
      <c r="I319" s="84">
        <v>0</v>
      </c>
      <c r="J319" s="84">
        <v>0</v>
      </c>
      <c r="K319" s="84">
        <v>3</v>
      </c>
      <c r="L319" s="84">
        <v>0</v>
      </c>
      <c r="M319" s="84">
        <v>15</v>
      </c>
      <c r="N319" s="84">
        <v>0</v>
      </c>
      <c r="O319" s="84">
        <v>0</v>
      </c>
      <c r="P319" s="84">
        <v>0</v>
      </c>
      <c r="Q319" s="84">
        <v>0</v>
      </c>
      <c r="R319" s="84">
        <v>396</v>
      </c>
      <c r="S319" s="84">
        <v>0</v>
      </c>
      <c r="T319" s="84">
        <v>0</v>
      </c>
      <c r="U319" s="84">
        <v>0</v>
      </c>
      <c r="V319" s="84">
        <v>0</v>
      </c>
      <c r="W319" s="84">
        <v>0</v>
      </c>
      <c r="X319" s="88">
        <f t="shared" ref="X319:X326" si="68">D319+E319+F319+G319+H319+N319+O319+P319+Q319+R319</f>
        <v>14134</v>
      </c>
      <c r="Y319" s="85">
        <f t="shared" ref="Y319:Y326" si="69">I319+J319+K319+L319+M319+S319+T319+U319+V319+W319</f>
        <v>18</v>
      </c>
      <c r="Z319" s="85">
        <f t="shared" si="65"/>
        <v>14152</v>
      </c>
    </row>
    <row r="320" spans="1:26" ht="38.25" hidden="1" outlineLevel="1">
      <c r="A320" s="920"/>
      <c r="B320" s="920"/>
      <c r="C320" s="83" t="s">
        <v>432</v>
      </c>
      <c r="D320" s="84">
        <v>8</v>
      </c>
      <c r="E320" s="84">
        <v>32</v>
      </c>
      <c r="F320" s="84">
        <v>72</v>
      </c>
      <c r="G320" s="84">
        <v>16</v>
      </c>
      <c r="H320" s="84">
        <v>1952</v>
      </c>
      <c r="I320" s="84">
        <v>0</v>
      </c>
      <c r="J320" s="84">
        <v>2</v>
      </c>
      <c r="K320" s="84">
        <v>0</v>
      </c>
      <c r="L320" s="84">
        <v>0</v>
      </c>
      <c r="M320" s="84">
        <v>62</v>
      </c>
      <c r="N320" s="84">
        <v>0</v>
      </c>
      <c r="O320" s="84">
        <v>0</v>
      </c>
      <c r="P320" s="84">
        <v>0</v>
      </c>
      <c r="Q320" s="84">
        <v>0</v>
      </c>
      <c r="R320" s="84">
        <v>38</v>
      </c>
      <c r="S320" s="84">
        <v>0</v>
      </c>
      <c r="T320" s="84">
        <v>0</v>
      </c>
      <c r="U320" s="84">
        <v>0</v>
      </c>
      <c r="V320" s="84">
        <v>0</v>
      </c>
      <c r="W320" s="84">
        <v>0</v>
      </c>
      <c r="X320" s="85">
        <f t="shared" si="68"/>
        <v>2118</v>
      </c>
      <c r="Y320" s="85">
        <f t="shared" si="69"/>
        <v>64</v>
      </c>
      <c r="Z320" s="85">
        <f t="shared" si="65"/>
        <v>2182</v>
      </c>
    </row>
    <row r="321" spans="1:26" ht="76.5" hidden="1" outlineLevel="1">
      <c r="A321" s="920"/>
      <c r="B321" s="83" t="s">
        <v>433</v>
      </c>
      <c r="C321" s="83" t="s">
        <v>434</v>
      </c>
      <c r="D321" s="84">
        <v>15</v>
      </c>
      <c r="E321" s="84">
        <v>56</v>
      </c>
      <c r="F321" s="84">
        <v>57</v>
      </c>
      <c r="G321" s="84">
        <v>44</v>
      </c>
      <c r="H321" s="84">
        <v>3051</v>
      </c>
      <c r="I321" s="84">
        <v>0</v>
      </c>
      <c r="J321" s="84">
        <v>0</v>
      </c>
      <c r="K321" s="84">
        <v>3</v>
      </c>
      <c r="L321" s="84">
        <v>0</v>
      </c>
      <c r="M321" s="84">
        <v>0</v>
      </c>
      <c r="N321" s="84">
        <v>0</v>
      </c>
      <c r="O321" s="84">
        <v>0</v>
      </c>
      <c r="P321" s="84">
        <v>0</v>
      </c>
      <c r="Q321" s="84">
        <v>0</v>
      </c>
      <c r="R321" s="84">
        <v>66</v>
      </c>
      <c r="S321" s="84">
        <v>0</v>
      </c>
      <c r="T321" s="84">
        <v>0</v>
      </c>
      <c r="U321" s="84">
        <v>0</v>
      </c>
      <c r="V321" s="84">
        <v>0</v>
      </c>
      <c r="W321" s="84">
        <v>0</v>
      </c>
      <c r="X321" s="85">
        <f t="shared" si="68"/>
        <v>3289</v>
      </c>
      <c r="Y321" s="85">
        <f t="shared" si="69"/>
        <v>3</v>
      </c>
      <c r="Z321" s="85">
        <f t="shared" si="65"/>
        <v>3292</v>
      </c>
    </row>
    <row r="322" spans="1:26" ht="76.5" hidden="1" outlineLevel="1">
      <c r="A322" s="920"/>
      <c r="B322" s="83" t="s">
        <v>435</v>
      </c>
      <c r="C322" s="83" t="s">
        <v>436</v>
      </c>
      <c r="D322" s="84">
        <v>6</v>
      </c>
      <c r="E322" s="84">
        <v>24</v>
      </c>
      <c r="F322" s="84">
        <v>39</v>
      </c>
      <c r="G322" s="84">
        <v>20</v>
      </c>
      <c r="H322" s="84">
        <v>1411</v>
      </c>
      <c r="I322" s="84">
        <v>2</v>
      </c>
      <c r="J322" s="84">
        <v>0</v>
      </c>
      <c r="K322" s="84">
        <v>0</v>
      </c>
      <c r="L322" s="84">
        <v>0</v>
      </c>
      <c r="M322" s="84">
        <v>0</v>
      </c>
      <c r="N322" s="84">
        <v>0</v>
      </c>
      <c r="O322" s="84">
        <v>0</v>
      </c>
      <c r="P322" s="84">
        <v>0</v>
      </c>
      <c r="Q322" s="84">
        <v>0</v>
      </c>
      <c r="R322" s="84">
        <v>14</v>
      </c>
      <c r="S322" s="84">
        <v>0</v>
      </c>
      <c r="T322" s="84">
        <v>0</v>
      </c>
      <c r="U322" s="84">
        <v>0</v>
      </c>
      <c r="V322" s="84">
        <v>0</v>
      </c>
      <c r="W322" s="84">
        <v>0</v>
      </c>
      <c r="X322" s="88">
        <f t="shared" si="68"/>
        <v>1514</v>
      </c>
      <c r="Y322" s="88">
        <f t="shared" si="69"/>
        <v>2</v>
      </c>
      <c r="Z322" s="85">
        <f t="shared" si="65"/>
        <v>1516</v>
      </c>
    </row>
    <row r="323" spans="1:26" ht="51" hidden="1" outlineLevel="1">
      <c r="A323" s="920"/>
      <c r="B323" s="83" t="s">
        <v>437</v>
      </c>
      <c r="C323" s="83" t="s">
        <v>438</v>
      </c>
      <c r="D323" s="84">
        <v>1</v>
      </c>
      <c r="E323" s="84">
        <v>4</v>
      </c>
      <c r="F323" s="84">
        <v>15</v>
      </c>
      <c r="G323" s="84">
        <v>0</v>
      </c>
      <c r="H323" s="84">
        <v>836</v>
      </c>
      <c r="I323" s="84">
        <v>0</v>
      </c>
      <c r="J323" s="84">
        <v>0</v>
      </c>
      <c r="K323" s="84">
        <v>0</v>
      </c>
      <c r="L323" s="84">
        <v>0</v>
      </c>
      <c r="M323" s="84">
        <v>0</v>
      </c>
      <c r="N323" s="84">
        <v>0</v>
      </c>
      <c r="O323" s="84">
        <v>0</v>
      </c>
      <c r="P323" s="84">
        <v>0</v>
      </c>
      <c r="Q323" s="84">
        <v>0</v>
      </c>
      <c r="R323" s="84">
        <v>0</v>
      </c>
      <c r="S323" s="84">
        <v>0</v>
      </c>
      <c r="T323" s="84">
        <v>0</v>
      </c>
      <c r="U323" s="84">
        <v>0</v>
      </c>
      <c r="V323" s="84">
        <v>0</v>
      </c>
      <c r="W323" s="84">
        <v>0</v>
      </c>
      <c r="X323" s="85">
        <f t="shared" si="68"/>
        <v>856</v>
      </c>
      <c r="Y323" s="85">
        <f t="shared" si="69"/>
        <v>0</v>
      </c>
      <c r="Z323" s="85">
        <f t="shared" si="65"/>
        <v>856</v>
      </c>
    </row>
    <row r="324" spans="1:26" hidden="1" outlineLevel="1">
      <c r="A324" s="920"/>
      <c r="B324" s="920" t="s">
        <v>439</v>
      </c>
      <c r="C324" s="83" t="s">
        <v>440</v>
      </c>
      <c r="D324" s="84">
        <v>0</v>
      </c>
      <c r="E324" s="84">
        <v>0</v>
      </c>
      <c r="F324" s="84">
        <v>3</v>
      </c>
      <c r="G324" s="84">
        <v>0</v>
      </c>
      <c r="H324" s="84">
        <v>224</v>
      </c>
      <c r="I324" s="84">
        <v>0</v>
      </c>
      <c r="J324" s="84">
        <v>0</v>
      </c>
      <c r="K324" s="84">
        <v>0</v>
      </c>
      <c r="L324" s="84">
        <v>0</v>
      </c>
      <c r="M324" s="84">
        <v>12</v>
      </c>
      <c r="N324" s="84">
        <v>0</v>
      </c>
      <c r="O324" s="84">
        <v>0</v>
      </c>
      <c r="P324" s="84">
        <v>0</v>
      </c>
      <c r="Q324" s="84">
        <v>0</v>
      </c>
      <c r="R324" s="84">
        <v>4</v>
      </c>
      <c r="S324" s="84">
        <v>0</v>
      </c>
      <c r="T324" s="84">
        <v>0</v>
      </c>
      <c r="U324" s="84">
        <v>0</v>
      </c>
      <c r="V324" s="84">
        <v>0</v>
      </c>
      <c r="W324" s="84">
        <v>0</v>
      </c>
      <c r="X324" s="88">
        <f t="shared" si="68"/>
        <v>231</v>
      </c>
      <c r="Y324" s="88">
        <f t="shared" si="69"/>
        <v>12</v>
      </c>
      <c r="Z324" s="85">
        <f t="shared" si="65"/>
        <v>243</v>
      </c>
    </row>
    <row r="325" spans="1:26" ht="25.5" hidden="1" outlineLevel="1">
      <c r="A325" s="920"/>
      <c r="B325" s="920"/>
      <c r="C325" s="83" t="s">
        <v>441</v>
      </c>
      <c r="D325" s="84">
        <v>2</v>
      </c>
      <c r="E325" s="84">
        <v>10</v>
      </c>
      <c r="F325" s="84">
        <v>12</v>
      </c>
      <c r="G325" s="84">
        <v>8</v>
      </c>
      <c r="H325" s="84">
        <v>695</v>
      </c>
      <c r="I325" s="84">
        <v>0</v>
      </c>
      <c r="J325" s="84">
        <v>0</v>
      </c>
      <c r="K325" s="84">
        <v>3</v>
      </c>
      <c r="L325" s="84">
        <v>0</v>
      </c>
      <c r="M325" s="84">
        <v>19</v>
      </c>
      <c r="N325" s="84">
        <v>0</v>
      </c>
      <c r="O325" s="84">
        <v>0</v>
      </c>
      <c r="P325" s="84">
        <v>0</v>
      </c>
      <c r="Q325" s="84">
        <v>0</v>
      </c>
      <c r="R325" s="84">
        <v>0</v>
      </c>
      <c r="S325" s="84">
        <v>0</v>
      </c>
      <c r="T325" s="84">
        <v>0</v>
      </c>
      <c r="U325" s="84">
        <v>0</v>
      </c>
      <c r="V325" s="84">
        <v>0</v>
      </c>
      <c r="W325" s="84">
        <v>0</v>
      </c>
      <c r="X325" s="88">
        <f t="shared" si="68"/>
        <v>727</v>
      </c>
      <c r="Y325" s="85">
        <f t="shared" si="69"/>
        <v>22</v>
      </c>
      <c r="Z325" s="85">
        <f t="shared" si="65"/>
        <v>749</v>
      </c>
    </row>
    <row r="326" spans="1:26" ht="51" hidden="1" outlineLevel="1">
      <c r="A326" s="920"/>
      <c r="B326" s="920"/>
      <c r="C326" s="83" t="s">
        <v>442</v>
      </c>
      <c r="D326" s="84">
        <v>1</v>
      </c>
      <c r="E326" s="84">
        <v>4</v>
      </c>
      <c r="F326" s="84">
        <v>6</v>
      </c>
      <c r="G326" s="84">
        <v>0</v>
      </c>
      <c r="H326" s="84">
        <v>815</v>
      </c>
      <c r="I326" s="84">
        <v>0</v>
      </c>
      <c r="J326" s="84">
        <v>0</v>
      </c>
      <c r="K326" s="84">
        <v>0</v>
      </c>
      <c r="L326" s="84">
        <v>0</v>
      </c>
      <c r="M326" s="84">
        <v>0</v>
      </c>
      <c r="N326" s="84">
        <v>0</v>
      </c>
      <c r="O326" s="84">
        <v>0</v>
      </c>
      <c r="P326" s="84">
        <v>0</v>
      </c>
      <c r="Q326" s="84">
        <v>0</v>
      </c>
      <c r="R326" s="84">
        <v>7</v>
      </c>
      <c r="S326" s="84">
        <v>0</v>
      </c>
      <c r="T326" s="84">
        <v>0</v>
      </c>
      <c r="U326" s="84">
        <v>0</v>
      </c>
      <c r="V326" s="84">
        <v>0</v>
      </c>
      <c r="W326" s="84">
        <v>0</v>
      </c>
      <c r="X326" s="88">
        <f t="shared" si="68"/>
        <v>833</v>
      </c>
      <c r="Y326" s="85">
        <f t="shared" si="69"/>
        <v>0</v>
      </c>
      <c r="Z326" s="85">
        <f t="shared" si="65"/>
        <v>833</v>
      </c>
    </row>
    <row r="327" spans="1:26" ht="12.95" customHeight="1" collapsed="1">
      <c r="A327" s="922" t="s">
        <v>443</v>
      </c>
      <c r="B327" s="922"/>
      <c r="C327" s="922"/>
      <c r="D327" s="81">
        <f t="shared" ref="D327:Z327" si="70">SUM(D328:D332)</f>
        <v>133</v>
      </c>
      <c r="E327" s="81">
        <f t="shared" si="70"/>
        <v>542</v>
      </c>
      <c r="F327" s="81">
        <f t="shared" si="70"/>
        <v>970</v>
      </c>
      <c r="G327" s="81">
        <f t="shared" si="70"/>
        <v>396</v>
      </c>
      <c r="H327" s="81">
        <f t="shared" si="70"/>
        <v>65372</v>
      </c>
      <c r="I327" s="81">
        <f t="shared" si="70"/>
        <v>11</v>
      </c>
      <c r="J327" s="81">
        <f t="shared" si="70"/>
        <v>50</v>
      </c>
      <c r="K327" s="81">
        <f t="shared" si="70"/>
        <v>48</v>
      </c>
      <c r="L327" s="81">
        <f t="shared" si="70"/>
        <v>36</v>
      </c>
      <c r="M327" s="81">
        <f t="shared" si="70"/>
        <v>3104</v>
      </c>
      <c r="N327" s="81">
        <f t="shared" si="70"/>
        <v>0</v>
      </c>
      <c r="O327" s="81">
        <f t="shared" si="70"/>
        <v>0</v>
      </c>
      <c r="P327" s="81">
        <f t="shared" si="70"/>
        <v>2</v>
      </c>
      <c r="Q327" s="81">
        <f t="shared" si="70"/>
        <v>0</v>
      </c>
      <c r="R327" s="81">
        <f t="shared" si="70"/>
        <v>1683</v>
      </c>
      <c r="S327" s="81">
        <f t="shared" si="70"/>
        <v>0</v>
      </c>
      <c r="T327" s="81">
        <f t="shared" si="70"/>
        <v>0</v>
      </c>
      <c r="U327" s="81">
        <f t="shared" si="70"/>
        <v>0</v>
      </c>
      <c r="V327" s="81">
        <f t="shared" si="70"/>
        <v>0</v>
      </c>
      <c r="W327" s="81">
        <f t="shared" si="70"/>
        <v>84</v>
      </c>
      <c r="X327" s="82">
        <f t="shared" si="70"/>
        <v>69098</v>
      </c>
      <c r="Y327" s="82">
        <f t="shared" si="70"/>
        <v>3333</v>
      </c>
      <c r="Z327" s="82">
        <f t="shared" si="70"/>
        <v>72431</v>
      </c>
    </row>
    <row r="328" spans="1:26" ht="25.5" hidden="1" outlineLevel="1">
      <c r="A328" s="920" t="s">
        <v>443</v>
      </c>
      <c r="B328" s="920" t="s">
        <v>444</v>
      </c>
      <c r="C328" s="83" t="s">
        <v>445</v>
      </c>
      <c r="D328" s="84">
        <v>39</v>
      </c>
      <c r="E328" s="84">
        <v>180</v>
      </c>
      <c r="F328" s="84">
        <v>356</v>
      </c>
      <c r="G328" s="84">
        <v>144</v>
      </c>
      <c r="H328" s="84">
        <v>25262</v>
      </c>
      <c r="I328" s="84">
        <v>2</v>
      </c>
      <c r="J328" s="84">
        <v>2</v>
      </c>
      <c r="K328" s="84">
        <v>12</v>
      </c>
      <c r="L328" s="84">
        <v>12</v>
      </c>
      <c r="M328" s="84">
        <v>1503</v>
      </c>
      <c r="N328" s="84">
        <v>0</v>
      </c>
      <c r="O328" s="84">
        <v>0</v>
      </c>
      <c r="P328" s="84">
        <v>1</v>
      </c>
      <c r="Q328" s="84">
        <v>0</v>
      </c>
      <c r="R328" s="84">
        <v>637</v>
      </c>
      <c r="S328" s="84">
        <v>0</v>
      </c>
      <c r="T328" s="84">
        <v>0</v>
      </c>
      <c r="U328" s="84">
        <v>0</v>
      </c>
      <c r="V328" s="84">
        <v>0</v>
      </c>
      <c r="W328" s="84">
        <v>34</v>
      </c>
      <c r="X328" s="88">
        <f>D328+E328+F328+G328+H328+N328+O328+P328+Q328+R328</f>
        <v>26619</v>
      </c>
      <c r="Y328" s="85">
        <f>I328+J328+K328+L328+M328+S328+T328+U328+V328+W328</f>
        <v>1565</v>
      </c>
      <c r="Z328" s="85">
        <f t="shared" si="65"/>
        <v>28184</v>
      </c>
    </row>
    <row r="329" spans="1:26" ht="25.5" hidden="1" outlineLevel="1">
      <c r="A329" s="920"/>
      <c r="B329" s="920"/>
      <c r="C329" s="83" t="s">
        <v>446</v>
      </c>
      <c r="D329" s="84">
        <v>6</v>
      </c>
      <c r="E329" s="84">
        <v>36</v>
      </c>
      <c r="F329" s="84">
        <v>51</v>
      </c>
      <c r="G329" s="84">
        <v>16</v>
      </c>
      <c r="H329" s="84">
        <v>5745</v>
      </c>
      <c r="I329" s="84">
        <v>1</v>
      </c>
      <c r="J329" s="84">
        <v>4</v>
      </c>
      <c r="K329" s="84">
        <v>3</v>
      </c>
      <c r="L329" s="84">
        <v>4</v>
      </c>
      <c r="M329" s="84">
        <v>217</v>
      </c>
      <c r="N329" s="84">
        <v>0</v>
      </c>
      <c r="O329" s="84">
        <v>0</v>
      </c>
      <c r="P329" s="84">
        <v>0</v>
      </c>
      <c r="Q329" s="84">
        <v>0</v>
      </c>
      <c r="R329" s="84">
        <v>238</v>
      </c>
      <c r="S329" s="84">
        <v>0</v>
      </c>
      <c r="T329" s="84">
        <v>0</v>
      </c>
      <c r="U329" s="84">
        <v>0</v>
      </c>
      <c r="V329" s="84">
        <v>0</v>
      </c>
      <c r="W329" s="84">
        <v>0</v>
      </c>
      <c r="X329" s="85">
        <f>D329+E329+F329+G329+H329+N329+O329+P329+Q329+R329</f>
        <v>6092</v>
      </c>
      <c r="Y329" s="85">
        <f>I329+J329+K329+L329+M329+S329+T329+U329+V329+W329</f>
        <v>229</v>
      </c>
      <c r="Z329" s="85">
        <f t="shared" si="65"/>
        <v>6321</v>
      </c>
    </row>
    <row r="330" spans="1:26" hidden="1" outlineLevel="1">
      <c r="A330" s="920"/>
      <c r="B330" s="920"/>
      <c r="C330" s="83" t="s">
        <v>447</v>
      </c>
      <c r="D330" s="84">
        <v>21</v>
      </c>
      <c r="E330" s="84">
        <v>64</v>
      </c>
      <c r="F330" s="84">
        <v>107</v>
      </c>
      <c r="G330" s="84">
        <v>48</v>
      </c>
      <c r="H330" s="84">
        <v>3139</v>
      </c>
      <c r="I330" s="84">
        <v>3</v>
      </c>
      <c r="J330" s="84">
        <v>10</v>
      </c>
      <c r="K330" s="84">
        <v>6</v>
      </c>
      <c r="L330" s="84">
        <v>8</v>
      </c>
      <c r="M330" s="84">
        <v>422</v>
      </c>
      <c r="N330" s="84">
        <v>0</v>
      </c>
      <c r="O330" s="84">
        <v>0</v>
      </c>
      <c r="P330" s="84">
        <v>1</v>
      </c>
      <c r="Q330" s="84">
        <v>0</v>
      </c>
      <c r="R330" s="84">
        <v>55</v>
      </c>
      <c r="S330" s="84">
        <v>0</v>
      </c>
      <c r="T330" s="84">
        <v>0</v>
      </c>
      <c r="U330" s="84">
        <v>0</v>
      </c>
      <c r="V330" s="84">
        <v>0</v>
      </c>
      <c r="W330" s="84">
        <v>8</v>
      </c>
      <c r="X330" s="85">
        <f>D330+E330+F330+G330+H330+N330+O330+P330+Q330+R330</f>
        <v>3435</v>
      </c>
      <c r="Y330" s="85">
        <f>I330+J330+K330+L330+M330+S330+T330+U330+V330+W330</f>
        <v>457</v>
      </c>
      <c r="Z330" s="85">
        <f t="shared" si="65"/>
        <v>3892</v>
      </c>
    </row>
    <row r="331" spans="1:26" hidden="1" outlineLevel="1">
      <c r="A331" s="920"/>
      <c r="B331" s="920"/>
      <c r="C331" s="83" t="s">
        <v>448</v>
      </c>
      <c r="D331" s="84">
        <v>0</v>
      </c>
      <c r="E331" s="84">
        <v>0</v>
      </c>
      <c r="F331" s="84">
        <v>0</v>
      </c>
      <c r="G331" s="84">
        <v>0</v>
      </c>
      <c r="H331" s="84">
        <v>0</v>
      </c>
      <c r="I331" s="84">
        <v>0</v>
      </c>
      <c r="J331" s="84">
        <v>0</v>
      </c>
      <c r="K331" s="84">
        <v>0</v>
      </c>
      <c r="L331" s="84">
        <v>0</v>
      </c>
      <c r="M331" s="84">
        <v>0</v>
      </c>
      <c r="N331" s="84">
        <v>0</v>
      </c>
      <c r="O331" s="84">
        <v>0</v>
      </c>
      <c r="P331" s="84">
        <v>0</v>
      </c>
      <c r="Q331" s="84">
        <v>0</v>
      </c>
      <c r="R331" s="84">
        <v>0</v>
      </c>
      <c r="S331" s="84">
        <v>0</v>
      </c>
      <c r="T331" s="84">
        <v>0</v>
      </c>
      <c r="U331" s="84">
        <v>0</v>
      </c>
      <c r="V331" s="84">
        <v>0</v>
      </c>
      <c r="W331" s="84">
        <v>0</v>
      </c>
      <c r="X331" s="88">
        <f>D331+E331+F331+G331+H331+N331+O331+P331+Q331+R331</f>
        <v>0</v>
      </c>
      <c r="Y331" s="88">
        <f>I331+J331+K331+L331+M331+S331+T331+U331+V331+W331</f>
        <v>0</v>
      </c>
      <c r="Z331" s="85">
        <f t="shared" si="65"/>
        <v>0</v>
      </c>
    </row>
    <row r="332" spans="1:26" ht="25.5" hidden="1" outlineLevel="1">
      <c r="A332" s="920"/>
      <c r="B332" s="920"/>
      <c r="C332" s="83" t="s">
        <v>449</v>
      </c>
      <c r="D332" s="84">
        <v>67</v>
      </c>
      <c r="E332" s="84">
        <v>262</v>
      </c>
      <c r="F332" s="84">
        <v>456</v>
      </c>
      <c r="G332" s="84">
        <v>188</v>
      </c>
      <c r="H332" s="84">
        <v>31226</v>
      </c>
      <c r="I332" s="84">
        <v>5</v>
      </c>
      <c r="J332" s="84">
        <v>34</v>
      </c>
      <c r="K332" s="84">
        <v>27</v>
      </c>
      <c r="L332" s="84">
        <v>12</v>
      </c>
      <c r="M332" s="84">
        <v>962</v>
      </c>
      <c r="N332" s="84">
        <v>0</v>
      </c>
      <c r="O332" s="84">
        <v>0</v>
      </c>
      <c r="P332" s="84">
        <v>0</v>
      </c>
      <c r="Q332" s="84">
        <v>0</v>
      </c>
      <c r="R332" s="84">
        <v>753</v>
      </c>
      <c r="S332" s="84">
        <v>0</v>
      </c>
      <c r="T332" s="84">
        <v>0</v>
      </c>
      <c r="U332" s="84">
        <v>0</v>
      </c>
      <c r="V332" s="84">
        <v>0</v>
      </c>
      <c r="W332" s="84">
        <v>42</v>
      </c>
      <c r="X332" s="85">
        <f>D332+E332+F332+G332+H332+N332+O332+P332+Q332+R332</f>
        <v>32952</v>
      </c>
      <c r="Y332" s="85">
        <f>I332+J332+K332+L332+M332+S332+T332+U332+V332+W332</f>
        <v>1082</v>
      </c>
      <c r="Z332" s="85">
        <f t="shared" si="65"/>
        <v>34034</v>
      </c>
    </row>
    <row r="333" spans="1:26" ht="12.95" customHeight="1" collapsed="1">
      <c r="A333" s="922" t="s">
        <v>450</v>
      </c>
      <c r="B333" s="922"/>
      <c r="C333" s="922"/>
      <c r="D333" s="81">
        <f t="shared" ref="D333:Z333" si="71">SUM(D334:D345)</f>
        <v>22</v>
      </c>
      <c r="E333" s="81">
        <f t="shared" si="71"/>
        <v>64</v>
      </c>
      <c r="F333" s="81">
        <f t="shared" si="71"/>
        <v>123</v>
      </c>
      <c r="G333" s="81">
        <f t="shared" si="71"/>
        <v>20</v>
      </c>
      <c r="H333" s="81">
        <f t="shared" si="71"/>
        <v>7222</v>
      </c>
      <c r="I333" s="81">
        <f t="shared" si="71"/>
        <v>3</v>
      </c>
      <c r="J333" s="81">
        <f t="shared" si="71"/>
        <v>30</v>
      </c>
      <c r="K333" s="81">
        <f t="shared" si="71"/>
        <v>36</v>
      </c>
      <c r="L333" s="81">
        <f t="shared" si="71"/>
        <v>8</v>
      </c>
      <c r="M333" s="81">
        <f t="shared" si="71"/>
        <v>2129</v>
      </c>
      <c r="N333" s="81">
        <f t="shared" si="71"/>
        <v>0</v>
      </c>
      <c r="O333" s="81">
        <f t="shared" si="71"/>
        <v>0</v>
      </c>
      <c r="P333" s="81">
        <f t="shared" si="71"/>
        <v>0</v>
      </c>
      <c r="Q333" s="81">
        <f t="shared" si="71"/>
        <v>0</v>
      </c>
      <c r="R333" s="81">
        <f t="shared" si="71"/>
        <v>100</v>
      </c>
      <c r="S333" s="81">
        <f t="shared" si="71"/>
        <v>0</v>
      </c>
      <c r="T333" s="81">
        <f t="shared" si="71"/>
        <v>0</v>
      </c>
      <c r="U333" s="81">
        <f t="shared" si="71"/>
        <v>0</v>
      </c>
      <c r="V333" s="81">
        <f t="shared" si="71"/>
        <v>0</v>
      </c>
      <c r="W333" s="81">
        <f t="shared" si="71"/>
        <v>32</v>
      </c>
      <c r="X333" s="82">
        <f t="shared" si="71"/>
        <v>7551</v>
      </c>
      <c r="Y333" s="82">
        <f t="shared" si="71"/>
        <v>2238</v>
      </c>
      <c r="Z333" s="82">
        <f t="shared" si="71"/>
        <v>9789</v>
      </c>
    </row>
    <row r="334" spans="1:26" ht="25.5" hidden="1" outlineLevel="1">
      <c r="A334" s="924" t="s">
        <v>450</v>
      </c>
      <c r="B334" s="920" t="s">
        <v>451</v>
      </c>
      <c r="C334" s="83" t="s">
        <v>452</v>
      </c>
      <c r="D334" s="84">
        <v>0</v>
      </c>
      <c r="E334" s="84">
        <v>6</v>
      </c>
      <c r="F334" s="84">
        <v>0</v>
      </c>
      <c r="G334" s="84">
        <v>0</v>
      </c>
      <c r="H334" s="84">
        <v>17</v>
      </c>
      <c r="I334" s="84">
        <v>0</v>
      </c>
      <c r="J334" s="84">
        <v>0</v>
      </c>
      <c r="K334" s="84">
        <v>0</v>
      </c>
      <c r="L334" s="84">
        <v>0</v>
      </c>
      <c r="M334" s="84">
        <v>0</v>
      </c>
      <c r="N334" s="84">
        <v>0</v>
      </c>
      <c r="O334" s="84">
        <v>0</v>
      </c>
      <c r="P334" s="84">
        <v>0</v>
      </c>
      <c r="Q334" s="84">
        <v>0</v>
      </c>
      <c r="R334" s="84">
        <v>0</v>
      </c>
      <c r="S334" s="84">
        <v>0</v>
      </c>
      <c r="T334" s="84">
        <v>0</v>
      </c>
      <c r="U334" s="84">
        <v>0</v>
      </c>
      <c r="V334" s="84">
        <v>0</v>
      </c>
      <c r="W334" s="84">
        <v>0</v>
      </c>
      <c r="X334" s="88">
        <f t="shared" ref="X334:X345" si="72">D334+E334+F334+G334+H334+N334+O334+P334+Q334+R334</f>
        <v>23</v>
      </c>
      <c r="Y334" s="85">
        <f t="shared" ref="Y334:Y345" si="73">I334+J334+K334+L334+M334+S334+T334+U334+V334+W334</f>
        <v>0</v>
      </c>
      <c r="Z334" s="85">
        <f t="shared" si="65"/>
        <v>23</v>
      </c>
    </row>
    <row r="335" spans="1:26" ht="25.5" hidden="1" outlineLevel="1">
      <c r="A335" s="924"/>
      <c r="B335" s="920"/>
      <c r="C335" s="83" t="s">
        <v>453</v>
      </c>
      <c r="D335" s="84">
        <v>1</v>
      </c>
      <c r="E335" s="84">
        <v>2</v>
      </c>
      <c r="F335" s="84">
        <v>6</v>
      </c>
      <c r="G335" s="84">
        <v>0</v>
      </c>
      <c r="H335" s="84">
        <v>548</v>
      </c>
      <c r="I335" s="84">
        <v>0</v>
      </c>
      <c r="J335" s="84">
        <v>0</v>
      </c>
      <c r="K335" s="84">
        <v>0</v>
      </c>
      <c r="L335" s="84">
        <v>0</v>
      </c>
      <c r="M335" s="84">
        <v>29</v>
      </c>
      <c r="N335" s="84">
        <v>0</v>
      </c>
      <c r="O335" s="84">
        <v>0</v>
      </c>
      <c r="P335" s="84">
        <v>0</v>
      </c>
      <c r="Q335" s="84">
        <v>0</v>
      </c>
      <c r="R335" s="84">
        <v>2</v>
      </c>
      <c r="S335" s="84">
        <v>0</v>
      </c>
      <c r="T335" s="84">
        <v>0</v>
      </c>
      <c r="U335" s="84">
        <v>0</v>
      </c>
      <c r="V335" s="84">
        <v>0</v>
      </c>
      <c r="W335" s="84">
        <v>0</v>
      </c>
      <c r="X335" s="85">
        <f t="shared" si="72"/>
        <v>559</v>
      </c>
      <c r="Y335" s="85">
        <f t="shared" si="73"/>
        <v>29</v>
      </c>
      <c r="Z335" s="85">
        <f t="shared" si="65"/>
        <v>588</v>
      </c>
    </row>
    <row r="336" spans="1:26" ht="38.25" hidden="1" outlineLevel="1">
      <c r="A336" s="924"/>
      <c r="B336" s="920"/>
      <c r="C336" s="83" t="s">
        <v>454</v>
      </c>
      <c r="D336" s="84">
        <v>0</v>
      </c>
      <c r="E336" s="84">
        <v>0</v>
      </c>
      <c r="F336" s="84">
        <v>0</v>
      </c>
      <c r="G336" s="84">
        <v>0</v>
      </c>
      <c r="H336" s="84">
        <v>128</v>
      </c>
      <c r="I336" s="84">
        <v>0</v>
      </c>
      <c r="J336" s="84">
        <v>2</v>
      </c>
      <c r="K336" s="84">
        <v>0</v>
      </c>
      <c r="L336" s="84">
        <v>0</v>
      </c>
      <c r="M336" s="84">
        <v>0</v>
      </c>
      <c r="N336" s="84">
        <v>0</v>
      </c>
      <c r="O336" s="84">
        <v>0</v>
      </c>
      <c r="P336" s="84">
        <v>0</v>
      </c>
      <c r="Q336" s="84">
        <v>0</v>
      </c>
      <c r="R336" s="84">
        <v>8</v>
      </c>
      <c r="S336" s="84">
        <v>0</v>
      </c>
      <c r="T336" s="84">
        <v>0</v>
      </c>
      <c r="U336" s="84">
        <v>0</v>
      </c>
      <c r="V336" s="84">
        <v>0</v>
      </c>
      <c r="W336" s="84">
        <v>0</v>
      </c>
      <c r="X336" s="85">
        <f t="shared" si="72"/>
        <v>136</v>
      </c>
      <c r="Y336" s="85">
        <f t="shared" si="73"/>
        <v>2</v>
      </c>
      <c r="Z336" s="85">
        <f t="shared" si="65"/>
        <v>138</v>
      </c>
    </row>
    <row r="337" spans="1:26" hidden="1" outlineLevel="1">
      <c r="A337" s="924"/>
      <c r="B337" s="83"/>
      <c r="C337" s="83" t="s">
        <v>455</v>
      </c>
      <c r="D337" s="84">
        <v>0</v>
      </c>
      <c r="E337" s="84">
        <v>0</v>
      </c>
      <c r="F337" s="84">
        <v>0</v>
      </c>
      <c r="G337" s="84">
        <v>0</v>
      </c>
      <c r="H337" s="84">
        <v>0</v>
      </c>
      <c r="I337" s="84">
        <v>0</v>
      </c>
      <c r="J337" s="84">
        <v>0</v>
      </c>
      <c r="K337" s="84">
        <v>0</v>
      </c>
      <c r="L337" s="84">
        <v>0</v>
      </c>
      <c r="M337" s="84">
        <v>0</v>
      </c>
      <c r="N337" s="84">
        <v>0</v>
      </c>
      <c r="O337" s="84">
        <v>0</v>
      </c>
      <c r="P337" s="84">
        <v>0</v>
      </c>
      <c r="Q337" s="84">
        <v>0</v>
      </c>
      <c r="R337" s="84">
        <v>0</v>
      </c>
      <c r="S337" s="84">
        <v>0</v>
      </c>
      <c r="T337" s="84">
        <v>0</v>
      </c>
      <c r="U337" s="84">
        <v>0</v>
      </c>
      <c r="V337" s="84">
        <v>0</v>
      </c>
      <c r="W337" s="84">
        <v>0</v>
      </c>
      <c r="X337" s="88">
        <f t="shared" si="72"/>
        <v>0</v>
      </c>
      <c r="Y337" s="88">
        <f t="shared" si="73"/>
        <v>0</v>
      </c>
      <c r="Z337" s="85">
        <f t="shared" si="65"/>
        <v>0</v>
      </c>
    </row>
    <row r="338" spans="1:26" ht="38.25" hidden="1" outlineLevel="1">
      <c r="A338" s="924"/>
      <c r="B338" s="83" t="s">
        <v>456</v>
      </c>
      <c r="C338" s="83" t="s">
        <v>457</v>
      </c>
      <c r="D338" s="84">
        <v>0</v>
      </c>
      <c r="E338" s="84">
        <v>0</v>
      </c>
      <c r="F338" s="84">
        <v>0</v>
      </c>
      <c r="G338" s="84">
        <v>0</v>
      </c>
      <c r="H338" s="84">
        <v>0</v>
      </c>
      <c r="I338" s="84">
        <v>0</v>
      </c>
      <c r="J338" s="84">
        <v>0</v>
      </c>
      <c r="K338" s="84">
        <v>0</v>
      </c>
      <c r="L338" s="84">
        <v>0</v>
      </c>
      <c r="M338" s="84">
        <v>0</v>
      </c>
      <c r="N338" s="84">
        <v>0</v>
      </c>
      <c r="O338" s="84">
        <v>0</v>
      </c>
      <c r="P338" s="84">
        <v>0</v>
      </c>
      <c r="Q338" s="84">
        <v>0</v>
      </c>
      <c r="R338" s="84">
        <v>0</v>
      </c>
      <c r="S338" s="84">
        <v>0</v>
      </c>
      <c r="T338" s="84">
        <v>0</v>
      </c>
      <c r="U338" s="84">
        <v>0</v>
      </c>
      <c r="V338" s="84">
        <v>0</v>
      </c>
      <c r="W338" s="84">
        <v>0</v>
      </c>
      <c r="X338" s="85">
        <f t="shared" si="72"/>
        <v>0</v>
      </c>
      <c r="Y338" s="85">
        <f t="shared" si="73"/>
        <v>0</v>
      </c>
      <c r="Z338" s="85">
        <f t="shared" si="65"/>
        <v>0</v>
      </c>
    </row>
    <row r="339" spans="1:26" ht="38.25" hidden="1" outlineLevel="1">
      <c r="A339" s="924"/>
      <c r="B339" s="83" t="s">
        <v>458</v>
      </c>
      <c r="C339" s="83" t="s">
        <v>459</v>
      </c>
      <c r="D339" s="84">
        <v>3</v>
      </c>
      <c r="E339" s="84">
        <v>6</v>
      </c>
      <c r="F339" s="84">
        <v>3</v>
      </c>
      <c r="G339" s="84">
        <v>0</v>
      </c>
      <c r="H339" s="84">
        <v>314</v>
      </c>
      <c r="I339" s="84">
        <v>1</v>
      </c>
      <c r="J339" s="84">
        <v>4</v>
      </c>
      <c r="K339" s="84">
        <v>0</v>
      </c>
      <c r="L339" s="84">
        <v>0</v>
      </c>
      <c r="M339" s="84">
        <v>12</v>
      </c>
      <c r="N339" s="84">
        <v>0</v>
      </c>
      <c r="O339" s="84">
        <v>0</v>
      </c>
      <c r="P339" s="84">
        <v>0</v>
      </c>
      <c r="Q339" s="84">
        <v>0</v>
      </c>
      <c r="R339" s="84">
        <v>2</v>
      </c>
      <c r="S339" s="84">
        <v>0</v>
      </c>
      <c r="T339" s="84">
        <v>0</v>
      </c>
      <c r="U339" s="84">
        <v>0</v>
      </c>
      <c r="V339" s="84">
        <v>0</v>
      </c>
      <c r="W339" s="84">
        <v>0</v>
      </c>
      <c r="X339" s="88">
        <f t="shared" si="72"/>
        <v>328</v>
      </c>
      <c r="Y339" s="88">
        <f t="shared" si="73"/>
        <v>17</v>
      </c>
      <c r="Z339" s="85">
        <f t="shared" si="65"/>
        <v>345</v>
      </c>
    </row>
    <row r="340" spans="1:26" ht="38.25" hidden="1" outlineLevel="1">
      <c r="A340" s="924"/>
      <c r="B340" s="83" t="s">
        <v>460</v>
      </c>
      <c r="C340" s="83" t="s">
        <v>461</v>
      </c>
      <c r="D340" s="84">
        <v>3</v>
      </c>
      <c r="E340" s="84">
        <v>4</v>
      </c>
      <c r="F340" s="84">
        <v>3</v>
      </c>
      <c r="G340" s="84">
        <v>0</v>
      </c>
      <c r="H340" s="84">
        <v>583</v>
      </c>
      <c r="I340" s="84">
        <v>1</v>
      </c>
      <c r="J340" s="84">
        <v>4</v>
      </c>
      <c r="K340" s="84">
        <v>6</v>
      </c>
      <c r="L340" s="84">
        <v>4</v>
      </c>
      <c r="M340" s="84">
        <v>615</v>
      </c>
      <c r="N340" s="84">
        <v>0</v>
      </c>
      <c r="O340" s="84">
        <v>0</v>
      </c>
      <c r="P340" s="84">
        <v>0</v>
      </c>
      <c r="Q340" s="84">
        <v>0</v>
      </c>
      <c r="R340" s="84">
        <v>21</v>
      </c>
      <c r="S340" s="84">
        <v>0</v>
      </c>
      <c r="T340" s="84">
        <v>0</v>
      </c>
      <c r="U340" s="84">
        <v>0</v>
      </c>
      <c r="V340" s="84">
        <v>0</v>
      </c>
      <c r="W340" s="84">
        <v>11</v>
      </c>
      <c r="X340" s="88">
        <f t="shared" si="72"/>
        <v>614</v>
      </c>
      <c r="Y340" s="85">
        <f t="shared" si="73"/>
        <v>641</v>
      </c>
      <c r="Z340" s="85">
        <f t="shared" si="65"/>
        <v>1255</v>
      </c>
    </row>
    <row r="341" spans="1:26" ht="63.75" hidden="1" outlineLevel="1">
      <c r="A341" s="924"/>
      <c r="B341" s="83" t="s">
        <v>462</v>
      </c>
      <c r="C341" s="83" t="s">
        <v>463</v>
      </c>
      <c r="D341" s="84">
        <v>2</v>
      </c>
      <c r="E341" s="84">
        <v>6</v>
      </c>
      <c r="F341" s="84">
        <v>24</v>
      </c>
      <c r="G341" s="84">
        <v>4</v>
      </c>
      <c r="H341" s="84">
        <v>1401</v>
      </c>
      <c r="I341" s="84">
        <v>0</v>
      </c>
      <c r="J341" s="84">
        <v>8</v>
      </c>
      <c r="K341" s="84">
        <v>15</v>
      </c>
      <c r="L341" s="84">
        <v>4</v>
      </c>
      <c r="M341" s="84">
        <v>619</v>
      </c>
      <c r="N341" s="84">
        <v>0</v>
      </c>
      <c r="O341" s="84">
        <v>0</v>
      </c>
      <c r="P341" s="84">
        <v>0</v>
      </c>
      <c r="Q341" s="84">
        <v>0</v>
      </c>
      <c r="R341" s="84">
        <v>24</v>
      </c>
      <c r="S341" s="84">
        <v>0</v>
      </c>
      <c r="T341" s="84">
        <v>0</v>
      </c>
      <c r="U341" s="84">
        <v>0</v>
      </c>
      <c r="V341" s="84">
        <v>0</v>
      </c>
      <c r="W341" s="84">
        <v>17</v>
      </c>
      <c r="X341" s="88">
        <f t="shared" si="72"/>
        <v>1461</v>
      </c>
      <c r="Y341" s="85">
        <f t="shared" si="73"/>
        <v>663</v>
      </c>
      <c r="Z341" s="85">
        <f t="shared" si="65"/>
        <v>2124</v>
      </c>
    </row>
    <row r="342" spans="1:26" ht="25.5" hidden="1" outlineLevel="1">
      <c r="A342" s="924"/>
      <c r="B342" s="920" t="s">
        <v>464</v>
      </c>
      <c r="C342" s="83" t="s">
        <v>465</v>
      </c>
      <c r="D342" s="84">
        <v>1</v>
      </c>
      <c r="E342" s="84">
        <v>10</v>
      </c>
      <c r="F342" s="84">
        <v>9</v>
      </c>
      <c r="G342" s="84">
        <v>0</v>
      </c>
      <c r="H342" s="84">
        <v>669</v>
      </c>
      <c r="I342" s="84">
        <v>0</v>
      </c>
      <c r="J342" s="84">
        <v>0</v>
      </c>
      <c r="K342" s="84">
        <v>6</v>
      </c>
      <c r="L342" s="84">
        <v>0</v>
      </c>
      <c r="M342" s="84">
        <v>178</v>
      </c>
      <c r="N342" s="84">
        <v>0</v>
      </c>
      <c r="O342" s="84">
        <v>0</v>
      </c>
      <c r="P342" s="84">
        <v>0</v>
      </c>
      <c r="Q342" s="84">
        <v>0</v>
      </c>
      <c r="R342" s="84">
        <v>19</v>
      </c>
      <c r="S342" s="84">
        <v>0</v>
      </c>
      <c r="T342" s="84">
        <v>0</v>
      </c>
      <c r="U342" s="84">
        <v>0</v>
      </c>
      <c r="V342" s="84">
        <v>0</v>
      </c>
      <c r="W342" s="84">
        <v>3</v>
      </c>
      <c r="X342" s="88">
        <f t="shared" si="72"/>
        <v>708</v>
      </c>
      <c r="Y342" s="85">
        <f t="shared" si="73"/>
        <v>187</v>
      </c>
      <c r="Z342" s="85">
        <f t="shared" si="65"/>
        <v>895</v>
      </c>
    </row>
    <row r="343" spans="1:26" ht="63.75" hidden="1" outlineLevel="1">
      <c r="A343" s="924"/>
      <c r="B343" s="920"/>
      <c r="C343" s="83" t="s">
        <v>466</v>
      </c>
      <c r="D343" s="84">
        <v>0</v>
      </c>
      <c r="E343" s="84">
        <v>0</v>
      </c>
      <c r="F343" s="84">
        <v>0</v>
      </c>
      <c r="G343" s="84">
        <v>0</v>
      </c>
      <c r="H343" s="84">
        <v>0</v>
      </c>
      <c r="I343" s="84">
        <v>0</v>
      </c>
      <c r="J343" s="84">
        <v>0</v>
      </c>
      <c r="K343" s="84">
        <v>0</v>
      </c>
      <c r="L343" s="84">
        <v>0</v>
      </c>
      <c r="M343" s="84">
        <v>0</v>
      </c>
      <c r="N343" s="84">
        <v>0</v>
      </c>
      <c r="O343" s="84">
        <v>0</v>
      </c>
      <c r="P343" s="84">
        <v>0</v>
      </c>
      <c r="Q343" s="84">
        <v>0</v>
      </c>
      <c r="R343" s="84">
        <v>0</v>
      </c>
      <c r="S343" s="84">
        <v>0</v>
      </c>
      <c r="T343" s="84">
        <v>0</v>
      </c>
      <c r="U343" s="84">
        <v>0</v>
      </c>
      <c r="V343" s="84">
        <v>0</v>
      </c>
      <c r="W343" s="84">
        <v>0</v>
      </c>
      <c r="X343" s="85">
        <f t="shared" si="72"/>
        <v>0</v>
      </c>
      <c r="Y343" s="85">
        <f t="shared" si="73"/>
        <v>0</v>
      </c>
      <c r="Z343" s="85">
        <f t="shared" si="65"/>
        <v>0</v>
      </c>
    </row>
    <row r="344" spans="1:26" ht="63.75" hidden="1" outlineLevel="1">
      <c r="A344" s="924"/>
      <c r="B344" s="920"/>
      <c r="C344" s="83" t="s">
        <v>467</v>
      </c>
      <c r="D344" s="84">
        <v>0</v>
      </c>
      <c r="E344" s="84">
        <v>0</v>
      </c>
      <c r="F344" s="84">
        <v>0</v>
      </c>
      <c r="G344" s="84">
        <v>0</v>
      </c>
      <c r="H344" s="84">
        <v>0</v>
      </c>
      <c r="I344" s="84">
        <v>0</v>
      </c>
      <c r="J344" s="84">
        <v>0</v>
      </c>
      <c r="K344" s="84">
        <v>0</v>
      </c>
      <c r="L344" s="84">
        <v>0</v>
      </c>
      <c r="M344" s="84">
        <v>0</v>
      </c>
      <c r="N344" s="84">
        <v>0</v>
      </c>
      <c r="O344" s="84">
        <v>0</v>
      </c>
      <c r="P344" s="84">
        <v>0</v>
      </c>
      <c r="Q344" s="84">
        <v>0</v>
      </c>
      <c r="R344" s="84">
        <v>0</v>
      </c>
      <c r="S344" s="84">
        <v>0</v>
      </c>
      <c r="T344" s="84">
        <v>0</v>
      </c>
      <c r="U344" s="84">
        <v>0</v>
      </c>
      <c r="V344" s="84">
        <v>0</v>
      </c>
      <c r="W344" s="84">
        <v>0</v>
      </c>
      <c r="X344" s="85">
        <f t="shared" si="72"/>
        <v>0</v>
      </c>
      <c r="Y344" s="85">
        <f t="shared" si="73"/>
        <v>0</v>
      </c>
      <c r="Z344" s="85">
        <f t="shared" si="65"/>
        <v>0</v>
      </c>
    </row>
    <row r="345" spans="1:26" ht="38.25" hidden="1" outlineLevel="1">
      <c r="A345" s="924"/>
      <c r="B345" s="920"/>
      <c r="C345" s="83" t="s">
        <v>468</v>
      </c>
      <c r="D345" s="84">
        <v>12</v>
      </c>
      <c r="E345" s="84">
        <v>30</v>
      </c>
      <c r="F345" s="84">
        <v>78</v>
      </c>
      <c r="G345" s="84">
        <v>16</v>
      </c>
      <c r="H345" s="84">
        <v>3562</v>
      </c>
      <c r="I345" s="84">
        <v>1</v>
      </c>
      <c r="J345" s="84">
        <v>12</v>
      </c>
      <c r="K345" s="84">
        <v>9</v>
      </c>
      <c r="L345" s="84">
        <v>0</v>
      </c>
      <c r="M345" s="84">
        <v>676</v>
      </c>
      <c r="N345" s="84">
        <v>0</v>
      </c>
      <c r="O345" s="84">
        <v>0</v>
      </c>
      <c r="P345" s="84">
        <v>0</v>
      </c>
      <c r="Q345" s="84">
        <v>0</v>
      </c>
      <c r="R345" s="84">
        <v>24</v>
      </c>
      <c r="S345" s="84">
        <v>0</v>
      </c>
      <c r="T345" s="84">
        <v>0</v>
      </c>
      <c r="U345" s="84">
        <v>0</v>
      </c>
      <c r="V345" s="84">
        <v>0</v>
      </c>
      <c r="W345" s="84">
        <v>1</v>
      </c>
      <c r="X345" s="88">
        <f t="shared" si="72"/>
        <v>3722</v>
      </c>
      <c r="Y345" s="88">
        <f t="shared" si="73"/>
        <v>699</v>
      </c>
      <c r="Z345" s="85">
        <f t="shared" si="65"/>
        <v>4421</v>
      </c>
    </row>
    <row r="346" spans="1:26" ht="12.95" customHeight="1" collapsed="1">
      <c r="A346" s="922" t="s">
        <v>469</v>
      </c>
      <c r="B346" s="922"/>
      <c r="C346" s="922"/>
      <c r="D346" s="81">
        <f t="shared" ref="D346:Z346" si="74">SUM(D347:D355)</f>
        <v>106</v>
      </c>
      <c r="E346" s="81">
        <f t="shared" si="74"/>
        <v>396</v>
      </c>
      <c r="F346" s="81">
        <f t="shared" si="74"/>
        <v>822</v>
      </c>
      <c r="G346" s="81">
        <f t="shared" si="74"/>
        <v>208</v>
      </c>
      <c r="H346" s="81">
        <f t="shared" si="74"/>
        <v>44291</v>
      </c>
      <c r="I346" s="81">
        <f t="shared" si="74"/>
        <v>5</v>
      </c>
      <c r="J346" s="81">
        <f t="shared" si="74"/>
        <v>10</v>
      </c>
      <c r="K346" s="81">
        <f t="shared" si="74"/>
        <v>24</v>
      </c>
      <c r="L346" s="81">
        <f t="shared" si="74"/>
        <v>20</v>
      </c>
      <c r="M346" s="81">
        <f t="shared" si="74"/>
        <v>755</v>
      </c>
      <c r="N346" s="81">
        <f t="shared" si="74"/>
        <v>0</v>
      </c>
      <c r="O346" s="81">
        <f t="shared" si="74"/>
        <v>0</v>
      </c>
      <c r="P346" s="81">
        <f t="shared" si="74"/>
        <v>0</v>
      </c>
      <c r="Q346" s="81">
        <f t="shared" si="74"/>
        <v>0</v>
      </c>
      <c r="R346" s="81">
        <f t="shared" si="74"/>
        <v>2022</v>
      </c>
      <c r="S346" s="81">
        <f t="shared" si="74"/>
        <v>0</v>
      </c>
      <c r="T346" s="81">
        <f t="shared" si="74"/>
        <v>0</v>
      </c>
      <c r="U346" s="81">
        <f t="shared" si="74"/>
        <v>0</v>
      </c>
      <c r="V346" s="81">
        <f t="shared" si="74"/>
        <v>0</v>
      </c>
      <c r="W346" s="81">
        <f t="shared" si="74"/>
        <v>17</v>
      </c>
      <c r="X346" s="82">
        <f t="shared" si="74"/>
        <v>47845</v>
      </c>
      <c r="Y346" s="82">
        <f t="shared" si="74"/>
        <v>831</v>
      </c>
      <c r="Z346" s="82">
        <f t="shared" si="74"/>
        <v>48676</v>
      </c>
    </row>
    <row r="347" spans="1:26" ht="25.5" hidden="1" outlineLevel="1">
      <c r="A347" s="920" t="s">
        <v>469</v>
      </c>
      <c r="B347" s="920" t="s">
        <v>470</v>
      </c>
      <c r="C347" s="83" t="s">
        <v>471</v>
      </c>
      <c r="D347" s="84">
        <v>5</v>
      </c>
      <c r="E347" s="84">
        <v>14</v>
      </c>
      <c r="F347" s="84">
        <v>30</v>
      </c>
      <c r="G347" s="84">
        <v>4</v>
      </c>
      <c r="H347" s="84">
        <v>2773</v>
      </c>
      <c r="I347" s="84">
        <v>1</v>
      </c>
      <c r="J347" s="84">
        <v>0</v>
      </c>
      <c r="K347" s="84">
        <v>0</v>
      </c>
      <c r="L347" s="84">
        <v>0</v>
      </c>
      <c r="M347" s="84">
        <v>13</v>
      </c>
      <c r="N347" s="84">
        <v>0</v>
      </c>
      <c r="O347" s="84">
        <v>0</v>
      </c>
      <c r="P347" s="84">
        <v>0</v>
      </c>
      <c r="Q347" s="84">
        <v>0</v>
      </c>
      <c r="R347" s="84">
        <v>243</v>
      </c>
      <c r="S347" s="84">
        <v>0</v>
      </c>
      <c r="T347" s="84">
        <v>0</v>
      </c>
      <c r="U347" s="84">
        <v>0</v>
      </c>
      <c r="V347" s="84">
        <v>0</v>
      </c>
      <c r="W347" s="84">
        <v>0</v>
      </c>
      <c r="X347" s="88">
        <f t="shared" ref="X347:X355" si="75">D347+E347+F347+G347+H347+N347+O347+P347+Q347+R347</f>
        <v>3069</v>
      </c>
      <c r="Y347" s="85">
        <f t="shared" ref="Y347:Y355" si="76">I347+J347+K347+L347+M347+S347+T347+U347+V347+W347</f>
        <v>14</v>
      </c>
      <c r="Z347" s="85">
        <f t="shared" si="65"/>
        <v>3083</v>
      </c>
    </row>
    <row r="348" spans="1:26" ht="25.5" hidden="1" outlineLevel="1">
      <c r="A348" s="920"/>
      <c r="B348" s="920"/>
      <c r="C348" s="83" t="s">
        <v>472</v>
      </c>
      <c r="D348" s="84">
        <v>15</v>
      </c>
      <c r="E348" s="84">
        <v>28</v>
      </c>
      <c r="F348" s="84">
        <v>96</v>
      </c>
      <c r="G348" s="84">
        <v>28</v>
      </c>
      <c r="H348" s="84">
        <v>7734</v>
      </c>
      <c r="I348" s="84">
        <v>0</v>
      </c>
      <c r="J348" s="84">
        <v>2</v>
      </c>
      <c r="K348" s="84">
        <v>3</v>
      </c>
      <c r="L348" s="84">
        <v>0</v>
      </c>
      <c r="M348" s="84">
        <v>144</v>
      </c>
      <c r="N348" s="84">
        <v>0</v>
      </c>
      <c r="O348" s="84">
        <v>0</v>
      </c>
      <c r="P348" s="84">
        <v>0</v>
      </c>
      <c r="Q348" s="84">
        <v>0</v>
      </c>
      <c r="R348" s="84">
        <v>328</v>
      </c>
      <c r="S348" s="84">
        <v>0</v>
      </c>
      <c r="T348" s="84">
        <v>0</v>
      </c>
      <c r="U348" s="84">
        <v>0</v>
      </c>
      <c r="V348" s="84">
        <v>0</v>
      </c>
      <c r="W348" s="84">
        <v>0</v>
      </c>
      <c r="X348" s="85">
        <f t="shared" si="75"/>
        <v>8229</v>
      </c>
      <c r="Y348" s="85">
        <f t="shared" si="76"/>
        <v>149</v>
      </c>
      <c r="Z348" s="85">
        <f t="shared" si="65"/>
        <v>8378</v>
      </c>
    </row>
    <row r="349" spans="1:26" ht="38.25" hidden="1" outlineLevel="1">
      <c r="A349" s="920"/>
      <c r="B349" s="920"/>
      <c r="C349" s="83" t="s">
        <v>473</v>
      </c>
      <c r="D349" s="84">
        <v>0</v>
      </c>
      <c r="E349" s="84">
        <v>4</v>
      </c>
      <c r="F349" s="84">
        <v>0</v>
      </c>
      <c r="G349" s="84">
        <v>0</v>
      </c>
      <c r="H349" s="84">
        <v>368</v>
      </c>
      <c r="I349" s="84">
        <v>0</v>
      </c>
      <c r="J349" s="84">
        <v>0</v>
      </c>
      <c r="K349" s="84">
        <v>0</v>
      </c>
      <c r="L349" s="84">
        <v>0</v>
      </c>
      <c r="M349" s="84">
        <v>0</v>
      </c>
      <c r="N349" s="84">
        <v>0</v>
      </c>
      <c r="O349" s="84">
        <v>0</v>
      </c>
      <c r="P349" s="84">
        <v>0</v>
      </c>
      <c r="Q349" s="84">
        <v>0</v>
      </c>
      <c r="R349" s="84">
        <v>28</v>
      </c>
      <c r="S349" s="84">
        <v>0</v>
      </c>
      <c r="T349" s="84">
        <v>0</v>
      </c>
      <c r="U349" s="84">
        <v>0</v>
      </c>
      <c r="V349" s="84">
        <v>0</v>
      </c>
      <c r="W349" s="84">
        <v>0</v>
      </c>
      <c r="X349" s="85">
        <f t="shared" si="75"/>
        <v>400</v>
      </c>
      <c r="Y349" s="85">
        <f t="shared" si="76"/>
        <v>0</v>
      </c>
      <c r="Z349" s="85">
        <f t="shared" si="65"/>
        <v>400</v>
      </c>
    </row>
    <row r="350" spans="1:26" ht="25.5" hidden="1" outlineLevel="1">
      <c r="A350" s="920"/>
      <c r="B350" s="920"/>
      <c r="C350" s="83" t="s">
        <v>474</v>
      </c>
      <c r="D350" s="84">
        <v>11</v>
      </c>
      <c r="E350" s="84">
        <v>50</v>
      </c>
      <c r="F350" s="84">
        <v>84</v>
      </c>
      <c r="G350" s="84">
        <v>16</v>
      </c>
      <c r="H350" s="84">
        <v>3483</v>
      </c>
      <c r="I350" s="84">
        <v>0</v>
      </c>
      <c r="J350" s="84">
        <v>0</v>
      </c>
      <c r="K350" s="84">
        <v>3</v>
      </c>
      <c r="L350" s="84">
        <v>4</v>
      </c>
      <c r="M350" s="84">
        <v>60</v>
      </c>
      <c r="N350" s="84">
        <v>0</v>
      </c>
      <c r="O350" s="84">
        <v>0</v>
      </c>
      <c r="P350" s="84">
        <v>0</v>
      </c>
      <c r="Q350" s="84">
        <v>0</v>
      </c>
      <c r="R350" s="84">
        <v>280</v>
      </c>
      <c r="S350" s="84">
        <v>0</v>
      </c>
      <c r="T350" s="84">
        <v>0</v>
      </c>
      <c r="U350" s="84">
        <v>0</v>
      </c>
      <c r="V350" s="84">
        <v>0</v>
      </c>
      <c r="W350" s="84">
        <v>5</v>
      </c>
      <c r="X350" s="88">
        <f t="shared" si="75"/>
        <v>3924</v>
      </c>
      <c r="Y350" s="88">
        <f t="shared" si="76"/>
        <v>72</v>
      </c>
      <c r="Z350" s="85">
        <f t="shared" si="65"/>
        <v>3996</v>
      </c>
    </row>
    <row r="351" spans="1:26" ht="25.5" hidden="1" outlineLevel="1">
      <c r="A351" s="920"/>
      <c r="B351" s="920"/>
      <c r="C351" s="83" t="s">
        <v>475</v>
      </c>
      <c r="D351" s="84">
        <v>24</v>
      </c>
      <c r="E351" s="84">
        <v>120</v>
      </c>
      <c r="F351" s="84">
        <v>288</v>
      </c>
      <c r="G351" s="84">
        <v>56</v>
      </c>
      <c r="H351" s="84">
        <v>11319</v>
      </c>
      <c r="I351" s="84">
        <v>0</v>
      </c>
      <c r="J351" s="84">
        <v>0</v>
      </c>
      <c r="K351" s="84">
        <v>0</v>
      </c>
      <c r="L351" s="84">
        <v>0</v>
      </c>
      <c r="M351" s="84">
        <v>0</v>
      </c>
      <c r="N351" s="84">
        <v>0</v>
      </c>
      <c r="O351" s="84">
        <v>0</v>
      </c>
      <c r="P351" s="84">
        <v>0</v>
      </c>
      <c r="Q351" s="84">
        <v>0</v>
      </c>
      <c r="R351" s="84">
        <v>286</v>
      </c>
      <c r="S351" s="84">
        <v>0</v>
      </c>
      <c r="T351" s="84">
        <v>0</v>
      </c>
      <c r="U351" s="84">
        <v>0</v>
      </c>
      <c r="V351" s="84">
        <v>0</v>
      </c>
      <c r="W351" s="84">
        <v>0</v>
      </c>
      <c r="X351" s="85">
        <f t="shared" si="75"/>
        <v>12093</v>
      </c>
      <c r="Y351" s="85">
        <f t="shared" si="76"/>
        <v>0</v>
      </c>
      <c r="Z351" s="85">
        <f t="shared" si="65"/>
        <v>12093</v>
      </c>
    </row>
    <row r="352" spans="1:26" ht="38.25" hidden="1" outlineLevel="1">
      <c r="A352" s="920"/>
      <c r="B352" s="920"/>
      <c r="C352" s="83" t="s">
        <v>476</v>
      </c>
      <c r="D352" s="84">
        <v>26</v>
      </c>
      <c r="E352" s="84">
        <v>84</v>
      </c>
      <c r="F352" s="84">
        <v>108</v>
      </c>
      <c r="G352" s="84">
        <v>56</v>
      </c>
      <c r="H352" s="84">
        <v>2334</v>
      </c>
      <c r="I352" s="84">
        <v>4</v>
      </c>
      <c r="J352" s="84">
        <v>6</v>
      </c>
      <c r="K352" s="84">
        <v>3</v>
      </c>
      <c r="L352" s="84">
        <v>12</v>
      </c>
      <c r="M352" s="84">
        <v>318</v>
      </c>
      <c r="N352" s="84">
        <v>0</v>
      </c>
      <c r="O352" s="84">
        <v>0</v>
      </c>
      <c r="P352" s="84">
        <v>0</v>
      </c>
      <c r="Q352" s="84">
        <v>0</v>
      </c>
      <c r="R352" s="84">
        <v>18</v>
      </c>
      <c r="S352" s="84">
        <v>0</v>
      </c>
      <c r="T352" s="84">
        <v>0</v>
      </c>
      <c r="U352" s="84">
        <v>0</v>
      </c>
      <c r="V352" s="84">
        <v>0</v>
      </c>
      <c r="W352" s="84">
        <v>10</v>
      </c>
      <c r="X352" s="88">
        <f t="shared" si="75"/>
        <v>2626</v>
      </c>
      <c r="Y352" s="88">
        <f t="shared" si="76"/>
        <v>353</v>
      </c>
      <c r="Z352" s="85">
        <f t="shared" si="65"/>
        <v>2979</v>
      </c>
    </row>
    <row r="353" spans="1:26" ht="38.25" hidden="1" outlineLevel="1">
      <c r="A353" s="920"/>
      <c r="B353" s="920"/>
      <c r="C353" s="83" t="s">
        <v>477</v>
      </c>
      <c r="D353" s="84">
        <v>7</v>
      </c>
      <c r="E353" s="84">
        <v>42</v>
      </c>
      <c r="F353" s="84">
        <v>96</v>
      </c>
      <c r="G353" s="84">
        <v>16</v>
      </c>
      <c r="H353" s="84">
        <v>5687</v>
      </c>
      <c r="I353" s="84">
        <v>0</v>
      </c>
      <c r="J353" s="84">
        <v>0</v>
      </c>
      <c r="K353" s="84">
        <v>6</v>
      </c>
      <c r="L353" s="84">
        <v>0</v>
      </c>
      <c r="M353" s="84">
        <v>108</v>
      </c>
      <c r="N353" s="84">
        <v>0</v>
      </c>
      <c r="O353" s="84">
        <v>0</v>
      </c>
      <c r="P353" s="84">
        <v>0</v>
      </c>
      <c r="Q353" s="84">
        <v>0</v>
      </c>
      <c r="R353" s="84">
        <v>391</v>
      </c>
      <c r="S353" s="84">
        <v>0</v>
      </c>
      <c r="T353" s="84">
        <v>0</v>
      </c>
      <c r="U353" s="84">
        <v>0</v>
      </c>
      <c r="V353" s="84">
        <v>0</v>
      </c>
      <c r="W353" s="84">
        <v>0</v>
      </c>
      <c r="X353" s="88">
        <f t="shared" si="75"/>
        <v>6239</v>
      </c>
      <c r="Y353" s="85">
        <f t="shared" si="76"/>
        <v>114</v>
      </c>
      <c r="Z353" s="85">
        <f t="shared" si="65"/>
        <v>6353</v>
      </c>
    </row>
    <row r="354" spans="1:26" ht="25.5" hidden="1" outlineLevel="1">
      <c r="A354" s="920"/>
      <c r="B354" s="920"/>
      <c r="C354" s="83" t="s">
        <v>478</v>
      </c>
      <c r="D354" s="84">
        <v>3</v>
      </c>
      <c r="E354" s="84">
        <v>4</v>
      </c>
      <c r="F354" s="84">
        <v>9</v>
      </c>
      <c r="G354" s="84">
        <v>4</v>
      </c>
      <c r="H354" s="84">
        <v>425</v>
      </c>
      <c r="I354" s="84">
        <v>0</v>
      </c>
      <c r="J354" s="84">
        <v>0</v>
      </c>
      <c r="K354" s="84">
        <v>0</v>
      </c>
      <c r="L354" s="84">
        <v>0</v>
      </c>
      <c r="M354" s="84">
        <v>0</v>
      </c>
      <c r="N354" s="84">
        <v>0</v>
      </c>
      <c r="O354" s="84">
        <v>0</v>
      </c>
      <c r="P354" s="84">
        <v>0</v>
      </c>
      <c r="Q354" s="84">
        <v>0</v>
      </c>
      <c r="R354" s="84">
        <v>5</v>
      </c>
      <c r="S354" s="84">
        <v>0</v>
      </c>
      <c r="T354" s="84">
        <v>0</v>
      </c>
      <c r="U354" s="84">
        <v>0</v>
      </c>
      <c r="V354" s="84">
        <v>0</v>
      </c>
      <c r="W354" s="84">
        <v>0</v>
      </c>
      <c r="X354" s="88">
        <f t="shared" si="75"/>
        <v>450</v>
      </c>
      <c r="Y354" s="85">
        <f t="shared" si="76"/>
        <v>0</v>
      </c>
      <c r="Z354" s="85">
        <f t="shared" si="65"/>
        <v>450</v>
      </c>
    </row>
    <row r="355" spans="1:26" ht="63.75" hidden="1" outlineLevel="1">
      <c r="A355" s="920"/>
      <c r="B355" s="83" t="s">
        <v>479</v>
      </c>
      <c r="C355" s="83" t="s">
        <v>480</v>
      </c>
      <c r="D355" s="84">
        <v>15</v>
      </c>
      <c r="E355" s="84">
        <v>50</v>
      </c>
      <c r="F355" s="84">
        <v>111</v>
      </c>
      <c r="G355" s="84">
        <v>28</v>
      </c>
      <c r="H355" s="84">
        <v>10168</v>
      </c>
      <c r="I355" s="84">
        <v>0</v>
      </c>
      <c r="J355" s="84">
        <v>2</v>
      </c>
      <c r="K355" s="84">
        <v>9</v>
      </c>
      <c r="L355" s="84">
        <v>4</v>
      </c>
      <c r="M355" s="84">
        <v>112</v>
      </c>
      <c r="N355" s="84">
        <v>0</v>
      </c>
      <c r="O355" s="84">
        <v>0</v>
      </c>
      <c r="P355" s="84">
        <v>0</v>
      </c>
      <c r="Q355" s="84">
        <v>0</v>
      </c>
      <c r="R355" s="84">
        <v>443</v>
      </c>
      <c r="S355" s="84">
        <v>0</v>
      </c>
      <c r="T355" s="84">
        <v>0</v>
      </c>
      <c r="U355" s="84">
        <v>0</v>
      </c>
      <c r="V355" s="84">
        <v>0</v>
      </c>
      <c r="W355" s="84">
        <v>2</v>
      </c>
      <c r="X355" s="88">
        <f t="shared" si="75"/>
        <v>10815</v>
      </c>
      <c r="Y355" s="85">
        <f t="shared" si="76"/>
        <v>129</v>
      </c>
      <c r="Z355" s="85">
        <f t="shared" si="65"/>
        <v>10944</v>
      </c>
    </row>
    <row r="356" spans="1:26" ht="25.5" customHeight="1" collapsed="1">
      <c r="A356" s="922" t="s">
        <v>481</v>
      </c>
      <c r="B356" s="922"/>
      <c r="C356" s="922"/>
      <c r="D356" s="81">
        <f t="shared" ref="D356:Z356" si="77">SUM(D357:D364)</f>
        <v>28</v>
      </c>
      <c r="E356" s="81">
        <f t="shared" si="77"/>
        <v>139</v>
      </c>
      <c r="F356" s="81">
        <f t="shared" si="77"/>
        <v>224</v>
      </c>
      <c r="G356" s="81">
        <f t="shared" si="77"/>
        <v>80</v>
      </c>
      <c r="H356" s="81">
        <f t="shared" si="77"/>
        <v>17315</v>
      </c>
      <c r="I356" s="81">
        <f t="shared" si="77"/>
        <v>1</v>
      </c>
      <c r="J356" s="81">
        <f t="shared" si="77"/>
        <v>0</v>
      </c>
      <c r="K356" s="81">
        <f t="shared" si="77"/>
        <v>3</v>
      </c>
      <c r="L356" s="81">
        <f t="shared" si="77"/>
        <v>0</v>
      </c>
      <c r="M356" s="81">
        <f t="shared" si="77"/>
        <v>178</v>
      </c>
      <c r="N356" s="81">
        <f t="shared" si="77"/>
        <v>0</v>
      </c>
      <c r="O356" s="81">
        <f t="shared" si="77"/>
        <v>1</v>
      </c>
      <c r="P356" s="81">
        <f t="shared" si="77"/>
        <v>1</v>
      </c>
      <c r="Q356" s="81">
        <f t="shared" si="77"/>
        <v>0</v>
      </c>
      <c r="R356" s="81">
        <f t="shared" si="77"/>
        <v>1889</v>
      </c>
      <c r="S356" s="81">
        <f t="shared" si="77"/>
        <v>0</v>
      </c>
      <c r="T356" s="81">
        <f t="shared" si="77"/>
        <v>0</v>
      </c>
      <c r="U356" s="81">
        <f t="shared" si="77"/>
        <v>0</v>
      </c>
      <c r="V356" s="81">
        <f t="shared" si="77"/>
        <v>0</v>
      </c>
      <c r="W356" s="81">
        <f t="shared" si="77"/>
        <v>3</v>
      </c>
      <c r="X356" s="82">
        <f>SUM(X357:X364)</f>
        <v>19677</v>
      </c>
      <c r="Y356" s="82">
        <f>SUM(Y357:Y364)</f>
        <v>185</v>
      </c>
      <c r="Z356" s="82">
        <f t="shared" si="77"/>
        <v>19862</v>
      </c>
    </row>
    <row r="357" spans="1:26" ht="25.5" hidden="1" outlineLevel="1">
      <c r="A357" s="920" t="s">
        <v>481</v>
      </c>
      <c r="B357" s="920" t="s">
        <v>482</v>
      </c>
      <c r="C357" s="83" t="s">
        <v>483</v>
      </c>
      <c r="D357" s="84">
        <v>13</v>
      </c>
      <c r="E357" s="84">
        <v>73</v>
      </c>
      <c r="F357" s="84">
        <v>86</v>
      </c>
      <c r="G357" s="84">
        <v>28</v>
      </c>
      <c r="H357" s="84">
        <v>7444</v>
      </c>
      <c r="I357" s="84">
        <v>1</v>
      </c>
      <c r="J357" s="84">
        <v>0</v>
      </c>
      <c r="K357" s="84">
        <v>0</v>
      </c>
      <c r="L357" s="84">
        <v>0</v>
      </c>
      <c r="M357" s="84">
        <v>17</v>
      </c>
      <c r="N357" s="84">
        <v>0</v>
      </c>
      <c r="O357" s="84">
        <v>1</v>
      </c>
      <c r="P357" s="84">
        <v>1</v>
      </c>
      <c r="Q357" s="84">
        <v>0</v>
      </c>
      <c r="R357" s="84">
        <v>929</v>
      </c>
      <c r="S357" s="84">
        <v>0</v>
      </c>
      <c r="T357" s="84">
        <v>0</v>
      </c>
      <c r="U357" s="84">
        <v>0</v>
      </c>
      <c r="V357" s="84">
        <v>0</v>
      </c>
      <c r="W357" s="84">
        <v>0</v>
      </c>
      <c r="X357" s="88">
        <f t="shared" ref="X357:X366" si="78">D357+E357+F357+G357+H357+N357+O357+P357+Q357+R357</f>
        <v>8575</v>
      </c>
      <c r="Y357" s="85">
        <f t="shared" ref="Y357:Y366" si="79">I357+J357+K357+L357+M357+S357+T357+U357+V357+W357</f>
        <v>18</v>
      </c>
      <c r="Z357" s="85">
        <f t="shared" si="65"/>
        <v>8593</v>
      </c>
    </row>
    <row r="358" spans="1:26" ht="25.5" hidden="1" outlineLevel="1">
      <c r="A358" s="920"/>
      <c r="B358" s="920"/>
      <c r="C358" s="83" t="s">
        <v>484</v>
      </c>
      <c r="D358" s="84">
        <v>4</v>
      </c>
      <c r="E358" s="84">
        <v>10</v>
      </c>
      <c r="F358" s="84">
        <v>36</v>
      </c>
      <c r="G358" s="84">
        <v>4</v>
      </c>
      <c r="H358" s="84">
        <v>1568</v>
      </c>
      <c r="I358" s="84">
        <v>0</v>
      </c>
      <c r="J358" s="84">
        <v>0</v>
      </c>
      <c r="K358" s="84">
        <v>0</v>
      </c>
      <c r="L358" s="84">
        <v>0</v>
      </c>
      <c r="M358" s="84">
        <v>0</v>
      </c>
      <c r="N358" s="84">
        <v>0</v>
      </c>
      <c r="O358" s="84">
        <v>0</v>
      </c>
      <c r="P358" s="84">
        <v>0</v>
      </c>
      <c r="Q358" s="84">
        <v>0</v>
      </c>
      <c r="R358" s="84">
        <v>175</v>
      </c>
      <c r="S358" s="84">
        <v>0</v>
      </c>
      <c r="T358" s="84">
        <v>0</v>
      </c>
      <c r="U358" s="84">
        <v>0</v>
      </c>
      <c r="V358" s="84">
        <v>0</v>
      </c>
      <c r="W358" s="84">
        <v>0</v>
      </c>
      <c r="X358" s="85">
        <f t="shared" si="78"/>
        <v>1797</v>
      </c>
      <c r="Y358" s="85">
        <f t="shared" si="79"/>
        <v>0</v>
      </c>
      <c r="Z358" s="85">
        <f t="shared" si="65"/>
        <v>1797</v>
      </c>
    </row>
    <row r="359" spans="1:26" ht="25.5" hidden="1" outlineLevel="1">
      <c r="A359" s="920"/>
      <c r="B359" s="920"/>
      <c r="C359" s="83" t="s">
        <v>485</v>
      </c>
      <c r="D359" s="84">
        <v>7</v>
      </c>
      <c r="E359" s="84">
        <v>40</v>
      </c>
      <c r="F359" s="84">
        <v>78</v>
      </c>
      <c r="G359" s="84">
        <v>40</v>
      </c>
      <c r="H359" s="84">
        <v>4464</v>
      </c>
      <c r="I359" s="84">
        <v>0</v>
      </c>
      <c r="J359" s="84">
        <v>0</v>
      </c>
      <c r="K359" s="84">
        <v>0</v>
      </c>
      <c r="L359" s="84">
        <v>0</v>
      </c>
      <c r="M359" s="84">
        <v>0</v>
      </c>
      <c r="N359" s="84">
        <v>0</v>
      </c>
      <c r="O359" s="84">
        <v>0</v>
      </c>
      <c r="P359" s="84">
        <v>0</v>
      </c>
      <c r="Q359" s="84">
        <v>0</v>
      </c>
      <c r="R359" s="84">
        <v>578</v>
      </c>
      <c r="S359" s="84">
        <v>0</v>
      </c>
      <c r="T359" s="84">
        <v>0</v>
      </c>
      <c r="U359" s="84">
        <v>0</v>
      </c>
      <c r="V359" s="84">
        <v>0</v>
      </c>
      <c r="W359" s="84">
        <v>0</v>
      </c>
      <c r="X359" s="85">
        <f t="shared" si="78"/>
        <v>5207</v>
      </c>
      <c r="Y359" s="85">
        <f t="shared" si="79"/>
        <v>0</v>
      </c>
      <c r="Z359" s="85">
        <f t="shared" si="65"/>
        <v>5207</v>
      </c>
    </row>
    <row r="360" spans="1:26" ht="25.5" hidden="1" outlineLevel="1">
      <c r="A360" s="920"/>
      <c r="B360" s="920"/>
      <c r="C360" s="83" t="s">
        <v>486</v>
      </c>
      <c r="D360" s="84">
        <v>1</v>
      </c>
      <c r="E360" s="84">
        <v>4</v>
      </c>
      <c r="F360" s="84">
        <v>3</v>
      </c>
      <c r="G360" s="84">
        <v>0</v>
      </c>
      <c r="H360" s="84">
        <v>259</v>
      </c>
      <c r="I360" s="84">
        <v>0</v>
      </c>
      <c r="J360" s="84">
        <v>0</v>
      </c>
      <c r="K360" s="84">
        <v>0</v>
      </c>
      <c r="L360" s="84">
        <v>0</v>
      </c>
      <c r="M360" s="84">
        <v>17</v>
      </c>
      <c r="N360" s="84">
        <v>0</v>
      </c>
      <c r="O360" s="84">
        <v>0</v>
      </c>
      <c r="P360" s="84">
        <v>0</v>
      </c>
      <c r="Q360" s="84">
        <v>0</v>
      </c>
      <c r="R360" s="84">
        <v>24</v>
      </c>
      <c r="S360" s="84">
        <v>0</v>
      </c>
      <c r="T360" s="84">
        <v>0</v>
      </c>
      <c r="U360" s="84">
        <v>0</v>
      </c>
      <c r="V360" s="84">
        <v>0</v>
      </c>
      <c r="W360" s="84">
        <v>0</v>
      </c>
      <c r="X360" s="88">
        <f t="shared" si="78"/>
        <v>291</v>
      </c>
      <c r="Y360" s="88">
        <f t="shared" si="79"/>
        <v>17</v>
      </c>
      <c r="Z360" s="85">
        <f t="shared" ref="Z360:Z430" si="80">+Y360+X360</f>
        <v>308</v>
      </c>
    </row>
    <row r="361" spans="1:26" hidden="1" outlineLevel="1">
      <c r="A361" s="920"/>
      <c r="B361" s="920" t="s">
        <v>487</v>
      </c>
      <c r="C361" s="83" t="s">
        <v>488</v>
      </c>
      <c r="D361" s="84">
        <v>0</v>
      </c>
      <c r="E361" s="84">
        <v>0</v>
      </c>
      <c r="F361" s="84">
        <v>0</v>
      </c>
      <c r="G361" s="84">
        <v>0</v>
      </c>
      <c r="H361" s="84">
        <v>171</v>
      </c>
      <c r="I361" s="84">
        <v>0</v>
      </c>
      <c r="J361" s="84">
        <v>0</v>
      </c>
      <c r="K361" s="84">
        <v>0</v>
      </c>
      <c r="L361" s="84">
        <v>0</v>
      </c>
      <c r="M361" s="84">
        <v>0</v>
      </c>
      <c r="N361" s="84">
        <v>0</v>
      </c>
      <c r="O361" s="84">
        <v>0</v>
      </c>
      <c r="P361" s="84">
        <v>0</v>
      </c>
      <c r="Q361" s="84">
        <v>0</v>
      </c>
      <c r="R361" s="84">
        <v>0</v>
      </c>
      <c r="S361" s="84">
        <v>0</v>
      </c>
      <c r="T361" s="84">
        <v>0</v>
      </c>
      <c r="U361" s="84">
        <v>0</v>
      </c>
      <c r="V361" s="84">
        <v>0</v>
      </c>
      <c r="W361" s="84">
        <v>0</v>
      </c>
      <c r="X361" s="85">
        <f t="shared" si="78"/>
        <v>171</v>
      </c>
      <c r="Y361" s="85">
        <f t="shared" si="79"/>
        <v>0</v>
      </c>
      <c r="Z361" s="85">
        <f t="shared" si="80"/>
        <v>171</v>
      </c>
    </row>
    <row r="362" spans="1:26" ht="38.25" hidden="1" outlineLevel="1">
      <c r="A362" s="920"/>
      <c r="B362" s="920"/>
      <c r="C362" s="83" t="s">
        <v>489</v>
      </c>
      <c r="D362" s="84">
        <v>1</v>
      </c>
      <c r="E362" s="84">
        <v>8</v>
      </c>
      <c r="F362" s="84">
        <v>12</v>
      </c>
      <c r="G362" s="84">
        <v>8</v>
      </c>
      <c r="H362" s="84">
        <v>1295</v>
      </c>
      <c r="I362" s="84">
        <v>0</v>
      </c>
      <c r="J362" s="84">
        <v>0</v>
      </c>
      <c r="K362" s="84">
        <v>0</v>
      </c>
      <c r="L362" s="84">
        <v>0</v>
      </c>
      <c r="M362" s="84">
        <v>53</v>
      </c>
      <c r="N362" s="84">
        <v>0</v>
      </c>
      <c r="O362" s="84">
        <v>0</v>
      </c>
      <c r="P362" s="84">
        <v>0</v>
      </c>
      <c r="Q362" s="84">
        <v>0</v>
      </c>
      <c r="R362" s="84">
        <v>51</v>
      </c>
      <c r="S362" s="84">
        <v>0</v>
      </c>
      <c r="T362" s="84">
        <v>0</v>
      </c>
      <c r="U362" s="84">
        <v>0</v>
      </c>
      <c r="V362" s="84">
        <v>0</v>
      </c>
      <c r="W362" s="84">
        <v>0</v>
      </c>
      <c r="X362" s="88">
        <f t="shared" si="78"/>
        <v>1375</v>
      </c>
      <c r="Y362" s="88">
        <f t="shared" si="79"/>
        <v>53</v>
      </c>
      <c r="Z362" s="85">
        <f t="shared" si="80"/>
        <v>1428</v>
      </c>
    </row>
    <row r="363" spans="1:26" ht="25.5" hidden="1" outlineLevel="1">
      <c r="A363" s="920"/>
      <c r="B363" s="920"/>
      <c r="C363" s="83" t="s">
        <v>490</v>
      </c>
      <c r="D363" s="84">
        <v>2</v>
      </c>
      <c r="E363" s="84">
        <v>0</v>
      </c>
      <c r="F363" s="84">
        <v>0</v>
      </c>
      <c r="G363" s="84">
        <v>0</v>
      </c>
      <c r="H363" s="84">
        <v>163</v>
      </c>
      <c r="I363" s="84">
        <v>0</v>
      </c>
      <c r="J363" s="84">
        <v>0</v>
      </c>
      <c r="K363" s="84">
        <v>0</v>
      </c>
      <c r="L363" s="84">
        <v>0</v>
      </c>
      <c r="M363" s="84">
        <v>0</v>
      </c>
      <c r="N363" s="84">
        <v>0</v>
      </c>
      <c r="O363" s="84">
        <v>0</v>
      </c>
      <c r="P363" s="84">
        <v>0</v>
      </c>
      <c r="Q363" s="84">
        <v>0</v>
      </c>
      <c r="R363" s="84">
        <v>22</v>
      </c>
      <c r="S363" s="84">
        <v>0</v>
      </c>
      <c r="T363" s="84">
        <v>0</v>
      </c>
      <c r="U363" s="84">
        <v>0</v>
      </c>
      <c r="V363" s="84">
        <v>0</v>
      </c>
      <c r="W363" s="84">
        <v>0</v>
      </c>
      <c r="X363" s="88">
        <f t="shared" si="78"/>
        <v>187</v>
      </c>
      <c r="Y363" s="85">
        <f t="shared" si="79"/>
        <v>0</v>
      </c>
      <c r="Z363" s="85">
        <f t="shared" si="80"/>
        <v>187</v>
      </c>
    </row>
    <row r="364" spans="1:26" ht="38.25" hidden="1" outlineLevel="1">
      <c r="A364" s="920"/>
      <c r="B364" s="83" t="s">
        <v>491</v>
      </c>
      <c r="C364" s="83" t="s">
        <v>492</v>
      </c>
      <c r="D364" s="84">
        <v>0</v>
      </c>
      <c r="E364" s="84">
        <v>4</v>
      </c>
      <c r="F364" s="84">
        <v>9</v>
      </c>
      <c r="G364" s="84">
        <v>0</v>
      </c>
      <c r="H364" s="84">
        <v>1951</v>
      </c>
      <c r="I364" s="84">
        <v>0</v>
      </c>
      <c r="J364" s="84">
        <v>0</v>
      </c>
      <c r="K364" s="84">
        <v>3</v>
      </c>
      <c r="L364" s="84">
        <v>0</v>
      </c>
      <c r="M364" s="84">
        <v>91</v>
      </c>
      <c r="N364" s="84">
        <v>0</v>
      </c>
      <c r="O364" s="84">
        <v>0</v>
      </c>
      <c r="P364" s="84">
        <v>0</v>
      </c>
      <c r="Q364" s="84">
        <v>0</v>
      </c>
      <c r="R364" s="84">
        <v>110</v>
      </c>
      <c r="S364" s="84">
        <v>0</v>
      </c>
      <c r="T364" s="84">
        <v>0</v>
      </c>
      <c r="U364" s="84">
        <v>0</v>
      </c>
      <c r="V364" s="84">
        <v>0</v>
      </c>
      <c r="W364" s="84">
        <v>3</v>
      </c>
      <c r="X364" s="88">
        <f t="shared" si="78"/>
        <v>2074</v>
      </c>
      <c r="Y364" s="85">
        <f t="shared" si="79"/>
        <v>97</v>
      </c>
      <c r="Z364" s="85">
        <f t="shared" si="80"/>
        <v>2171</v>
      </c>
    </row>
    <row r="365" spans="1:26" ht="12.95" customHeight="1" collapsed="1">
      <c r="A365" s="922" t="s">
        <v>493</v>
      </c>
      <c r="B365" s="922"/>
      <c r="C365" s="922"/>
      <c r="D365" s="81">
        <v>3</v>
      </c>
      <c r="E365" s="81">
        <v>14</v>
      </c>
      <c r="F365" s="81">
        <v>21</v>
      </c>
      <c r="G365" s="81">
        <v>12</v>
      </c>
      <c r="H365" s="81">
        <v>3999</v>
      </c>
      <c r="I365" s="81">
        <v>0</v>
      </c>
      <c r="J365" s="81">
        <v>0</v>
      </c>
      <c r="K365" s="81">
        <v>0</v>
      </c>
      <c r="L365" s="81">
        <v>0</v>
      </c>
      <c r="M365" s="81">
        <v>24</v>
      </c>
      <c r="N365" s="81">
        <v>0</v>
      </c>
      <c r="O365" s="81">
        <v>0</v>
      </c>
      <c r="P365" s="81">
        <v>0</v>
      </c>
      <c r="Q365" s="81">
        <v>0</v>
      </c>
      <c r="R365" s="81">
        <v>211</v>
      </c>
      <c r="S365" s="81">
        <v>0</v>
      </c>
      <c r="T365" s="81">
        <v>0</v>
      </c>
      <c r="U365" s="81">
        <v>0</v>
      </c>
      <c r="V365" s="81">
        <v>0</v>
      </c>
      <c r="W365" s="81">
        <v>4</v>
      </c>
      <c r="X365" s="82">
        <f t="shared" si="78"/>
        <v>4260</v>
      </c>
      <c r="Y365" s="82">
        <f t="shared" si="79"/>
        <v>28</v>
      </c>
      <c r="Z365" s="82">
        <f t="shared" si="80"/>
        <v>4288</v>
      </c>
    </row>
    <row r="366" spans="1:26" ht="12.95" customHeight="1" collapsed="1">
      <c r="A366" s="922" t="s">
        <v>494</v>
      </c>
      <c r="B366" s="922"/>
      <c r="C366" s="922"/>
      <c r="D366" s="81">
        <v>3</v>
      </c>
      <c r="E366" s="81">
        <v>24</v>
      </c>
      <c r="F366" s="81">
        <v>51</v>
      </c>
      <c r="G366" s="81">
        <v>20</v>
      </c>
      <c r="H366" s="81">
        <v>5276</v>
      </c>
      <c r="I366" s="81">
        <v>0</v>
      </c>
      <c r="J366" s="81">
        <v>0</v>
      </c>
      <c r="K366" s="81">
        <v>0</v>
      </c>
      <c r="L366" s="81">
        <v>0</v>
      </c>
      <c r="M366" s="81">
        <v>41</v>
      </c>
      <c r="N366" s="81">
        <v>0</v>
      </c>
      <c r="O366" s="81">
        <v>0</v>
      </c>
      <c r="P366" s="81">
        <v>0</v>
      </c>
      <c r="Q366" s="81">
        <v>0</v>
      </c>
      <c r="R366" s="81">
        <v>167</v>
      </c>
      <c r="S366" s="81">
        <v>0</v>
      </c>
      <c r="T366" s="81">
        <v>0</v>
      </c>
      <c r="U366" s="81">
        <v>0</v>
      </c>
      <c r="V366" s="81">
        <v>0</v>
      </c>
      <c r="W366" s="81">
        <v>0</v>
      </c>
      <c r="X366" s="82">
        <f t="shared" si="78"/>
        <v>5541</v>
      </c>
      <c r="Y366" s="82">
        <f t="shared" si="79"/>
        <v>41</v>
      </c>
      <c r="Z366" s="82">
        <f t="shared" si="80"/>
        <v>5582</v>
      </c>
    </row>
    <row r="367" spans="1:26" ht="12.95" customHeight="1">
      <c r="A367" s="922" t="s">
        <v>495</v>
      </c>
      <c r="B367" s="922"/>
      <c r="C367" s="922"/>
      <c r="D367" s="81">
        <f t="shared" ref="D367:Z367" si="81">SUM(D368:D373)</f>
        <v>92</v>
      </c>
      <c r="E367" s="81">
        <f t="shared" si="81"/>
        <v>400</v>
      </c>
      <c r="F367" s="81">
        <f t="shared" si="81"/>
        <v>1027</v>
      </c>
      <c r="G367" s="81">
        <f t="shared" si="81"/>
        <v>300</v>
      </c>
      <c r="H367" s="81">
        <f t="shared" si="81"/>
        <v>43537</v>
      </c>
      <c r="I367" s="81">
        <f t="shared" si="81"/>
        <v>1</v>
      </c>
      <c r="J367" s="81">
        <f t="shared" si="81"/>
        <v>14</v>
      </c>
      <c r="K367" s="81">
        <f t="shared" si="81"/>
        <v>24</v>
      </c>
      <c r="L367" s="81">
        <f t="shared" si="81"/>
        <v>0</v>
      </c>
      <c r="M367" s="81">
        <f t="shared" si="81"/>
        <v>942</v>
      </c>
      <c r="N367" s="81">
        <f t="shared" si="81"/>
        <v>0</v>
      </c>
      <c r="O367" s="81">
        <f t="shared" si="81"/>
        <v>0</v>
      </c>
      <c r="P367" s="81">
        <f t="shared" si="81"/>
        <v>2</v>
      </c>
      <c r="Q367" s="81">
        <f t="shared" si="81"/>
        <v>4</v>
      </c>
      <c r="R367" s="81">
        <f t="shared" si="81"/>
        <v>1903</v>
      </c>
      <c r="S367" s="81">
        <f t="shared" si="81"/>
        <v>0</v>
      </c>
      <c r="T367" s="81">
        <f t="shared" si="81"/>
        <v>0</v>
      </c>
      <c r="U367" s="81">
        <f t="shared" si="81"/>
        <v>0</v>
      </c>
      <c r="V367" s="81">
        <f t="shared" si="81"/>
        <v>0</v>
      </c>
      <c r="W367" s="81">
        <f t="shared" si="81"/>
        <v>35</v>
      </c>
      <c r="X367" s="82">
        <f>SUM(X368:X373)</f>
        <v>47265</v>
      </c>
      <c r="Y367" s="82">
        <f>SUM(Y368:Y373)</f>
        <v>1016</v>
      </c>
      <c r="Z367" s="82">
        <f t="shared" si="81"/>
        <v>48281</v>
      </c>
    </row>
    <row r="368" spans="1:26" ht="25.5" hidden="1" outlineLevel="1">
      <c r="A368" s="920" t="s">
        <v>495</v>
      </c>
      <c r="B368" s="920" t="s">
        <v>496</v>
      </c>
      <c r="C368" s="83" t="s">
        <v>497</v>
      </c>
      <c r="D368" s="84">
        <v>75</v>
      </c>
      <c r="E368" s="84">
        <v>344</v>
      </c>
      <c r="F368" s="84">
        <v>898</v>
      </c>
      <c r="G368" s="84">
        <v>260</v>
      </c>
      <c r="H368" s="84">
        <v>33362</v>
      </c>
      <c r="I368" s="84">
        <v>1</v>
      </c>
      <c r="J368" s="84">
        <v>6</v>
      </c>
      <c r="K368" s="84">
        <v>12</v>
      </c>
      <c r="L368" s="84">
        <v>0</v>
      </c>
      <c r="M368" s="84">
        <v>240</v>
      </c>
      <c r="N368" s="84">
        <v>0</v>
      </c>
      <c r="O368" s="84">
        <v>0</v>
      </c>
      <c r="P368" s="84">
        <v>2</v>
      </c>
      <c r="Q368" s="84">
        <v>4</v>
      </c>
      <c r="R368" s="84">
        <v>1329</v>
      </c>
      <c r="S368" s="84">
        <v>0</v>
      </c>
      <c r="T368" s="84">
        <v>0</v>
      </c>
      <c r="U368" s="84">
        <v>0</v>
      </c>
      <c r="V368" s="84">
        <v>0</v>
      </c>
      <c r="W368" s="84">
        <v>3</v>
      </c>
      <c r="X368" s="88">
        <f t="shared" ref="X368:X373" si="82">D368+E368+F368+G368+H368+N368+O368+P368+Q368+R368</f>
        <v>36274</v>
      </c>
      <c r="Y368" s="85">
        <f t="shared" ref="Y368:Y373" si="83">I368+J368+K368+L368+M368+S368+T368+U368+V368+W368</f>
        <v>262</v>
      </c>
      <c r="Z368" s="85">
        <f t="shared" si="80"/>
        <v>36536</v>
      </c>
    </row>
    <row r="369" spans="1:26" ht="25.5" hidden="1" outlineLevel="1">
      <c r="A369" s="920"/>
      <c r="B369" s="920"/>
      <c r="C369" s="83" t="s">
        <v>498</v>
      </c>
      <c r="D369" s="84">
        <v>0</v>
      </c>
      <c r="E369" s="84">
        <v>2</v>
      </c>
      <c r="F369" s="84">
        <v>6</v>
      </c>
      <c r="G369" s="84">
        <v>0</v>
      </c>
      <c r="H369" s="84">
        <v>162</v>
      </c>
      <c r="I369" s="84">
        <v>0</v>
      </c>
      <c r="J369" s="84">
        <v>0</v>
      </c>
      <c r="K369" s="84">
        <v>0</v>
      </c>
      <c r="L369" s="84">
        <v>0</v>
      </c>
      <c r="M369" s="84">
        <v>0</v>
      </c>
      <c r="N369" s="84">
        <v>0</v>
      </c>
      <c r="O369" s="84">
        <v>0</v>
      </c>
      <c r="P369" s="84">
        <v>0</v>
      </c>
      <c r="Q369" s="84">
        <v>0</v>
      </c>
      <c r="R369" s="84">
        <v>0</v>
      </c>
      <c r="S369" s="84">
        <v>0</v>
      </c>
      <c r="T369" s="84">
        <v>0</v>
      </c>
      <c r="U369" s="84">
        <v>0</v>
      </c>
      <c r="V369" s="84">
        <v>0</v>
      </c>
      <c r="W369" s="84">
        <v>0</v>
      </c>
      <c r="X369" s="85">
        <f t="shared" si="82"/>
        <v>170</v>
      </c>
      <c r="Y369" s="85">
        <f t="shared" si="83"/>
        <v>0</v>
      </c>
      <c r="Z369" s="85">
        <f t="shared" si="80"/>
        <v>170</v>
      </c>
    </row>
    <row r="370" spans="1:26" ht="38.25" hidden="1" outlineLevel="1">
      <c r="A370" s="920"/>
      <c r="B370" s="920" t="s">
        <v>499</v>
      </c>
      <c r="C370" s="83" t="s">
        <v>500</v>
      </c>
      <c r="D370" s="84">
        <v>5</v>
      </c>
      <c r="E370" s="84">
        <v>18</v>
      </c>
      <c r="F370" s="84">
        <v>24</v>
      </c>
      <c r="G370" s="84">
        <v>16</v>
      </c>
      <c r="H370" s="84">
        <v>3790</v>
      </c>
      <c r="I370" s="84">
        <v>0</v>
      </c>
      <c r="J370" s="84">
        <v>2</v>
      </c>
      <c r="K370" s="84">
        <v>0</v>
      </c>
      <c r="L370" s="84">
        <v>0</v>
      </c>
      <c r="M370" s="84">
        <v>91</v>
      </c>
      <c r="N370" s="84">
        <v>0</v>
      </c>
      <c r="O370" s="84">
        <v>0</v>
      </c>
      <c r="P370" s="84">
        <v>0</v>
      </c>
      <c r="Q370" s="84">
        <v>0</v>
      </c>
      <c r="R370" s="84">
        <v>246</v>
      </c>
      <c r="S370" s="84">
        <v>0</v>
      </c>
      <c r="T370" s="84">
        <v>0</v>
      </c>
      <c r="U370" s="84">
        <v>0</v>
      </c>
      <c r="V370" s="84">
        <v>0</v>
      </c>
      <c r="W370" s="84">
        <v>4</v>
      </c>
      <c r="X370" s="85">
        <f t="shared" si="82"/>
        <v>4099</v>
      </c>
      <c r="Y370" s="85">
        <f t="shared" si="83"/>
        <v>97</v>
      </c>
      <c r="Z370" s="85">
        <f t="shared" si="80"/>
        <v>4196</v>
      </c>
    </row>
    <row r="371" spans="1:26" ht="38.25" hidden="1" outlineLevel="1">
      <c r="A371" s="920"/>
      <c r="B371" s="920"/>
      <c r="C371" s="83" t="s">
        <v>501</v>
      </c>
      <c r="D371" s="84">
        <v>0</v>
      </c>
      <c r="E371" s="84">
        <v>2</v>
      </c>
      <c r="F371" s="84">
        <v>6</v>
      </c>
      <c r="G371" s="84">
        <v>0</v>
      </c>
      <c r="H371" s="84">
        <v>555</v>
      </c>
      <c r="I371" s="84">
        <v>0</v>
      </c>
      <c r="J371" s="84">
        <v>0</v>
      </c>
      <c r="K371" s="84">
        <v>3</v>
      </c>
      <c r="L371" s="84">
        <v>0</v>
      </c>
      <c r="M371" s="84">
        <v>0</v>
      </c>
      <c r="N371" s="84">
        <v>0</v>
      </c>
      <c r="O371" s="84">
        <v>0</v>
      </c>
      <c r="P371" s="84">
        <v>0</v>
      </c>
      <c r="Q371" s="84">
        <v>0</v>
      </c>
      <c r="R371" s="84">
        <v>23</v>
      </c>
      <c r="S371" s="84">
        <v>0</v>
      </c>
      <c r="T371" s="84">
        <v>0</v>
      </c>
      <c r="U371" s="84">
        <v>0</v>
      </c>
      <c r="V371" s="84">
        <v>0</v>
      </c>
      <c r="W371" s="84">
        <v>0</v>
      </c>
      <c r="X371" s="88">
        <f t="shared" si="82"/>
        <v>586</v>
      </c>
      <c r="Y371" s="88">
        <f t="shared" si="83"/>
        <v>3</v>
      </c>
      <c r="Z371" s="85">
        <f t="shared" si="80"/>
        <v>589</v>
      </c>
    </row>
    <row r="372" spans="1:26" ht="25.5" hidden="1" outlineLevel="1">
      <c r="A372" s="920"/>
      <c r="B372" s="920" t="s">
        <v>502</v>
      </c>
      <c r="C372" s="83" t="s">
        <v>503</v>
      </c>
      <c r="D372" s="84">
        <v>2</v>
      </c>
      <c r="E372" s="84">
        <v>6</v>
      </c>
      <c r="F372" s="84">
        <v>15</v>
      </c>
      <c r="G372" s="84">
        <v>0</v>
      </c>
      <c r="H372" s="84">
        <v>989</v>
      </c>
      <c r="I372" s="84">
        <v>0</v>
      </c>
      <c r="J372" s="84">
        <v>0</v>
      </c>
      <c r="K372" s="84">
        <v>0</v>
      </c>
      <c r="L372" s="84">
        <v>0</v>
      </c>
      <c r="M372" s="84">
        <v>28</v>
      </c>
      <c r="N372" s="84">
        <v>0</v>
      </c>
      <c r="O372" s="84">
        <v>0</v>
      </c>
      <c r="P372" s="84">
        <v>0</v>
      </c>
      <c r="Q372" s="84">
        <v>0</v>
      </c>
      <c r="R372" s="84">
        <v>97</v>
      </c>
      <c r="S372" s="84">
        <v>0</v>
      </c>
      <c r="T372" s="84">
        <v>0</v>
      </c>
      <c r="U372" s="84">
        <v>0</v>
      </c>
      <c r="V372" s="84">
        <v>0</v>
      </c>
      <c r="W372" s="84">
        <v>0</v>
      </c>
      <c r="X372" s="85">
        <f t="shared" si="82"/>
        <v>1109</v>
      </c>
      <c r="Y372" s="85">
        <f t="shared" si="83"/>
        <v>28</v>
      </c>
      <c r="Z372" s="85">
        <f t="shared" si="80"/>
        <v>1137</v>
      </c>
    </row>
    <row r="373" spans="1:26" ht="38.25" hidden="1" outlineLevel="1">
      <c r="A373" s="920"/>
      <c r="B373" s="920"/>
      <c r="C373" s="83" t="s">
        <v>504</v>
      </c>
      <c r="D373" s="84">
        <v>10</v>
      </c>
      <c r="E373" s="84">
        <v>28</v>
      </c>
      <c r="F373" s="84">
        <v>78</v>
      </c>
      <c r="G373" s="84">
        <v>24</v>
      </c>
      <c r="H373" s="84">
        <v>4679</v>
      </c>
      <c r="I373" s="84">
        <v>0</v>
      </c>
      <c r="J373" s="84">
        <v>6</v>
      </c>
      <c r="K373" s="84">
        <v>9</v>
      </c>
      <c r="L373" s="84">
        <v>0</v>
      </c>
      <c r="M373" s="84">
        <v>583</v>
      </c>
      <c r="N373" s="84">
        <v>0</v>
      </c>
      <c r="O373" s="84">
        <v>0</v>
      </c>
      <c r="P373" s="84">
        <v>0</v>
      </c>
      <c r="Q373" s="84">
        <v>0</v>
      </c>
      <c r="R373" s="84">
        <v>208</v>
      </c>
      <c r="S373" s="84">
        <v>0</v>
      </c>
      <c r="T373" s="84">
        <v>0</v>
      </c>
      <c r="U373" s="84">
        <v>0</v>
      </c>
      <c r="V373" s="84">
        <v>0</v>
      </c>
      <c r="W373" s="84">
        <v>28</v>
      </c>
      <c r="X373" s="88">
        <f t="shared" si="82"/>
        <v>5027</v>
      </c>
      <c r="Y373" s="88">
        <f t="shared" si="83"/>
        <v>626</v>
      </c>
      <c r="Z373" s="85">
        <f t="shared" si="80"/>
        <v>5653</v>
      </c>
    </row>
    <row r="374" spans="1:26" ht="24.75" customHeight="1" collapsed="1">
      <c r="A374" s="922" t="s">
        <v>505</v>
      </c>
      <c r="B374" s="922"/>
      <c r="C374" s="922"/>
      <c r="D374" s="81">
        <f t="shared" ref="D374:Z374" si="84">+D375+D376</f>
        <v>0</v>
      </c>
      <c r="E374" s="81">
        <f t="shared" si="84"/>
        <v>4</v>
      </c>
      <c r="F374" s="81">
        <f t="shared" si="84"/>
        <v>0</v>
      </c>
      <c r="G374" s="81">
        <f t="shared" si="84"/>
        <v>0</v>
      </c>
      <c r="H374" s="81">
        <f t="shared" si="84"/>
        <v>542</v>
      </c>
      <c r="I374" s="81">
        <f t="shared" si="84"/>
        <v>0</v>
      </c>
      <c r="J374" s="81">
        <f t="shared" si="84"/>
        <v>0</v>
      </c>
      <c r="K374" s="81">
        <f t="shared" si="84"/>
        <v>0</v>
      </c>
      <c r="L374" s="81">
        <f t="shared" si="84"/>
        <v>0</v>
      </c>
      <c r="M374" s="81">
        <f t="shared" si="84"/>
        <v>0</v>
      </c>
      <c r="N374" s="81">
        <f t="shared" si="84"/>
        <v>0</v>
      </c>
      <c r="O374" s="81">
        <f t="shared" si="84"/>
        <v>0</v>
      </c>
      <c r="P374" s="81">
        <f t="shared" si="84"/>
        <v>0</v>
      </c>
      <c r="Q374" s="81">
        <f t="shared" si="84"/>
        <v>0</v>
      </c>
      <c r="R374" s="81">
        <f t="shared" si="84"/>
        <v>4</v>
      </c>
      <c r="S374" s="81">
        <f t="shared" si="84"/>
        <v>0</v>
      </c>
      <c r="T374" s="81">
        <f t="shared" si="84"/>
        <v>0</v>
      </c>
      <c r="U374" s="81">
        <f t="shared" si="84"/>
        <v>0</v>
      </c>
      <c r="V374" s="81">
        <f t="shared" si="84"/>
        <v>0</v>
      </c>
      <c r="W374" s="81">
        <f t="shared" si="84"/>
        <v>0</v>
      </c>
      <c r="X374" s="82">
        <f t="shared" si="84"/>
        <v>550</v>
      </c>
      <c r="Y374" s="82">
        <f t="shared" si="84"/>
        <v>0</v>
      </c>
      <c r="Z374" s="82">
        <f t="shared" si="84"/>
        <v>550</v>
      </c>
    </row>
    <row r="375" spans="1:26" ht="51" hidden="1" outlineLevel="1">
      <c r="A375" s="920" t="s">
        <v>505</v>
      </c>
      <c r="B375" s="920" t="s">
        <v>506</v>
      </c>
      <c r="C375" s="83" t="s">
        <v>506</v>
      </c>
      <c r="D375" s="84">
        <v>0</v>
      </c>
      <c r="E375" s="84">
        <v>4</v>
      </c>
      <c r="F375" s="84">
        <v>0</v>
      </c>
      <c r="G375" s="84">
        <v>0</v>
      </c>
      <c r="H375" s="84">
        <v>542</v>
      </c>
      <c r="I375" s="84">
        <v>0</v>
      </c>
      <c r="J375" s="84">
        <v>0</v>
      </c>
      <c r="K375" s="84">
        <v>0</v>
      </c>
      <c r="L375" s="84">
        <v>0</v>
      </c>
      <c r="M375" s="84">
        <v>0</v>
      </c>
      <c r="N375" s="84">
        <v>0</v>
      </c>
      <c r="O375" s="84">
        <v>0</v>
      </c>
      <c r="P375" s="84">
        <v>0</v>
      </c>
      <c r="Q375" s="84">
        <v>0</v>
      </c>
      <c r="R375" s="84">
        <v>4</v>
      </c>
      <c r="S375" s="84">
        <v>0</v>
      </c>
      <c r="T375" s="84">
        <v>0</v>
      </c>
      <c r="U375" s="84">
        <v>0</v>
      </c>
      <c r="V375" s="84">
        <v>0</v>
      </c>
      <c r="W375" s="84">
        <v>0</v>
      </c>
      <c r="X375" s="88">
        <f>D375+E375+F375+G375+H375+N375+O375+P375+Q375+R375</f>
        <v>550</v>
      </c>
      <c r="Y375" s="85">
        <f>I375+J375+K375+L375+M375+S375+T375+U375+V375+W375</f>
        <v>0</v>
      </c>
      <c r="Z375" s="85">
        <f t="shared" si="80"/>
        <v>550</v>
      </c>
    </row>
    <row r="376" spans="1:26" ht="25.5" hidden="1" outlineLevel="1">
      <c r="A376" s="920"/>
      <c r="B376" s="920"/>
      <c r="C376" s="83" t="s">
        <v>507</v>
      </c>
      <c r="D376" s="84">
        <v>0</v>
      </c>
      <c r="E376" s="84">
        <v>0</v>
      </c>
      <c r="F376" s="84">
        <v>0</v>
      </c>
      <c r="G376" s="84">
        <v>0</v>
      </c>
      <c r="H376" s="84">
        <v>0</v>
      </c>
      <c r="I376" s="84">
        <v>0</v>
      </c>
      <c r="J376" s="84">
        <v>0</v>
      </c>
      <c r="K376" s="84">
        <v>0</v>
      </c>
      <c r="L376" s="84">
        <v>0</v>
      </c>
      <c r="M376" s="84">
        <v>0</v>
      </c>
      <c r="N376" s="84">
        <v>0</v>
      </c>
      <c r="O376" s="84">
        <v>0</v>
      </c>
      <c r="P376" s="84">
        <v>0</v>
      </c>
      <c r="Q376" s="84">
        <v>0</v>
      </c>
      <c r="R376" s="84">
        <v>0</v>
      </c>
      <c r="S376" s="84">
        <v>0</v>
      </c>
      <c r="T376" s="84">
        <v>0</v>
      </c>
      <c r="U376" s="84">
        <v>0</v>
      </c>
      <c r="V376" s="84">
        <v>0</v>
      </c>
      <c r="W376" s="84">
        <v>0</v>
      </c>
      <c r="X376" s="85">
        <f>D376+E376+F376+G376+H376+N376+O376+P376+Q376+R376</f>
        <v>0</v>
      </c>
      <c r="Y376" s="85">
        <f>I376+J376+K376+L376+M376+S376+T376+U376+V376+W376</f>
        <v>0</v>
      </c>
      <c r="Z376" s="85">
        <f t="shared" si="80"/>
        <v>0</v>
      </c>
    </row>
    <row r="377" spans="1:26" ht="12.95" customHeight="1" collapsed="1">
      <c r="A377" s="922" t="s">
        <v>508</v>
      </c>
      <c r="B377" s="922"/>
      <c r="C377" s="922"/>
      <c r="D377" s="81">
        <f t="shared" ref="D377:W377" si="85">+D378+D379</f>
        <v>179</v>
      </c>
      <c r="E377" s="81">
        <f t="shared" si="85"/>
        <v>996</v>
      </c>
      <c r="F377" s="81">
        <f t="shared" si="85"/>
        <v>2433</v>
      </c>
      <c r="G377" s="81">
        <f t="shared" si="85"/>
        <v>705</v>
      </c>
      <c r="H377" s="81">
        <f t="shared" si="85"/>
        <v>336138</v>
      </c>
      <c r="I377" s="81">
        <f t="shared" si="85"/>
        <v>1</v>
      </c>
      <c r="J377" s="81">
        <f t="shared" si="85"/>
        <v>10</v>
      </c>
      <c r="K377" s="81">
        <f t="shared" si="85"/>
        <v>30</v>
      </c>
      <c r="L377" s="81">
        <f t="shared" si="85"/>
        <v>12</v>
      </c>
      <c r="M377" s="81">
        <f t="shared" si="85"/>
        <v>852</v>
      </c>
      <c r="N377" s="81">
        <f t="shared" si="85"/>
        <v>0</v>
      </c>
      <c r="O377" s="81">
        <f t="shared" si="85"/>
        <v>2</v>
      </c>
      <c r="P377" s="81">
        <f t="shared" si="85"/>
        <v>3</v>
      </c>
      <c r="Q377" s="81">
        <f t="shared" si="85"/>
        <v>27</v>
      </c>
      <c r="R377" s="81">
        <f t="shared" si="85"/>
        <v>19731</v>
      </c>
      <c r="S377" s="81">
        <f t="shared" si="85"/>
        <v>0</v>
      </c>
      <c r="T377" s="81">
        <f t="shared" si="85"/>
        <v>0</v>
      </c>
      <c r="U377" s="81">
        <f t="shared" si="85"/>
        <v>0</v>
      </c>
      <c r="V377" s="81">
        <f t="shared" si="85"/>
        <v>0</v>
      </c>
      <c r="W377" s="81">
        <f t="shared" si="85"/>
        <v>24</v>
      </c>
      <c r="X377" s="82">
        <f>X378+X379</f>
        <v>360214</v>
      </c>
      <c r="Y377" s="82">
        <f>Y378+Y379</f>
        <v>929</v>
      </c>
      <c r="Z377" s="82">
        <f>Z378+Z379</f>
        <v>361143</v>
      </c>
    </row>
    <row r="378" spans="1:26" ht="63.75" hidden="1" outlineLevel="1">
      <c r="A378" s="920" t="s">
        <v>508</v>
      </c>
      <c r="B378" s="83" t="s">
        <v>509</v>
      </c>
      <c r="C378" s="83" t="s">
        <v>510</v>
      </c>
      <c r="D378" s="84">
        <v>0</v>
      </c>
      <c r="E378" s="84">
        <v>16</v>
      </c>
      <c r="F378" s="84">
        <v>9</v>
      </c>
      <c r="G378" s="84">
        <v>0</v>
      </c>
      <c r="H378" s="84">
        <v>1534</v>
      </c>
      <c r="I378" s="84">
        <v>1</v>
      </c>
      <c r="J378" s="84">
        <v>0</v>
      </c>
      <c r="K378" s="84">
        <v>0</v>
      </c>
      <c r="L378" s="84">
        <v>4</v>
      </c>
      <c r="M378" s="84">
        <v>0</v>
      </c>
      <c r="N378" s="84">
        <v>0</v>
      </c>
      <c r="O378" s="84">
        <v>0</v>
      </c>
      <c r="P378" s="84">
        <v>0</v>
      </c>
      <c r="Q378" s="84">
        <v>0</v>
      </c>
      <c r="R378" s="84">
        <v>110</v>
      </c>
      <c r="S378" s="84">
        <v>0</v>
      </c>
      <c r="T378" s="84">
        <v>0</v>
      </c>
      <c r="U378" s="84">
        <v>0</v>
      </c>
      <c r="V378" s="84">
        <v>0</v>
      </c>
      <c r="W378" s="84">
        <v>0</v>
      </c>
      <c r="X378" s="88">
        <f>D378+E378+F378+G378+H378+N378+O378+P378+Q378+R378</f>
        <v>1669</v>
      </c>
      <c r="Y378" s="85">
        <f>I378+J378+K378+L378+M378+S378+T378+U378+V378+W378</f>
        <v>5</v>
      </c>
      <c r="Z378" s="85">
        <f t="shared" si="80"/>
        <v>1674</v>
      </c>
    </row>
    <row r="379" spans="1:26" ht="89.25" hidden="1" outlineLevel="1">
      <c r="A379" s="920"/>
      <c r="B379" s="83" t="s">
        <v>511</v>
      </c>
      <c r="C379" s="83" t="s">
        <v>512</v>
      </c>
      <c r="D379" s="84">
        <v>179</v>
      </c>
      <c r="E379" s="84">
        <v>980</v>
      </c>
      <c r="F379" s="84">
        <v>2424</v>
      </c>
      <c r="G379" s="84">
        <v>705</v>
      </c>
      <c r="H379" s="84">
        <v>334604</v>
      </c>
      <c r="I379" s="84">
        <v>0</v>
      </c>
      <c r="J379" s="84">
        <v>10</v>
      </c>
      <c r="K379" s="84">
        <v>30</v>
      </c>
      <c r="L379" s="84">
        <v>8</v>
      </c>
      <c r="M379" s="84">
        <v>852</v>
      </c>
      <c r="N379" s="84">
        <v>0</v>
      </c>
      <c r="O379" s="84">
        <v>2</v>
      </c>
      <c r="P379" s="84">
        <v>3</v>
      </c>
      <c r="Q379" s="84">
        <v>27</v>
      </c>
      <c r="R379" s="84">
        <v>19621</v>
      </c>
      <c r="S379" s="84">
        <v>0</v>
      </c>
      <c r="T379" s="84">
        <v>0</v>
      </c>
      <c r="U379" s="84">
        <v>0</v>
      </c>
      <c r="V379" s="84">
        <v>0</v>
      </c>
      <c r="W379" s="84">
        <v>24</v>
      </c>
      <c r="X379" s="85">
        <f>D379+E379+F379+G379+H379+N379+O379+P379+Q379+R379</f>
        <v>358545</v>
      </c>
      <c r="Y379" s="85">
        <f>I379+J379+K379+L379+M379+S379+T379+U379+V379+W379</f>
        <v>924</v>
      </c>
      <c r="Z379" s="85">
        <f t="shared" si="80"/>
        <v>359469</v>
      </c>
    </row>
    <row r="380" spans="1:26" ht="12.95" customHeight="1" collapsed="1">
      <c r="A380" s="922" t="s">
        <v>513</v>
      </c>
      <c r="B380" s="922"/>
      <c r="C380" s="922"/>
      <c r="D380" s="81">
        <f t="shared" ref="D380:W380" si="86">SUM(D381:D390)</f>
        <v>100</v>
      </c>
      <c r="E380" s="81">
        <f t="shared" si="86"/>
        <v>572</v>
      </c>
      <c r="F380" s="81">
        <f t="shared" si="86"/>
        <v>1218</v>
      </c>
      <c r="G380" s="81">
        <f t="shared" si="86"/>
        <v>422</v>
      </c>
      <c r="H380" s="81">
        <f t="shared" si="86"/>
        <v>128232</v>
      </c>
      <c r="I380" s="81">
        <f t="shared" si="86"/>
        <v>0</v>
      </c>
      <c r="J380" s="81">
        <f t="shared" si="86"/>
        <v>4</v>
      </c>
      <c r="K380" s="81">
        <f t="shared" si="86"/>
        <v>6</v>
      </c>
      <c r="L380" s="81">
        <f t="shared" si="86"/>
        <v>0</v>
      </c>
      <c r="M380" s="81">
        <f t="shared" si="86"/>
        <v>364</v>
      </c>
      <c r="N380" s="81">
        <f t="shared" si="86"/>
        <v>0</v>
      </c>
      <c r="O380" s="81">
        <f t="shared" si="86"/>
        <v>4</v>
      </c>
      <c r="P380" s="81">
        <f t="shared" si="86"/>
        <v>0</v>
      </c>
      <c r="Q380" s="81">
        <f t="shared" si="86"/>
        <v>10</v>
      </c>
      <c r="R380" s="81">
        <f t="shared" si="86"/>
        <v>7757</v>
      </c>
      <c r="S380" s="81">
        <f t="shared" si="86"/>
        <v>0</v>
      </c>
      <c r="T380" s="81">
        <f t="shared" si="86"/>
        <v>0</v>
      </c>
      <c r="U380" s="81">
        <f t="shared" si="86"/>
        <v>0</v>
      </c>
      <c r="V380" s="81">
        <f t="shared" si="86"/>
        <v>0</v>
      </c>
      <c r="W380" s="81">
        <f t="shared" si="86"/>
        <v>20</v>
      </c>
      <c r="X380" s="82">
        <f>SUM(X381:X390)</f>
        <v>138315</v>
      </c>
      <c r="Y380" s="82">
        <f>SUM(Y381:Y390)</f>
        <v>394</v>
      </c>
      <c r="Z380" s="82">
        <f>SUM(Z381:Z390)</f>
        <v>138709</v>
      </c>
    </row>
    <row r="381" spans="1:26" ht="25.5" hidden="1" outlineLevel="1">
      <c r="A381" s="920" t="s">
        <v>513</v>
      </c>
      <c r="B381" s="920" t="s">
        <v>514</v>
      </c>
      <c r="C381" s="83" t="s">
        <v>515</v>
      </c>
      <c r="D381" s="84">
        <v>14</v>
      </c>
      <c r="E381" s="84">
        <v>124</v>
      </c>
      <c r="F381" s="84">
        <v>261</v>
      </c>
      <c r="G381" s="84">
        <v>106</v>
      </c>
      <c r="H381" s="84">
        <v>34888</v>
      </c>
      <c r="I381" s="84">
        <v>0</v>
      </c>
      <c r="J381" s="84">
        <v>2</v>
      </c>
      <c r="K381" s="84">
        <v>3</v>
      </c>
      <c r="L381" s="84">
        <v>0</v>
      </c>
      <c r="M381" s="84">
        <v>193</v>
      </c>
      <c r="N381" s="84">
        <v>0</v>
      </c>
      <c r="O381" s="84">
        <v>2</v>
      </c>
      <c r="P381" s="84">
        <v>0</v>
      </c>
      <c r="Q381" s="84">
        <v>6</v>
      </c>
      <c r="R381" s="84">
        <v>2337</v>
      </c>
      <c r="S381" s="84">
        <v>0</v>
      </c>
      <c r="T381" s="84">
        <v>0</v>
      </c>
      <c r="U381" s="84">
        <v>0</v>
      </c>
      <c r="V381" s="84">
        <v>0</v>
      </c>
      <c r="W381" s="84">
        <v>11</v>
      </c>
      <c r="X381" s="88">
        <f t="shared" ref="X381:X390" si="87">D381+E381+F381+G381+H381+N381+O381+P381+Q381+R381</f>
        <v>37738</v>
      </c>
      <c r="Y381" s="85">
        <f t="shared" ref="Y381:Y390" si="88">I381+J381+K381+L381+M381+S381+T381+U381+V381+W381</f>
        <v>209</v>
      </c>
      <c r="Z381" s="85">
        <f t="shared" si="80"/>
        <v>37947</v>
      </c>
    </row>
    <row r="382" spans="1:26" ht="51" hidden="1" outlineLevel="1">
      <c r="A382" s="920"/>
      <c r="B382" s="920"/>
      <c r="C382" s="83" t="s">
        <v>516</v>
      </c>
      <c r="D382" s="84">
        <v>16</v>
      </c>
      <c r="E382" s="84">
        <v>86</v>
      </c>
      <c r="F382" s="84">
        <v>144</v>
      </c>
      <c r="G382" s="84">
        <v>68</v>
      </c>
      <c r="H382" s="84">
        <v>9374</v>
      </c>
      <c r="I382" s="84">
        <v>0</v>
      </c>
      <c r="J382" s="84">
        <v>0</v>
      </c>
      <c r="K382" s="84">
        <v>0</v>
      </c>
      <c r="L382" s="84">
        <v>0</v>
      </c>
      <c r="M382" s="84">
        <v>0</v>
      </c>
      <c r="N382" s="84">
        <v>0</v>
      </c>
      <c r="O382" s="84">
        <v>0</v>
      </c>
      <c r="P382" s="84">
        <v>0</v>
      </c>
      <c r="Q382" s="84">
        <v>0</v>
      </c>
      <c r="R382" s="84">
        <v>258</v>
      </c>
      <c r="S382" s="84">
        <v>0</v>
      </c>
      <c r="T382" s="84">
        <v>0</v>
      </c>
      <c r="U382" s="84">
        <v>0</v>
      </c>
      <c r="V382" s="84">
        <v>0</v>
      </c>
      <c r="W382" s="84">
        <v>0</v>
      </c>
      <c r="X382" s="85">
        <f t="shared" si="87"/>
        <v>9946</v>
      </c>
      <c r="Y382" s="85">
        <f t="shared" si="88"/>
        <v>0</v>
      </c>
      <c r="Z382" s="85">
        <f t="shared" si="80"/>
        <v>9946</v>
      </c>
    </row>
    <row r="383" spans="1:26" ht="25.5" hidden="1" outlineLevel="1">
      <c r="A383" s="920"/>
      <c r="B383" s="920"/>
      <c r="C383" s="83" t="s">
        <v>517</v>
      </c>
      <c r="D383" s="84">
        <v>30</v>
      </c>
      <c r="E383" s="84">
        <v>92</v>
      </c>
      <c r="F383" s="84">
        <v>246</v>
      </c>
      <c r="G383" s="84">
        <v>82</v>
      </c>
      <c r="H383" s="84">
        <v>18202</v>
      </c>
      <c r="I383" s="84">
        <v>0</v>
      </c>
      <c r="J383" s="84">
        <v>0</v>
      </c>
      <c r="K383" s="84">
        <v>0</v>
      </c>
      <c r="L383" s="84">
        <v>0</v>
      </c>
      <c r="M383" s="84">
        <v>0</v>
      </c>
      <c r="N383" s="84">
        <v>0</v>
      </c>
      <c r="O383" s="84">
        <v>0</v>
      </c>
      <c r="P383" s="84">
        <v>0</v>
      </c>
      <c r="Q383" s="84">
        <v>2</v>
      </c>
      <c r="R383" s="84">
        <v>792</v>
      </c>
      <c r="S383" s="84">
        <v>0</v>
      </c>
      <c r="T383" s="84">
        <v>0</v>
      </c>
      <c r="U383" s="84">
        <v>0</v>
      </c>
      <c r="V383" s="84">
        <v>0</v>
      </c>
      <c r="W383" s="84">
        <v>0</v>
      </c>
      <c r="X383" s="85">
        <f t="shared" si="87"/>
        <v>19446</v>
      </c>
      <c r="Y383" s="85">
        <f t="shared" si="88"/>
        <v>0</v>
      </c>
      <c r="Z383" s="85">
        <f t="shared" si="80"/>
        <v>19446</v>
      </c>
    </row>
    <row r="384" spans="1:26" ht="25.5" hidden="1" outlineLevel="1">
      <c r="A384" s="920"/>
      <c r="B384" s="920"/>
      <c r="C384" s="83" t="s">
        <v>518</v>
      </c>
      <c r="D384" s="84">
        <v>0</v>
      </c>
      <c r="E384" s="84">
        <v>0</v>
      </c>
      <c r="F384" s="84">
        <v>0</v>
      </c>
      <c r="G384" s="84">
        <v>0</v>
      </c>
      <c r="H384" s="84">
        <v>0</v>
      </c>
      <c r="I384" s="84">
        <v>0</v>
      </c>
      <c r="J384" s="84">
        <v>0</v>
      </c>
      <c r="K384" s="84">
        <v>0</v>
      </c>
      <c r="L384" s="84">
        <v>0</v>
      </c>
      <c r="M384" s="84">
        <v>0</v>
      </c>
      <c r="N384" s="84">
        <v>0</v>
      </c>
      <c r="O384" s="84">
        <v>0</v>
      </c>
      <c r="P384" s="84">
        <v>0</v>
      </c>
      <c r="Q384" s="84">
        <v>0</v>
      </c>
      <c r="R384" s="84">
        <v>0</v>
      </c>
      <c r="S384" s="84">
        <v>0</v>
      </c>
      <c r="T384" s="84">
        <v>0</v>
      </c>
      <c r="U384" s="84">
        <v>0</v>
      </c>
      <c r="V384" s="84">
        <v>0</v>
      </c>
      <c r="W384" s="84">
        <v>0</v>
      </c>
      <c r="X384" s="88">
        <f t="shared" si="87"/>
        <v>0</v>
      </c>
      <c r="Y384" s="88">
        <f t="shared" si="88"/>
        <v>0</v>
      </c>
      <c r="Z384" s="85">
        <f t="shared" si="80"/>
        <v>0</v>
      </c>
    </row>
    <row r="385" spans="1:26" ht="25.5" hidden="1" outlineLevel="1">
      <c r="A385" s="920"/>
      <c r="B385" s="920" t="s">
        <v>519</v>
      </c>
      <c r="C385" s="83" t="s">
        <v>520</v>
      </c>
      <c r="D385" s="84">
        <v>9</v>
      </c>
      <c r="E385" s="84">
        <v>60</v>
      </c>
      <c r="F385" s="84">
        <v>123</v>
      </c>
      <c r="G385" s="84">
        <v>44</v>
      </c>
      <c r="H385" s="84">
        <v>18776</v>
      </c>
      <c r="I385" s="84">
        <v>0</v>
      </c>
      <c r="J385" s="84">
        <v>0</v>
      </c>
      <c r="K385" s="84">
        <v>0</v>
      </c>
      <c r="L385" s="84">
        <v>0</v>
      </c>
      <c r="M385" s="84">
        <v>105</v>
      </c>
      <c r="N385" s="84">
        <v>0</v>
      </c>
      <c r="O385" s="84">
        <v>0</v>
      </c>
      <c r="P385" s="84">
        <v>0</v>
      </c>
      <c r="Q385" s="84">
        <v>0</v>
      </c>
      <c r="R385" s="84">
        <v>1160</v>
      </c>
      <c r="S385" s="84">
        <v>0</v>
      </c>
      <c r="T385" s="84">
        <v>0</v>
      </c>
      <c r="U385" s="84">
        <v>0</v>
      </c>
      <c r="V385" s="84">
        <v>0</v>
      </c>
      <c r="W385" s="84">
        <v>9</v>
      </c>
      <c r="X385" s="85">
        <f t="shared" si="87"/>
        <v>20172</v>
      </c>
      <c r="Y385" s="85">
        <f t="shared" si="88"/>
        <v>114</v>
      </c>
      <c r="Z385" s="85">
        <f t="shared" si="80"/>
        <v>20286</v>
      </c>
    </row>
    <row r="386" spans="1:26" ht="51" hidden="1" outlineLevel="1">
      <c r="A386" s="920"/>
      <c r="B386" s="920"/>
      <c r="C386" s="83" t="s">
        <v>521</v>
      </c>
      <c r="D386" s="84">
        <v>23</v>
      </c>
      <c r="E386" s="84">
        <v>148</v>
      </c>
      <c r="F386" s="84">
        <v>321</v>
      </c>
      <c r="G386" s="84">
        <v>72</v>
      </c>
      <c r="H386" s="84">
        <v>27033</v>
      </c>
      <c r="I386" s="84">
        <v>0</v>
      </c>
      <c r="J386" s="84">
        <v>0</v>
      </c>
      <c r="K386" s="84">
        <v>0</v>
      </c>
      <c r="L386" s="84">
        <v>0</v>
      </c>
      <c r="M386" s="84">
        <v>42</v>
      </c>
      <c r="N386" s="84">
        <v>0</v>
      </c>
      <c r="O386" s="84">
        <v>2</v>
      </c>
      <c r="P386" s="84">
        <v>0</v>
      </c>
      <c r="Q386" s="84">
        <v>0</v>
      </c>
      <c r="R386" s="84">
        <v>2193</v>
      </c>
      <c r="S386" s="84">
        <v>0</v>
      </c>
      <c r="T386" s="84">
        <v>0</v>
      </c>
      <c r="U386" s="84">
        <v>0</v>
      </c>
      <c r="V386" s="84">
        <v>0</v>
      </c>
      <c r="W386" s="84">
        <v>0</v>
      </c>
      <c r="X386" s="88">
        <f t="shared" si="87"/>
        <v>29792</v>
      </c>
      <c r="Y386" s="88">
        <f t="shared" si="88"/>
        <v>42</v>
      </c>
      <c r="Z386" s="85">
        <f t="shared" si="80"/>
        <v>29834</v>
      </c>
    </row>
    <row r="387" spans="1:26" ht="38.25" hidden="1" outlineLevel="1">
      <c r="A387" s="920"/>
      <c r="B387" s="920"/>
      <c r="C387" s="83" t="s">
        <v>522</v>
      </c>
      <c r="D387" s="84">
        <v>0</v>
      </c>
      <c r="E387" s="84">
        <v>0</v>
      </c>
      <c r="F387" s="84">
        <v>0</v>
      </c>
      <c r="G387" s="84">
        <v>0</v>
      </c>
      <c r="H387" s="84">
        <v>0</v>
      </c>
      <c r="I387" s="84">
        <v>0</v>
      </c>
      <c r="J387" s="84">
        <v>0</v>
      </c>
      <c r="K387" s="84">
        <v>0</v>
      </c>
      <c r="L387" s="84">
        <v>0</v>
      </c>
      <c r="M387" s="84">
        <v>0</v>
      </c>
      <c r="N387" s="84">
        <v>0</v>
      </c>
      <c r="O387" s="84">
        <v>0</v>
      </c>
      <c r="P387" s="84">
        <v>0</v>
      </c>
      <c r="Q387" s="84">
        <v>0</v>
      </c>
      <c r="R387" s="84">
        <v>0</v>
      </c>
      <c r="S387" s="84">
        <v>0</v>
      </c>
      <c r="T387" s="84">
        <v>0</v>
      </c>
      <c r="U387" s="84">
        <v>0</v>
      </c>
      <c r="V387" s="84">
        <v>0</v>
      </c>
      <c r="W387" s="84">
        <v>0</v>
      </c>
      <c r="X387" s="88">
        <f t="shared" si="87"/>
        <v>0</v>
      </c>
      <c r="Y387" s="85">
        <f t="shared" si="88"/>
        <v>0</v>
      </c>
      <c r="Z387" s="85">
        <f t="shared" si="80"/>
        <v>0</v>
      </c>
    </row>
    <row r="388" spans="1:26" hidden="1" outlineLevel="1">
      <c r="A388" s="920"/>
      <c r="B388" s="920" t="s">
        <v>523</v>
      </c>
      <c r="C388" s="83" t="s">
        <v>524</v>
      </c>
      <c r="D388" s="84">
        <v>6</v>
      </c>
      <c r="E388" s="84">
        <v>48</v>
      </c>
      <c r="F388" s="84">
        <v>60</v>
      </c>
      <c r="G388" s="84">
        <v>24</v>
      </c>
      <c r="H388" s="84">
        <v>10954</v>
      </c>
      <c r="I388" s="84">
        <v>0</v>
      </c>
      <c r="J388" s="84">
        <v>0</v>
      </c>
      <c r="K388" s="84">
        <v>0</v>
      </c>
      <c r="L388" s="84">
        <v>0</v>
      </c>
      <c r="M388" s="84">
        <v>24</v>
      </c>
      <c r="N388" s="84">
        <v>0</v>
      </c>
      <c r="O388" s="84">
        <v>0</v>
      </c>
      <c r="P388" s="84">
        <v>0</v>
      </c>
      <c r="Q388" s="84">
        <v>0</v>
      </c>
      <c r="R388" s="84">
        <v>649</v>
      </c>
      <c r="S388" s="84">
        <v>0</v>
      </c>
      <c r="T388" s="84">
        <v>0</v>
      </c>
      <c r="U388" s="84">
        <v>0</v>
      </c>
      <c r="V388" s="84">
        <v>0</v>
      </c>
      <c r="W388" s="84">
        <v>0</v>
      </c>
      <c r="X388" s="88">
        <f t="shared" si="87"/>
        <v>11741</v>
      </c>
      <c r="Y388" s="85">
        <f t="shared" si="88"/>
        <v>24</v>
      </c>
      <c r="Z388" s="85">
        <f t="shared" si="80"/>
        <v>11765</v>
      </c>
    </row>
    <row r="389" spans="1:26" ht="38.25" hidden="1" outlineLevel="1">
      <c r="A389" s="920"/>
      <c r="B389" s="920"/>
      <c r="C389" s="83" t="s">
        <v>525</v>
      </c>
      <c r="D389" s="84">
        <v>0</v>
      </c>
      <c r="E389" s="84">
        <v>0</v>
      </c>
      <c r="F389" s="84">
        <v>0</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c r="W389" s="84">
        <v>0</v>
      </c>
      <c r="X389" s="88">
        <f t="shared" si="87"/>
        <v>0</v>
      </c>
      <c r="Y389" s="85">
        <f t="shared" si="88"/>
        <v>0</v>
      </c>
      <c r="Z389" s="85">
        <f t="shared" si="80"/>
        <v>0</v>
      </c>
    </row>
    <row r="390" spans="1:26" ht="63.75" hidden="1" outlineLevel="1">
      <c r="A390" s="920"/>
      <c r="B390" s="920"/>
      <c r="C390" s="83" t="s">
        <v>526</v>
      </c>
      <c r="D390" s="84">
        <v>2</v>
      </c>
      <c r="E390" s="84">
        <v>14</v>
      </c>
      <c r="F390" s="84">
        <v>63</v>
      </c>
      <c r="G390" s="84">
        <v>26</v>
      </c>
      <c r="H390" s="84">
        <v>9005</v>
      </c>
      <c r="I390" s="84">
        <v>0</v>
      </c>
      <c r="J390" s="84">
        <v>2</v>
      </c>
      <c r="K390" s="84">
        <v>3</v>
      </c>
      <c r="L390" s="84">
        <v>0</v>
      </c>
      <c r="M390" s="84">
        <v>0</v>
      </c>
      <c r="N390" s="84">
        <v>0</v>
      </c>
      <c r="O390" s="84">
        <v>0</v>
      </c>
      <c r="P390" s="84">
        <v>0</v>
      </c>
      <c r="Q390" s="84">
        <v>2</v>
      </c>
      <c r="R390" s="84">
        <v>368</v>
      </c>
      <c r="S390" s="84">
        <v>0</v>
      </c>
      <c r="T390" s="84">
        <v>0</v>
      </c>
      <c r="U390" s="84">
        <v>0</v>
      </c>
      <c r="V390" s="84">
        <v>0</v>
      </c>
      <c r="W390" s="84">
        <v>0</v>
      </c>
      <c r="X390" s="85">
        <f t="shared" si="87"/>
        <v>9480</v>
      </c>
      <c r="Y390" s="85">
        <f t="shared" si="88"/>
        <v>5</v>
      </c>
      <c r="Z390" s="85">
        <f t="shared" si="80"/>
        <v>9485</v>
      </c>
    </row>
    <row r="391" spans="1:26" ht="12.95" customHeight="1" collapsed="1">
      <c r="A391" s="922" t="s">
        <v>527</v>
      </c>
      <c r="B391" s="922"/>
      <c r="C391" s="922"/>
      <c r="D391" s="81">
        <f t="shared" ref="D391:W391" si="89">SUM(D392:D405)</f>
        <v>151</v>
      </c>
      <c r="E391" s="81">
        <f t="shared" si="89"/>
        <v>772</v>
      </c>
      <c r="F391" s="81">
        <f t="shared" si="89"/>
        <v>1904</v>
      </c>
      <c r="G391" s="81">
        <f t="shared" si="89"/>
        <v>531</v>
      </c>
      <c r="H391" s="81">
        <f t="shared" si="89"/>
        <v>186934</v>
      </c>
      <c r="I391" s="81">
        <f t="shared" si="89"/>
        <v>2</v>
      </c>
      <c r="J391" s="81">
        <f t="shared" si="89"/>
        <v>22</v>
      </c>
      <c r="K391" s="81">
        <f t="shared" si="89"/>
        <v>21</v>
      </c>
      <c r="L391" s="81">
        <f t="shared" si="89"/>
        <v>8</v>
      </c>
      <c r="M391" s="81">
        <f t="shared" si="89"/>
        <v>727</v>
      </c>
      <c r="N391" s="81">
        <f t="shared" si="89"/>
        <v>0</v>
      </c>
      <c r="O391" s="81">
        <f t="shared" si="89"/>
        <v>2</v>
      </c>
      <c r="P391" s="81">
        <f t="shared" si="89"/>
        <v>10</v>
      </c>
      <c r="Q391" s="81">
        <f t="shared" si="89"/>
        <v>9</v>
      </c>
      <c r="R391" s="81">
        <f t="shared" si="89"/>
        <v>9946</v>
      </c>
      <c r="S391" s="81">
        <f t="shared" si="89"/>
        <v>0</v>
      </c>
      <c r="T391" s="81">
        <f t="shared" si="89"/>
        <v>0</v>
      </c>
      <c r="U391" s="81">
        <f t="shared" si="89"/>
        <v>0</v>
      </c>
      <c r="V391" s="81">
        <f t="shared" si="89"/>
        <v>0</v>
      </c>
      <c r="W391" s="81">
        <f t="shared" si="89"/>
        <v>17</v>
      </c>
      <c r="X391" s="82">
        <f>SUM(X392:X405)</f>
        <v>200259</v>
      </c>
      <c r="Y391" s="82">
        <f>SUM(Y392:Y405)</f>
        <v>797</v>
      </c>
      <c r="Z391" s="82">
        <f>SUM(Z392:Z405)</f>
        <v>201056</v>
      </c>
    </row>
    <row r="392" spans="1:26" hidden="1" outlineLevel="1">
      <c r="A392" s="920" t="s">
        <v>527</v>
      </c>
      <c r="B392" s="920" t="s">
        <v>528</v>
      </c>
      <c r="C392" s="83" t="s">
        <v>529</v>
      </c>
      <c r="D392" s="84">
        <v>2</v>
      </c>
      <c r="E392" s="84">
        <v>10</v>
      </c>
      <c r="F392" s="84">
        <v>30</v>
      </c>
      <c r="G392" s="84">
        <v>0</v>
      </c>
      <c r="H392" s="84">
        <v>3493</v>
      </c>
      <c r="I392" s="84">
        <v>0</v>
      </c>
      <c r="J392" s="84">
        <v>0</v>
      </c>
      <c r="K392" s="84">
        <v>0</v>
      </c>
      <c r="L392" s="84">
        <v>0</v>
      </c>
      <c r="M392" s="84">
        <v>0</v>
      </c>
      <c r="N392" s="84">
        <v>0</v>
      </c>
      <c r="O392" s="84">
        <v>0</v>
      </c>
      <c r="P392" s="84">
        <v>0</v>
      </c>
      <c r="Q392" s="84">
        <v>0</v>
      </c>
      <c r="R392" s="84">
        <v>195</v>
      </c>
      <c r="S392" s="84">
        <v>0</v>
      </c>
      <c r="T392" s="84">
        <v>0</v>
      </c>
      <c r="U392" s="84">
        <v>0</v>
      </c>
      <c r="V392" s="84">
        <v>0</v>
      </c>
      <c r="W392" s="84">
        <v>0</v>
      </c>
      <c r="X392" s="88">
        <f t="shared" ref="X392:X405" si="90">D392+E392+F392+G392+H392+N392+O392+P392+Q392+R392</f>
        <v>3730</v>
      </c>
      <c r="Y392" s="85">
        <f t="shared" ref="Y392:Y405" si="91">I392+J392+K392+L392+M392+S392+T392+U392+V392+W392</f>
        <v>0</v>
      </c>
      <c r="Z392" s="85">
        <f t="shared" si="80"/>
        <v>3730</v>
      </c>
    </row>
    <row r="393" spans="1:26" ht="25.5" hidden="1" outlineLevel="1">
      <c r="A393" s="920"/>
      <c r="B393" s="920"/>
      <c r="C393" s="83" t="s">
        <v>530</v>
      </c>
      <c r="D393" s="84">
        <v>45</v>
      </c>
      <c r="E393" s="84">
        <v>258</v>
      </c>
      <c r="F393" s="84">
        <v>582</v>
      </c>
      <c r="G393" s="84">
        <v>168</v>
      </c>
      <c r="H393" s="84">
        <v>46707</v>
      </c>
      <c r="I393" s="84">
        <v>0</v>
      </c>
      <c r="J393" s="84">
        <v>4</v>
      </c>
      <c r="K393" s="84">
        <v>3</v>
      </c>
      <c r="L393" s="84">
        <v>0</v>
      </c>
      <c r="M393" s="84">
        <v>43</v>
      </c>
      <c r="N393" s="84">
        <v>0</v>
      </c>
      <c r="O393" s="84">
        <v>0</v>
      </c>
      <c r="P393" s="84">
        <v>3</v>
      </c>
      <c r="Q393" s="84">
        <v>0</v>
      </c>
      <c r="R393" s="84">
        <v>2329</v>
      </c>
      <c r="S393" s="84">
        <v>0</v>
      </c>
      <c r="T393" s="84">
        <v>0</v>
      </c>
      <c r="U393" s="84">
        <v>0</v>
      </c>
      <c r="V393" s="84">
        <v>0</v>
      </c>
      <c r="W393" s="84">
        <v>0</v>
      </c>
      <c r="X393" s="85">
        <f t="shared" si="90"/>
        <v>50092</v>
      </c>
      <c r="Y393" s="85">
        <f t="shared" si="91"/>
        <v>50</v>
      </c>
      <c r="Z393" s="85">
        <f t="shared" si="80"/>
        <v>50142</v>
      </c>
    </row>
    <row r="394" spans="1:26" ht="25.5" hidden="1" outlineLevel="1">
      <c r="A394" s="920"/>
      <c r="B394" s="920"/>
      <c r="C394" s="83" t="s">
        <v>531</v>
      </c>
      <c r="D394" s="84">
        <v>3</v>
      </c>
      <c r="E394" s="84">
        <v>6</v>
      </c>
      <c r="F394" s="84">
        <v>39</v>
      </c>
      <c r="G394" s="84">
        <v>0</v>
      </c>
      <c r="H394" s="84">
        <v>3699</v>
      </c>
      <c r="I394" s="84">
        <v>0</v>
      </c>
      <c r="J394" s="84">
        <v>0</v>
      </c>
      <c r="K394" s="84">
        <v>0</v>
      </c>
      <c r="L394" s="84">
        <v>0</v>
      </c>
      <c r="M394" s="84">
        <v>22</v>
      </c>
      <c r="N394" s="84">
        <v>0</v>
      </c>
      <c r="O394" s="84">
        <v>0</v>
      </c>
      <c r="P394" s="84">
        <v>0</v>
      </c>
      <c r="Q394" s="84">
        <v>0</v>
      </c>
      <c r="R394" s="84">
        <v>184</v>
      </c>
      <c r="S394" s="84">
        <v>0</v>
      </c>
      <c r="T394" s="84">
        <v>0</v>
      </c>
      <c r="U394" s="84">
        <v>0</v>
      </c>
      <c r="V394" s="84">
        <v>0</v>
      </c>
      <c r="W394" s="84">
        <v>2</v>
      </c>
      <c r="X394" s="85">
        <f t="shared" si="90"/>
        <v>3931</v>
      </c>
      <c r="Y394" s="85">
        <f t="shared" si="91"/>
        <v>24</v>
      </c>
      <c r="Z394" s="85">
        <f t="shared" si="80"/>
        <v>3955</v>
      </c>
    </row>
    <row r="395" spans="1:26" hidden="1" outlineLevel="1">
      <c r="A395" s="920"/>
      <c r="B395" s="920" t="s">
        <v>532</v>
      </c>
      <c r="C395" s="83" t="s">
        <v>533</v>
      </c>
      <c r="D395" s="84">
        <v>19</v>
      </c>
      <c r="E395" s="84">
        <v>68</v>
      </c>
      <c r="F395" s="84">
        <v>216</v>
      </c>
      <c r="G395" s="84">
        <v>48</v>
      </c>
      <c r="H395" s="84">
        <v>21270</v>
      </c>
      <c r="I395" s="84">
        <v>1</v>
      </c>
      <c r="J395" s="84">
        <v>6</v>
      </c>
      <c r="K395" s="84">
        <v>6</v>
      </c>
      <c r="L395" s="84">
        <v>0</v>
      </c>
      <c r="M395" s="84">
        <v>102</v>
      </c>
      <c r="N395" s="84">
        <v>0</v>
      </c>
      <c r="O395" s="84">
        <v>2</v>
      </c>
      <c r="P395" s="84">
        <v>0</v>
      </c>
      <c r="Q395" s="84">
        <v>8</v>
      </c>
      <c r="R395" s="84">
        <v>1326</v>
      </c>
      <c r="S395" s="84">
        <v>0</v>
      </c>
      <c r="T395" s="84">
        <v>0</v>
      </c>
      <c r="U395" s="84">
        <v>0</v>
      </c>
      <c r="V395" s="84">
        <v>0</v>
      </c>
      <c r="W395" s="84">
        <v>0</v>
      </c>
      <c r="X395" s="88">
        <f t="shared" si="90"/>
        <v>22957</v>
      </c>
      <c r="Y395" s="88">
        <f t="shared" si="91"/>
        <v>115</v>
      </c>
      <c r="Z395" s="85">
        <f t="shared" si="80"/>
        <v>23072</v>
      </c>
    </row>
    <row r="396" spans="1:26" ht="38.25" hidden="1" outlineLevel="1">
      <c r="A396" s="920"/>
      <c r="B396" s="920"/>
      <c r="C396" s="83" t="s">
        <v>534</v>
      </c>
      <c r="D396" s="84">
        <v>13</v>
      </c>
      <c r="E396" s="84">
        <v>54</v>
      </c>
      <c r="F396" s="84">
        <v>146</v>
      </c>
      <c r="G396" s="84">
        <v>51</v>
      </c>
      <c r="H396" s="84">
        <v>15056</v>
      </c>
      <c r="I396" s="84">
        <v>0</v>
      </c>
      <c r="J396" s="84">
        <v>2</v>
      </c>
      <c r="K396" s="84">
        <v>6</v>
      </c>
      <c r="L396" s="84">
        <v>0</v>
      </c>
      <c r="M396" s="84">
        <v>124</v>
      </c>
      <c r="N396" s="84">
        <v>0</v>
      </c>
      <c r="O396" s="84">
        <v>0</v>
      </c>
      <c r="P396" s="84">
        <v>1</v>
      </c>
      <c r="Q396" s="84">
        <v>1</v>
      </c>
      <c r="R396" s="84">
        <v>677</v>
      </c>
      <c r="S396" s="84">
        <v>0</v>
      </c>
      <c r="T396" s="84">
        <v>0</v>
      </c>
      <c r="U396" s="84">
        <v>0</v>
      </c>
      <c r="V396" s="84">
        <v>0</v>
      </c>
      <c r="W396" s="84">
        <v>12</v>
      </c>
      <c r="X396" s="85">
        <f t="shared" si="90"/>
        <v>15999</v>
      </c>
      <c r="Y396" s="85">
        <f t="shared" si="91"/>
        <v>144</v>
      </c>
      <c r="Z396" s="85">
        <f t="shared" si="80"/>
        <v>16143</v>
      </c>
    </row>
    <row r="397" spans="1:26" ht="76.5" hidden="1" outlineLevel="1">
      <c r="A397" s="920"/>
      <c r="B397" s="920"/>
      <c r="C397" s="83" t="s">
        <v>535</v>
      </c>
      <c r="D397" s="84">
        <v>0</v>
      </c>
      <c r="E397" s="84">
        <v>0</v>
      </c>
      <c r="F397" s="84">
        <v>0</v>
      </c>
      <c r="G397" s="84">
        <v>0</v>
      </c>
      <c r="H397" s="84">
        <v>0</v>
      </c>
      <c r="I397" s="84">
        <v>0</v>
      </c>
      <c r="J397" s="84">
        <v>0</v>
      </c>
      <c r="K397" s="84">
        <v>0</v>
      </c>
      <c r="L397" s="84">
        <v>0</v>
      </c>
      <c r="M397" s="84">
        <v>0</v>
      </c>
      <c r="N397" s="84">
        <v>0</v>
      </c>
      <c r="O397" s="84">
        <v>0</v>
      </c>
      <c r="P397" s="84">
        <v>0</v>
      </c>
      <c r="Q397" s="84">
        <v>0</v>
      </c>
      <c r="R397" s="84">
        <v>0</v>
      </c>
      <c r="S397" s="84">
        <v>0</v>
      </c>
      <c r="T397" s="84">
        <v>0</v>
      </c>
      <c r="U397" s="84">
        <v>0</v>
      </c>
      <c r="V397" s="84">
        <v>0</v>
      </c>
      <c r="W397" s="84">
        <v>0</v>
      </c>
      <c r="X397" s="88">
        <f t="shared" si="90"/>
        <v>0</v>
      </c>
      <c r="Y397" s="88">
        <f t="shared" si="91"/>
        <v>0</v>
      </c>
      <c r="Z397" s="85">
        <f t="shared" si="80"/>
        <v>0</v>
      </c>
    </row>
    <row r="398" spans="1:26" ht="25.5" hidden="1" outlineLevel="1">
      <c r="A398" s="920"/>
      <c r="B398" s="920"/>
      <c r="C398" s="83" t="s">
        <v>536</v>
      </c>
      <c r="D398" s="84">
        <v>8</v>
      </c>
      <c r="E398" s="84">
        <v>28</v>
      </c>
      <c r="F398" s="84">
        <v>75</v>
      </c>
      <c r="G398" s="84">
        <v>28</v>
      </c>
      <c r="H398" s="84">
        <v>9234</v>
      </c>
      <c r="I398" s="84">
        <v>0</v>
      </c>
      <c r="J398" s="84">
        <v>2</v>
      </c>
      <c r="K398" s="84">
        <v>0</v>
      </c>
      <c r="L398" s="84">
        <v>0</v>
      </c>
      <c r="M398" s="84">
        <v>0</v>
      </c>
      <c r="N398" s="84">
        <v>0</v>
      </c>
      <c r="O398" s="84">
        <v>0</v>
      </c>
      <c r="P398" s="84">
        <v>0</v>
      </c>
      <c r="Q398" s="84">
        <v>0</v>
      </c>
      <c r="R398" s="84">
        <v>440</v>
      </c>
      <c r="S398" s="84">
        <v>0</v>
      </c>
      <c r="T398" s="84">
        <v>0</v>
      </c>
      <c r="U398" s="84">
        <v>0</v>
      </c>
      <c r="V398" s="84">
        <v>0</v>
      </c>
      <c r="W398" s="84">
        <v>0</v>
      </c>
      <c r="X398" s="88">
        <f t="shared" si="90"/>
        <v>9813</v>
      </c>
      <c r="Y398" s="85">
        <f t="shared" si="91"/>
        <v>2</v>
      </c>
      <c r="Z398" s="85">
        <f t="shared" si="80"/>
        <v>9815</v>
      </c>
    </row>
    <row r="399" spans="1:26" hidden="1" outlineLevel="1">
      <c r="A399" s="920"/>
      <c r="B399" s="920" t="s">
        <v>537</v>
      </c>
      <c r="C399" s="83" t="s">
        <v>538</v>
      </c>
      <c r="D399" s="84">
        <v>3</v>
      </c>
      <c r="E399" s="84">
        <v>22</v>
      </c>
      <c r="F399" s="84">
        <v>69</v>
      </c>
      <c r="G399" s="84">
        <v>12</v>
      </c>
      <c r="H399" s="84">
        <v>5648</v>
      </c>
      <c r="I399" s="84">
        <v>0</v>
      </c>
      <c r="J399" s="84">
        <v>4</v>
      </c>
      <c r="K399" s="84">
        <v>0</v>
      </c>
      <c r="L399" s="84">
        <v>0</v>
      </c>
      <c r="M399" s="84">
        <v>33</v>
      </c>
      <c r="N399" s="84">
        <v>0</v>
      </c>
      <c r="O399" s="84">
        <v>0</v>
      </c>
      <c r="P399" s="84">
        <v>0</v>
      </c>
      <c r="Q399" s="84">
        <v>0</v>
      </c>
      <c r="R399" s="84">
        <v>342</v>
      </c>
      <c r="S399" s="84">
        <v>0</v>
      </c>
      <c r="T399" s="84">
        <v>0</v>
      </c>
      <c r="U399" s="84">
        <v>0</v>
      </c>
      <c r="V399" s="84">
        <v>0</v>
      </c>
      <c r="W399" s="84">
        <v>0</v>
      </c>
      <c r="X399" s="88">
        <f t="shared" si="90"/>
        <v>6096</v>
      </c>
      <c r="Y399" s="85">
        <f t="shared" si="91"/>
        <v>37</v>
      </c>
      <c r="Z399" s="85">
        <f t="shared" si="80"/>
        <v>6133</v>
      </c>
    </row>
    <row r="400" spans="1:26" hidden="1" outlineLevel="1">
      <c r="A400" s="920"/>
      <c r="B400" s="920"/>
      <c r="C400" s="83" t="s">
        <v>539</v>
      </c>
      <c r="D400" s="84">
        <v>2</v>
      </c>
      <c r="E400" s="84">
        <v>10</v>
      </c>
      <c r="F400" s="84">
        <v>24</v>
      </c>
      <c r="G400" s="84">
        <v>20</v>
      </c>
      <c r="H400" s="84">
        <v>3629</v>
      </c>
      <c r="I400" s="84">
        <v>0</v>
      </c>
      <c r="J400" s="84">
        <v>0</v>
      </c>
      <c r="K400" s="84">
        <v>0</v>
      </c>
      <c r="L400" s="84">
        <v>0</v>
      </c>
      <c r="M400" s="84">
        <v>160</v>
      </c>
      <c r="N400" s="84">
        <v>0</v>
      </c>
      <c r="O400" s="84">
        <v>0</v>
      </c>
      <c r="P400" s="84">
        <v>0</v>
      </c>
      <c r="Q400" s="84">
        <v>0</v>
      </c>
      <c r="R400" s="84">
        <v>214</v>
      </c>
      <c r="S400" s="84">
        <v>0</v>
      </c>
      <c r="T400" s="84">
        <v>0</v>
      </c>
      <c r="U400" s="84">
        <v>0</v>
      </c>
      <c r="V400" s="84">
        <v>0</v>
      </c>
      <c r="W400" s="84">
        <v>3</v>
      </c>
      <c r="X400" s="88">
        <f t="shared" si="90"/>
        <v>3899</v>
      </c>
      <c r="Y400" s="85">
        <f t="shared" si="91"/>
        <v>163</v>
      </c>
      <c r="Z400" s="85">
        <f t="shared" si="80"/>
        <v>4062</v>
      </c>
    </row>
    <row r="401" spans="1:26" ht="25.5" hidden="1" outlineLevel="1">
      <c r="A401" s="920"/>
      <c r="B401" s="920"/>
      <c r="C401" s="83" t="s">
        <v>540</v>
      </c>
      <c r="D401" s="84">
        <v>2</v>
      </c>
      <c r="E401" s="84">
        <v>14</v>
      </c>
      <c r="F401" s="84">
        <v>42</v>
      </c>
      <c r="G401" s="84">
        <v>4</v>
      </c>
      <c r="H401" s="84">
        <v>5158</v>
      </c>
      <c r="I401" s="84">
        <v>0</v>
      </c>
      <c r="J401" s="84">
        <v>0</v>
      </c>
      <c r="K401" s="84">
        <v>3</v>
      </c>
      <c r="L401" s="84">
        <v>0</v>
      </c>
      <c r="M401" s="84">
        <v>0</v>
      </c>
      <c r="N401" s="84">
        <v>0</v>
      </c>
      <c r="O401" s="84">
        <v>0</v>
      </c>
      <c r="P401" s="84">
        <v>0</v>
      </c>
      <c r="Q401" s="84">
        <v>0</v>
      </c>
      <c r="R401" s="84">
        <v>311</v>
      </c>
      <c r="S401" s="84">
        <v>0</v>
      </c>
      <c r="T401" s="84">
        <v>0</v>
      </c>
      <c r="U401" s="84">
        <v>0</v>
      </c>
      <c r="V401" s="84">
        <v>0</v>
      </c>
      <c r="W401" s="84">
        <v>0</v>
      </c>
      <c r="X401" s="85">
        <f t="shared" si="90"/>
        <v>5531</v>
      </c>
      <c r="Y401" s="85">
        <f t="shared" si="91"/>
        <v>3</v>
      </c>
      <c r="Z401" s="85">
        <f t="shared" si="80"/>
        <v>5534</v>
      </c>
    </row>
    <row r="402" spans="1:26" hidden="1" outlineLevel="1">
      <c r="A402" s="920"/>
      <c r="B402" s="920"/>
      <c r="C402" s="83" t="s">
        <v>541</v>
      </c>
      <c r="D402" s="84">
        <v>3</v>
      </c>
      <c r="E402" s="84">
        <v>16</v>
      </c>
      <c r="F402" s="84">
        <v>36</v>
      </c>
      <c r="G402" s="84">
        <v>4</v>
      </c>
      <c r="H402" s="84">
        <v>2826</v>
      </c>
      <c r="I402" s="84">
        <v>0</v>
      </c>
      <c r="J402" s="84">
        <v>0</v>
      </c>
      <c r="K402" s="84">
        <v>0</v>
      </c>
      <c r="L402" s="84">
        <v>4</v>
      </c>
      <c r="M402" s="84">
        <v>0</v>
      </c>
      <c r="N402" s="84">
        <v>0</v>
      </c>
      <c r="O402" s="84">
        <v>0</v>
      </c>
      <c r="P402" s="84">
        <v>0</v>
      </c>
      <c r="Q402" s="84">
        <v>0</v>
      </c>
      <c r="R402" s="84">
        <v>105</v>
      </c>
      <c r="S402" s="84">
        <v>0</v>
      </c>
      <c r="T402" s="84">
        <v>0</v>
      </c>
      <c r="U402" s="84">
        <v>0</v>
      </c>
      <c r="V402" s="84">
        <v>0</v>
      </c>
      <c r="W402" s="84">
        <v>0</v>
      </c>
      <c r="X402" s="85">
        <f t="shared" si="90"/>
        <v>2990</v>
      </c>
      <c r="Y402" s="85">
        <f t="shared" si="91"/>
        <v>4</v>
      </c>
      <c r="Z402" s="85">
        <f t="shared" si="80"/>
        <v>2994</v>
      </c>
    </row>
    <row r="403" spans="1:26" ht="38.25" hidden="1" outlineLevel="1">
      <c r="A403" s="920"/>
      <c r="B403" s="920"/>
      <c r="C403" s="83" t="s">
        <v>542</v>
      </c>
      <c r="D403" s="84">
        <v>5</v>
      </c>
      <c r="E403" s="84">
        <v>24</v>
      </c>
      <c r="F403" s="84">
        <v>64</v>
      </c>
      <c r="G403" s="84">
        <v>12</v>
      </c>
      <c r="H403" s="84">
        <v>5957</v>
      </c>
      <c r="I403" s="84">
        <v>1</v>
      </c>
      <c r="J403" s="84">
        <v>2</v>
      </c>
      <c r="K403" s="84">
        <v>0</v>
      </c>
      <c r="L403" s="84">
        <v>4</v>
      </c>
      <c r="M403" s="84">
        <v>118</v>
      </c>
      <c r="N403" s="84">
        <v>0</v>
      </c>
      <c r="O403" s="84">
        <v>0</v>
      </c>
      <c r="P403" s="84">
        <v>5</v>
      </c>
      <c r="Q403" s="84">
        <v>0</v>
      </c>
      <c r="R403" s="84">
        <v>405</v>
      </c>
      <c r="S403" s="84">
        <v>0</v>
      </c>
      <c r="T403" s="84">
        <v>0</v>
      </c>
      <c r="U403" s="84">
        <v>0</v>
      </c>
      <c r="V403" s="84">
        <v>0</v>
      </c>
      <c r="W403" s="84">
        <v>0</v>
      </c>
      <c r="X403" s="88">
        <f t="shared" si="90"/>
        <v>6472</v>
      </c>
      <c r="Y403" s="88">
        <f t="shared" si="91"/>
        <v>125</v>
      </c>
      <c r="Z403" s="85">
        <f t="shared" si="80"/>
        <v>6597</v>
      </c>
    </row>
    <row r="404" spans="1:26" hidden="1" outlineLevel="1">
      <c r="A404" s="920"/>
      <c r="B404" s="920" t="s">
        <v>543</v>
      </c>
      <c r="C404" s="83" t="s">
        <v>544</v>
      </c>
      <c r="D404" s="84">
        <v>1</v>
      </c>
      <c r="E404" s="84">
        <v>14</v>
      </c>
      <c r="F404" s="84">
        <v>27</v>
      </c>
      <c r="G404" s="84">
        <v>20</v>
      </c>
      <c r="H404" s="84">
        <v>6890</v>
      </c>
      <c r="I404" s="84">
        <v>0</v>
      </c>
      <c r="J404" s="84">
        <v>0</v>
      </c>
      <c r="K404" s="84">
        <v>0</v>
      </c>
      <c r="L404" s="84">
        <v>0</v>
      </c>
      <c r="M404" s="84">
        <v>0</v>
      </c>
      <c r="N404" s="84">
        <v>0</v>
      </c>
      <c r="O404" s="84">
        <v>0</v>
      </c>
      <c r="P404" s="84">
        <v>0</v>
      </c>
      <c r="Q404" s="84">
        <v>0</v>
      </c>
      <c r="R404" s="84">
        <v>364</v>
      </c>
      <c r="S404" s="84">
        <v>0</v>
      </c>
      <c r="T404" s="84">
        <v>0</v>
      </c>
      <c r="U404" s="84">
        <v>0</v>
      </c>
      <c r="V404" s="84">
        <v>0</v>
      </c>
      <c r="W404" s="84">
        <v>0</v>
      </c>
      <c r="X404" s="85">
        <f t="shared" si="90"/>
        <v>7316</v>
      </c>
      <c r="Y404" s="85">
        <f t="shared" si="91"/>
        <v>0</v>
      </c>
      <c r="Z404" s="85">
        <f t="shared" si="80"/>
        <v>7316</v>
      </c>
    </row>
    <row r="405" spans="1:26" ht="51" hidden="1" outlineLevel="1">
      <c r="A405" s="920"/>
      <c r="B405" s="920"/>
      <c r="C405" s="83" t="s">
        <v>545</v>
      </c>
      <c r="D405" s="84">
        <v>45</v>
      </c>
      <c r="E405" s="84">
        <v>248</v>
      </c>
      <c r="F405" s="84">
        <v>554</v>
      </c>
      <c r="G405" s="84">
        <v>164</v>
      </c>
      <c r="H405" s="84">
        <v>57367</v>
      </c>
      <c r="I405" s="84">
        <v>0</v>
      </c>
      <c r="J405" s="84">
        <v>2</v>
      </c>
      <c r="K405" s="84">
        <v>3</v>
      </c>
      <c r="L405" s="84">
        <v>0</v>
      </c>
      <c r="M405" s="84">
        <v>125</v>
      </c>
      <c r="N405" s="84">
        <v>0</v>
      </c>
      <c r="O405" s="84">
        <v>0</v>
      </c>
      <c r="P405" s="84">
        <v>1</v>
      </c>
      <c r="Q405" s="84">
        <v>0</v>
      </c>
      <c r="R405" s="84">
        <v>3054</v>
      </c>
      <c r="S405" s="84">
        <v>0</v>
      </c>
      <c r="T405" s="84">
        <v>0</v>
      </c>
      <c r="U405" s="84">
        <v>0</v>
      </c>
      <c r="V405" s="84">
        <v>0</v>
      </c>
      <c r="W405" s="84">
        <v>0</v>
      </c>
      <c r="X405" s="88">
        <f t="shared" si="90"/>
        <v>61433</v>
      </c>
      <c r="Y405" s="88">
        <f t="shared" si="91"/>
        <v>130</v>
      </c>
      <c r="Z405" s="85">
        <f t="shared" si="80"/>
        <v>61563</v>
      </c>
    </row>
    <row r="406" spans="1:26" ht="12.95" customHeight="1" collapsed="1">
      <c r="A406" s="922" t="s">
        <v>546</v>
      </c>
      <c r="B406" s="922"/>
      <c r="C406" s="922"/>
      <c r="D406" s="81">
        <f t="shared" ref="D406:W406" si="92">SUM(D407:D412)</f>
        <v>33</v>
      </c>
      <c r="E406" s="81">
        <f t="shared" si="92"/>
        <v>146</v>
      </c>
      <c r="F406" s="81">
        <f t="shared" si="92"/>
        <v>300</v>
      </c>
      <c r="G406" s="81">
        <f t="shared" si="92"/>
        <v>100</v>
      </c>
      <c r="H406" s="81">
        <f t="shared" si="92"/>
        <v>20904</v>
      </c>
      <c r="I406" s="81">
        <f t="shared" si="92"/>
        <v>1</v>
      </c>
      <c r="J406" s="81">
        <f t="shared" si="92"/>
        <v>6</v>
      </c>
      <c r="K406" s="81">
        <f t="shared" si="92"/>
        <v>12</v>
      </c>
      <c r="L406" s="81">
        <f t="shared" si="92"/>
        <v>4</v>
      </c>
      <c r="M406" s="81">
        <f t="shared" si="92"/>
        <v>717</v>
      </c>
      <c r="N406" s="81">
        <f t="shared" si="92"/>
        <v>0</v>
      </c>
      <c r="O406" s="81">
        <f t="shared" si="92"/>
        <v>2</v>
      </c>
      <c r="P406" s="81">
        <f t="shared" si="92"/>
        <v>0</v>
      </c>
      <c r="Q406" s="81">
        <f t="shared" si="92"/>
        <v>0</v>
      </c>
      <c r="R406" s="81">
        <f t="shared" si="92"/>
        <v>1096</v>
      </c>
      <c r="S406" s="81">
        <f t="shared" si="92"/>
        <v>0</v>
      </c>
      <c r="T406" s="81">
        <f t="shared" si="92"/>
        <v>0</v>
      </c>
      <c r="U406" s="81">
        <f t="shared" si="92"/>
        <v>0</v>
      </c>
      <c r="V406" s="81">
        <f t="shared" si="92"/>
        <v>0</v>
      </c>
      <c r="W406" s="81">
        <f t="shared" si="92"/>
        <v>5</v>
      </c>
      <c r="X406" s="82">
        <f>SUM(X407:X412)</f>
        <v>22581</v>
      </c>
      <c r="Y406" s="82">
        <f>SUM(Y407:Y412)</f>
        <v>745</v>
      </c>
      <c r="Z406" s="82">
        <f>SUM(Z407:Z412)</f>
        <v>23326</v>
      </c>
    </row>
    <row r="407" spans="1:26" ht="38.25" hidden="1" outlineLevel="1">
      <c r="A407" s="920" t="s">
        <v>546</v>
      </c>
      <c r="B407" s="920" t="s">
        <v>547</v>
      </c>
      <c r="C407" s="83" t="s">
        <v>548</v>
      </c>
      <c r="D407" s="84">
        <v>2</v>
      </c>
      <c r="E407" s="84">
        <v>10</v>
      </c>
      <c r="F407" s="84">
        <v>12</v>
      </c>
      <c r="G407" s="84">
        <v>0</v>
      </c>
      <c r="H407" s="84">
        <v>1291</v>
      </c>
      <c r="I407" s="84">
        <v>1</v>
      </c>
      <c r="J407" s="84">
        <v>0</v>
      </c>
      <c r="K407" s="84">
        <v>0</v>
      </c>
      <c r="L407" s="84">
        <v>4</v>
      </c>
      <c r="M407" s="84">
        <v>157</v>
      </c>
      <c r="N407" s="84">
        <v>0</v>
      </c>
      <c r="O407" s="84">
        <v>0</v>
      </c>
      <c r="P407" s="84">
        <v>0</v>
      </c>
      <c r="Q407" s="84">
        <v>0</v>
      </c>
      <c r="R407" s="84">
        <v>238</v>
      </c>
      <c r="S407" s="84">
        <v>0</v>
      </c>
      <c r="T407" s="84">
        <v>0</v>
      </c>
      <c r="U407" s="84">
        <v>0</v>
      </c>
      <c r="V407" s="84">
        <v>0</v>
      </c>
      <c r="W407" s="84">
        <v>0</v>
      </c>
      <c r="X407" s="88">
        <f t="shared" ref="X407:X412" si="93">D407+E407+F407+G407+H407+N407+O407+P407+Q407+R407</f>
        <v>1553</v>
      </c>
      <c r="Y407" s="85">
        <f t="shared" ref="Y407:Y412" si="94">I407+J407+K407+L407+M407+S407+T407+U407+V407+W407</f>
        <v>162</v>
      </c>
      <c r="Z407" s="85">
        <f t="shared" si="80"/>
        <v>1715</v>
      </c>
    </row>
    <row r="408" spans="1:26" ht="25.5" hidden="1" outlineLevel="1">
      <c r="A408" s="920"/>
      <c r="B408" s="920"/>
      <c r="C408" s="83" t="s">
        <v>549</v>
      </c>
      <c r="D408" s="84">
        <v>0</v>
      </c>
      <c r="E408" s="84">
        <v>2</v>
      </c>
      <c r="F408" s="84">
        <v>0</v>
      </c>
      <c r="G408" s="84">
        <v>0</v>
      </c>
      <c r="H408" s="84">
        <v>119</v>
      </c>
      <c r="I408" s="84">
        <v>0</v>
      </c>
      <c r="J408" s="84">
        <v>0</v>
      </c>
      <c r="K408" s="84">
        <v>0</v>
      </c>
      <c r="L408" s="84">
        <v>0</v>
      </c>
      <c r="M408" s="84">
        <v>0</v>
      </c>
      <c r="N408" s="84">
        <v>0</v>
      </c>
      <c r="O408" s="84">
        <v>0</v>
      </c>
      <c r="P408" s="84">
        <v>0</v>
      </c>
      <c r="Q408" s="84">
        <v>0</v>
      </c>
      <c r="R408" s="84">
        <v>0</v>
      </c>
      <c r="S408" s="84">
        <v>0</v>
      </c>
      <c r="T408" s="84">
        <v>0</v>
      </c>
      <c r="U408" s="84">
        <v>0</v>
      </c>
      <c r="V408" s="84">
        <v>0</v>
      </c>
      <c r="W408" s="84">
        <v>0</v>
      </c>
      <c r="X408" s="85">
        <f t="shared" si="93"/>
        <v>121</v>
      </c>
      <c r="Y408" s="85">
        <f t="shared" si="94"/>
        <v>0</v>
      </c>
      <c r="Z408" s="85">
        <f t="shared" si="80"/>
        <v>121</v>
      </c>
    </row>
    <row r="409" spans="1:26" ht="63.75" hidden="1" outlineLevel="1">
      <c r="A409" s="920"/>
      <c r="B409" s="83" t="s">
        <v>550</v>
      </c>
      <c r="C409" s="83" t="s">
        <v>551</v>
      </c>
      <c r="D409" s="84">
        <v>28</v>
      </c>
      <c r="E409" s="84">
        <v>112</v>
      </c>
      <c r="F409" s="84">
        <v>237</v>
      </c>
      <c r="G409" s="84">
        <v>76</v>
      </c>
      <c r="H409" s="84">
        <v>16411</v>
      </c>
      <c r="I409" s="84">
        <v>0</v>
      </c>
      <c r="J409" s="84">
        <v>2</v>
      </c>
      <c r="K409" s="84">
        <v>12</v>
      </c>
      <c r="L409" s="84">
        <v>0</v>
      </c>
      <c r="M409" s="84">
        <v>138</v>
      </c>
      <c r="N409" s="84">
        <v>0</v>
      </c>
      <c r="O409" s="84">
        <v>2</v>
      </c>
      <c r="P409" s="84">
        <v>0</v>
      </c>
      <c r="Q409" s="84">
        <v>0</v>
      </c>
      <c r="R409" s="84">
        <v>717</v>
      </c>
      <c r="S409" s="84">
        <v>0</v>
      </c>
      <c r="T409" s="84">
        <v>0</v>
      </c>
      <c r="U409" s="84">
        <v>0</v>
      </c>
      <c r="V409" s="84">
        <v>0</v>
      </c>
      <c r="W409" s="84">
        <v>0</v>
      </c>
      <c r="X409" s="85">
        <f t="shared" si="93"/>
        <v>17583</v>
      </c>
      <c r="Y409" s="85">
        <f t="shared" si="94"/>
        <v>152</v>
      </c>
      <c r="Z409" s="85">
        <f t="shared" si="80"/>
        <v>17735</v>
      </c>
    </row>
    <row r="410" spans="1:26" ht="51" hidden="1" outlineLevel="1">
      <c r="A410" s="920"/>
      <c r="B410" s="920" t="s">
        <v>552</v>
      </c>
      <c r="C410" s="83" t="s">
        <v>553</v>
      </c>
      <c r="D410" s="84">
        <v>3</v>
      </c>
      <c r="E410" s="84">
        <v>8</v>
      </c>
      <c r="F410" s="84">
        <v>15</v>
      </c>
      <c r="G410" s="84">
        <v>4</v>
      </c>
      <c r="H410" s="84">
        <v>875</v>
      </c>
      <c r="I410" s="84">
        <v>0</v>
      </c>
      <c r="J410" s="84">
        <v>0</v>
      </c>
      <c r="K410" s="84">
        <v>0</v>
      </c>
      <c r="L410" s="84">
        <v>0</v>
      </c>
      <c r="M410" s="84">
        <v>163</v>
      </c>
      <c r="N410" s="84">
        <v>0</v>
      </c>
      <c r="O410" s="84">
        <v>0</v>
      </c>
      <c r="P410" s="84">
        <v>0</v>
      </c>
      <c r="Q410" s="84">
        <v>0</v>
      </c>
      <c r="R410" s="84">
        <v>51</v>
      </c>
      <c r="S410" s="84">
        <v>0</v>
      </c>
      <c r="T410" s="84">
        <v>0</v>
      </c>
      <c r="U410" s="84">
        <v>0</v>
      </c>
      <c r="V410" s="84">
        <v>0</v>
      </c>
      <c r="W410" s="84">
        <v>3</v>
      </c>
      <c r="X410" s="88">
        <f t="shared" si="93"/>
        <v>956</v>
      </c>
      <c r="Y410" s="88">
        <f t="shared" si="94"/>
        <v>166</v>
      </c>
      <c r="Z410" s="85">
        <f t="shared" si="80"/>
        <v>1122</v>
      </c>
    </row>
    <row r="411" spans="1:26" ht="51" hidden="1" outlineLevel="1">
      <c r="A411" s="920"/>
      <c r="B411" s="920"/>
      <c r="C411" s="83" t="s">
        <v>554</v>
      </c>
      <c r="D411" s="84">
        <v>0</v>
      </c>
      <c r="E411" s="84">
        <v>14</v>
      </c>
      <c r="F411" s="84">
        <v>30</v>
      </c>
      <c r="G411" s="84">
        <v>20</v>
      </c>
      <c r="H411" s="84">
        <v>1977</v>
      </c>
      <c r="I411" s="84">
        <v>0</v>
      </c>
      <c r="J411" s="84">
        <v>4</v>
      </c>
      <c r="K411" s="84">
        <v>0</v>
      </c>
      <c r="L411" s="84">
        <v>0</v>
      </c>
      <c r="M411" s="84">
        <v>242</v>
      </c>
      <c r="N411" s="84">
        <v>0</v>
      </c>
      <c r="O411" s="84">
        <v>0</v>
      </c>
      <c r="P411" s="84">
        <v>0</v>
      </c>
      <c r="Q411" s="84">
        <v>0</v>
      </c>
      <c r="R411" s="84">
        <v>77</v>
      </c>
      <c r="S411" s="84">
        <v>0</v>
      </c>
      <c r="T411" s="84">
        <v>0</v>
      </c>
      <c r="U411" s="84">
        <v>0</v>
      </c>
      <c r="V411" s="84">
        <v>0</v>
      </c>
      <c r="W411" s="84">
        <v>2</v>
      </c>
      <c r="X411" s="85">
        <f t="shared" si="93"/>
        <v>2118</v>
      </c>
      <c r="Y411" s="85">
        <f t="shared" si="94"/>
        <v>248</v>
      </c>
      <c r="Z411" s="85">
        <f t="shared" si="80"/>
        <v>2366</v>
      </c>
    </row>
    <row r="412" spans="1:26" ht="102" hidden="1" outlineLevel="1">
      <c r="A412" s="920"/>
      <c r="B412" s="83" t="s">
        <v>555</v>
      </c>
      <c r="C412" s="83" t="s">
        <v>556</v>
      </c>
      <c r="D412" s="84">
        <v>0</v>
      </c>
      <c r="E412" s="84">
        <v>0</v>
      </c>
      <c r="F412" s="84">
        <v>6</v>
      </c>
      <c r="G412" s="84">
        <v>0</v>
      </c>
      <c r="H412" s="84">
        <v>231</v>
      </c>
      <c r="I412" s="84">
        <v>0</v>
      </c>
      <c r="J412" s="84">
        <v>0</v>
      </c>
      <c r="K412" s="84">
        <v>0</v>
      </c>
      <c r="L412" s="84">
        <v>0</v>
      </c>
      <c r="M412" s="84">
        <v>17</v>
      </c>
      <c r="N412" s="84">
        <v>0</v>
      </c>
      <c r="O412" s="84">
        <v>0</v>
      </c>
      <c r="P412" s="84">
        <v>0</v>
      </c>
      <c r="Q412" s="84">
        <v>0</v>
      </c>
      <c r="R412" s="84">
        <v>13</v>
      </c>
      <c r="S412" s="84">
        <v>0</v>
      </c>
      <c r="T412" s="84">
        <v>0</v>
      </c>
      <c r="U412" s="84">
        <v>0</v>
      </c>
      <c r="V412" s="84">
        <v>0</v>
      </c>
      <c r="W412" s="84">
        <v>0</v>
      </c>
      <c r="X412" s="88">
        <f t="shared" si="93"/>
        <v>250</v>
      </c>
      <c r="Y412" s="88">
        <f t="shared" si="94"/>
        <v>17</v>
      </c>
      <c r="Z412" s="85">
        <f t="shared" si="80"/>
        <v>267</v>
      </c>
    </row>
    <row r="413" spans="1:26" ht="12.95" customHeight="1" collapsed="1">
      <c r="A413" s="922" t="s">
        <v>557</v>
      </c>
      <c r="B413" s="922"/>
      <c r="C413" s="922"/>
      <c r="D413" s="81">
        <f t="shared" ref="D413:W413" si="95">SUM(D414:D461)</f>
        <v>62</v>
      </c>
      <c r="E413" s="81">
        <f t="shared" si="95"/>
        <v>247</v>
      </c>
      <c r="F413" s="81">
        <f t="shared" si="95"/>
        <v>687</v>
      </c>
      <c r="G413" s="81">
        <f t="shared" si="95"/>
        <v>231</v>
      </c>
      <c r="H413" s="81">
        <f t="shared" si="95"/>
        <v>73653</v>
      </c>
      <c r="I413" s="81">
        <f t="shared" si="95"/>
        <v>15</v>
      </c>
      <c r="J413" s="81">
        <f t="shared" si="95"/>
        <v>34</v>
      </c>
      <c r="K413" s="81">
        <f t="shared" si="95"/>
        <v>114</v>
      </c>
      <c r="L413" s="81">
        <f t="shared" si="95"/>
        <v>56</v>
      </c>
      <c r="M413" s="81">
        <f t="shared" si="95"/>
        <v>8215</v>
      </c>
      <c r="N413" s="81">
        <f t="shared" si="95"/>
        <v>0</v>
      </c>
      <c r="O413" s="81">
        <f t="shared" si="95"/>
        <v>1</v>
      </c>
      <c r="P413" s="81">
        <f t="shared" si="95"/>
        <v>0</v>
      </c>
      <c r="Q413" s="81">
        <f t="shared" si="95"/>
        <v>1</v>
      </c>
      <c r="R413" s="81">
        <f t="shared" si="95"/>
        <v>3059</v>
      </c>
      <c r="S413" s="81">
        <f t="shared" si="95"/>
        <v>0</v>
      </c>
      <c r="T413" s="81">
        <f t="shared" si="95"/>
        <v>0</v>
      </c>
      <c r="U413" s="81">
        <f t="shared" si="95"/>
        <v>0</v>
      </c>
      <c r="V413" s="81">
        <f t="shared" si="95"/>
        <v>0</v>
      </c>
      <c r="W413" s="81">
        <f t="shared" si="95"/>
        <v>251</v>
      </c>
      <c r="X413" s="82">
        <f>SUM(X414:X461)</f>
        <v>77941</v>
      </c>
      <c r="Y413" s="82">
        <f>SUM(Y414:Y461)</f>
        <v>8685</v>
      </c>
      <c r="Z413" s="82">
        <f>SUM(Z414:Z461)</f>
        <v>86626</v>
      </c>
    </row>
    <row r="414" spans="1:26" ht="76.5" hidden="1" outlineLevel="1">
      <c r="A414" s="920" t="s">
        <v>557</v>
      </c>
      <c r="B414" s="920" t="s">
        <v>558</v>
      </c>
      <c r="C414" s="83" t="s">
        <v>559</v>
      </c>
      <c r="D414" s="84">
        <v>0</v>
      </c>
      <c r="E414" s="84">
        <v>0</v>
      </c>
      <c r="F414" s="84">
        <v>0</v>
      </c>
      <c r="G414" s="84">
        <v>0</v>
      </c>
      <c r="H414" s="84">
        <v>159</v>
      </c>
      <c r="I414" s="84">
        <v>0</v>
      </c>
      <c r="J414" s="84">
        <v>0</v>
      </c>
      <c r="K414" s="84">
        <v>0</v>
      </c>
      <c r="L414" s="84">
        <v>0</v>
      </c>
      <c r="M414" s="84">
        <v>0</v>
      </c>
      <c r="N414" s="84">
        <v>0</v>
      </c>
      <c r="O414" s="84">
        <v>0</v>
      </c>
      <c r="P414" s="84">
        <v>0</v>
      </c>
      <c r="Q414" s="84">
        <v>0</v>
      </c>
      <c r="R414" s="84">
        <v>3</v>
      </c>
      <c r="S414" s="84">
        <v>0</v>
      </c>
      <c r="T414" s="84">
        <v>0</v>
      </c>
      <c r="U414" s="84">
        <v>0</v>
      </c>
      <c r="V414" s="84">
        <v>0</v>
      </c>
      <c r="W414" s="84">
        <v>0</v>
      </c>
      <c r="X414" s="88">
        <f t="shared" ref="X414:X461" si="96">D414+E414+F414+G414+H414+N414+O414+P414+Q414+R414</f>
        <v>162</v>
      </c>
      <c r="Y414" s="85">
        <f t="shared" ref="Y414:Y461" si="97">I414+J414+K414+L414+M414+S414+T414+U414+V414+W414</f>
        <v>0</v>
      </c>
      <c r="Z414" s="85">
        <f t="shared" si="80"/>
        <v>162</v>
      </c>
    </row>
    <row r="415" spans="1:26" ht="76.5" hidden="1" outlineLevel="1">
      <c r="A415" s="920"/>
      <c r="B415" s="920"/>
      <c r="C415" s="83" t="s">
        <v>560</v>
      </c>
      <c r="D415" s="84">
        <v>2</v>
      </c>
      <c r="E415" s="84">
        <v>0</v>
      </c>
      <c r="F415" s="84">
        <v>9</v>
      </c>
      <c r="G415" s="84">
        <v>0</v>
      </c>
      <c r="H415" s="84">
        <v>2293</v>
      </c>
      <c r="I415" s="84">
        <v>0</v>
      </c>
      <c r="J415" s="84">
        <v>0</v>
      </c>
      <c r="K415" s="84">
        <v>3</v>
      </c>
      <c r="L415" s="84">
        <v>0</v>
      </c>
      <c r="M415" s="84">
        <v>7</v>
      </c>
      <c r="N415" s="84">
        <v>0</v>
      </c>
      <c r="O415" s="84">
        <v>0</v>
      </c>
      <c r="P415" s="84">
        <v>0</v>
      </c>
      <c r="Q415" s="84">
        <v>0</v>
      </c>
      <c r="R415" s="84">
        <v>106</v>
      </c>
      <c r="S415" s="84">
        <v>0</v>
      </c>
      <c r="T415" s="84">
        <v>0</v>
      </c>
      <c r="U415" s="84">
        <v>0</v>
      </c>
      <c r="V415" s="84">
        <v>0</v>
      </c>
      <c r="W415" s="84">
        <v>0</v>
      </c>
      <c r="X415" s="85">
        <f t="shared" si="96"/>
        <v>2410</v>
      </c>
      <c r="Y415" s="85">
        <f t="shared" si="97"/>
        <v>10</v>
      </c>
      <c r="Z415" s="85">
        <f t="shared" si="80"/>
        <v>2420</v>
      </c>
    </row>
    <row r="416" spans="1:26" ht="38.25" hidden="1" outlineLevel="1">
      <c r="A416" s="920"/>
      <c r="B416" s="920"/>
      <c r="C416" s="83" t="s">
        <v>561</v>
      </c>
      <c r="D416" s="84">
        <v>0</v>
      </c>
      <c r="E416" s="84">
        <v>14</v>
      </c>
      <c r="F416" s="84">
        <v>30</v>
      </c>
      <c r="G416" s="84">
        <v>4</v>
      </c>
      <c r="H416" s="84">
        <v>4226</v>
      </c>
      <c r="I416" s="84">
        <v>0</v>
      </c>
      <c r="J416" s="84">
        <v>0</v>
      </c>
      <c r="K416" s="84">
        <v>0</v>
      </c>
      <c r="L416" s="84">
        <v>0</v>
      </c>
      <c r="M416" s="84">
        <v>54</v>
      </c>
      <c r="N416" s="84">
        <v>0</v>
      </c>
      <c r="O416" s="84">
        <v>0</v>
      </c>
      <c r="P416" s="84">
        <v>0</v>
      </c>
      <c r="Q416" s="84">
        <v>0</v>
      </c>
      <c r="R416" s="84">
        <v>261</v>
      </c>
      <c r="S416" s="84">
        <v>0</v>
      </c>
      <c r="T416" s="84">
        <v>0</v>
      </c>
      <c r="U416" s="84">
        <v>0</v>
      </c>
      <c r="V416" s="84">
        <v>0</v>
      </c>
      <c r="W416" s="84">
        <v>0</v>
      </c>
      <c r="X416" s="85">
        <f t="shared" si="96"/>
        <v>4535</v>
      </c>
      <c r="Y416" s="85">
        <f t="shared" si="97"/>
        <v>54</v>
      </c>
      <c r="Z416" s="85">
        <f t="shared" si="80"/>
        <v>4589</v>
      </c>
    </row>
    <row r="417" spans="1:26" ht="63.75" hidden="1" outlineLevel="1">
      <c r="A417" s="920"/>
      <c r="B417" s="920"/>
      <c r="C417" s="83" t="s">
        <v>562</v>
      </c>
      <c r="D417" s="84">
        <v>1</v>
      </c>
      <c r="E417" s="84">
        <v>0</v>
      </c>
      <c r="F417" s="84">
        <v>0</v>
      </c>
      <c r="G417" s="84">
        <v>0</v>
      </c>
      <c r="H417" s="84">
        <v>507</v>
      </c>
      <c r="I417" s="84">
        <v>0</v>
      </c>
      <c r="J417" s="84">
        <v>0</v>
      </c>
      <c r="K417" s="84">
        <v>0</v>
      </c>
      <c r="L417" s="84">
        <v>0</v>
      </c>
      <c r="M417" s="84">
        <v>0</v>
      </c>
      <c r="N417" s="84">
        <v>0</v>
      </c>
      <c r="O417" s="84">
        <v>0</v>
      </c>
      <c r="P417" s="84">
        <v>0</v>
      </c>
      <c r="Q417" s="84">
        <v>0</v>
      </c>
      <c r="R417" s="84">
        <v>12</v>
      </c>
      <c r="S417" s="84">
        <v>0</v>
      </c>
      <c r="T417" s="84">
        <v>0</v>
      </c>
      <c r="U417" s="84">
        <v>0</v>
      </c>
      <c r="V417" s="84">
        <v>0</v>
      </c>
      <c r="W417" s="84">
        <v>0</v>
      </c>
      <c r="X417" s="88">
        <f t="shared" si="96"/>
        <v>520</v>
      </c>
      <c r="Y417" s="88">
        <f t="shared" si="97"/>
        <v>0</v>
      </c>
      <c r="Z417" s="85">
        <f t="shared" si="80"/>
        <v>520</v>
      </c>
    </row>
    <row r="418" spans="1:26" ht="63.75" hidden="1" outlineLevel="1">
      <c r="A418" s="920"/>
      <c r="B418" s="920"/>
      <c r="C418" s="83" t="s">
        <v>563</v>
      </c>
      <c r="D418" s="84">
        <v>1</v>
      </c>
      <c r="E418" s="84">
        <v>2</v>
      </c>
      <c r="F418" s="84">
        <v>0</v>
      </c>
      <c r="G418" s="84">
        <v>4</v>
      </c>
      <c r="H418" s="84">
        <v>394</v>
      </c>
      <c r="I418" s="84">
        <v>0</v>
      </c>
      <c r="J418" s="84">
        <v>0</v>
      </c>
      <c r="K418" s="84">
        <v>0</v>
      </c>
      <c r="L418" s="84">
        <v>0</v>
      </c>
      <c r="M418" s="84">
        <v>0</v>
      </c>
      <c r="N418" s="84">
        <v>0</v>
      </c>
      <c r="O418" s="84">
        <v>0</v>
      </c>
      <c r="P418" s="84">
        <v>0</v>
      </c>
      <c r="Q418" s="84">
        <v>0</v>
      </c>
      <c r="R418" s="84">
        <v>59</v>
      </c>
      <c r="S418" s="84">
        <v>0</v>
      </c>
      <c r="T418" s="84">
        <v>0</v>
      </c>
      <c r="U418" s="84">
        <v>0</v>
      </c>
      <c r="V418" s="84">
        <v>0</v>
      </c>
      <c r="W418" s="84">
        <v>0</v>
      </c>
      <c r="X418" s="85">
        <f t="shared" si="96"/>
        <v>460</v>
      </c>
      <c r="Y418" s="85">
        <f t="shared" si="97"/>
        <v>0</v>
      </c>
      <c r="Z418" s="85">
        <f t="shared" si="80"/>
        <v>460</v>
      </c>
    </row>
    <row r="419" spans="1:26" ht="51" hidden="1" outlineLevel="1">
      <c r="A419" s="920"/>
      <c r="B419" s="920"/>
      <c r="C419" s="83" t="s">
        <v>564</v>
      </c>
      <c r="D419" s="84">
        <v>0</v>
      </c>
      <c r="E419" s="84">
        <v>2</v>
      </c>
      <c r="F419" s="84">
        <v>9</v>
      </c>
      <c r="G419" s="84">
        <v>0</v>
      </c>
      <c r="H419" s="84">
        <v>594</v>
      </c>
      <c r="I419" s="84">
        <v>0</v>
      </c>
      <c r="J419" s="84">
        <v>0</v>
      </c>
      <c r="K419" s="84">
        <v>3</v>
      </c>
      <c r="L419" s="84">
        <v>0</v>
      </c>
      <c r="M419" s="84">
        <v>353</v>
      </c>
      <c r="N419" s="84">
        <v>0</v>
      </c>
      <c r="O419" s="84">
        <v>0</v>
      </c>
      <c r="P419" s="84">
        <v>0</v>
      </c>
      <c r="Q419" s="84">
        <v>0</v>
      </c>
      <c r="R419" s="84">
        <v>8</v>
      </c>
      <c r="S419" s="84">
        <v>0</v>
      </c>
      <c r="T419" s="84">
        <v>0</v>
      </c>
      <c r="U419" s="84">
        <v>0</v>
      </c>
      <c r="V419" s="84">
        <v>0</v>
      </c>
      <c r="W419" s="84">
        <v>51</v>
      </c>
      <c r="X419" s="88">
        <f t="shared" si="96"/>
        <v>613</v>
      </c>
      <c r="Y419" s="88">
        <f t="shared" si="97"/>
        <v>407</v>
      </c>
      <c r="Z419" s="85">
        <f t="shared" si="80"/>
        <v>1020</v>
      </c>
    </row>
    <row r="420" spans="1:26" ht="38.25" hidden="1" outlineLevel="1">
      <c r="A420" s="920"/>
      <c r="B420" s="920"/>
      <c r="C420" s="83" t="s">
        <v>565</v>
      </c>
      <c r="D420" s="84">
        <v>2</v>
      </c>
      <c r="E420" s="84">
        <v>4</v>
      </c>
      <c r="F420" s="84">
        <v>33</v>
      </c>
      <c r="G420" s="84">
        <v>0</v>
      </c>
      <c r="H420" s="84">
        <v>3223</v>
      </c>
      <c r="I420" s="84">
        <v>1</v>
      </c>
      <c r="J420" s="84">
        <v>4</v>
      </c>
      <c r="K420" s="84">
        <v>12</v>
      </c>
      <c r="L420" s="84">
        <v>0</v>
      </c>
      <c r="M420" s="84">
        <v>738</v>
      </c>
      <c r="N420" s="84">
        <v>0</v>
      </c>
      <c r="O420" s="84">
        <v>0</v>
      </c>
      <c r="P420" s="84">
        <v>0</v>
      </c>
      <c r="Q420" s="84">
        <v>0</v>
      </c>
      <c r="R420" s="84">
        <v>164</v>
      </c>
      <c r="S420" s="84">
        <v>0</v>
      </c>
      <c r="T420" s="84">
        <v>0</v>
      </c>
      <c r="U420" s="84">
        <v>0</v>
      </c>
      <c r="V420" s="84">
        <v>0</v>
      </c>
      <c r="W420" s="84">
        <v>21</v>
      </c>
      <c r="X420" s="88">
        <f t="shared" si="96"/>
        <v>3426</v>
      </c>
      <c r="Y420" s="85">
        <f t="shared" si="97"/>
        <v>776</v>
      </c>
      <c r="Z420" s="85">
        <f t="shared" si="80"/>
        <v>4202</v>
      </c>
    </row>
    <row r="421" spans="1:26" ht="51" hidden="1" outlineLevel="1">
      <c r="A421" s="920"/>
      <c r="B421" s="920"/>
      <c r="C421" s="83" t="s">
        <v>566</v>
      </c>
      <c r="D421" s="84">
        <v>2</v>
      </c>
      <c r="E421" s="84">
        <v>2</v>
      </c>
      <c r="F421" s="84">
        <v>15</v>
      </c>
      <c r="G421" s="84">
        <v>4</v>
      </c>
      <c r="H421" s="84">
        <v>1113</v>
      </c>
      <c r="I421" s="84">
        <v>0</v>
      </c>
      <c r="J421" s="84">
        <v>0</v>
      </c>
      <c r="K421" s="84">
        <v>3</v>
      </c>
      <c r="L421" s="84">
        <v>0</v>
      </c>
      <c r="M421" s="84">
        <v>201</v>
      </c>
      <c r="N421" s="84">
        <v>0</v>
      </c>
      <c r="O421" s="84">
        <v>0</v>
      </c>
      <c r="P421" s="84">
        <v>0</v>
      </c>
      <c r="Q421" s="84">
        <v>0</v>
      </c>
      <c r="R421" s="84">
        <v>29</v>
      </c>
      <c r="S421" s="84">
        <v>0</v>
      </c>
      <c r="T421" s="84">
        <v>0</v>
      </c>
      <c r="U421" s="84">
        <v>0</v>
      </c>
      <c r="V421" s="84">
        <v>0</v>
      </c>
      <c r="W421" s="84">
        <v>0</v>
      </c>
      <c r="X421" s="88">
        <f t="shared" si="96"/>
        <v>1165</v>
      </c>
      <c r="Y421" s="85">
        <f t="shared" si="97"/>
        <v>204</v>
      </c>
      <c r="Z421" s="85">
        <f t="shared" si="80"/>
        <v>1369</v>
      </c>
    </row>
    <row r="422" spans="1:26" ht="25.5" hidden="1" outlineLevel="1">
      <c r="A422" s="920"/>
      <c r="B422" s="920"/>
      <c r="C422" s="83" t="s">
        <v>567</v>
      </c>
      <c r="D422" s="84">
        <v>0</v>
      </c>
      <c r="E422" s="84">
        <v>2</v>
      </c>
      <c r="F422" s="84">
        <v>9</v>
      </c>
      <c r="G422" s="84">
        <v>4</v>
      </c>
      <c r="H422" s="84">
        <v>477</v>
      </c>
      <c r="I422" s="84">
        <v>0</v>
      </c>
      <c r="J422" s="84">
        <v>0</v>
      </c>
      <c r="K422" s="84">
        <v>0</v>
      </c>
      <c r="L422" s="84">
        <v>0</v>
      </c>
      <c r="M422" s="84">
        <v>0</v>
      </c>
      <c r="N422" s="84">
        <v>0</v>
      </c>
      <c r="O422" s="84">
        <v>0</v>
      </c>
      <c r="P422" s="84">
        <v>0</v>
      </c>
      <c r="Q422" s="84">
        <v>0</v>
      </c>
      <c r="R422" s="84">
        <v>28</v>
      </c>
      <c r="S422" s="84">
        <v>0</v>
      </c>
      <c r="T422" s="84">
        <v>0</v>
      </c>
      <c r="U422" s="84">
        <v>0</v>
      </c>
      <c r="V422" s="84">
        <v>0</v>
      </c>
      <c r="W422" s="84">
        <v>0</v>
      </c>
      <c r="X422" s="88">
        <f t="shared" si="96"/>
        <v>520</v>
      </c>
      <c r="Y422" s="85">
        <f t="shared" si="97"/>
        <v>0</v>
      </c>
      <c r="Z422" s="85">
        <f t="shared" si="80"/>
        <v>520</v>
      </c>
    </row>
    <row r="423" spans="1:26" ht="51" hidden="1" outlineLevel="1">
      <c r="A423" s="920"/>
      <c r="B423" s="920" t="s">
        <v>568</v>
      </c>
      <c r="C423" s="83" t="s">
        <v>569</v>
      </c>
      <c r="D423" s="84">
        <v>1</v>
      </c>
      <c r="E423" s="84">
        <v>8</v>
      </c>
      <c r="F423" s="84">
        <v>12</v>
      </c>
      <c r="G423" s="84">
        <v>0</v>
      </c>
      <c r="H423" s="84">
        <v>1385</v>
      </c>
      <c r="I423" s="84">
        <v>1</v>
      </c>
      <c r="J423" s="84">
        <v>2</v>
      </c>
      <c r="K423" s="84">
        <v>0</v>
      </c>
      <c r="L423" s="84">
        <v>8</v>
      </c>
      <c r="M423" s="84">
        <v>313</v>
      </c>
      <c r="N423" s="84">
        <v>0</v>
      </c>
      <c r="O423" s="84">
        <v>0</v>
      </c>
      <c r="P423" s="84">
        <v>0</v>
      </c>
      <c r="Q423" s="84">
        <v>0</v>
      </c>
      <c r="R423" s="84">
        <v>58</v>
      </c>
      <c r="S423" s="84">
        <v>0</v>
      </c>
      <c r="T423" s="84">
        <v>0</v>
      </c>
      <c r="U423" s="84">
        <v>0</v>
      </c>
      <c r="V423" s="84">
        <v>0</v>
      </c>
      <c r="W423" s="84">
        <v>3</v>
      </c>
      <c r="X423" s="85">
        <f t="shared" si="96"/>
        <v>1464</v>
      </c>
      <c r="Y423" s="85">
        <f t="shared" si="97"/>
        <v>327</v>
      </c>
      <c r="Z423" s="85">
        <f t="shared" si="80"/>
        <v>1791</v>
      </c>
    </row>
    <row r="424" spans="1:26" ht="38.25" hidden="1" outlineLevel="1">
      <c r="A424" s="920"/>
      <c r="B424" s="920"/>
      <c r="C424" s="83" t="s">
        <v>570</v>
      </c>
      <c r="D424" s="84">
        <v>0</v>
      </c>
      <c r="E424" s="84">
        <v>0</v>
      </c>
      <c r="F424" s="84">
        <v>0</v>
      </c>
      <c r="G424" s="84">
        <v>0</v>
      </c>
      <c r="H424" s="84">
        <v>0</v>
      </c>
      <c r="I424" s="84">
        <v>0</v>
      </c>
      <c r="J424" s="84">
        <v>0</v>
      </c>
      <c r="K424" s="84">
        <v>0</v>
      </c>
      <c r="L424" s="84">
        <v>0</v>
      </c>
      <c r="M424" s="84">
        <v>0</v>
      </c>
      <c r="N424" s="84">
        <v>0</v>
      </c>
      <c r="O424" s="84">
        <v>0</v>
      </c>
      <c r="P424" s="84">
        <v>0</v>
      </c>
      <c r="Q424" s="84">
        <v>0</v>
      </c>
      <c r="R424" s="84">
        <v>0</v>
      </c>
      <c r="S424" s="84">
        <v>0</v>
      </c>
      <c r="T424" s="84">
        <v>0</v>
      </c>
      <c r="U424" s="84">
        <v>0</v>
      </c>
      <c r="V424" s="84">
        <v>0</v>
      </c>
      <c r="W424" s="84">
        <v>0</v>
      </c>
      <c r="X424" s="85">
        <f t="shared" si="96"/>
        <v>0</v>
      </c>
      <c r="Y424" s="85">
        <f t="shared" si="97"/>
        <v>0</v>
      </c>
      <c r="Z424" s="85">
        <f t="shared" si="80"/>
        <v>0</v>
      </c>
    </row>
    <row r="425" spans="1:26" ht="25.5" hidden="1" outlineLevel="1">
      <c r="A425" s="920"/>
      <c r="B425" s="920"/>
      <c r="C425" s="83" t="s">
        <v>571</v>
      </c>
      <c r="D425" s="84">
        <v>1</v>
      </c>
      <c r="E425" s="84">
        <v>0</v>
      </c>
      <c r="F425" s="84">
        <v>0</v>
      </c>
      <c r="G425" s="84">
        <v>0</v>
      </c>
      <c r="H425" s="84">
        <v>162</v>
      </c>
      <c r="I425" s="84">
        <v>0</v>
      </c>
      <c r="J425" s="84">
        <v>0</v>
      </c>
      <c r="K425" s="84">
        <v>0</v>
      </c>
      <c r="L425" s="84">
        <v>0</v>
      </c>
      <c r="M425" s="84">
        <v>97</v>
      </c>
      <c r="N425" s="84">
        <v>0</v>
      </c>
      <c r="O425" s="84">
        <v>0</v>
      </c>
      <c r="P425" s="84">
        <v>0</v>
      </c>
      <c r="Q425" s="84">
        <v>0</v>
      </c>
      <c r="R425" s="84">
        <v>0</v>
      </c>
      <c r="S425" s="84">
        <v>0</v>
      </c>
      <c r="T425" s="84">
        <v>0</v>
      </c>
      <c r="U425" s="84">
        <v>0</v>
      </c>
      <c r="V425" s="84">
        <v>0</v>
      </c>
      <c r="W425" s="84">
        <v>0</v>
      </c>
      <c r="X425" s="88">
        <f t="shared" si="96"/>
        <v>163</v>
      </c>
      <c r="Y425" s="88">
        <f t="shared" si="97"/>
        <v>97</v>
      </c>
      <c r="Z425" s="85">
        <f t="shared" si="80"/>
        <v>260</v>
      </c>
    </row>
    <row r="426" spans="1:26" ht="25.5" hidden="1" outlineLevel="1">
      <c r="A426" s="920"/>
      <c r="B426" s="920"/>
      <c r="C426" s="83" t="s">
        <v>572</v>
      </c>
      <c r="D426" s="84">
        <v>0</v>
      </c>
      <c r="E426" s="84">
        <v>0</v>
      </c>
      <c r="F426" s="84">
        <v>0</v>
      </c>
      <c r="G426" s="84">
        <v>0</v>
      </c>
      <c r="H426" s="84">
        <v>55</v>
      </c>
      <c r="I426" s="84">
        <v>0</v>
      </c>
      <c r="J426" s="84">
        <v>0</v>
      </c>
      <c r="K426" s="84">
        <v>0</v>
      </c>
      <c r="L426" s="84">
        <v>0</v>
      </c>
      <c r="M426" s="84">
        <v>7</v>
      </c>
      <c r="N426" s="84">
        <v>0</v>
      </c>
      <c r="O426" s="84">
        <v>0</v>
      </c>
      <c r="P426" s="84">
        <v>0</v>
      </c>
      <c r="Q426" s="84">
        <v>0</v>
      </c>
      <c r="R426" s="84">
        <v>3</v>
      </c>
      <c r="S426" s="84">
        <v>0</v>
      </c>
      <c r="T426" s="84">
        <v>0</v>
      </c>
      <c r="U426" s="84">
        <v>0</v>
      </c>
      <c r="V426" s="84">
        <v>0</v>
      </c>
      <c r="W426" s="84">
        <v>0</v>
      </c>
      <c r="X426" s="85">
        <f t="shared" si="96"/>
        <v>58</v>
      </c>
      <c r="Y426" s="85">
        <f t="shared" si="97"/>
        <v>7</v>
      </c>
      <c r="Z426" s="85">
        <f t="shared" si="80"/>
        <v>65</v>
      </c>
    </row>
    <row r="427" spans="1:26" ht="38.25" hidden="1" outlineLevel="1">
      <c r="A427" s="920"/>
      <c r="B427" s="920" t="s">
        <v>573</v>
      </c>
      <c r="C427" s="83" t="s">
        <v>574</v>
      </c>
      <c r="D427" s="84">
        <v>0</v>
      </c>
      <c r="E427" s="84">
        <v>6</v>
      </c>
      <c r="F427" s="84">
        <v>12</v>
      </c>
      <c r="G427" s="84">
        <v>8</v>
      </c>
      <c r="H427" s="84">
        <v>1407</v>
      </c>
      <c r="I427" s="84">
        <v>1</v>
      </c>
      <c r="J427" s="84">
        <v>4</v>
      </c>
      <c r="K427" s="84">
        <v>6</v>
      </c>
      <c r="L427" s="84">
        <v>0</v>
      </c>
      <c r="M427" s="84">
        <v>638</v>
      </c>
      <c r="N427" s="84">
        <v>0</v>
      </c>
      <c r="O427" s="84">
        <v>0</v>
      </c>
      <c r="P427" s="84">
        <v>0</v>
      </c>
      <c r="Q427" s="84">
        <v>0</v>
      </c>
      <c r="R427" s="84">
        <v>78</v>
      </c>
      <c r="S427" s="84">
        <v>0</v>
      </c>
      <c r="T427" s="84">
        <v>0</v>
      </c>
      <c r="U427" s="84">
        <v>0</v>
      </c>
      <c r="V427" s="84">
        <v>0</v>
      </c>
      <c r="W427" s="84">
        <v>14</v>
      </c>
      <c r="X427" s="88">
        <f t="shared" si="96"/>
        <v>1511</v>
      </c>
      <c r="Y427" s="88">
        <f t="shared" si="97"/>
        <v>663</v>
      </c>
      <c r="Z427" s="85">
        <f t="shared" si="80"/>
        <v>2174</v>
      </c>
    </row>
    <row r="428" spans="1:26" ht="25.5" hidden="1" outlineLevel="1">
      <c r="A428" s="920"/>
      <c r="B428" s="920"/>
      <c r="C428" s="83" t="s">
        <v>575</v>
      </c>
      <c r="D428" s="84">
        <v>0</v>
      </c>
      <c r="E428" s="84">
        <v>14</v>
      </c>
      <c r="F428" s="84">
        <v>9</v>
      </c>
      <c r="G428" s="84">
        <v>4</v>
      </c>
      <c r="H428" s="84">
        <v>1024</v>
      </c>
      <c r="I428" s="84">
        <v>0</v>
      </c>
      <c r="J428" s="84">
        <v>2</v>
      </c>
      <c r="K428" s="84">
        <v>0</v>
      </c>
      <c r="L428" s="84">
        <v>4</v>
      </c>
      <c r="M428" s="84">
        <v>5</v>
      </c>
      <c r="N428" s="84">
        <v>0</v>
      </c>
      <c r="O428" s="84">
        <v>0</v>
      </c>
      <c r="P428" s="84">
        <v>0</v>
      </c>
      <c r="Q428" s="84">
        <v>0</v>
      </c>
      <c r="R428" s="84">
        <v>34</v>
      </c>
      <c r="S428" s="84">
        <v>0</v>
      </c>
      <c r="T428" s="84">
        <v>0</v>
      </c>
      <c r="U428" s="84">
        <v>0</v>
      </c>
      <c r="V428" s="84">
        <v>0</v>
      </c>
      <c r="W428" s="84">
        <v>0</v>
      </c>
      <c r="X428" s="88">
        <f t="shared" si="96"/>
        <v>1085</v>
      </c>
      <c r="Y428" s="85">
        <f t="shared" si="97"/>
        <v>11</v>
      </c>
      <c r="Z428" s="85">
        <f t="shared" si="80"/>
        <v>1096</v>
      </c>
    </row>
    <row r="429" spans="1:26" ht="63.75" hidden="1" outlineLevel="1">
      <c r="A429" s="920"/>
      <c r="B429" s="920"/>
      <c r="C429" s="83" t="s">
        <v>576</v>
      </c>
      <c r="D429" s="84">
        <v>0</v>
      </c>
      <c r="E429" s="84">
        <v>4</v>
      </c>
      <c r="F429" s="84">
        <v>9</v>
      </c>
      <c r="G429" s="84">
        <v>0</v>
      </c>
      <c r="H429" s="84">
        <v>701</v>
      </c>
      <c r="I429" s="84">
        <v>0</v>
      </c>
      <c r="J429" s="84">
        <v>0</v>
      </c>
      <c r="K429" s="84">
        <v>3</v>
      </c>
      <c r="L429" s="84">
        <v>4</v>
      </c>
      <c r="M429" s="84">
        <v>391</v>
      </c>
      <c r="N429" s="84">
        <v>0</v>
      </c>
      <c r="O429" s="84">
        <v>0</v>
      </c>
      <c r="P429" s="84">
        <v>0</v>
      </c>
      <c r="Q429" s="84">
        <v>0</v>
      </c>
      <c r="R429" s="84">
        <v>26</v>
      </c>
      <c r="S429" s="84">
        <v>0</v>
      </c>
      <c r="T429" s="84">
        <v>0</v>
      </c>
      <c r="U429" s="84">
        <v>0</v>
      </c>
      <c r="V429" s="84">
        <v>0</v>
      </c>
      <c r="W429" s="84">
        <v>13</v>
      </c>
      <c r="X429" s="88">
        <f t="shared" si="96"/>
        <v>740</v>
      </c>
      <c r="Y429" s="85">
        <f t="shared" si="97"/>
        <v>411</v>
      </c>
      <c r="Z429" s="85">
        <f t="shared" si="80"/>
        <v>1151</v>
      </c>
    </row>
    <row r="430" spans="1:26" ht="25.5" hidden="1" outlineLevel="1">
      <c r="A430" s="920"/>
      <c r="B430" s="920"/>
      <c r="C430" s="83" t="s">
        <v>577</v>
      </c>
      <c r="D430" s="84">
        <v>3</v>
      </c>
      <c r="E430" s="84">
        <v>0</v>
      </c>
      <c r="F430" s="84">
        <v>27</v>
      </c>
      <c r="G430" s="84">
        <v>8</v>
      </c>
      <c r="H430" s="84">
        <v>2229</v>
      </c>
      <c r="I430" s="84">
        <v>0</v>
      </c>
      <c r="J430" s="84">
        <v>0</v>
      </c>
      <c r="K430" s="84">
        <v>0</v>
      </c>
      <c r="L430" s="84">
        <v>0</v>
      </c>
      <c r="M430" s="84">
        <v>6</v>
      </c>
      <c r="N430" s="84">
        <v>0</v>
      </c>
      <c r="O430" s="84">
        <v>0</v>
      </c>
      <c r="P430" s="84">
        <v>0</v>
      </c>
      <c r="Q430" s="84">
        <v>0</v>
      </c>
      <c r="R430" s="84">
        <v>59</v>
      </c>
      <c r="S430" s="84">
        <v>0</v>
      </c>
      <c r="T430" s="84">
        <v>0</v>
      </c>
      <c r="U430" s="84">
        <v>0</v>
      </c>
      <c r="V430" s="84">
        <v>0</v>
      </c>
      <c r="W430" s="84">
        <v>0</v>
      </c>
      <c r="X430" s="88">
        <f t="shared" si="96"/>
        <v>2326</v>
      </c>
      <c r="Y430" s="85">
        <f t="shared" si="97"/>
        <v>6</v>
      </c>
      <c r="Z430" s="85">
        <f t="shared" si="80"/>
        <v>2332</v>
      </c>
    </row>
    <row r="431" spans="1:26" ht="25.5" hidden="1" outlineLevel="1">
      <c r="A431" s="920"/>
      <c r="B431" s="920"/>
      <c r="C431" s="83" t="s">
        <v>578</v>
      </c>
      <c r="D431" s="84">
        <v>0</v>
      </c>
      <c r="E431" s="84">
        <v>0</v>
      </c>
      <c r="F431" s="84">
        <v>3</v>
      </c>
      <c r="G431" s="84">
        <v>4</v>
      </c>
      <c r="H431" s="84">
        <v>192</v>
      </c>
      <c r="I431" s="84">
        <v>0</v>
      </c>
      <c r="J431" s="84">
        <v>0</v>
      </c>
      <c r="K431" s="84">
        <v>0</v>
      </c>
      <c r="L431" s="84">
        <v>4</v>
      </c>
      <c r="M431" s="84">
        <v>0</v>
      </c>
      <c r="N431" s="84">
        <v>0</v>
      </c>
      <c r="O431" s="84">
        <v>0</v>
      </c>
      <c r="P431" s="84">
        <v>0</v>
      </c>
      <c r="Q431" s="84">
        <v>0</v>
      </c>
      <c r="R431" s="84">
        <v>3</v>
      </c>
      <c r="S431" s="84">
        <v>0</v>
      </c>
      <c r="T431" s="84">
        <v>0</v>
      </c>
      <c r="U431" s="84">
        <v>0</v>
      </c>
      <c r="V431" s="84">
        <v>0</v>
      </c>
      <c r="W431" s="84">
        <v>0</v>
      </c>
      <c r="X431" s="85">
        <f t="shared" si="96"/>
        <v>202</v>
      </c>
      <c r="Y431" s="85">
        <f t="shared" si="97"/>
        <v>4</v>
      </c>
      <c r="Z431" s="85">
        <f t="shared" ref="Z431:Z495" si="98">+Y431+X431</f>
        <v>206</v>
      </c>
    </row>
    <row r="432" spans="1:26" ht="38.25" hidden="1" outlineLevel="1">
      <c r="A432" s="920"/>
      <c r="B432" s="920"/>
      <c r="C432" s="83" t="s">
        <v>579</v>
      </c>
      <c r="D432" s="84">
        <v>0</v>
      </c>
      <c r="E432" s="84">
        <v>4</v>
      </c>
      <c r="F432" s="84">
        <v>3</v>
      </c>
      <c r="G432" s="84">
        <v>0</v>
      </c>
      <c r="H432" s="84">
        <v>230</v>
      </c>
      <c r="I432" s="84">
        <v>0</v>
      </c>
      <c r="J432" s="84">
        <v>0</v>
      </c>
      <c r="K432" s="84">
        <v>0</v>
      </c>
      <c r="L432" s="84">
        <v>0</v>
      </c>
      <c r="M432" s="84">
        <v>182</v>
      </c>
      <c r="N432" s="84">
        <v>0</v>
      </c>
      <c r="O432" s="84">
        <v>0</v>
      </c>
      <c r="P432" s="84">
        <v>0</v>
      </c>
      <c r="Q432" s="84">
        <v>0</v>
      </c>
      <c r="R432" s="84">
        <v>10</v>
      </c>
      <c r="S432" s="84">
        <v>0</v>
      </c>
      <c r="T432" s="84">
        <v>0</v>
      </c>
      <c r="U432" s="84">
        <v>0</v>
      </c>
      <c r="V432" s="84">
        <v>0</v>
      </c>
      <c r="W432" s="84">
        <v>0</v>
      </c>
      <c r="X432" s="85">
        <f t="shared" si="96"/>
        <v>247</v>
      </c>
      <c r="Y432" s="85">
        <f t="shared" si="97"/>
        <v>182</v>
      </c>
      <c r="Z432" s="85">
        <f t="shared" si="98"/>
        <v>429</v>
      </c>
    </row>
    <row r="433" spans="1:26" ht="38.25" hidden="1" outlineLevel="1">
      <c r="A433" s="920"/>
      <c r="B433" s="920"/>
      <c r="C433" s="83" t="s">
        <v>580</v>
      </c>
      <c r="D433" s="84">
        <v>2</v>
      </c>
      <c r="E433" s="84">
        <v>0</v>
      </c>
      <c r="F433" s="84">
        <v>0</v>
      </c>
      <c r="G433" s="84">
        <v>0</v>
      </c>
      <c r="H433" s="84">
        <v>288</v>
      </c>
      <c r="I433" s="84">
        <v>1</v>
      </c>
      <c r="J433" s="84">
        <v>0</v>
      </c>
      <c r="K433" s="84">
        <v>0</v>
      </c>
      <c r="L433" s="84">
        <v>0</v>
      </c>
      <c r="M433" s="84">
        <v>33</v>
      </c>
      <c r="N433" s="84">
        <v>0</v>
      </c>
      <c r="O433" s="84">
        <v>0</v>
      </c>
      <c r="P433" s="84">
        <v>0</v>
      </c>
      <c r="Q433" s="84">
        <v>0</v>
      </c>
      <c r="R433" s="84">
        <v>1</v>
      </c>
      <c r="S433" s="84">
        <v>0</v>
      </c>
      <c r="T433" s="84">
        <v>0</v>
      </c>
      <c r="U433" s="84">
        <v>0</v>
      </c>
      <c r="V433" s="84">
        <v>0</v>
      </c>
      <c r="W433" s="84">
        <v>0</v>
      </c>
      <c r="X433" s="88">
        <f t="shared" si="96"/>
        <v>291</v>
      </c>
      <c r="Y433" s="88">
        <f t="shared" si="97"/>
        <v>34</v>
      </c>
      <c r="Z433" s="85">
        <f t="shared" si="98"/>
        <v>325</v>
      </c>
    </row>
    <row r="434" spans="1:26" ht="63.75" hidden="1" outlineLevel="1">
      <c r="A434" s="920"/>
      <c r="B434" s="920"/>
      <c r="C434" s="83" t="s">
        <v>581</v>
      </c>
      <c r="D434" s="84">
        <v>0</v>
      </c>
      <c r="E434" s="84">
        <v>4</v>
      </c>
      <c r="F434" s="84">
        <v>6</v>
      </c>
      <c r="G434" s="84">
        <v>8</v>
      </c>
      <c r="H434" s="84">
        <v>512</v>
      </c>
      <c r="I434" s="84">
        <v>0</v>
      </c>
      <c r="J434" s="84">
        <v>0</v>
      </c>
      <c r="K434" s="84">
        <v>0</v>
      </c>
      <c r="L434" s="84">
        <v>0</v>
      </c>
      <c r="M434" s="84">
        <v>185</v>
      </c>
      <c r="N434" s="84">
        <v>0</v>
      </c>
      <c r="O434" s="84">
        <v>0</v>
      </c>
      <c r="P434" s="84">
        <v>0</v>
      </c>
      <c r="Q434" s="84">
        <v>0</v>
      </c>
      <c r="R434" s="84">
        <v>10</v>
      </c>
      <c r="S434" s="84">
        <v>0</v>
      </c>
      <c r="T434" s="84">
        <v>0</v>
      </c>
      <c r="U434" s="84">
        <v>0</v>
      </c>
      <c r="V434" s="84">
        <v>0</v>
      </c>
      <c r="W434" s="84">
        <v>0</v>
      </c>
      <c r="X434" s="85">
        <f t="shared" si="96"/>
        <v>540</v>
      </c>
      <c r="Y434" s="85">
        <f t="shared" si="97"/>
        <v>185</v>
      </c>
      <c r="Z434" s="85">
        <f t="shared" si="98"/>
        <v>725</v>
      </c>
    </row>
    <row r="435" spans="1:26" ht="63.75" hidden="1" outlineLevel="1">
      <c r="A435" s="920"/>
      <c r="B435" s="920"/>
      <c r="C435" s="83" t="s">
        <v>582</v>
      </c>
      <c r="D435" s="84">
        <v>4</v>
      </c>
      <c r="E435" s="84">
        <v>24</v>
      </c>
      <c r="F435" s="84">
        <v>69</v>
      </c>
      <c r="G435" s="84">
        <v>20</v>
      </c>
      <c r="H435" s="84">
        <v>4783</v>
      </c>
      <c r="I435" s="84">
        <v>2</v>
      </c>
      <c r="J435" s="84">
        <v>6</v>
      </c>
      <c r="K435" s="84">
        <v>24</v>
      </c>
      <c r="L435" s="84">
        <v>12</v>
      </c>
      <c r="M435" s="84">
        <v>625</v>
      </c>
      <c r="N435" s="84">
        <v>0</v>
      </c>
      <c r="O435" s="84">
        <v>0</v>
      </c>
      <c r="P435" s="84">
        <v>0</v>
      </c>
      <c r="Q435" s="84">
        <v>0</v>
      </c>
      <c r="R435" s="84">
        <v>429</v>
      </c>
      <c r="S435" s="84">
        <v>0</v>
      </c>
      <c r="T435" s="84">
        <v>0</v>
      </c>
      <c r="U435" s="84">
        <v>0</v>
      </c>
      <c r="V435" s="84">
        <v>0</v>
      </c>
      <c r="W435" s="84">
        <v>4</v>
      </c>
      <c r="X435" s="88">
        <f t="shared" si="96"/>
        <v>5329</v>
      </c>
      <c r="Y435" s="88">
        <f t="shared" si="97"/>
        <v>673</v>
      </c>
      <c r="Z435" s="85">
        <f t="shared" si="98"/>
        <v>6002</v>
      </c>
    </row>
    <row r="436" spans="1:26" ht="25.5" hidden="1" outlineLevel="1">
      <c r="A436" s="920"/>
      <c r="B436" s="920" t="s">
        <v>583</v>
      </c>
      <c r="C436" s="83" t="s">
        <v>584</v>
      </c>
      <c r="D436" s="84">
        <v>3</v>
      </c>
      <c r="E436" s="84">
        <v>16</v>
      </c>
      <c r="F436" s="84">
        <v>30</v>
      </c>
      <c r="G436" s="84">
        <v>19</v>
      </c>
      <c r="H436" s="84">
        <v>2476</v>
      </c>
      <c r="I436" s="84">
        <v>4</v>
      </c>
      <c r="J436" s="84">
        <v>6</v>
      </c>
      <c r="K436" s="84">
        <v>21</v>
      </c>
      <c r="L436" s="84">
        <v>4</v>
      </c>
      <c r="M436" s="84">
        <v>1102</v>
      </c>
      <c r="N436" s="84">
        <v>0</v>
      </c>
      <c r="O436" s="84">
        <v>0</v>
      </c>
      <c r="P436" s="84">
        <v>0</v>
      </c>
      <c r="Q436" s="84">
        <v>1</v>
      </c>
      <c r="R436" s="84">
        <v>43</v>
      </c>
      <c r="S436" s="84">
        <v>0</v>
      </c>
      <c r="T436" s="84">
        <v>0</v>
      </c>
      <c r="U436" s="84">
        <v>0</v>
      </c>
      <c r="V436" s="84">
        <v>0</v>
      </c>
      <c r="W436" s="84">
        <v>45</v>
      </c>
      <c r="X436" s="88">
        <f t="shared" si="96"/>
        <v>2588</v>
      </c>
      <c r="Y436" s="85">
        <f t="shared" si="97"/>
        <v>1182</v>
      </c>
      <c r="Z436" s="85">
        <f t="shared" si="98"/>
        <v>3770</v>
      </c>
    </row>
    <row r="437" spans="1:26" ht="25.5" hidden="1" outlineLevel="1">
      <c r="A437" s="920"/>
      <c r="B437" s="920"/>
      <c r="C437" s="83" t="s">
        <v>585</v>
      </c>
      <c r="D437" s="84">
        <v>1</v>
      </c>
      <c r="E437" s="84">
        <v>6</v>
      </c>
      <c r="F437" s="84">
        <v>9</v>
      </c>
      <c r="G437" s="84">
        <v>0</v>
      </c>
      <c r="H437" s="84">
        <v>716</v>
      </c>
      <c r="I437" s="84">
        <v>2</v>
      </c>
      <c r="J437" s="84">
        <v>2</v>
      </c>
      <c r="K437" s="84">
        <v>9</v>
      </c>
      <c r="L437" s="84">
        <v>0</v>
      </c>
      <c r="M437" s="84">
        <v>380</v>
      </c>
      <c r="N437" s="84">
        <v>0</v>
      </c>
      <c r="O437" s="84">
        <v>0</v>
      </c>
      <c r="P437" s="84">
        <v>0</v>
      </c>
      <c r="Q437" s="84">
        <v>0</v>
      </c>
      <c r="R437" s="84">
        <v>2</v>
      </c>
      <c r="S437" s="84">
        <v>0</v>
      </c>
      <c r="T437" s="84">
        <v>0</v>
      </c>
      <c r="U437" s="84">
        <v>0</v>
      </c>
      <c r="V437" s="84">
        <v>0</v>
      </c>
      <c r="W437" s="84">
        <v>8</v>
      </c>
      <c r="X437" s="88">
        <f t="shared" si="96"/>
        <v>734</v>
      </c>
      <c r="Y437" s="85">
        <f t="shared" si="97"/>
        <v>401</v>
      </c>
      <c r="Z437" s="85">
        <f t="shared" si="98"/>
        <v>1135</v>
      </c>
    </row>
    <row r="438" spans="1:26" ht="25.5" hidden="1" outlineLevel="1">
      <c r="A438" s="920"/>
      <c r="B438" s="920"/>
      <c r="C438" s="83" t="s">
        <v>586</v>
      </c>
      <c r="D438" s="84">
        <v>3</v>
      </c>
      <c r="E438" s="84">
        <v>2</v>
      </c>
      <c r="F438" s="84">
        <v>15</v>
      </c>
      <c r="G438" s="84">
        <v>4</v>
      </c>
      <c r="H438" s="84">
        <v>1354</v>
      </c>
      <c r="I438" s="84">
        <v>0</v>
      </c>
      <c r="J438" s="84">
        <v>0</v>
      </c>
      <c r="K438" s="84">
        <v>3</v>
      </c>
      <c r="L438" s="84">
        <v>0</v>
      </c>
      <c r="M438" s="84">
        <v>209</v>
      </c>
      <c r="N438" s="84">
        <v>0</v>
      </c>
      <c r="O438" s="84">
        <v>0</v>
      </c>
      <c r="P438" s="84">
        <v>0</v>
      </c>
      <c r="Q438" s="84">
        <v>0</v>
      </c>
      <c r="R438" s="84">
        <v>130</v>
      </c>
      <c r="S438" s="84">
        <v>0</v>
      </c>
      <c r="T438" s="84">
        <v>0</v>
      </c>
      <c r="U438" s="84">
        <v>0</v>
      </c>
      <c r="V438" s="84">
        <v>0</v>
      </c>
      <c r="W438" s="84">
        <v>10</v>
      </c>
      <c r="X438" s="88">
        <f t="shared" si="96"/>
        <v>1508</v>
      </c>
      <c r="Y438" s="85">
        <f t="shared" si="97"/>
        <v>222</v>
      </c>
      <c r="Z438" s="85">
        <f t="shared" si="98"/>
        <v>1730</v>
      </c>
    </row>
    <row r="439" spans="1:26" ht="51" hidden="1" outlineLevel="1">
      <c r="A439" s="920"/>
      <c r="B439" s="920"/>
      <c r="C439" s="83" t="s">
        <v>587</v>
      </c>
      <c r="D439" s="84">
        <v>1</v>
      </c>
      <c r="E439" s="84">
        <v>0</v>
      </c>
      <c r="F439" s="84">
        <v>9</v>
      </c>
      <c r="G439" s="84">
        <v>4</v>
      </c>
      <c r="H439" s="84">
        <v>1290</v>
      </c>
      <c r="I439" s="84">
        <v>0</v>
      </c>
      <c r="J439" s="84">
        <v>0</v>
      </c>
      <c r="K439" s="84">
        <v>6</v>
      </c>
      <c r="L439" s="84">
        <v>0</v>
      </c>
      <c r="M439" s="84">
        <v>154</v>
      </c>
      <c r="N439" s="84">
        <v>0</v>
      </c>
      <c r="O439" s="84">
        <v>0</v>
      </c>
      <c r="P439" s="84">
        <v>0</v>
      </c>
      <c r="Q439" s="84">
        <v>0</v>
      </c>
      <c r="R439" s="84">
        <v>33</v>
      </c>
      <c r="S439" s="84">
        <v>0</v>
      </c>
      <c r="T439" s="84">
        <v>0</v>
      </c>
      <c r="U439" s="84">
        <v>0</v>
      </c>
      <c r="V439" s="84">
        <v>0</v>
      </c>
      <c r="W439" s="84">
        <v>5</v>
      </c>
      <c r="X439" s="85">
        <f t="shared" si="96"/>
        <v>1337</v>
      </c>
      <c r="Y439" s="85">
        <f t="shared" si="97"/>
        <v>165</v>
      </c>
      <c r="Z439" s="85">
        <f t="shared" si="98"/>
        <v>1502</v>
      </c>
    </row>
    <row r="440" spans="1:26" ht="38.25" hidden="1" outlineLevel="1">
      <c r="A440" s="920"/>
      <c r="B440" s="920"/>
      <c r="C440" s="83" t="s">
        <v>588</v>
      </c>
      <c r="D440" s="84">
        <v>1</v>
      </c>
      <c r="E440" s="84">
        <v>2</v>
      </c>
      <c r="F440" s="84">
        <v>6</v>
      </c>
      <c r="G440" s="84">
        <v>0</v>
      </c>
      <c r="H440" s="84">
        <v>226</v>
      </c>
      <c r="I440" s="84">
        <v>1</v>
      </c>
      <c r="J440" s="84">
        <v>0</v>
      </c>
      <c r="K440" s="84">
        <v>3</v>
      </c>
      <c r="L440" s="84">
        <v>0</v>
      </c>
      <c r="M440" s="84">
        <v>37</v>
      </c>
      <c r="N440" s="84">
        <v>0</v>
      </c>
      <c r="O440" s="84">
        <v>0</v>
      </c>
      <c r="P440" s="84">
        <v>0</v>
      </c>
      <c r="Q440" s="84">
        <v>0</v>
      </c>
      <c r="R440" s="84">
        <v>6</v>
      </c>
      <c r="S440" s="84">
        <v>0</v>
      </c>
      <c r="T440" s="84">
        <v>0</v>
      </c>
      <c r="U440" s="84">
        <v>0</v>
      </c>
      <c r="V440" s="84">
        <v>0</v>
      </c>
      <c r="W440" s="84">
        <v>1</v>
      </c>
      <c r="X440" s="85">
        <f t="shared" si="96"/>
        <v>241</v>
      </c>
      <c r="Y440" s="85">
        <f t="shared" si="97"/>
        <v>42</v>
      </c>
      <c r="Z440" s="85">
        <f t="shared" si="98"/>
        <v>283</v>
      </c>
    </row>
    <row r="441" spans="1:26" ht="38.25" hidden="1" outlineLevel="1">
      <c r="A441" s="920"/>
      <c r="B441" s="920"/>
      <c r="C441" s="83" t="s">
        <v>589</v>
      </c>
      <c r="D441" s="84">
        <v>5</v>
      </c>
      <c r="E441" s="84">
        <v>14</v>
      </c>
      <c r="F441" s="84">
        <v>54</v>
      </c>
      <c r="G441" s="84">
        <v>24</v>
      </c>
      <c r="H441" s="84">
        <v>4583</v>
      </c>
      <c r="I441" s="84">
        <v>1</v>
      </c>
      <c r="J441" s="84">
        <v>0</v>
      </c>
      <c r="K441" s="84">
        <v>3</v>
      </c>
      <c r="L441" s="84">
        <v>0</v>
      </c>
      <c r="M441" s="84">
        <v>279</v>
      </c>
      <c r="N441" s="84">
        <v>0</v>
      </c>
      <c r="O441" s="84">
        <v>0</v>
      </c>
      <c r="P441" s="84">
        <v>0</v>
      </c>
      <c r="Q441" s="84">
        <v>0</v>
      </c>
      <c r="R441" s="84">
        <v>185</v>
      </c>
      <c r="S441" s="84">
        <v>0</v>
      </c>
      <c r="T441" s="84">
        <v>0</v>
      </c>
      <c r="U441" s="84">
        <v>0</v>
      </c>
      <c r="V441" s="84">
        <v>0</v>
      </c>
      <c r="W441" s="84">
        <v>6</v>
      </c>
      <c r="X441" s="88">
        <f t="shared" si="96"/>
        <v>4865</v>
      </c>
      <c r="Y441" s="88">
        <f t="shared" si="97"/>
        <v>289</v>
      </c>
      <c r="Z441" s="85">
        <f t="shared" si="98"/>
        <v>5154</v>
      </c>
    </row>
    <row r="442" spans="1:26" ht="51" hidden="1" outlineLevel="1">
      <c r="A442" s="920"/>
      <c r="B442" s="920"/>
      <c r="C442" s="83" t="s">
        <v>590</v>
      </c>
      <c r="D442" s="84">
        <v>2</v>
      </c>
      <c r="E442" s="84">
        <v>4</v>
      </c>
      <c r="F442" s="84">
        <v>21</v>
      </c>
      <c r="G442" s="84">
        <v>4</v>
      </c>
      <c r="H442" s="84">
        <v>972</v>
      </c>
      <c r="I442" s="84">
        <v>0</v>
      </c>
      <c r="J442" s="84">
        <v>0</v>
      </c>
      <c r="K442" s="84">
        <v>0</v>
      </c>
      <c r="L442" s="84">
        <v>0</v>
      </c>
      <c r="M442" s="84">
        <v>21</v>
      </c>
      <c r="N442" s="84">
        <v>0</v>
      </c>
      <c r="O442" s="84">
        <v>0</v>
      </c>
      <c r="P442" s="84">
        <v>0</v>
      </c>
      <c r="Q442" s="84">
        <v>0</v>
      </c>
      <c r="R442" s="84">
        <v>38</v>
      </c>
      <c r="S442" s="84">
        <v>0</v>
      </c>
      <c r="T442" s="84">
        <v>0</v>
      </c>
      <c r="U442" s="84">
        <v>0</v>
      </c>
      <c r="V442" s="84">
        <v>0</v>
      </c>
      <c r="W442" s="84">
        <v>0</v>
      </c>
      <c r="X442" s="85">
        <f t="shared" si="96"/>
        <v>1041</v>
      </c>
      <c r="Y442" s="85">
        <f t="shared" si="97"/>
        <v>21</v>
      </c>
      <c r="Z442" s="85">
        <f t="shared" si="98"/>
        <v>1062</v>
      </c>
    </row>
    <row r="443" spans="1:26" ht="25.5" hidden="1" outlineLevel="1">
      <c r="A443" s="920"/>
      <c r="B443" s="920"/>
      <c r="C443" s="83" t="s">
        <v>591</v>
      </c>
      <c r="D443" s="84">
        <v>0</v>
      </c>
      <c r="E443" s="84">
        <v>0</v>
      </c>
      <c r="F443" s="84">
        <v>0</v>
      </c>
      <c r="G443" s="84">
        <v>0</v>
      </c>
      <c r="H443" s="84">
        <v>149</v>
      </c>
      <c r="I443" s="84">
        <v>0</v>
      </c>
      <c r="J443" s="84">
        <v>0</v>
      </c>
      <c r="K443" s="84">
        <v>0</v>
      </c>
      <c r="L443" s="84">
        <v>0</v>
      </c>
      <c r="M443" s="84">
        <v>0</v>
      </c>
      <c r="N443" s="84">
        <v>0</v>
      </c>
      <c r="O443" s="84">
        <v>0</v>
      </c>
      <c r="P443" s="84">
        <v>0</v>
      </c>
      <c r="Q443" s="84">
        <v>0</v>
      </c>
      <c r="R443" s="84">
        <v>2</v>
      </c>
      <c r="S443" s="84">
        <v>0</v>
      </c>
      <c r="T443" s="84">
        <v>0</v>
      </c>
      <c r="U443" s="84">
        <v>0</v>
      </c>
      <c r="V443" s="84">
        <v>0</v>
      </c>
      <c r="W443" s="84">
        <v>0</v>
      </c>
      <c r="X443" s="88">
        <f t="shared" si="96"/>
        <v>151</v>
      </c>
      <c r="Y443" s="88">
        <f t="shared" si="97"/>
        <v>0</v>
      </c>
      <c r="Z443" s="85">
        <f t="shared" si="98"/>
        <v>151</v>
      </c>
    </row>
    <row r="444" spans="1:26" ht="38.25" hidden="1" outlineLevel="1">
      <c r="A444" s="920"/>
      <c r="B444" s="920"/>
      <c r="C444" s="83" t="s">
        <v>592</v>
      </c>
      <c r="D444" s="84">
        <v>0</v>
      </c>
      <c r="E444" s="84">
        <v>2</v>
      </c>
      <c r="F444" s="84">
        <v>0</v>
      </c>
      <c r="G444" s="84">
        <v>0</v>
      </c>
      <c r="H444" s="84">
        <v>326</v>
      </c>
      <c r="I444" s="84">
        <v>0</v>
      </c>
      <c r="J444" s="84">
        <v>0</v>
      </c>
      <c r="K444" s="84">
        <v>0</v>
      </c>
      <c r="L444" s="84">
        <v>0</v>
      </c>
      <c r="M444" s="84">
        <v>155</v>
      </c>
      <c r="N444" s="84">
        <v>0</v>
      </c>
      <c r="O444" s="84">
        <v>0</v>
      </c>
      <c r="P444" s="84">
        <v>0</v>
      </c>
      <c r="Q444" s="84">
        <v>0</v>
      </c>
      <c r="R444" s="84">
        <v>16</v>
      </c>
      <c r="S444" s="84">
        <v>0</v>
      </c>
      <c r="T444" s="84">
        <v>0</v>
      </c>
      <c r="U444" s="84">
        <v>0</v>
      </c>
      <c r="V444" s="84">
        <v>0</v>
      </c>
      <c r="W444" s="84">
        <v>12</v>
      </c>
      <c r="X444" s="88">
        <f t="shared" si="96"/>
        <v>344</v>
      </c>
      <c r="Y444" s="85">
        <f t="shared" si="97"/>
        <v>167</v>
      </c>
      <c r="Z444" s="85">
        <f t="shared" si="98"/>
        <v>511</v>
      </c>
    </row>
    <row r="445" spans="1:26" ht="51" hidden="1" outlineLevel="1">
      <c r="A445" s="920"/>
      <c r="B445" s="920" t="s">
        <v>593</v>
      </c>
      <c r="C445" s="83" t="s">
        <v>594</v>
      </c>
      <c r="D445" s="84">
        <v>0</v>
      </c>
      <c r="E445" s="84">
        <v>0</v>
      </c>
      <c r="F445" s="84">
        <v>0</v>
      </c>
      <c r="G445" s="84">
        <v>0</v>
      </c>
      <c r="H445" s="84">
        <v>0</v>
      </c>
      <c r="I445" s="84">
        <v>0</v>
      </c>
      <c r="J445" s="84">
        <v>0</v>
      </c>
      <c r="K445" s="84">
        <v>0</v>
      </c>
      <c r="L445" s="84">
        <v>0</v>
      </c>
      <c r="M445" s="84">
        <v>13</v>
      </c>
      <c r="N445" s="84">
        <v>0</v>
      </c>
      <c r="O445" s="84">
        <v>0</v>
      </c>
      <c r="P445" s="84">
        <v>0</v>
      </c>
      <c r="Q445" s="84">
        <v>0</v>
      </c>
      <c r="R445" s="84">
        <v>0</v>
      </c>
      <c r="S445" s="84">
        <v>0</v>
      </c>
      <c r="T445" s="84">
        <v>0</v>
      </c>
      <c r="U445" s="84">
        <v>0</v>
      </c>
      <c r="V445" s="84">
        <v>0</v>
      </c>
      <c r="W445" s="84">
        <v>0</v>
      </c>
      <c r="X445" s="88">
        <f t="shared" si="96"/>
        <v>0</v>
      </c>
      <c r="Y445" s="85">
        <f t="shared" si="97"/>
        <v>13</v>
      </c>
      <c r="Z445" s="85">
        <f t="shared" si="98"/>
        <v>13</v>
      </c>
    </row>
    <row r="446" spans="1:26" ht="63.75" hidden="1" outlineLevel="1">
      <c r="A446" s="920"/>
      <c r="B446" s="920"/>
      <c r="C446" s="83" t="s">
        <v>595</v>
      </c>
      <c r="D446" s="84">
        <v>0</v>
      </c>
      <c r="E446" s="84">
        <v>2</v>
      </c>
      <c r="F446" s="84">
        <v>0</v>
      </c>
      <c r="G446" s="84">
        <v>0</v>
      </c>
      <c r="H446" s="84">
        <v>205</v>
      </c>
      <c r="I446" s="84">
        <v>0</v>
      </c>
      <c r="J446" s="84">
        <v>0</v>
      </c>
      <c r="K446" s="84">
        <v>0</v>
      </c>
      <c r="L446" s="84">
        <v>0</v>
      </c>
      <c r="M446" s="84">
        <v>180</v>
      </c>
      <c r="N446" s="84">
        <v>0</v>
      </c>
      <c r="O446" s="84">
        <v>0</v>
      </c>
      <c r="P446" s="84">
        <v>0</v>
      </c>
      <c r="Q446" s="84">
        <v>0</v>
      </c>
      <c r="R446" s="84">
        <v>6</v>
      </c>
      <c r="S446" s="84">
        <v>0</v>
      </c>
      <c r="T446" s="84">
        <v>0</v>
      </c>
      <c r="U446" s="84">
        <v>0</v>
      </c>
      <c r="V446" s="84">
        <v>0</v>
      </c>
      <c r="W446" s="84">
        <v>11</v>
      </c>
      <c r="X446" s="88">
        <f t="shared" si="96"/>
        <v>213</v>
      </c>
      <c r="Y446" s="85">
        <f t="shared" si="97"/>
        <v>191</v>
      </c>
      <c r="Z446" s="85">
        <f t="shared" si="98"/>
        <v>404</v>
      </c>
    </row>
    <row r="447" spans="1:26" ht="63.75" hidden="1" outlineLevel="1">
      <c r="A447" s="920"/>
      <c r="B447" s="920" t="s">
        <v>596</v>
      </c>
      <c r="C447" s="83" t="s">
        <v>597</v>
      </c>
      <c r="D447" s="84">
        <v>0</v>
      </c>
      <c r="E447" s="84">
        <v>0</v>
      </c>
      <c r="F447" s="84">
        <v>0</v>
      </c>
      <c r="G447" s="84">
        <v>4</v>
      </c>
      <c r="H447" s="84">
        <v>249</v>
      </c>
      <c r="I447" s="84">
        <v>0</v>
      </c>
      <c r="J447" s="84">
        <v>0</v>
      </c>
      <c r="K447" s="84">
        <v>0</v>
      </c>
      <c r="L447" s="84">
        <v>0</v>
      </c>
      <c r="M447" s="84">
        <v>0</v>
      </c>
      <c r="N447" s="84">
        <v>0</v>
      </c>
      <c r="O447" s="84">
        <v>0</v>
      </c>
      <c r="P447" s="84">
        <v>0</v>
      </c>
      <c r="Q447" s="84">
        <v>0</v>
      </c>
      <c r="R447" s="84">
        <v>7</v>
      </c>
      <c r="S447" s="84">
        <v>0</v>
      </c>
      <c r="T447" s="84">
        <v>0</v>
      </c>
      <c r="U447" s="84">
        <v>0</v>
      </c>
      <c r="V447" s="84">
        <v>0</v>
      </c>
      <c r="W447" s="84">
        <v>0</v>
      </c>
      <c r="X447" s="85">
        <f t="shared" si="96"/>
        <v>260</v>
      </c>
      <c r="Y447" s="85">
        <f t="shared" si="97"/>
        <v>0</v>
      </c>
      <c r="Z447" s="85">
        <f t="shared" si="98"/>
        <v>260</v>
      </c>
    </row>
    <row r="448" spans="1:26" ht="25.5" hidden="1" outlineLevel="1">
      <c r="A448" s="920"/>
      <c r="B448" s="920"/>
      <c r="C448" s="83" t="s">
        <v>598</v>
      </c>
      <c r="D448" s="84">
        <v>0</v>
      </c>
      <c r="E448" s="84">
        <v>8</v>
      </c>
      <c r="F448" s="84">
        <v>0</v>
      </c>
      <c r="G448" s="84">
        <v>0</v>
      </c>
      <c r="H448" s="84">
        <v>245</v>
      </c>
      <c r="I448" s="84">
        <v>0</v>
      </c>
      <c r="J448" s="84">
        <v>0</v>
      </c>
      <c r="K448" s="84">
        <v>0</v>
      </c>
      <c r="L448" s="84">
        <v>0</v>
      </c>
      <c r="M448" s="84">
        <v>16</v>
      </c>
      <c r="N448" s="84">
        <v>0</v>
      </c>
      <c r="O448" s="84">
        <v>0</v>
      </c>
      <c r="P448" s="84">
        <v>0</v>
      </c>
      <c r="Q448" s="84">
        <v>0</v>
      </c>
      <c r="R448" s="84">
        <v>3</v>
      </c>
      <c r="S448" s="84">
        <v>0</v>
      </c>
      <c r="T448" s="84">
        <v>0</v>
      </c>
      <c r="U448" s="84">
        <v>0</v>
      </c>
      <c r="V448" s="84">
        <v>0</v>
      </c>
      <c r="W448" s="84">
        <v>0</v>
      </c>
      <c r="X448" s="85">
        <f t="shared" si="96"/>
        <v>256</v>
      </c>
      <c r="Y448" s="85">
        <f t="shared" si="97"/>
        <v>16</v>
      </c>
      <c r="Z448" s="85">
        <f t="shared" si="98"/>
        <v>272</v>
      </c>
    </row>
    <row r="449" spans="1:26" ht="51" hidden="1" outlineLevel="1">
      <c r="A449" s="920"/>
      <c r="B449" s="920"/>
      <c r="C449" s="83" t="s">
        <v>599</v>
      </c>
      <c r="D449" s="84">
        <v>3</v>
      </c>
      <c r="E449" s="84">
        <v>2</v>
      </c>
      <c r="F449" s="84">
        <v>6</v>
      </c>
      <c r="G449" s="84">
        <v>0</v>
      </c>
      <c r="H449" s="84">
        <v>352</v>
      </c>
      <c r="I449" s="84">
        <v>0</v>
      </c>
      <c r="J449" s="84">
        <v>0</v>
      </c>
      <c r="K449" s="84">
        <v>0</v>
      </c>
      <c r="L449" s="84">
        <v>0</v>
      </c>
      <c r="M449" s="84">
        <v>0</v>
      </c>
      <c r="N449" s="84">
        <v>0</v>
      </c>
      <c r="O449" s="84">
        <v>0</v>
      </c>
      <c r="P449" s="84">
        <v>0</v>
      </c>
      <c r="Q449" s="84">
        <v>0</v>
      </c>
      <c r="R449" s="84">
        <v>15</v>
      </c>
      <c r="S449" s="84">
        <v>0</v>
      </c>
      <c r="T449" s="84">
        <v>0</v>
      </c>
      <c r="U449" s="84">
        <v>0</v>
      </c>
      <c r="V449" s="84">
        <v>0</v>
      </c>
      <c r="W449" s="84">
        <v>0</v>
      </c>
      <c r="X449" s="88">
        <f t="shared" si="96"/>
        <v>378</v>
      </c>
      <c r="Y449" s="88">
        <f t="shared" si="97"/>
        <v>0</v>
      </c>
      <c r="Z449" s="85">
        <f t="shared" si="98"/>
        <v>378</v>
      </c>
    </row>
    <row r="450" spans="1:26" ht="51" hidden="1" outlineLevel="1">
      <c r="A450" s="920"/>
      <c r="B450" s="920"/>
      <c r="C450" s="83" t="s">
        <v>600</v>
      </c>
      <c r="D450" s="84">
        <v>0</v>
      </c>
      <c r="E450" s="84">
        <v>0</v>
      </c>
      <c r="F450" s="84">
        <v>0</v>
      </c>
      <c r="G450" s="84">
        <v>0</v>
      </c>
      <c r="H450" s="84">
        <v>115</v>
      </c>
      <c r="I450" s="84">
        <v>0</v>
      </c>
      <c r="J450" s="84">
        <v>0</v>
      </c>
      <c r="K450" s="84">
        <v>0</v>
      </c>
      <c r="L450" s="84">
        <v>0</v>
      </c>
      <c r="M450" s="84">
        <v>0</v>
      </c>
      <c r="N450" s="84">
        <v>0</v>
      </c>
      <c r="O450" s="84">
        <v>0</v>
      </c>
      <c r="P450" s="84">
        <v>0</v>
      </c>
      <c r="Q450" s="84">
        <v>0</v>
      </c>
      <c r="R450" s="84">
        <v>31</v>
      </c>
      <c r="S450" s="84">
        <v>0</v>
      </c>
      <c r="T450" s="84">
        <v>0</v>
      </c>
      <c r="U450" s="84">
        <v>0</v>
      </c>
      <c r="V450" s="84">
        <v>0</v>
      </c>
      <c r="W450" s="84">
        <v>0</v>
      </c>
      <c r="X450" s="85">
        <f t="shared" si="96"/>
        <v>146</v>
      </c>
      <c r="Y450" s="85">
        <f t="shared" si="97"/>
        <v>0</v>
      </c>
      <c r="Z450" s="85">
        <f t="shared" si="98"/>
        <v>146</v>
      </c>
    </row>
    <row r="451" spans="1:26" ht="38.25" hidden="1" outlineLevel="1">
      <c r="A451" s="920"/>
      <c r="B451" s="920"/>
      <c r="C451" s="83" t="s">
        <v>601</v>
      </c>
      <c r="D451" s="84">
        <v>0</v>
      </c>
      <c r="E451" s="84">
        <v>0</v>
      </c>
      <c r="F451" s="84">
        <v>0</v>
      </c>
      <c r="G451" s="84">
        <v>0</v>
      </c>
      <c r="H451" s="84">
        <v>177</v>
      </c>
      <c r="I451" s="84">
        <v>0</v>
      </c>
      <c r="J451" s="84">
        <v>0</v>
      </c>
      <c r="K451" s="84">
        <v>0</v>
      </c>
      <c r="L451" s="84">
        <v>0</v>
      </c>
      <c r="M451" s="84">
        <v>0</v>
      </c>
      <c r="N451" s="84">
        <v>0</v>
      </c>
      <c r="O451" s="84">
        <v>0</v>
      </c>
      <c r="P451" s="84">
        <v>0</v>
      </c>
      <c r="Q451" s="84">
        <v>0</v>
      </c>
      <c r="R451" s="84">
        <v>2</v>
      </c>
      <c r="S451" s="84">
        <v>0</v>
      </c>
      <c r="T451" s="84">
        <v>0</v>
      </c>
      <c r="U451" s="84">
        <v>0</v>
      </c>
      <c r="V451" s="84">
        <v>0</v>
      </c>
      <c r="W451" s="84">
        <v>0</v>
      </c>
      <c r="X451" s="88">
        <f t="shared" si="96"/>
        <v>179</v>
      </c>
      <c r="Y451" s="88">
        <f t="shared" si="97"/>
        <v>0</v>
      </c>
      <c r="Z451" s="85">
        <f t="shared" si="98"/>
        <v>179</v>
      </c>
    </row>
    <row r="452" spans="1:26" ht="38.25" hidden="1" outlineLevel="1">
      <c r="A452" s="920"/>
      <c r="B452" s="920"/>
      <c r="C452" s="83" t="s">
        <v>602</v>
      </c>
      <c r="D452" s="84">
        <v>0</v>
      </c>
      <c r="E452" s="84">
        <v>0</v>
      </c>
      <c r="F452" s="84">
        <v>0</v>
      </c>
      <c r="G452" s="84">
        <v>0</v>
      </c>
      <c r="H452" s="84">
        <v>72</v>
      </c>
      <c r="I452" s="84">
        <v>0</v>
      </c>
      <c r="J452" s="84">
        <v>0</v>
      </c>
      <c r="K452" s="84">
        <v>0</v>
      </c>
      <c r="L452" s="84">
        <v>0</v>
      </c>
      <c r="M452" s="84">
        <v>0</v>
      </c>
      <c r="N452" s="84">
        <v>0</v>
      </c>
      <c r="O452" s="84">
        <v>0</v>
      </c>
      <c r="P452" s="84">
        <v>0</v>
      </c>
      <c r="Q452" s="84">
        <v>0</v>
      </c>
      <c r="R452" s="84">
        <v>1</v>
      </c>
      <c r="S452" s="84">
        <v>0</v>
      </c>
      <c r="T452" s="84">
        <v>0</v>
      </c>
      <c r="U452" s="84">
        <v>0</v>
      </c>
      <c r="V452" s="84">
        <v>0</v>
      </c>
      <c r="W452" s="84">
        <v>0</v>
      </c>
      <c r="X452" s="88">
        <f t="shared" si="96"/>
        <v>73</v>
      </c>
      <c r="Y452" s="85">
        <f t="shared" si="97"/>
        <v>0</v>
      </c>
      <c r="Z452" s="85">
        <f t="shared" si="98"/>
        <v>73</v>
      </c>
    </row>
    <row r="453" spans="1:26" ht="38.25" hidden="1" outlineLevel="1">
      <c r="A453" s="920"/>
      <c r="B453" s="920"/>
      <c r="C453" s="83" t="s">
        <v>603</v>
      </c>
      <c r="D453" s="84">
        <v>0</v>
      </c>
      <c r="E453" s="84">
        <v>10</v>
      </c>
      <c r="F453" s="84">
        <v>18</v>
      </c>
      <c r="G453" s="84">
        <v>0</v>
      </c>
      <c r="H453" s="84">
        <v>1648</v>
      </c>
      <c r="I453" s="84">
        <v>0</v>
      </c>
      <c r="J453" s="84">
        <v>0</v>
      </c>
      <c r="K453" s="84">
        <v>0</v>
      </c>
      <c r="L453" s="84">
        <v>4</v>
      </c>
      <c r="M453" s="84">
        <v>10</v>
      </c>
      <c r="N453" s="84">
        <v>0</v>
      </c>
      <c r="O453" s="84">
        <v>0</v>
      </c>
      <c r="P453" s="84">
        <v>0</v>
      </c>
      <c r="Q453" s="84">
        <v>0</v>
      </c>
      <c r="R453" s="84">
        <v>36</v>
      </c>
      <c r="S453" s="84">
        <v>0</v>
      </c>
      <c r="T453" s="84">
        <v>0</v>
      </c>
      <c r="U453" s="84">
        <v>0</v>
      </c>
      <c r="V453" s="84">
        <v>0</v>
      </c>
      <c r="W453" s="84">
        <v>0</v>
      </c>
      <c r="X453" s="88">
        <f t="shared" si="96"/>
        <v>1712</v>
      </c>
      <c r="Y453" s="85">
        <f t="shared" si="97"/>
        <v>14</v>
      </c>
      <c r="Z453" s="85">
        <f t="shared" si="98"/>
        <v>1726</v>
      </c>
    </row>
    <row r="454" spans="1:26" ht="51" hidden="1" outlineLevel="1">
      <c r="A454" s="920"/>
      <c r="B454" s="920" t="s">
        <v>604</v>
      </c>
      <c r="C454" s="83" t="s">
        <v>605</v>
      </c>
      <c r="D454" s="84">
        <v>0</v>
      </c>
      <c r="E454" s="84">
        <v>12</v>
      </c>
      <c r="F454" s="84">
        <v>6</v>
      </c>
      <c r="G454" s="84">
        <v>8</v>
      </c>
      <c r="H454" s="84">
        <v>1568</v>
      </c>
      <c r="I454" s="84">
        <v>0</v>
      </c>
      <c r="J454" s="84">
        <v>0</v>
      </c>
      <c r="K454" s="84">
        <v>0</v>
      </c>
      <c r="L454" s="84">
        <v>0</v>
      </c>
      <c r="M454" s="84">
        <v>0</v>
      </c>
      <c r="N454" s="84">
        <v>0</v>
      </c>
      <c r="O454" s="84">
        <v>0</v>
      </c>
      <c r="P454" s="84">
        <v>0</v>
      </c>
      <c r="Q454" s="84">
        <v>0</v>
      </c>
      <c r="R454" s="84">
        <v>57</v>
      </c>
      <c r="S454" s="84">
        <v>0</v>
      </c>
      <c r="T454" s="84">
        <v>0</v>
      </c>
      <c r="U454" s="84">
        <v>0</v>
      </c>
      <c r="V454" s="84">
        <v>0</v>
      </c>
      <c r="W454" s="84">
        <v>0</v>
      </c>
      <c r="X454" s="88">
        <f t="shared" si="96"/>
        <v>1651</v>
      </c>
      <c r="Y454" s="85">
        <f t="shared" si="97"/>
        <v>0</v>
      </c>
      <c r="Z454" s="85">
        <f t="shared" si="98"/>
        <v>1651</v>
      </c>
    </row>
    <row r="455" spans="1:26" ht="38.25" hidden="1" outlineLevel="1">
      <c r="A455" s="920"/>
      <c r="B455" s="920"/>
      <c r="C455" s="83" t="s">
        <v>606</v>
      </c>
      <c r="D455" s="84">
        <v>4</v>
      </c>
      <c r="E455" s="84">
        <v>22</v>
      </c>
      <c r="F455" s="84">
        <v>75</v>
      </c>
      <c r="G455" s="84">
        <v>20</v>
      </c>
      <c r="H455" s="84">
        <v>7137</v>
      </c>
      <c r="I455" s="84">
        <v>0</v>
      </c>
      <c r="J455" s="84">
        <v>0</v>
      </c>
      <c r="K455" s="84">
        <v>0</v>
      </c>
      <c r="L455" s="84">
        <v>0</v>
      </c>
      <c r="M455" s="84">
        <v>92</v>
      </c>
      <c r="N455" s="84">
        <v>0</v>
      </c>
      <c r="O455" s="84">
        <v>0</v>
      </c>
      <c r="P455" s="84">
        <v>0</v>
      </c>
      <c r="Q455" s="84">
        <v>0</v>
      </c>
      <c r="R455" s="84">
        <v>126</v>
      </c>
      <c r="S455" s="84">
        <v>0</v>
      </c>
      <c r="T455" s="84">
        <v>0</v>
      </c>
      <c r="U455" s="84">
        <v>0</v>
      </c>
      <c r="V455" s="84">
        <v>0</v>
      </c>
      <c r="W455" s="84">
        <v>6</v>
      </c>
      <c r="X455" s="85">
        <f t="shared" si="96"/>
        <v>7384</v>
      </c>
      <c r="Y455" s="85">
        <f t="shared" si="97"/>
        <v>98</v>
      </c>
      <c r="Z455" s="85">
        <f t="shared" si="98"/>
        <v>7482</v>
      </c>
    </row>
    <row r="456" spans="1:26" ht="51" hidden="1" outlineLevel="1">
      <c r="A456" s="920"/>
      <c r="B456" s="920"/>
      <c r="C456" s="83" t="s">
        <v>607</v>
      </c>
      <c r="D456" s="84">
        <v>10</v>
      </c>
      <c r="E456" s="84">
        <v>31</v>
      </c>
      <c r="F456" s="84">
        <v>114</v>
      </c>
      <c r="G456" s="84">
        <v>44</v>
      </c>
      <c r="H456" s="84">
        <v>11406</v>
      </c>
      <c r="I456" s="84">
        <v>0</v>
      </c>
      <c r="J456" s="84">
        <v>2</v>
      </c>
      <c r="K456" s="84">
        <v>12</v>
      </c>
      <c r="L456" s="84">
        <v>4</v>
      </c>
      <c r="M456" s="84">
        <v>376</v>
      </c>
      <c r="N456" s="84">
        <v>0</v>
      </c>
      <c r="O456" s="84">
        <v>1</v>
      </c>
      <c r="P456" s="84">
        <v>0</v>
      </c>
      <c r="Q456" s="84">
        <v>0</v>
      </c>
      <c r="R456" s="84">
        <v>451</v>
      </c>
      <c r="S456" s="84">
        <v>0</v>
      </c>
      <c r="T456" s="84">
        <v>0</v>
      </c>
      <c r="U456" s="84">
        <v>0</v>
      </c>
      <c r="V456" s="84">
        <v>0</v>
      </c>
      <c r="W456" s="84">
        <v>12</v>
      </c>
      <c r="X456" s="85">
        <f t="shared" si="96"/>
        <v>12057</v>
      </c>
      <c r="Y456" s="85">
        <f t="shared" si="97"/>
        <v>406</v>
      </c>
      <c r="Z456" s="85">
        <f t="shared" si="98"/>
        <v>12463</v>
      </c>
    </row>
    <row r="457" spans="1:26" ht="63.75" hidden="1" outlineLevel="1">
      <c r="A457" s="920"/>
      <c r="B457" s="920"/>
      <c r="C457" s="83" t="s">
        <v>608</v>
      </c>
      <c r="D457" s="84">
        <v>2</v>
      </c>
      <c r="E457" s="84">
        <v>6</v>
      </c>
      <c r="F457" s="84">
        <v>18</v>
      </c>
      <c r="G457" s="84">
        <v>4</v>
      </c>
      <c r="H457" s="84">
        <v>2471</v>
      </c>
      <c r="I457" s="84">
        <v>1</v>
      </c>
      <c r="J457" s="84">
        <v>0</v>
      </c>
      <c r="K457" s="84">
        <v>0</v>
      </c>
      <c r="L457" s="84">
        <v>0</v>
      </c>
      <c r="M457" s="84">
        <v>11</v>
      </c>
      <c r="N457" s="84">
        <v>0</v>
      </c>
      <c r="O457" s="84">
        <v>0</v>
      </c>
      <c r="P457" s="84">
        <v>0</v>
      </c>
      <c r="Q457" s="84">
        <v>0</v>
      </c>
      <c r="R457" s="84">
        <v>73</v>
      </c>
      <c r="S457" s="84">
        <v>0</v>
      </c>
      <c r="T457" s="84">
        <v>0</v>
      </c>
      <c r="U457" s="84">
        <v>0</v>
      </c>
      <c r="V457" s="84">
        <v>0</v>
      </c>
      <c r="W457" s="84">
        <v>0</v>
      </c>
      <c r="X457" s="88">
        <f t="shared" si="96"/>
        <v>2574</v>
      </c>
      <c r="Y457" s="88">
        <f t="shared" si="97"/>
        <v>12</v>
      </c>
      <c r="Z457" s="85">
        <f t="shared" si="98"/>
        <v>2586</v>
      </c>
    </row>
    <row r="458" spans="1:26" ht="25.5" hidden="1" outlineLevel="1">
      <c r="A458" s="920"/>
      <c r="B458" s="920"/>
      <c r="C458" s="83" t="s">
        <v>609</v>
      </c>
      <c r="D458" s="84">
        <v>0</v>
      </c>
      <c r="E458" s="84">
        <v>2</v>
      </c>
      <c r="F458" s="84">
        <v>3</v>
      </c>
      <c r="G458" s="84">
        <v>0</v>
      </c>
      <c r="H458" s="84">
        <v>612</v>
      </c>
      <c r="I458" s="84">
        <v>0</v>
      </c>
      <c r="J458" s="84">
        <v>0</v>
      </c>
      <c r="K458" s="84">
        <v>0</v>
      </c>
      <c r="L458" s="84">
        <v>0</v>
      </c>
      <c r="M458" s="84">
        <v>0</v>
      </c>
      <c r="N458" s="84">
        <v>0</v>
      </c>
      <c r="O458" s="84">
        <v>0</v>
      </c>
      <c r="P458" s="84">
        <v>0</v>
      </c>
      <c r="Q458" s="84">
        <v>0</v>
      </c>
      <c r="R458" s="84">
        <v>27</v>
      </c>
      <c r="S458" s="84">
        <v>0</v>
      </c>
      <c r="T458" s="84">
        <v>0</v>
      </c>
      <c r="U458" s="84">
        <v>0</v>
      </c>
      <c r="V458" s="84">
        <v>0</v>
      </c>
      <c r="W458" s="84">
        <v>0</v>
      </c>
      <c r="X458" s="85">
        <f t="shared" si="96"/>
        <v>644</v>
      </c>
      <c r="Y458" s="85">
        <f t="shared" si="97"/>
        <v>0</v>
      </c>
      <c r="Z458" s="85">
        <f t="shared" si="98"/>
        <v>644</v>
      </c>
    </row>
    <row r="459" spans="1:26" ht="25.5" hidden="1" outlineLevel="1">
      <c r="A459" s="920"/>
      <c r="B459" s="920"/>
      <c r="C459" s="83" t="s">
        <v>610</v>
      </c>
      <c r="D459" s="84">
        <v>1</v>
      </c>
      <c r="E459" s="84">
        <v>2</v>
      </c>
      <c r="F459" s="84">
        <v>3</v>
      </c>
      <c r="G459" s="84">
        <v>0</v>
      </c>
      <c r="H459" s="84">
        <v>1231</v>
      </c>
      <c r="I459" s="84">
        <v>0</v>
      </c>
      <c r="J459" s="84">
        <v>2</v>
      </c>
      <c r="K459" s="84">
        <v>0</v>
      </c>
      <c r="L459" s="84">
        <v>0</v>
      </c>
      <c r="M459" s="84">
        <v>12</v>
      </c>
      <c r="N459" s="84">
        <v>0</v>
      </c>
      <c r="O459" s="84">
        <v>0</v>
      </c>
      <c r="P459" s="84">
        <v>0</v>
      </c>
      <c r="Q459" s="84">
        <v>0</v>
      </c>
      <c r="R459" s="84">
        <v>58</v>
      </c>
      <c r="S459" s="84">
        <v>0</v>
      </c>
      <c r="T459" s="84">
        <v>0</v>
      </c>
      <c r="U459" s="84">
        <v>0</v>
      </c>
      <c r="V459" s="84">
        <v>0</v>
      </c>
      <c r="W459" s="84">
        <v>0</v>
      </c>
      <c r="X459" s="88">
        <f t="shared" si="96"/>
        <v>1295</v>
      </c>
      <c r="Y459" s="88">
        <f t="shared" si="97"/>
        <v>14</v>
      </c>
      <c r="Z459" s="85">
        <f t="shared" si="98"/>
        <v>1309</v>
      </c>
    </row>
    <row r="460" spans="1:26" ht="25.5" hidden="1" outlineLevel="1">
      <c r="A460" s="920"/>
      <c r="B460" s="920"/>
      <c r="C460" s="83" t="s">
        <v>611</v>
      </c>
      <c r="D460" s="84">
        <v>5</v>
      </c>
      <c r="E460" s="84">
        <v>10</v>
      </c>
      <c r="F460" s="84">
        <v>42</v>
      </c>
      <c r="G460" s="84">
        <v>12</v>
      </c>
      <c r="H460" s="84">
        <v>5396</v>
      </c>
      <c r="I460" s="84">
        <v>0</v>
      </c>
      <c r="J460" s="84">
        <v>2</v>
      </c>
      <c r="K460" s="84">
        <v>0</v>
      </c>
      <c r="L460" s="84">
        <v>4</v>
      </c>
      <c r="M460" s="84">
        <v>285</v>
      </c>
      <c r="N460" s="84">
        <v>0</v>
      </c>
      <c r="O460" s="84">
        <v>0</v>
      </c>
      <c r="P460" s="84">
        <v>0</v>
      </c>
      <c r="Q460" s="84">
        <v>0</v>
      </c>
      <c r="R460" s="84">
        <v>253</v>
      </c>
      <c r="S460" s="84">
        <v>0</v>
      </c>
      <c r="T460" s="84">
        <v>0</v>
      </c>
      <c r="U460" s="84">
        <v>0</v>
      </c>
      <c r="V460" s="84">
        <v>0</v>
      </c>
      <c r="W460" s="84">
        <v>4</v>
      </c>
      <c r="X460" s="88">
        <f t="shared" si="96"/>
        <v>5718</v>
      </c>
      <c r="Y460" s="85">
        <f t="shared" si="97"/>
        <v>295</v>
      </c>
      <c r="Z460" s="85">
        <f t="shared" si="98"/>
        <v>6013</v>
      </c>
    </row>
    <row r="461" spans="1:26" ht="114.75" hidden="1" outlineLevel="1">
      <c r="A461" s="920"/>
      <c r="B461" s="83" t="s">
        <v>612</v>
      </c>
      <c r="C461" s="83" t="s">
        <v>613</v>
      </c>
      <c r="D461" s="84">
        <v>2</v>
      </c>
      <c r="E461" s="84">
        <v>4</v>
      </c>
      <c r="F461" s="84">
        <v>3</v>
      </c>
      <c r="G461" s="84">
        <v>16</v>
      </c>
      <c r="H461" s="84">
        <v>2723</v>
      </c>
      <c r="I461" s="84">
        <v>0</v>
      </c>
      <c r="J461" s="84">
        <v>2</v>
      </c>
      <c r="K461" s="84">
        <v>3</v>
      </c>
      <c r="L461" s="84">
        <v>8</v>
      </c>
      <c r="M461" s="84">
        <v>1048</v>
      </c>
      <c r="N461" s="84">
        <v>0</v>
      </c>
      <c r="O461" s="84">
        <v>0</v>
      </c>
      <c r="P461" s="84">
        <v>0</v>
      </c>
      <c r="Q461" s="84">
        <v>0</v>
      </c>
      <c r="R461" s="84">
        <v>77</v>
      </c>
      <c r="S461" s="84">
        <v>0</v>
      </c>
      <c r="T461" s="84">
        <v>0</v>
      </c>
      <c r="U461" s="84">
        <v>0</v>
      </c>
      <c r="V461" s="84">
        <v>0</v>
      </c>
      <c r="W461" s="84">
        <v>25</v>
      </c>
      <c r="X461" s="88">
        <f t="shared" si="96"/>
        <v>2825</v>
      </c>
      <c r="Y461" s="85">
        <f t="shared" si="97"/>
        <v>1086</v>
      </c>
      <c r="Z461" s="85">
        <f t="shared" si="98"/>
        <v>3911</v>
      </c>
    </row>
    <row r="462" spans="1:26" ht="12.95" customHeight="1" collapsed="1">
      <c r="A462" s="922" t="s">
        <v>614</v>
      </c>
      <c r="B462" s="922"/>
      <c r="C462" s="922"/>
      <c r="D462" s="81">
        <f t="shared" ref="D462:W462" si="99">SUM(D463:D499)</f>
        <v>104</v>
      </c>
      <c r="E462" s="81">
        <f t="shared" si="99"/>
        <v>452</v>
      </c>
      <c r="F462" s="81">
        <f t="shared" si="99"/>
        <v>1026</v>
      </c>
      <c r="G462" s="81">
        <f t="shared" si="99"/>
        <v>286</v>
      </c>
      <c r="H462" s="81">
        <f t="shared" si="99"/>
        <v>62240</v>
      </c>
      <c r="I462" s="81">
        <f t="shared" si="99"/>
        <v>62</v>
      </c>
      <c r="J462" s="81">
        <f t="shared" si="99"/>
        <v>224</v>
      </c>
      <c r="K462" s="81">
        <f t="shared" si="99"/>
        <v>519</v>
      </c>
      <c r="L462" s="81">
        <f t="shared" si="99"/>
        <v>163</v>
      </c>
      <c r="M462" s="81">
        <f t="shared" si="99"/>
        <v>18907</v>
      </c>
      <c r="N462" s="81">
        <f t="shared" si="99"/>
        <v>0</v>
      </c>
      <c r="O462" s="81">
        <f t="shared" si="99"/>
        <v>0</v>
      </c>
      <c r="P462" s="81">
        <f t="shared" si="99"/>
        <v>3</v>
      </c>
      <c r="Q462" s="81">
        <f t="shared" si="99"/>
        <v>2</v>
      </c>
      <c r="R462" s="81">
        <f t="shared" si="99"/>
        <v>2361</v>
      </c>
      <c r="S462" s="81">
        <f t="shared" si="99"/>
        <v>0</v>
      </c>
      <c r="T462" s="81">
        <f t="shared" si="99"/>
        <v>0</v>
      </c>
      <c r="U462" s="81">
        <f t="shared" si="99"/>
        <v>0</v>
      </c>
      <c r="V462" s="81">
        <f t="shared" si="99"/>
        <v>1</v>
      </c>
      <c r="W462" s="81">
        <f t="shared" si="99"/>
        <v>483</v>
      </c>
      <c r="X462" s="82">
        <f>SUM(X463:X499)</f>
        <v>66474</v>
      </c>
      <c r="Y462" s="82">
        <f>SUM(Y463:Y499)</f>
        <v>20359</v>
      </c>
      <c r="Z462" s="82">
        <f>SUM(Z463:Z499)</f>
        <v>86833</v>
      </c>
    </row>
    <row r="463" spans="1:26" ht="76.5" hidden="1" outlineLevel="1">
      <c r="A463" s="920" t="s">
        <v>614</v>
      </c>
      <c r="B463" s="920" t="s">
        <v>615</v>
      </c>
      <c r="C463" s="83" t="s">
        <v>616</v>
      </c>
      <c r="D463" s="84">
        <v>43</v>
      </c>
      <c r="E463" s="84">
        <v>226</v>
      </c>
      <c r="F463" s="84">
        <v>534</v>
      </c>
      <c r="G463" s="84">
        <v>170</v>
      </c>
      <c r="H463" s="84">
        <v>18591</v>
      </c>
      <c r="I463" s="84">
        <v>24</v>
      </c>
      <c r="J463" s="84">
        <v>126</v>
      </c>
      <c r="K463" s="84">
        <v>261</v>
      </c>
      <c r="L463" s="84">
        <v>95</v>
      </c>
      <c r="M463" s="84">
        <v>9052</v>
      </c>
      <c r="N463" s="84">
        <v>0</v>
      </c>
      <c r="O463" s="84">
        <v>0</v>
      </c>
      <c r="P463" s="84">
        <v>0</v>
      </c>
      <c r="Q463" s="84">
        <v>2</v>
      </c>
      <c r="R463" s="84">
        <v>428</v>
      </c>
      <c r="S463" s="84">
        <v>0</v>
      </c>
      <c r="T463" s="84">
        <v>0</v>
      </c>
      <c r="U463" s="84">
        <v>0</v>
      </c>
      <c r="V463" s="84">
        <v>1</v>
      </c>
      <c r="W463" s="84">
        <v>177</v>
      </c>
      <c r="X463" s="88">
        <f t="shared" ref="X463:X499" si="100">D463+E463+F463+G463+H463+N463+O463+P463+Q463+R463</f>
        <v>19994</v>
      </c>
      <c r="Y463" s="85">
        <f t="shared" ref="Y463:Y499" si="101">I463+J463+K463+L463+M463+S463+T463+U463+V463+W463</f>
        <v>9736</v>
      </c>
      <c r="Z463" s="85">
        <f t="shared" si="98"/>
        <v>29730</v>
      </c>
    </row>
    <row r="464" spans="1:26" ht="63.75" hidden="1" outlineLevel="1">
      <c r="A464" s="920"/>
      <c r="B464" s="920"/>
      <c r="C464" s="83" t="s">
        <v>617</v>
      </c>
      <c r="D464" s="84">
        <v>11</v>
      </c>
      <c r="E464" s="84">
        <v>38</v>
      </c>
      <c r="F464" s="84">
        <v>48</v>
      </c>
      <c r="G464" s="84">
        <v>12</v>
      </c>
      <c r="H464" s="84">
        <v>2088</v>
      </c>
      <c r="I464" s="84">
        <v>5</v>
      </c>
      <c r="J464" s="84">
        <v>14</v>
      </c>
      <c r="K464" s="84">
        <v>24</v>
      </c>
      <c r="L464" s="84">
        <v>20</v>
      </c>
      <c r="M464" s="84">
        <v>963</v>
      </c>
      <c r="N464" s="84">
        <v>0</v>
      </c>
      <c r="O464" s="84">
        <v>0</v>
      </c>
      <c r="P464" s="84">
        <v>0</v>
      </c>
      <c r="Q464" s="84">
        <v>0</v>
      </c>
      <c r="R464" s="84">
        <v>16</v>
      </c>
      <c r="S464" s="84">
        <v>0</v>
      </c>
      <c r="T464" s="84">
        <v>0</v>
      </c>
      <c r="U464" s="84">
        <v>0</v>
      </c>
      <c r="V464" s="84">
        <v>0</v>
      </c>
      <c r="W464" s="84">
        <v>7</v>
      </c>
      <c r="X464" s="85">
        <f t="shared" si="100"/>
        <v>2213</v>
      </c>
      <c r="Y464" s="85">
        <f t="shared" si="101"/>
        <v>1033</v>
      </c>
      <c r="Z464" s="85">
        <f t="shared" si="98"/>
        <v>3246</v>
      </c>
    </row>
    <row r="465" spans="1:26" ht="51" hidden="1" outlineLevel="1">
      <c r="A465" s="920"/>
      <c r="B465" s="920" t="s">
        <v>618</v>
      </c>
      <c r="C465" s="83" t="s">
        <v>619</v>
      </c>
      <c r="D465" s="84">
        <v>1</v>
      </c>
      <c r="E465" s="84">
        <v>6</v>
      </c>
      <c r="F465" s="84">
        <v>3</v>
      </c>
      <c r="G465" s="84">
        <v>0</v>
      </c>
      <c r="H465" s="84">
        <v>73</v>
      </c>
      <c r="I465" s="84">
        <v>2</v>
      </c>
      <c r="J465" s="84">
        <v>2</v>
      </c>
      <c r="K465" s="84">
        <v>0</v>
      </c>
      <c r="L465" s="84">
        <v>0</v>
      </c>
      <c r="M465" s="84">
        <v>31</v>
      </c>
      <c r="N465" s="84">
        <v>0</v>
      </c>
      <c r="O465" s="84">
        <v>0</v>
      </c>
      <c r="P465" s="84">
        <v>0</v>
      </c>
      <c r="Q465" s="84">
        <v>0</v>
      </c>
      <c r="R465" s="84">
        <v>0</v>
      </c>
      <c r="S465" s="84">
        <v>0</v>
      </c>
      <c r="T465" s="84">
        <v>0</v>
      </c>
      <c r="U465" s="84">
        <v>0</v>
      </c>
      <c r="V465" s="84">
        <v>0</v>
      </c>
      <c r="W465" s="84">
        <v>0</v>
      </c>
      <c r="X465" s="85">
        <f t="shared" si="100"/>
        <v>83</v>
      </c>
      <c r="Y465" s="85">
        <f t="shared" si="101"/>
        <v>35</v>
      </c>
      <c r="Z465" s="85">
        <f t="shared" si="98"/>
        <v>118</v>
      </c>
    </row>
    <row r="466" spans="1:26" ht="51" hidden="1" outlineLevel="1">
      <c r="A466" s="920"/>
      <c r="B466" s="920"/>
      <c r="C466" s="83" t="s">
        <v>620</v>
      </c>
      <c r="D466" s="84">
        <v>2</v>
      </c>
      <c r="E466" s="84">
        <v>6</v>
      </c>
      <c r="F466" s="84">
        <v>45</v>
      </c>
      <c r="G466" s="84">
        <v>4</v>
      </c>
      <c r="H466" s="84">
        <v>2566</v>
      </c>
      <c r="I466" s="84">
        <v>0</v>
      </c>
      <c r="J466" s="84">
        <v>0</v>
      </c>
      <c r="K466" s="84">
        <v>3</v>
      </c>
      <c r="L466" s="84">
        <v>0</v>
      </c>
      <c r="M466" s="84">
        <v>367</v>
      </c>
      <c r="N466" s="84">
        <v>0</v>
      </c>
      <c r="O466" s="84">
        <v>0</v>
      </c>
      <c r="P466" s="84">
        <v>0</v>
      </c>
      <c r="Q466" s="84">
        <v>0</v>
      </c>
      <c r="R466" s="84">
        <v>106</v>
      </c>
      <c r="S466" s="84">
        <v>0</v>
      </c>
      <c r="T466" s="84">
        <v>0</v>
      </c>
      <c r="U466" s="84">
        <v>0</v>
      </c>
      <c r="V466" s="84">
        <v>0</v>
      </c>
      <c r="W466" s="84">
        <v>59</v>
      </c>
      <c r="X466" s="88">
        <f t="shared" si="100"/>
        <v>2729</v>
      </c>
      <c r="Y466" s="88">
        <f t="shared" si="101"/>
        <v>429</v>
      </c>
      <c r="Z466" s="85">
        <f t="shared" si="98"/>
        <v>3158</v>
      </c>
    </row>
    <row r="467" spans="1:26" ht="63.75" hidden="1" outlineLevel="1">
      <c r="A467" s="920"/>
      <c r="B467" s="920"/>
      <c r="C467" s="83" t="s">
        <v>621</v>
      </c>
      <c r="D467" s="84">
        <v>0</v>
      </c>
      <c r="E467" s="84">
        <v>0</v>
      </c>
      <c r="F467" s="84">
        <v>3</v>
      </c>
      <c r="G467" s="84">
        <v>0</v>
      </c>
      <c r="H467" s="84">
        <v>106</v>
      </c>
      <c r="I467" s="84">
        <v>0</v>
      </c>
      <c r="J467" s="84">
        <v>0</v>
      </c>
      <c r="K467" s="84">
        <v>0</v>
      </c>
      <c r="L467" s="84">
        <v>4</v>
      </c>
      <c r="M467" s="84">
        <v>0</v>
      </c>
      <c r="N467" s="84">
        <v>0</v>
      </c>
      <c r="O467" s="84">
        <v>0</v>
      </c>
      <c r="P467" s="84">
        <v>0</v>
      </c>
      <c r="Q467" s="84">
        <v>0</v>
      </c>
      <c r="R467" s="84">
        <v>0</v>
      </c>
      <c r="S467" s="84">
        <v>0</v>
      </c>
      <c r="T467" s="84">
        <v>0</v>
      </c>
      <c r="U467" s="84">
        <v>0</v>
      </c>
      <c r="V467" s="84">
        <v>0</v>
      </c>
      <c r="W467" s="84">
        <v>0</v>
      </c>
      <c r="X467" s="85">
        <f t="shared" si="100"/>
        <v>109</v>
      </c>
      <c r="Y467" s="85">
        <f t="shared" si="101"/>
        <v>4</v>
      </c>
      <c r="Z467" s="85">
        <f t="shared" si="98"/>
        <v>113</v>
      </c>
    </row>
    <row r="468" spans="1:26" ht="76.5" hidden="1" outlineLevel="1">
      <c r="A468" s="920"/>
      <c r="B468" s="920"/>
      <c r="C468" s="83" t="s">
        <v>622</v>
      </c>
      <c r="D468" s="84">
        <v>2</v>
      </c>
      <c r="E468" s="84">
        <v>6</v>
      </c>
      <c r="F468" s="84">
        <v>18</v>
      </c>
      <c r="G468" s="84">
        <v>0</v>
      </c>
      <c r="H468" s="84">
        <v>1167</v>
      </c>
      <c r="I468" s="84">
        <v>0</v>
      </c>
      <c r="J468" s="84">
        <v>4</v>
      </c>
      <c r="K468" s="84">
        <v>15</v>
      </c>
      <c r="L468" s="84">
        <v>0</v>
      </c>
      <c r="M468" s="84">
        <v>1097</v>
      </c>
      <c r="N468" s="84">
        <v>0</v>
      </c>
      <c r="O468" s="84">
        <v>0</v>
      </c>
      <c r="P468" s="84">
        <v>0</v>
      </c>
      <c r="Q468" s="84">
        <v>0</v>
      </c>
      <c r="R468" s="84">
        <v>41</v>
      </c>
      <c r="S468" s="84">
        <v>0</v>
      </c>
      <c r="T468" s="84">
        <v>0</v>
      </c>
      <c r="U468" s="84">
        <v>0</v>
      </c>
      <c r="V468" s="84">
        <v>0</v>
      </c>
      <c r="W468" s="84">
        <v>38</v>
      </c>
      <c r="X468" s="88">
        <f t="shared" si="100"/>
        <v>1234</v>
      </c>
      <c r="Y468" s="88">
        <f t="shared" si="101"/>
        <v>1154</v>
      </c>
      <c r="Z468" s="85">
        <f t="shared" si="98"/>
        <v>2388</v>
      </c>
    </row>
    <row r="469" spans="1:26" ht="51" hidden="1" outlineLevel="1">
      <c r="A469" s="920"/>
      <c r="B469" s="920"/>
      <c r="C469" s="83" t="s">
        <v>623</v>
      </c>
      <c r="D469" s="84">
        <v>1</v>
      </c>
      <c r="E469" s="84">
        <v>2</v>
      </c>
      <c r="F469" s="84">
        <v>9</v>
      </c>
      <c r="G469" s="84">
        <v>0</v>
      </c>
      <c r="H469" s="84">
        <v>1256</v>
      </c>
      <c r="I469" s="84">
        <v>0</v>
      </c>
      <c r="J469" s="84">
        <v>0</v>
      </c>
      <c r="K469" s="84">
        <v>0</v>
      </c>
      <c r="L469" s="84">
        <v>0</v>
      </c>
      <c r="M469" s="84">
        <v>10</v>
      </c>
      <c r="N469" s="84">
        <v>0</v>
      </c>
      <c r="O469" s="84">
        <v>0</v>
      </c>
      <c r="P469" s="84">
        <v>0</v>
      </c>
      <c r="Q469" s="84">
        <v>0</v>
      </c>
      <c r="R469" s="84">
        <v>43</v>
      </c>
      <c r="S469" s="84">
        <v>0</v>
      </c>
      <c r="T469" s="84">
        <v>0</v>
      </c>
      <c r="U469" s="84">
        <v>0</v>
      </c>
      <c r="V469" s="84">
        <v>0</v>
      </c>
      <c r="W469" s="84">
        <v>0</v>
      </c>
      <c r="X469" s="88">
        <f t="shared" si="100"/>
        <v>1311</v>
      </c>
      <c r="Y469" s="85">
        <f t="shared" si="101"/>
        <v>10</v>
      </c>
      <c r="Z469" s="85">
        <f t="shared" si="98"/>
        <v>1321</v>
      </c>
    </row>
    <row r="470" spans="1:26" ht="51" hidden="1" outlineLevel="1">
      <c r="A470" s="920"/>
      <c r="B470" s="920"/>
      <c r="C470" s="83" t="s">
        <v>624</v>
      </c>
      <c r="D470" s="84">
        <v>0</v>
      </c>
      <c r="E470" s="84">
        <v>0</v>
      </c>
      <c r="F470" s="84">
        <v>0</v>
      </c>
      <c r="G470" s="84">
        <v>0</v>
      </c>
      <c r="H470" s="84">
        <v>187</v>
      </c>
      <c r="I470" s="84">
        <v>0</v>
      </c>
      <c r="J470" s="84">
        <v>0</v>
      </c>
      <c r="K470" s="84">
        <v>0</v>
      </c>
      <c r="L470" s="84">
        <v>0</v>
      </c>
      <c r="M470" s="84">
        <v>0</v>
      </c>
      <c r="N470" s="84">
        <v>0</v>
      </c>
      <c r="O470" s="84">
        <v>0</v>
      </c>
      <c r="P470" s="84">
        <v>0</v>
      </c>
      <c r="Q470" s="84">
        <v>0</v>
      </c>
      <c r="R470" s="84">
        <v>7</v>
      </c>
      <c r="S470" s="84">
        <v>0</v>
      </c>
      <c r="T470" s="84">
        <v>0</v>
      </c>
      <c r="U470" s="84">
        <v>0</v>
      </c>
      <c r="V470" s="84">
        <v>0</v>
      </c>
      <c r="W470" s="84">
        <v>0</v>
      </c>
      <c r="X470" s="88">
        <f t="shared" si="100"/>
        <v>194</v>
      </c>
      <c r="Y470" s="85">
        <f t="shared" si="101"/>
        <v>0</v>
      </c>
      <c r="Z470" s="85">
        <f t="shared" si="98"/>
        <v>194</v>
      </c>
    </row>
    <row r="471" spans="1:26" ht="63.75" hidden="1" outlineLevel="1">
      <c r="A471" s="920"/>
      <c r="B471" s="920"/>
      <c r="C471" s="83" t="s">
        <v>625</v>
      </c>
      <c r="D471" s="84">
        <v>2</v>
      </c>
      <c r="E471" s="84">
        <v>12</v>
      </c>
      <c r="F471" s="84">
        <v>33</v>
      </c>
      <c r="G471" s="84">
        <v>4</v>
      </c>
      <c r="H471" s="84">
        <v>2908</v>
      </c>
      <c r="I471" s="84">
        <v>1</v>
      </c>
      <c r="J471" s="84">
        <v>6</v>
      </c>
      <c r="K471" s="84">
        <v>33</v>
      </c>
      <c r="L471" s="84">
        <v>8</v>
      </c>
      <c r="M471" s="84">
        <v>1228</v>
      </c>
      <c r="N471" s="84">
        <v>0</v>
      </c>
      <c r="O471" s="84">
        <v>0</v>
      </c>
      <c r="P471" s="84">
        <v>0</v>
      </c>
      <c r="Q471" s="84">
        <v>0</v>
      </c>
      <c r="R471" s="84">
        <v>67</v>
      </c>
      <c r="S471" s="84">
        <v>0</v>
      </c>
      <c r="T471" s="84">
        <v>0</v>
      </c>
      <c r="U471" s="84">
        <v>0</v>
      </c>
      <c r="V471" s="84">
        <v>0</v>
      </c>
      <c r="W471" s="84">
        <v>49</v>
      </c>
      <c r="X471" s="88">
        <f t="shared" si="100"/>
        <v>3026</v>
      </c>
      <c r="Y471" s="85">
        <f t="shared" si="101"/>
        <v>1325</v>
      </c>
      <c r="Z471" s="85">
        <f t="shared" si="98"/>
        <v>4351</v>
      </c>
    </row>
    <row r="472" spans="1:26" ht="102" hidden="1" outlineLevel="1">
      <c r="A472" s="920"/>
      <c r="B472" s="83" t="s">
        <v>626</v>
      </c>
      <c r="C472" s="83" t="s">
        <v>627</v>
      </c>
      <c r="D472" s="84">
        <v>2</v>
      </c>
      <c r="E472" s="84">
        <v>14</v>
      </c>
      <c r="F472" s="84">
        <v>51</v>
      </c>
      <c r="G472" s="84">
        <v>20</v>
      </c>
      <c r="H472" s="84">
        <v>5795</v>
      </c>
      <c r="I472" s="84">
        <v>0</v>
      </c>
      <c r="J472" s="84">
        <v>2</v>
      </c>
      <c r="K472" s="84">
        <v>6</v>
      </c>
      <c r="L472" s="84">
        <v>4</v>
      </c>
      <c r="M472" s="84">
        <v>287</v>
      </c>
      <c r="N472" s="84">
        <v>0</v>
      </c>
      <c r="O472" s="84">
        <v>0</v>
      </c>
      <c r="P472" s="84">
        <v>3</v>
      </c>
      <c r="Q472" s="84">
        <v>0</v>
      </c>
      <c r="R472" s="84">
        <v>479</v>
      </c>
      <c r="S472" s="84">
        <v>0</v>
      </c>
      <c r="T472" s="84">
        <v>0</v>
      </c>
      <c r="U472" s="84">
        <v>0</v>
      </c>
      <c r="V472" s="84">
        <v>0</v>
      </c>
      <c r="W472" s="84">
        <v>7</v>
      </c>
      <c r="X472" s="85">
        <f t="shared" si="100"/>
        <v>6364</v>
      </c>
      <c r="Y472" s="85">
        <f t="shared" si="101"/>
        <v>306</v>
      </c>
      <c r="Z472" s="85">
        <f t="shared" si="98"/>
        <v>6670</v>
      </c>
    </row>
    <row r="473" spans="1:26" ht="102" hidden="1" outlineLevel="1">
      <c r="A473" s="920"/>
      <c r="B473" s="920" t="s">
        <v>628</v>
      </c>
      <c r="C473" s="83" t="s">
        <v>629</v>
      </c>
      <c r="D473" s="84">
        <v>1</v>
      </c>
      <c r="E473" s="84">
        <v>8</v>
      </c>
      <c r="F473" s="84">
        <v>6</v>
      </c>
      <c r="G473" s="84">
        <v>0</v>
      </c>
      <c r="H473" s="84">
        <v>598</v>
      </c>
      <c r="I473" s="84">
        <v>3</v>
      </c>
      <c r="J473" s="84">
        <v>0</v>
      </c>
      <c r="K473" s="84">
        <v>3</v>
      </c>
      <c r="L473" s="84">
        <v>0</v>
      </c>
      <c r="M473" s="84">
        <v>300</v>
      </c>
      <c r="N473" s="84">
        <v>0</v>
      </c>
      <c r="O473" s="84">
        <v>0</v>
      </c>
      <c r="P473" s="84">
        <v>0</v>
      </c>
      <c r="Q473" s="84">
        <v>0</v>
      </c>
      <c r="R473" s="84">
        <v>2</v>
      </c>
      <c r="S473" s="84">
        <v>0</v>
      </c>
      <c r="T473" s="84">
        <v>0</v>
      </c>
      <c r="U473" s="84">
        <v>0</v>
      </c>
      <c r="V473" s="84">
        <v>0</v>
      </c>
      <c r="W473" s="84">
        <v>0</v>
      </c>
      <c r="X473" s="85">
        <f t="shared" si="100"/>
        <v>615</v>
      </c>
      <c r="Y473" s="85">
        <f t="shared" si="101"/>
        <v>306</v>
      </c>
      <c r="Z473" s="85">
        <f t="shared" si="98"/>
        <v>921</v>
      </c>
    </row>
    <row r="474" spans="1:26" ht="76.5" hidden="1" outlineLevel="1">
      <c r="A474" s="920"/>
      <c r="B474" s="920"/>
      <c r="C474" s="83" t="s">
        <v>630</v>
      </c>
      <c r="D474" s="84">
        <v>1</v>
      </c>
      <c r="E474" s="84">
        <v>0</v>
      </c>
      <c r="F474" s="84">
        <v>6</v>
      </c>
      <c r="G474" s="84">
        <v>0</v>
      </c>
      <c r="H474" s="84">
        <v>241</v>
      </c>
      <c r="I474" s="84">
        <v>0</v>
      </c>
      <c r="J474" s="84">
        <v>0</v>
      </c>
      <c r="K474" s="84">
        <v>3</v>
      </c>
      <c r="L474" s="84">
        <v>0</v>
      </c>
      <c r="M474" s="84">
        <v>90</v>
      </c>
      <c r="N474" s="84">
        <v>0</v>
      </c>
      <c r="O474" s="84">
        <v>0</v>
      </c>
      <c r="P474" s="84">
        <v>0</v>
      </c>
      <c r="Q474" s="84">
        <v>0</v>
      </c>
      <c r="R474" s="84">
        <v>22</v>
      </c>
      <c r="S474" s="84">
        <v>0</v>
      </c>
      <c r="T474" s="84">
        <v>0</v>
      </c>
      <c r="U474" s="84">
        <v>0</v>
      </c>
      <c r="V474" s="84">
        <v>0</v>
      </c>
      <c r="W474" s="84">
        <v>8</v>
      </c>
      <c r="X474" s="88">
        <f t="shared" si="100"/>
        <v>270</v>
      </c>
      <c r="Y474" s="88">
        <f t="shared" si="101"/>
        <v>101</v>
      </c>
      <c r="Z474" s="85">
        <f t="shared" si="98"/>
        <v>371</v>
      </c>
    </row>
    <row r="475" spans="1:26" ht="63.75" hidden="1" outlineLevel="1">
      <c r="A475" s="920"/>
      <c r="B475" s="920"/>
      <c r="C475" s="83" t="s">
        <v>631</v>
      </c>
      <c r="D475" s="84">
        <v>0</v>
      </c>
      <c r="E475" s="84">
        <v>0</v>
      </c>
      <c r="F475" s="84">
        <v>3</v>
      </c>
      <c r="G475" s="84">
        <v>8</v>
      </c>
      <c r="H475" s="84">
        <v>658</v>
      </c>
      <c r="I475" s="84">
        <v>0</v>
      </c>
      <c r="J475" s="84">
        <v>0</v>
      </c>
      <c r="K475" s="84">
        <v>0</v>
      </c>
      <c r="L475" s="84">
        <v>0</v>
      </c>
      <c r="M475" s="84">
        <v>112</v>
      </c>
      <c r="N475" s="84">
        <v>0</v>
      </c>
      <c r="O475" s="84">
        <v>0</v>
      </c>
      <c r="P475" s="84">
        <v>0</v>
      </c>
      <c r="Q475" s="84">
        <v>0</v>
      </c>
      <c r="R475" s="84">
        <v>0</v>
      </c>
      <c r="S475" s="84">
        <v>0</v>
      </c>
      <c r="T475" s="84">
        <v>0</v>
      </c>
      <c r="U475" s="84">
        <v>0</v>
      </c>
      <c r="V475" s="84">
        <v>0</v>
      </c>
      <c r="W475" s="84">
        <v>0</v>
      </c>
      <c r="X475" s="85">
        <f t="shared" si="100"/>
        <v>669</v>
      </c>
      <c r="Y475" s="85">
        <f t="shared" si="101"/>
        <v>112</v>
      </c>
      <c r="Z475" s="85">
        <f t="shared" si="98"/>
        <v>781</v>
      </c>
    </row>
    <row r="476" spans="1:26" ht="63.75" hidden="1" outlineLevel="1">
      <c r="A476" s="920"/>
      <c r="B476" s="920" t="s">
        <v>632</v>
      </c>
      <c r="C476" s="83" t="s">
        <v>633</v>
      </c>
      <c r="D476" s="84">
        <v>4</v>
      </c>
      <c r="E476" s="84">
        <v>12</v>
      </c>
      <c r="F476" s="84">
        <v>21</v>
      </c>
      <c r="G476" s="84">
        <v>16</v>
      </c>
      <c r="H476" s="84">
        <v>1540</v>
      </c>
      <c r="I476" s="84">
        <v>7</v>
      </c>
      <c r="J476" s="84">
        <v>18</v>
      </c>
      <c r="K476" s="84">
        <v>24</v>
      </c>
      <c r="L476" s="84">
        <v>8</v>
      </c>
      <c r="M476" s="84">
        <v>774</v>
      </c>
      <c r="N476" s="84">
        <v>0</v>
      </c>
      <c r="O476" s="84">
        <v>0</v>
      </c>
      <c r="P476" s="84">
        <v>0</v>
      </c>
      <c r="Q476" s="84">
        <v>0</v>
      </c>
      <c r="R476" s="84">
        <v>40</v>
      </c>
      <c r="S476" s="84">
        <v>0</v>
      </c>
      <c r="T476" s="84">
        <v>0</v>
      </c>
      <c r="U476" s="84">
        <v>0</v>
      </c>
      <c r="V476" s="84">
        <v>0</v>
      </c>
      <c r="W476" s="84">
        <v>8</v>
      </c>
      <c r="X476" s="88">
        <f t="shared" si="100"/>
        <v>1633</v>
      </c>
      <c r="Y476" s="88">
        <f t="shared" si="101"/>
        <v>839</v>
      </c>
      <c r="Z476" s="85">
        <f t="shared" si="98"/>
        <v>2472</v>
      </c>
    </row>
    <row r="477" spans="1:26" ht="76.5" hidden="1" outlineLevel="1">
      <c r="A477" s="920"/>
      <c r="B477" s="920"/>
      <c r="C477" s="83" t="s">
        <v>634</v>
      </c>
      <c r="D477" s="84">
        <v>9</v>
      </c>
      <c r="E477" s="84">
        <v>30</v>
      </c>
      <c r="F477" s="84">
        <v>63</v>
      </c>
      <c r="G477" s="84">
        <v>8</v>
      </c>
      <c r="H477" s="84">
        <v>9204</v>
      </c>
      <c r="I477" s="84">
        <v>2</v>
      </c>
      <c r="J477" s="84">
        <v>0</v>
      </c>
      <c r="K477" s="84">
        <v>0</v>
      </c>
      <c r="L477" s="84">
        <v>4</v>
      </c>
      <c r="M477" s="84">
        <v>103</v>
      </c>
      <c r="N477" s="84">
        <v>0</v>
      </c>
      <c r="O477" s="84">
        <v>0</v>
      </c>
      <c r="P477" s="84">
        <v>0</v>
      </c>
      <c r="Q477" s="84">
        <v>0</v>
      </c>
      <c r="R477" s="84">
        <v>507</v>
      </c>
      <c r="S477" s="84">
        <v>0</v>
      </c>
      <c r="T477" s="84">
        <v>0</v>
      </c>
      <c r="U477" s="84">
        <v>0</v>
      </c>
      <c r="V477" s="84">
        <v>0</v>
      </c>
      <c r="W477" s="84">
        <v>0</v>
      </c>
      <c r="X477" s="88">
        <f t="shared" si="100"/>
        <v>9821</v>
      </c>
      <c r="Y477" s="85">
        <f t="shared" si="101"/>
        <v>109</v>
      </c>
      <c r="Z477" s="85">
        <f t="shared" si="98"/>
        <v>9930</v>
      </c>
    </row>
    <row r="478" spans="1:26" ht="76.5" hidden="1" outlineLevel="1">
      <c r="A478" s="920"/>
      <c r="B478" s="920"/>
      <c r="C478" s="83" t="s">
        <v>635</v>
      </c>
      <c r="D478" s="84">
        <v>1</v>
      </c>
      <c r="E478" s="84">
        <v>8</v>
      </c>
      <c r="F478" s="84">
        <v>6</v>
      </c>
      <c r="G478" s="84">
        <v>0</v>
      </c>
      <c r="H478" s="84">
        <v>140</v>
      </c>
      <c r="I478" s="84">
        <v>0</v>
      </c>
      <c r="J478" s="84">
        <v>0</v>
      </c>
      <c r="K478" s="84">
        <v>3</v>
      </c>
      <c r="L478" s="84">
        <v>0</v>
      </c>
      <c r="M478" s="84">
        <v>76</v>
      </c>
      <c r="N478" s="84">
        <v>0</v>
      </c>
      <c r="O478" s="84">
        <v>0</v>
      </c>
      <c r="P478" s="84">
        <v>0</v>
      </c>
      <c r="Q478" s="84">
        <v>0</v>
      </c>
      <c r="R478" s="84">
        <v>0</v>
      </c>
      <c r="S478" s="84">
        <v>0</v>
      </c>
      <c r="T478" s="84">
        <v>0</v>
      </c>
      <c r="U478" s="84">
        <v>0</v>
      </c>
      <c r="V478" s="84">
        <v>0</v>
      </c>
      <c r="W478" s="84">
        <v>0</v>
      </c>
      <c r="X478" s="88">
        <f t="shared" si="100"/>
        <v>155</v>
      </c>
      <c r="Y478" s="85">
        <f t="shared" si="101"/>
        <v>79</v>
      </c>
      <c r="Z478" s="85">
        <f t="shared" si="98"/>
        <v>234</v>
      </c>
    </row>
    <row r="479" spans="1:26" ht="63.75" hidden="1" outlineLevel="1">
      <c r="A479" s="920"/>
      <c r="B479" s="920"/>
      <c r="C479" s="83" t="s">
        <v>636</v>
      </c>
      <c r="D479" s="84">
        <v>4</v>
      </c>
      <c r="E479" s="84">
        <v>10</v>
      </c>
      <c r="F479" s="84">
        <v>12</v>
      </c>
      <c r="G479" s="84">
        <v>0</v>
      </c>
      <c r="H479" s="84">
        <v>2697</v>
      </c>
      <c r="I479" s="84">
        <v>0</v>
      </c>
      <c r="J479" s="84">
        <v>2</v>
      </c>
      <c r="K479" s="84">
        <v>9</v>
      </c>
      <c r="L479" s="84">
        <v>0</v>
      </c>
      <c r="M479" s="84">
        <v>683</v>
      </c>
      <c r="N479" s="84">
        <v>0</v>
      </c>
      <c r="O479" s="84">
        <v>0</v>
      </c>
      <c r="P479" s="84">
        <v>0</v>
      </c>
      <c r="Q479" s="84">
        <v>0</v>
      </c>
      <c r="R479" s="84">
        <v>147</v>
      </c>
      <c r="S479" s="84">
        <v>0</v>
      </c>
      <c r="T479" s="84">
        <v>0</v>
      </c>
      <c r="U479" s="84">
        <v>0</v>
      </c>
      <c r="V479" s="84">
        <v>0</v>
      </c>
      <c r="W479" s="84">
        <v>70</v>
      </c>
      <c r="X479" s="88">
        <f t="shared" si="100"/>
        <v>2870</v>
      </c>
      <c r="Y479" s="85">
        <f t="shared" si="101"/>
        <v>764</v>
      </c>
      <c r="Z479" s="85">
        <f t="shared" si="98"/>
        <v>3634</v>
      </c>
    </row>
    <row r="480" spans="1:26" ht="89.25" hidden="1" outlineLevel="1">
      <c r="A480" s="920"/>
      <c r="B480" s="920"/>
      <c r="C480" s="83" t="s">
        <v>637</v>
      </c>
      <c r="D480" s="84">
        <v>7</v>
      </c>
      <c r="E480" s="84">
        <v>32</v>
      </c>
      <c r="F480" s="84">
        <v>54</v>
      </c>
      <c r="G480" s="84">
        <v>16</v>
      </c>
      <c r="H480" s="84">
        <v>3248</v>
      </c>
      <c r="I480" s="84">
        <v>1</v>
      </c>
      <c r="J480" s="84">
        <v>20</v>
      </c>
      <c r="K480" s="84">
        <v>21</v>
      </c>
      <c r="L480" s="84">
        <v>0</v>
      </c>
      <c r="M480" s="84">
        <v>517</v>
      </c>
      <c r="N480" s="84">
        <v>0</v>
      </c>
      <c r="O480" s="84">
        <v>0</v>
      </c>
      <c r="P480" s="84">
        <v>0</v>
      </c>
      <c r="Q480" s="84">
        <v>0</v>
      </c>
      <c r="R480" s="84">
        <v>155</v>
      </c>
      <c r="S480" s="84">
        <v>0</v>
      </c>
      <c r="T480" s="84">
        <v>0</v>
      </c>
      <c r="U480" s="84">
        <v>0</v>
      </c>
      <c r="V480" s="84">
        <v>0</v>
      </c>
      <c r="W480" s="84">
        <v>6</v>
      </c>
      <c r="X480" s="85">
        <f t="shared" si="100"/>
        <v>3512</v>
      </c>
      <c r="Y480" s="85">
        <f t="shared" si="101"/>
        <v>565</v>
      </c>
      <c r="Z480" s="85">
        <f t="shared" si="98"/>
        <v>4077</v>
      </c>
    </row>
    <row r="481" spans="1:26" ht="63.75" hidden="1" outlineLevel="1">
      <c r="A481" s="920"/>
      <c r="B481" s="920" t="s">
        <v>638</v>
      </c>
      <c r="C481" s="83" t="s">
        <v>639</v>
      </c>
      <c r="D481" s="84">
        <v>0</v>
      </c>
      <c r="E481" s="84">
        <v>2</v>
      </c>
      <c r="F481" s="84">
        <v>0</v>
      </c>
      <c r="G481" s="84">
        <v>4</v>
      </c>
      <c r="H481" s="84">
        <v>230</v>
      </c>
      <c r="I481" s="84">
        <v>0</v>
      </c>
      <c r="J481" s="84">
        <v>0</v>
      </c>
      <c r="K481" s="84">
        <v>0</v>
      </c>
      <c r="L481" s="84">
        <v>0</v>
      </c>
      <c r="M481" s="84">
        <v>0</v>
      </c>
      <c r="N481" s="84">
        <v>0</v>
      </c>
      <c r="O481" s="84">
        <v>0</v>
      </c>
      <c r="P481" s="84">
        <v>0</v>
      </c>
      <c r="Q481" s="84">
        <v>0</v>
      </c>
      <c r="R481" s="84">
        <v>3</v>
      </c>
      <c r="S481" s="84">
        <v>0</v>
      </c>
      <c r="T481" s="84">
        <v>0</v>
      </c>
      <c r="U481" s="84">
        <v>0</v>
      </c>
      <c r="V481" s="84">
        <v>0</v>
      </c>
      <c r="W481" s="84">
        <v>0</v>
      </c>
      <c r="X481" s="85">
        <f t="shared" si="100"/>
        <v>239</v>
      </c>
      <c r="Y481" s="85">
        <f t="shared" si="101"/>
        <v>0</v>
      </c>
      <c r="Z481" s="85">
        <f t="shared" si="98"/>
        <v>239</v>
      </c>
    </row>
    <row r="482" spans="1:26" ht="76.5" hidden="1" outlineLevel="1">
      <c r="A482" s="920"/>
      <c r="B482" s="920"/>
      <c r="C482" s="83" t="s">
        <v>640</v>
      </c>
      <c r="D482" s="84">
        <v>0</v>
      </c>
      <c r="E482" s="84">
        <v>0</v>
      </c>
      <c r="F482" s="84">
        <v>9</v>
      </c>
      <c r="G482" s="84">
        <v>0</v>
      </c>
      <c r="H482" s="84">
        <v>276</v>
      </c>
      <c r="I482" s="84">
        <v>0</v>
      </c>
      <c r="J482" s="84">
        <v>0</v>
      </c>
      <c r="K482" s="84">
        <v>0</v>
      </c>
      <c r="L482" s="84">
        <v>0</v>
      </c>
      <c r="M482" s="84">
        <v>0</v>
      </c>
      <c r="N482" s="84">
        <v>0</v>
      </c>
      <c r="O482" s="84">
        <v>0</v>
      </c>
      <c r="P482" s="84">
        <v>0</v>
      </c>
      <c r="Q482" s="84">
        <v>0</v>
      </c>
      <c r="R482" s="84">
        <v>14</v>
      </c>
      <c r="S482" s="84">
        <v>0</v>
      </c>
      <c r="T482" s="84">
        <v>0</v>
      </c>
      <c r="U482" s="84">
        <v>0</v>
      </c>
      <c r="V482" s="84">
        <v>0</v>
      </c>
      <c r="W482" s="84">
        <v>0</v>
      </c>
      <c r="X482" s="88">
        <f t="shared" si="100"/>
        <v>299</v>
      </c>
      <c r="Y482" s="88">
        <f t="shared" si="101"/>
        <v>0</v>
      </c>
      <c r="Z482" s="85">
        <f t="shared" si="98"/>
        <v>299</v>
      </c>
    </row>
    <row r="483" spans="1:26" ht="63.75" hidden="1" outlineLevel="1">
      <c r="A483" s="920"/>
      <c r="B483" s="920"/>
      <c r="C483" s="83" t="s">
        <v>641</v>
      </c>
      <c r="D483" s="84">
        <v>0</v>
      </c>
      <c r="E483" s="84">
        <v>0</v>
      </c>
      <c r="F483" s="84">
        <v>0</v>
      </c>
      <c r="G483" s="84">
        <v>0</v>
      </c>
      <c r="H483" s="84">
        <v>0</v>
      </c>
      <c r="I483" s="84">
        <v>0</v>
      </c>
      <c r="J483" s="84">
        <v>0</v>
      </c>
      <c r="K483" s="84">
        <v>0</v>
      </c>
      <c r="L483" s="84">
        <v>0</v>
      </c>
      <c r="M483" s="84">
        <v>0</v>
      </c>
      <c r="N483" s="84">
        <v>0</v>
      </c>
      <c r="O483" s="84">
        <v>0</v>
      </c>
      <c r="P483" s="84">
        <v>0</v>
      </c>
      <c r="Q483" s="84">
        <v>0</v>
      </c>
      <c r="R483" s="84">
        <v>0</v>
      </c>
      <c r="S483" s="84">
        <v>0</v>
      </c>
      <c r="T483" s="84">
        <v>0</v>
      </c>
      <c r="U483" s="84">
        <v>0</v>
      </c>
      <c r="V483" s="84">
        <v>0</v>
      </c>
      <c r="W483" s="84">
        <v>0</v>
      </c>
      <c r="X483" s="85">
        <f t="shared" si="100"/>
        <v>0</v>
      </c>
      <c r="Y483" s="85">
        <f t="shared" si="101"/>
        <v>0</v>
      </c>
      <c r="Z483" s="85">
        <f t="shared" si="98"/>
        <v>0</v>
      </c>
    </row>
    <row r="484" spans="1:26" ht="63.75" hidden="1" outlineLevel="1">
      <c r="A484" s="920"/>
      <c r="B484" s="920"/>
      <c r="C484" s="83" t="s">
        <v>642</v>
      </c>
      <c r="D484" s="84">
        <v>0</v>
      </c>
      <c r="E484" s="84">
        <v>0</v>
      </c>
      <c r="F484" s="84">
        <v>3</v>
      </c>
      <c r="G484" s="84">
        <v>4</v>
      </c>
      <c r="H484" s="84">
        <v>95</v>
      </c>
      <c r="I484" s="84">
        <v>0</v>
      </c>
      <c r="J484" s="84">
        <v>0</v>
      </c>
      <c r="K484" s="84">
        <v>3</v>
      </c>
      <c r="L484" s="84">
        <v>0</v>
      </c>
      <c r="M484" s="84">
        <v>21</v>
      </c>
      <c r="N484" s="84">
        <v>0</v>
      </c>
      <c r="O484" s="84">
        <v>0</v>
      </c>
      <c r="P484" s="84">
        <v>0</v>
      </c>
      <c r="Q484" s="84">
        <v>0</v>
      </c>
      <c r="R484" s="84">
        <v>0</v>
      </c>
      <c r="S484" s="84">
        <v>0</v>
      </c>
      <c r="T484" s="84">
        <v>0</v>
      </c>
      <c r="U484" s="84">
        <v>0</v>
      </c>
      <c r="V484" s="84">
        <v>0</v>
      </c>
      <c r="W484" s="84">
        <v>0</v>
      </c>
      <c r="X484" s="88">
        <f t="shared" si="100"/>
        <v>102</v>
      </c>
      <c r="Y484" s="88">
        <f t="shared" si="101"/>
        <v>24</v>
      </c>
      <c r="Z484" s="85">
        <f t="shared" si="98"/>
        <v>126</v>
      </c>
    </row>
    <row r="485" spans="1:26" ht="63.75" hidden="1" outlineLevel="1">
      <c r="A485" s="920"/>
      <c r="B485" s="920"/>
      <c r="C485" s="83" t="s">
        <v>643</v>
      </c>
      <c r="D485" s="84">
        <v>0</v>
      </c>
      <c r="E485" s="84">
        <v>0</v>
      </c>
      <c r="F485" s="84">
        <v>0</v>
      </c>
      <c r="G485" s="84">
        <v>0</v>
      </c>
      <c r="H485" s="84">
        <v>176</v>
      </c>
      <c r="I485" s="84">
        <v>1</v>
      </c>
      <c r="J485" s="84">
        <v>2</v>
      </c>
      <c r="K485" s="84">
        <v>3</v>
      </c>
      <c r="L485" s="84">
        <v>0</v>
      </c>
      <c r="M485" s="84">
        <v>79</v>
      </c>
      <c r="N485" s="84">
        <v>0</v>
      </c>
      <c r="O485" s="84">
        <v>0</v>
      </c>
      <c r="P485" s="84">
        <v>0</v>
      </c>
      <c r="Q485" s="84">
        <v>0</v>
      </c>
      <c r="R485" s="84">
        <v>5</v>
      </c>
      <c r="S485" s="84">
        <v>0</v>
      </c>
      <c r="T485" s="84">
        <v>0</v>
      </c>
      <c r="U485" s="84">
        <v>0</v>
      </c>
      <c r="V485" s="84">
        <v>0</v>
      </c>
      <c r="W485" s="84">
        <v>0</v>
      </c>
      <c r="X485" s="88">
        <f t="shared" si="100"/>
        <v>181</v>
      </c>
      <c r="Y485" s="85">
        <f t="shared" si="101"/>
        <v>85</v>
      </c>
      <c r="Z485" s="85">
        <f t="shared" si="98"/>
        <v>266</v>
      </c>
    </row>
    <row r="486" spans="1:26" ht="63.75" hidden="1" outlineLevel="1">
      <c r="A486" s="920"/>
      <c r="B486" s="920" t="s">
        <v>644</v>
      </c>
      <c r="C486" s="83" t="s">
        <v>645</v>
      </c>
      <c r="D486" s="84">
        <v>8</v>
      </c>
      <c r="E486" s="84">
        <v>18</v>
      </c>
      <c r="F486" s="84">
        <v>54</v>
      </c>
      <c r="G486" s="84">
        <v>8</v>
      </c>
      <c r="H486" s="84">
        <v>1940</v>
      </c>
      <c r="I486" s="84">
        <v>10</v>
      </c>
      <c r="J486" s="84">
        <v>14</v>
      </c>
      <c r="K486" s="84">
        <v>75</v>
      </c>
      <c r="L486" s="84">
        <v>12</v>
      </c>
      <c r="M486" s="84">
        <v>1455</v>
      </c>
      <c r="N486" s="84">
        <v>0</v>
      </c>
      <c r="O486" s="84">
        <v>0</v>
      </c>
      <c r="P486" s="84">
        <v>0</v>
      </c>
      <c r="Q486" s="84">
        <v>0</v>
      </c>
      <c r="R486" s="84">
        <v>17</v>
      </c>
      <c r="S486" s="84">
        <v>0</v>
      </c>
      <c r="T486" s="84">
        <v>0</v>
      </c>
      <c r="U486" s="84">
        <v>0</v>
      </c>
      <c r="V486" s="84">
        <v>0</v>
      </c>
      <c r="W486" s="84">
        <v>18</v>
      </c>
      <c r="X486" s="88">
        <f t="shared" si="100"/>
        <v>2045</v>
      </c>
      <c r="Y486" s="85">
        <f t="shared" si="101"/>
        <v>1584</v>
      </c>
      <c r="Z486" s="85">
        <f t="shared" si="98"/>
        <v>3629</v>
      </c>
    </row>
    <row r="487" spans="1:26" ht="76.5" hidden="1" outlineLevel="1">
      <c r="A487" s="920"/>
      <c r="B487" s="920"/>
      <c r="C487" s="83" t="s">
        <v>646</v>
      </c>
      <c r="D487" s="84">
        <v>2</v>
      </c>
      <c r="E487" s="84">
        <v>4</v>
      </c>
      <c r="F487" s="84">
        <v>21</v>
      </c>
      <c r="G487" s="84">
        <v>0</v>
      </c>
      <c r="H487" s="84">
        <v>554</v>
      </c>
      <c r="I487" s="84">
        <v>2</v>
      </c>
      <c r="J487" s="84">
        <v>6</v>
      </c>
      <c r="K487" s="84">
        <v>15</v>
      </c>
      <c r="L487" s="84">
        <v>4</v>
      </c>
      <c r="M487" s="84">
        <v>703</v>
      </c>
      <c r="N487" s="84">
        <v>0</v>
      </c>
      <c r="O487" s="84">
        <v>0</v>
      </c>
      <c r="P487" s="84">
        <v>0</v>
      </c>
      <c r="Q487" s="84">
        <v>0</v>
      </c>
      <c r="R487" s="84">
        <v>34</v>
      </c>
      <c r="S487" s="84">
        <v>0</v>
      </c>
      <c r="T487" s="84">
        <v>0</v>
      </c>
      <c r="U487" s="84">
        <v>0</v>
      </c>
      <c r="V487" s="84">
        <v>0</v>
      </c>
      <c r="W487" s="84">
        <v>25</v>
      </c>
      <c r="X487" s="88">
        <f t="shared" si="100"/>
        <v>615</v>
      </c>
      <c r="Y487" s="85">
        <f t="shared" si="101"/>
        <v>755</v>
      </c>
      <c r="Z487" s="85">
        <f t="shared" si="98"/>
        <v>1370</v>
      </c>
    </row>
    <row r="488" spans="1:26" ht="76.5" hidden="1" outlineLevel="1">
      <c r="A488" s="920"/>
      <c r="B488" s="920"/>
      <c r="C488" s="83" t="s">
        <v>647</v>
      </c>
      <c r="D488" s="84">
        <v>0</v>
      </c>
      <c r="E488" s="84">
        <v>4</v>
      </c>
      <c r="F488" s="84">
        <v>6</v>
      </c>
      <c r="G488" s="84">
        <v>0</v>
      </c>
      <c r="H488" s="84">
        <v>706</v>
      </c>
      <c r="I488" s="84">
        <v>0</v>
      </c>
      <c r="J488" s="84">
        <v>2</v>
      </c>
      <c r="K488" s="84">
        <v>0</v>
      </c>
      <c r="L488" s="84">
        <v>0</v>
      </c>
      <c r="M488" s="84">
        <v>288</v>
      </c>
      <c r="N488" s="84">
        <v>0</v>
      </c>
      <c r="O488" s="84">
        <v>0</v>
      </c>
      <c r="P488" s="84">
        <v>0</v>
      </c>
      <c r="Q488" s="84">
        <v>0</v>
      </c>
      <c r="R488" s="84">
        <v>19</v>
      </c>
      <c r="S488" s="84">
        <v>0</v>
      </c>
      <c r="T488" s="84">
        <v>0</v>
      </c>
      <c r="U488" s="84">
        <v>0</v>
      </c>
      <c r="V488" s="84">
        <v>0</v>
      </c>
      <c r="W488" s="84">
        <v>0</v>
      </c>
      <c r="X488" s="85">
        <f t="shared" si="100"/>
        <v>735</v>
      </c>
      <c r="Y488" s="85">
        <f t="shared" si="101"/>
        <v>290</v>
      </c>
      <c r="Z488" s="85">
        <f t="shared" si="98"/>
        <v>1025</v>
      </c>
    </row>
    <row r="489" spans="1:26" ht="63.75" hidden="1" outlineLevel="1">
      <c r="A489" s="920"/>
      <c r="B489" s="920"/>
      <c r="C489" s="83" t="s">
        <v>648</v>
      </c>
      <c r="D489" s="84">
        <v>0</v>
      </c>
      <c r="E489" s="84">
        <v>0</v>
      </c>
      <c r="F489" s="84">
        <v>0</v>
      </c>
      <c r="G489" s="84">
        <v>4</v>
      </c>
      <c r="H489" s="84">
        <v>385</v>
      </c>
      <c r="I489" s="84">
        <v>0</v>
      </c>
      <c r="J489" s="84">
        <v>0</v>
      </c>
      <c r="K489" s="84">
        <v>0</v>
      </c>
      <c r="L489" s="84">
        <v>0</v>
      </c>
      <c r="M489" s="84">
        <v>8</v>
      </c>
      <c r="N489" s="84">
        <v>0</v>
      </c>
      <c r="O489" s="84">
        <v>0</v>
      </c>
      <c r="P489" s="84">
        <v>0</v>
      </c>
      <c r="Q489" s="84">
        <v>0</v>
      </c>
      <c r="R489" s="84">
        <v>3</v>
      </c>
      <c r="S489" s="84">
        <v>0</v>
      </c>
      <c r="T489" s="84">
        <v>0</v>
      </c>
      <c r="U489" s="84">
        <v>0</v>
      </c>
      <c r="V489" s="84">
        <v>0</v>
      </c>
      <c r="W489" s="84">
        <v>0</v>
      </c>
      <c r="X489" s="85">
        <f t="shared" si="100"/>
        <v>392</v>
      </c>
      <c r="Y489" s="85">
        <f t="shared" si="101"/>
        <v>8</v>
      </c>
      <c r="Z489" s="85">
        <f t="shared" si="98"/>
        <v>400</v>
      </c>
    </row>
    <row r="490" spans="1:26" ht="76.5" hidden="1" outlineLevel="1">
      <c r="A490" s="920"/>
      <c r="B490" s="920"/>
      <c r="C490" s="83" t="s">
        <v>649</v>
      </c>
      <c r="D490" s="84">
        <v>1</v>
      </c>
      <c r="E490" s="84">
        <v>2</v>
      </c>
      <c r="F490" s="84">
        <v>3</v>
      </c>
      <c r="G490" s="84">
        <v>0</v>
      </c>
      <c r="H490" s="84">
        <v>561</v>
      </c>
      <c r="I490" s="84">
        <v>1</v>
      </c>
      <c r="J490" s="84">
        <v>4</v>
      </c>
      <c r="K490" s="84">
        <v>9</v>
      </c>
      <c r="L490" s="84">
        <v>4</v>
      </c>
      <c r="M490" s="84">
        <v>477</v>
      </c>
      <c r="N490" s="84">
        <v>0</v>
      </c>
      <c r="O490" s="84">
        <v>0</v>
      </c>
      <c r="P490" s="84">
        <v>0</v>
      </c>
      <c r="Q490" s="84">
        <v>0</v>
      </c>
      <c r="R490" s="84">
        <v>25</v>
      </c>
      <c r="S490" s="84">
        <v>0</v>
      </c>
      <c r="T490" s="84">
        <v>0</v>
      </c>
      <c r="U490" s="84">
        <v>0</v>
      </c>
      <c r="V490" s="84">
        <v>0</v>
      </c>
      <c r="W490" s="84">
        <v>10</v>
      </c>
      <c r="X490" s="88">
        <f t="shared" si="100"/>
        <v>592</v>
      </c>
      <c r="Y490" s="88">
        <f t="shared" si="101"/>
        <v>505</v>
      </c>
      <c r="Z490" s="85">
        <f t="shared" si="98"/>
        <v>1097</v>
      </c>
    </row>
    <row r="491" spans="1:26" ht="89.25" hidden="1" outlineLevel="1">
      <c r="A491" s="920"/>
      <c r="B491" s="920"/>
      <c r="C491" s="83" t="s">
        <v>650</v>
      </c>
      <c r="D491" s="84">
        <v>0</v>
      </c>
      <c r="E491" s="84">
        <v>0</v>
      </c>
      <c r="F491" s="84">
        <v>3</v>
      </c>
      <c r="G491" s="84">
        <v>4</v>
      </c>
      <c r="H491" s="84">
        <v>496</v>
      </c>
      <c r="I491" s="84">
        <v>0</v>
      </c>
      <c r="J491" s="84">
        <v>0</v>
      </c>
      <c r="K491" s="84">
        <v>0</v>
      </c>
      <c r="L491" s="84">
        <v>0</v>
      </c>
      <c r="M491" s="84">
        <v>11</v>
      </c>
      <c r="N491" s="84">
        <v>0</v>
      </c>
      <c r="O491" s="84">
        <v>0</v>
      </c>
      <c r="P491" s="84">
        <v>0</v>
      </c>
      <c r="Q491" s="84">
        <v>0</v>
      </c>
      <c r="R491" s="84">
        <v>5</v>
      </c>
      <c r="S491" s="84">
        <v>0</v>
      </c>
      <c r="T491" s="84">
        <v>0</v>
      </c>
      <c r="U491" s="84">
        <v>0</v>
      </c>
      <c r="V491" s="84">
        <v>0</v>
      </c>
      <c r="W491" s="84">
        <v>1</v>
      </c>
      <c r="X491" s="85">
        <f t="shared" si="100"/>
        <v>508</v>
      </c>
      <c r="Y491" s="85">
        <f t="shared" si="101"/>
        <v>12</v>
      </c>
      <c r="Z491" s="85">
        <f t="shared" si="98"/>
        <v>520</v>
      </c>
    </row>
    <row r="492" spans="1:26" ht="63.75" hidden="1" outlineLevel="1">
      <c r="A492" s="920"/>
      <c r="B492" s="920"/>
      <c r="C492" s="83" t="s">
        <v>651</v>
      </c>
      <c r="D492" s="84">
        <v>0</v>
      </c>
      <c r="E492" s="84">
        <v>0</v>
      </c>
      <c r="F492" s="84">
        <v>0</v>
      </c>
      <c r="G492" s="84">
        <v>0</v>
      </c>
      <c r="H492" s="84">
        <v>164</v>
      </c>
      <c r="I492" s="84">
        <v>0</v>
      </c>
      <c r="J492" s="84">
        <v>0</v>
      </c>
      <c r="K492" s="84">
        <v>0</v>
      </c>
      <c r="L492" s="84">
        <v>0</v>
      </c>
      <c r="M492" s="84">
        <v>12</v>
      </c>
      <c r="N492" s="84">
        <v>0</v>
      </c>
      <c r="O492" s="84">
        <v>0</v>
      </c>
      <c r="P492" s="84">
        <v>0</v>
      </c>
      <c r="Q492" s="84">
        <v>0</v>
      </c>
      <c r="R492" s="84">
        <v>12</v>
      </c>
      <c r="S492" s="84">
        <v>0</v>
      </c>
      <c r="T492" s="84">
        <v>0</v>
      </c>
      <c r="U492" s="84">
        <v>0</v>
      </c>
      <c r="V492" s="84">
        <v>0</v>
      </c>
      <c r="W492" s="84">
        <v>0</v>
      </c>
      <c r="X492" s="88">
        <f t="shared" si="100"/>
        <v>176</v>
      </c>
      <c r="Y492" s="88">
        <f t="shared" si="101"/>
        <v>12</v>
      </c>
      <c r="Z492" s="85">
        <f t="shared" si="98"/>
        <v>188</v>
      </c>
    </row>
    <row r="493" spans="1:26" ht="63.75" hidden="1" outlineLevel="1">
      <c r="A493" s="920"/>
      <c r="B493" s="920"/>
      <c r="C493" s="83" t="s">
        <v>652</v>
      </c>
      <c r="D493" s="84">
        <v>2</v>
      </c>
      <c r="E493" s="84">
        <v>6</v>
      </c>
      <c r="F493" s="84">
        <v>3</v>
      </c>
      <c r="G493" s="84">
        <v>4</v>
      </c>
      <c r="H493" s="84">
        <v>2472</v>
      </c>
      <c r="I493" s="84">
        <v>3</v>
      </c>
      <c r="J493" s="84">
        <v>0</v>
      </c>
      <c r="K493" s="84">
        <v>6</v>
      </c>
      <c r="L493" s="84">
        <v>0</v>
      </c>
      <c r="M493" s="84">
        <v>84</v>
      </c>
      <c r="N493" s="84">
        <v>0</v>
      </c>
      <c r="O493" s="84">
        <v>0</v>
      </c>
      <c r="P493" s="84">
        <v>0</v>
      </c>
      <c r="Q493" s="84">
        <v>0</v>
      </c>
      <c r="R493" s="84">
        <v>82</v>
      </c>
      <c r="S493" s="84">
        <v>0</v>
      </c>
      <c r="T493" s="84">
        <v>0</v>
      </c>
      <c r="U493" s="84">
        <v>0</v>
      </c>
      <c r="V493" s="84">
        <v>0</v>
      </c>
      <c r="W493" s="84">
        <v>0</v>
      </c>
      <c r="X493" s="88">
        <f t="shared" si="100"/>
        <v>2569</v>
      </c>
      <c r="Y493" s="85">
        <f t="shared" si="101"/>
        <v>93</v>
      </c>
      <c r="Z493" s="85">
        <f t="shared" si="98"/>
        <v>2662</v>
      </c>
    </row>
    <row r="494" spans="1:26" ht="51" hidden="1" outlineLevel="1">
      <c r="A494" s="920"/>
      <c r="B494" s="920"/>
      <c r="C494" s="83" t="s">
        <v>653</v>
      </c>
      <c r="D494" s="84">
        <v>0</v>
      </c>
      <c r="E494" s="84">
        <v>0</v>
      </c>
      <c r="F494" s="84">
        <v>0</v>
      </c>
      <c r="G494" s="84">
        <v>0</v>
      </c>
      <c r="H494" s="84">
        <v>76</v>
      </c>
      <c r="I494" s="84">
        <v>0</v>
      </c>
      <c r="J494" s="84">
        <v>0</v>
      </c>
      <c r="K494" s="84">
        <v>0</v>
      </c>
      <c r="L494" s="84">
        <v>0</v>
      </c>
      <c r="M494" s="84">
        <v>0</v>
      </c>
      <c r="N494" s="84">
        <v>0</v>
      </c>
      <c r="O494" s="84">
        <v>0</v>
      </c>
      <c r="P494" s="84">
        <v>0</v>
      </c>
      <c r="Q494" s="84">
        <v>0</v>
      </c>
      <c r="R494" s="84">
        <v>24</v>
      </c>
      <c r="S494" s="84">
        <v>0</v>
      </c>
      <c r="T494" s="84">
        <v>0</v>
      </c>
      <c r="U494" s="84">
        <v>0</v>
      </c>
      <c r="V494" s="84">
        <v>0</v>
      </c>
      <c r="W494" s="84">
        <v>0</v>
      </c>
      <c r="X494" s="88">
        <f t="shared" si="100"/>
        <v>100</v>
      </c>
      <c r="Y494" s="85">
        <f t="shared" si="101"/>
        <v>0</v>
      </c>
      <c r="Z494" s="85">
        <f t="shared" si="98"/>
        <v>100</v>
      </c>
    </row>
    <row r="495" spans="1:26" ht="63.75" hidden="1" outlineLevel="1">
      <c r="A495" s="920"/>
      <c r="B495" s="920" t="s">
        <v>654</v>
      </c>
      <c r="C495" s="83" t="s">
        <v>655</v>
      </c>
      <c r="D495" s="84">
        <v>0</v>
      </c>
      <c r="E495" s="84">
        <v>0</v>
      </c>
      <c r="F495" s="84">
        <v>0</v>
      </c>
      <c r="G495" s="84">
        <v>0</v>
      </c>
      <c r="H495" s="84">
        <v>224</v>
      </c>
      <c r="I495" s="84">
        <v>0</v>
      </c>
      <c r="J495" s="84">
        <v>0</v>
      </c>
      <c r="K495" s="84">
        <v>3</v>
      </c>
      <c r="L495" s="84">
        <v>0</v>
      </c>
      <c r="M495" s="84">
        <v>28</v>
      </c>
      <c r="N495" s="84">
        <v>0</v>
      </c>
      <c r="O495" s="84">
        <v>0</v>
      </c>
      <c r="P495" s="84">
        <v>0</v>
      </c>
      <c r="Q495" s="84">
        <v>0</v>
      </c>
      <c r="R495" s="84">
        <v>8</v>
      </c>
      <c r="S495" s="84">
        <v>0</v>
      </c>
      <c r="T495" s="84">
        <v>0</v>
      </c>
      <c r="U495" s="84">
        <v>0</v>
      </c>
      <c r="V495" s="84">
        <v>0</v>
      </c>
      <c r="W495" s="84">
        <v>0</v>
      </c>
      <c r="X495" s="88">
        <f t="shared" si="100"/>
        <v>232</v>
      </c>
      <c r="Y495" s="85">
        <f t="shared" si="101"/>
        <v>31</v>
      </c>
      <c r="Z495" s="85">
        <f t="shared" si="98"/>
        <v>263</v>
      </c>
    </row>
    <row r="496" spans="1:26" ht="63.75" hidden="1" outlineLevel="1">
      <c r="A496" s="920"/>
      <c r="B496" s="920"/>
      <c r="C496" s="83" t="s">
        <v>656</v>
      </c>
      <c r="D496" s="84">
        <v>0</v>
      </c>
      <c r="E496" s="84">
        <v>0</v>
      </c>
      <c r="F496" s="84">
        <v>0</v>
      </c>
      <c r="G496" s="84">
        <v>0</v>
      </c>
      <c r="H496" s="84">
        <v>9</v>
      </c>
      <c r="I496" s="84">
        <v>0</v>
      </c>
      <c r="J496" s="84">
        <v>0</v>
      </c>
      <c r="K496" s="84">
        <v>0</v>
      </c>
      <c r="L496" s="84">
        <v>0</v>
      </c>
      <c r="M496" s="84">
        <v>5</v>
      </c>
      <c r="N496" s="84">
        <v>0</v>
      </c>
      <c r="O496" s="84">
        <v>0</v>
      </c>
      <c r="P496" s="84">
        <v>0</v>
      </c>
      <c r="Q496" s="84">
        <v>0</v>
      </c>
      <c r="R496" s="84">
        <v>0</v>
      </c>
      <c r="S496" s="84">
        <v>0</v>
      </c>
      <c r="T496" s="84">
        <v>0</v>
      </c>
      <c r="U496" s="84">
        <v>0</v>
      </c>
      <c r="V496" s="84">
        <v>0</v>
      </c>
      <c r="W496" s="84">
        <v>0</v>
      </c>
      <c r="X496" s="85">
        <f t="shared" si="100"/>
        <v>9</v>
      </c>
      <c r="Y496" s="85">
        <f t="shared" si="101"/>
        <v>5</v>
      </c>
      <c r="Z496" s="85">
        <f t="shared" ref="Z496:Z512" si="102">+Y496+X496</f>
        <v>14</v>
      </c>
    </row>
    <row r="497" spans="1:26" ht="51" hidden="1" outlineLevel="1">
      <c r="A497" s="920"/>
      <c r="B497" s="920"/>
      <c r="C497" s="83" t="s">
        <v>657</v>
      </c>
      <c r="D497" s="84">
        <v>0</v>
      </c>
      <c r="E497" s="84">
        <v>0</v>
      </c>
      <c r="F497" s="84">
        <v>0</v>
      </c>
      <c r="G497" s="84">
        <v>0</v>
      </c>
      <c r="H497" s="84">
        <v>108</v>
      </c>
      <c r="I497" s="84">
        <v>0</v>
      </c>
      <c r="J497" s="84">
        <v>0</v>
      </c>
      <c r="K497" s="84">
        <v>0</v>
      </c>
      <c r="L497" s="84">
        <v>0</v>
      </c>
      <c r="M497" s="84">
        <v>0</v>
      </c>
      <c r="N497" s="84">
        <v>0</v>
      </c>
      <c r="O497" s="84">
        <v>0</v>
      </c>
      <c r="P497" s="84">
        <v>0</v>
      </c>
      <c r="Q497" s="84">
        <v>0</v>
      </c>
      <c r="R497" s="84">
        <v>3</v>
      </c>
      <c r="S497" s="84">
        <v>0</v>
      </c>
      <c r="T497" s="84">
        <v>0</v>
      </c>
      <c r="U497" s="84">
        <v>0</v>
      </c>
      <c r="V497" s="84">
        <v>0</v>
      </c>
      <c r="W497" s="84">
        <v>0</v>
      </c>
      <c r="X497" s="85">
        <f t="shared" si="100"/>
        <v>111</v>
      </c>
      <c r="Y497" s="85">
        <f t="shared" si="101"/>
        <v>0</v>
      </c>
      <c r="Z497" s="85">
        <f t="shared" si="102"/>
        <v>111</v>
      </c>
    </row>
    <row r="498" spans="1:26" ht="51" hidden="1" outlineLevel="1">
      <c r="A498" s="920"/>
      <c r="B498" s="920" t="s">
        <v>658</v>
      </c>
      <c r="C498" s="83" t="s">
        <v>659</v>
      </c>
      <c r="D498" s="84">
        <v>0</v>
      </c>
      <c r="E498" s="84">
        <v>4</v>
      </c>
      <c r="F498" s="84">
        <v>6</v>
      </c>
      <c r="G498" s="84">
        <v>0</v>
      </c>
      <c r="H498" s="84">
        <v>648</v>
      </c>
      <c r="I498" s="84">
        <v>0</v>
      </c>
      <c r="J498" s="84">
        <v>2</v>
      </c>
      <c r="K498" s="84">
        <v>0</v>
      </c>
      <c r="L498" s="84">
        <v>0</v>
      </c>
      <c r="M498" s="84">
        <v>15</v>
      </c>
      <c r="N498" s="84">
        <v>0</v>
      </c>
      <c r="O498" s="84">
        <v>0</v>
      </c>
      <c r="P498" s="84">
        <v>0</v>
      </c>
      <c r="Q498" s="84">
        <v>0</v>
      </c>
      <c r="R498" s="84">
        <v>45</v>
      </c>
      <c r="S498" s="84">
        <v>0</v>
      </c>
      <c r="T498" s="84">
        <v>0</v>
      </c>
      <c r="U498" s="84">
        <v>0</v>
      </c>
      <c r="V498" s="84">
        <v>0</v>
      </c>
      <c r="W498" s="84">
        <v>0</v>
      </c>
      <c r="X498" s="88">
        <f t="shared" si="100"/>
        <v>703</v>
      </c>
      <c r="Y498" s="88">
        <f t="shared" si="101"/>
        <v>17</v>
      </c>
      <c r="Z498" s="85">
        <f t="shared" si="102"/>
        <v>720</v>
      </c>
    </row>
    <row r="499" spans="1:26" ht="63.75" hidden="1" outlineLevel="1">
      <c r="A499" s="921"/>
      <c r="B499" s="921"/>
      <c r="C499" s="86" t="s">
        <v>660</v>
      </c>
      <c r="D499" s="84">
        <v>0</v>
      </c>
      <c r="E499" s="84">
        <v>2</v>
      </c>
      <c r="F499" s="84">
        <v>3</v>
      </c>
      <c r="G499" s="84">
        <v>0</v>
      </c>
      <c r="H499" s="84">
        <v>57</v>
      </c>
      <c r="I499" s="84">
        <v>0</v>
      </c>
      <c r="J499" s="84">
        <v>0</v>
      </c>
      <c r="K499" s="84">
        <v>0</v>
      </c>
      <c r="L499" s="84">
        <v>0</v>
      </c>
      <c r="M499" s="84">
        <v>31</v>
      </c>
      <c r="N499" s="84">
        <v>0</v>
      </c>
      <c r="O499" s="84">
        <v>0</v>
      </c>
      <c r="P499" s="84">
        <v>0</v>
      </c>
      <c r="Q499" s="84">
        <v>0</v>
      </c>
      <c r="R499" s="84">
        <v>2</v>
      </c>
      <c r="S499" s="84">
        <v>0</v>
      </c>
      <c r="T499" s="84">
        <v>0</v>
      </c>
      <c r="U499" s="84">
        <v>0</v>
      </c>
      <c r="V499" s="84">
        <v>0</v>
      </c>
      <c r="W499" s="84">
        <v>0</v>
      </c>
      <c r="X499" s="89">
        <f t="shared" si="100"/>
        <v>64</v>
      </c>
      <c r="Y499" s="89">
        <f t="shared" si="101"/>
        <v>31</v>
      </c>
      <c r="Z499" s="89">
        <f t="shared" si="102"/>
        <v>95</v>
      </c>
    </row>
    <row r="500" spans="1:26" ht="12.95" customHeight="1" collapsed="1">
      <c r="A500" s="925" t="s">
        <v>661</v>
      </c>
      <c r="B500" s="925"/>
      <c r="C500" s="925"/>
      <c r="D500" s="90">
        <f t="shared" ref="D500:W500" si="103">SUM(D501:D512)</f>
        <v>91</v>
      </c>
      <c r="E500" s="90">
        <f t="shared" si="103"/>
        <v>392</v>
      </c>
      <c r="F500" s="90">
        <f t="shared" si="103"/>
        <v>950</v>
      </c>
      <c r="G500" s="90">
        <f t="shared" si="103"/>
        <v>430</v>
      </c>
      <c r="H500" s="90">
        <f t="shared" si="103"/>
        <v>113390</v>
      </c>
      <c r="I500" s="90">
        <f t="shared" si="103"/>
        <v>1</v>
      </c>
      <c r="J500" s="90">
        <f t="shared" si="103"/>
        <v>20</v>
      </c>
      <c r="K500" s="90">
        <f t="shared" si="103"/>
        <v>36</v>
      </c>
      <c r="L500" s="90">
        <f t="shared" si="103"/>
        <v>20</v>
      </c>
      <c r="M500" s="90">
        <f t="shared" si="103"/>
        <v>1687</v>
      </c>
      <c r="N500" s="90">
        <f t="shared" si="103"/>
        <v>0</v>
      </c>
      <c r="O500" s="90">
        <f t="shared" si="103"/>
        <v>0</v>
      </c>
      <c r="P500" s="90">
        <f t="shared" si="103"/>
        <v>1</v>
      </c>
      <c r="Q500" s="90">
        <f t="shared" si="103"/>
        <v>6</v>
      </c>
      <c r="R500" s="90">
        <f t="shared" si="103"/>
        <v>5172</v>
      </c>
      <c r="S500" s="90">
        <f t="shared" si="103"/>
        <v>0</v>
      </c>
      <c r="T500" s="90">
        <f t="shared" si="103"/>
        <v>0</v>
      </c>
      <c r="U500" s="90">
        <f t="shared" si="103"/>
        <v>0</v>
      </c>
      <c r="V500" s="90">
        <f t="shared" si="103"/>
        <v>0</v>
      </c>
      <c r="W500" s="90">
        <f t="shared" si="103"/>
        <v>43</v>
      </c>
      <c r="X500" s="91">
        <f>SUM(X501:X512)</f>
        <v>120432</v>
      </c>
      <c r="Y500" s="91">
        <f>SUM(Y501:Y512)</f>
        <v>1807</v>
      </c>
      <c r="Z500" s="91">
        <f>SUM(Z501:Z512)</f>
        <v>122239</v>
      </c>
    </row>
    <row r="501" spans="1:26" ht="76.5" hidden="1" outlineLevel="1">
      <c r="A501" s="926" t="s">
        <v>661</v>
      </c>
      <c r="B501" s="92" t="s">
        <v>662</v>
      </c>
      <c r="C501" s="92" t="s">
        <v>663</v>
      </c>
      <c r="D501" s="84">
        <v>0</v>
      </c>
      <c r="E501" s="84">
        <v>4</v>
      </c>
      <c r="F501" s="84">
        <v>0</v>
      </c>
      <c r="G501" s="84">
        <v>0</v>
      </c>
      <c r="H501" s="84">
        <v>413</v>
      </c>
      <c r="I501" s="84">
        <v>0</v>
      </c>
      <c r="J501" s="84">
        <v>0</v>
      </c>
      <c r="K501" s="84">
        <v>0</v>
      </c>
      <c r="L501" s="84">
        <v>0</v>
      </c>
      <c r="M501" s="84">
        <v>32</v>
      </c>
      <c r="N501" s="84">
        <v>0</v>
      </c>
      <c r="O501" s="84">
        <v>0</v>
      </c>
      <c r="P501" s="84">
        <v>0</v>
      </c>
      <c r="Q501" s="84">
        <v>0</v>
      </c>
      <c r="R501" s="84">
        <v>6</v>
      </c>
      <c r="S501" s="84">
        <v>0</v>
      </c>
      <c r="T501" s="84">
        <v>0</v>
      </c>
      <c r="U501" s="84">
        <v>0</v>
      </c>
      <c r="V501" s="84">
        <v>0</v>
      </c>
      <c r="W501" s="84">
        <v>0</v>
      </c>
      <c r="X501" s="93">
        <f t="shared" ref="X501:X512" si="104">D501+E501+F501+G501+H501+N501+O501+P501+Q501+R501</f>
        <v>423</v>
      </c>
      <c r="Y501" s="94">
        <f t="shared" ref="Y501:Y512" si="105">I501+J501+K501+L501+M501+S501+T501+U501+V501+W501</f>
        <v>32</v>
      </c>
      <c r="Z501" s="95">
        <f t="shared" si="102"/>
        <v>455</v>
      </c>
    </row>
    <row r="502" spans="1:26" ht="51" hidden="1" outlineLevel="1">
      <c r="A502" s="927"/>
      <c r="B502" s="96" t="s">
        <v>664</v>
      </c>
      <c r="C502" s="96" t="s">
        <v>665</v>
      </c>
      <c r="D502" s="84">
        <v>0</v>
      </c>
      <c r="E502" s="84">
        <v>0</v>
      </c>
      <c r="F502" s="84">
        <v>0</v>
      </c>
      <c r="G502" s="84">
        <v>0</v>
      </c>
      <c r="H502" s="84">
        <v>5</v>
      </c>
      <c r="I502" s="84">
        <v>0</v>
      </c>
      <c r="J502" s="84">
        <v>0</v>
      </c>
      <c r="K502" s="84">
        <v>0</v>
      </c>
      <c r="L502" s="84">
        <v>0</v>
      </c>
      <c r="M502" s="84">
        <v>0</v>
      </c>
      <c r="N502" s="84">
        <v>0</v>
      </c>
      <c r="O502" s="84">
        <v>0</v>
      </c>
      <c r="P502" s="84">
        <v>0</v>
      </c>
      <c r="Q502" s="84">
        <v>0</v>
      </c>
      <c r="R502" s="84">
        <v>0</v>
      </c>
      <c r="S502" s="84">
        <v>0</v>
      </c>
      <c r="T502" s="84">
        <v>0</v>
      </c>
      <c r="U502" s="84">
        <v>0</v>
      </c>
      <c r="V502" s="84">
        <v>0</v>
      </c>
      <c r="W502" s="84">
        <v>0</v>
      </c>
      <c r="X502" s="97">
        <f t="shared" si="104"/>
        <v>5</v>
      </c>
      <c r="Y502" s="97">
        <f t="shared" si="105"/>
        <v>0</v>
      </c>
      <c r="Z502" s="85">
        <f t="shared" si="102"/>
        <v>5</v>
      </c>
    </row>
    <row r="503" spans="1:26" ht="38.25" hidden="1" outlineLevel="1">
      <c r="A503" s="927"/>
      <c r="B503" s="927" t="s">
        <v>666</v>
      </c>
      <c r="C503" s="96" t="s">
        <v>667</v>
      </c>
      <c r="D503" s="84">
        <v>10</v>
      </c>
      <c r="E503" s="84">
        <v>26</v>
      </c>
      <c r="F503" s="84">
        <v>117</v>
      </c>
      <c r="G503" s="84">
        <v>52</v>
      </c>
      <c r="H503" s="84">
        <v>8993</v>
      </c>
      <c r="I503" s="84">
        <v>0</v>
      </c>
      <c r="J503" s="84">
        <v>0</v>
      </c>
      <c r="K503" s="84">
        <v>0</v>
      </c>
      <c r="L503" s="84">
        <v>0</v>
      </c>
      <c r="M503" s="84">
        <v>10</v>
      </c>
      <c r="N503" s="84">
        <v>0</v>
      </c>
      <c r="O503" s="84">
        <v>0</v>
      </c>
      <c r="P503" s="84">
        <v>0</v>
      </c>
      <c r="Q503" s="84">
        <v>0</v>
      </c>
      <c r="R503" s="84">
        <v>292</v>
      </c>
      <c r="S503" s="84">
        <v>0</v>
      </c>
      <c r="T503" s="84">
        <v>0</v>
      </c>
      <c r="U503" s="84">
        <v>0</v>
      </c>
      <c r="V503" s="84">
        <v>0</v>
      </c>
      <c r="W503" s="84">
        <v>0</v>
      </c>
      <c r="X503" s="97">
        <f t="shared" si="104"/>
        <v>9490</v>
      </c>
      <c r="Y503" s="97">
        <f t="shared" si="105"/>
        <v>10</v>
      </c>
      <c r="Z503" s="85">
        <f t="shared" si="102"/>
        <v>9500</v>
      </c>
    </row>
    <row r="504" spans="1:26" hidden="1" outlineLevel="1">
      <c r="A504" s="927"/>
      <c r="B504" s="927"/>
      <c r="C504" s="96" t="s">
        <v>668</v>
      </c>
      <c r="D504" s="84">
        <v>2</v>
      </c>
      <c r="E504" s="84">
        <v>4</v>
      </c>
      <c r="F504" s="84">
        <v>0</v>
      </c>
      <c r="G504" s="84">
        <v>0</v>
      </c>
      <c r="H504" s="84">
        <v>1060</v>
      </c>
      <c r="I504" s="84">
        <v>0</v>
      </c>
      <c r="J504" s="84">
        <v>0</v>
      </c>
      <c r="K504" s="84">
        <v>0</v>
      </c>
      <c r="L504" s="84">
        <v>0</v>
      </c>
      <c r="M504" s="84">
        <v>5</v>
      </c>
      <c r="N504" s="84">
        <v>0</v>
      </c>
      <c r="O504" s="84">
        <v>0</v>
      </c>
      <c r="P504" s="84">
        <v>0</v>
      </c>
      <c r="Q504" s="84">
        <v>0</v>
      </c>
      <c r="R504" s="84">
        <v>79</v>
      </c>
      <c r="S504" s="84">
        <v>0</v>
      </c>
      <c r="T504" s="84">
        <v>0</v>
      </c>
      <c r="U504" s="84">
        <v>0</v>
      </c>
      <c r="V504" s="84">
        <v>0</v>
      </c>
      <c r="W504" s="84">
        <v>0</v>
      </c>
      <c r="X504" s="84">
        <f t="shared" si="104"/>
        <v>1145</v>
      </c>
      <c r="Y504" s="84">
        <f t="shared" si="105"/>
        <v>5</v>
      </c>
      <c r="Z504" s="85">
        <f t="shared" si="102"/>
        <v>1150</v>
      </c>
    </row>
    <row r="505" spans="1:26" hidden="1" outlineLevel="1">
      <c r="A505" s="927"/>
      <c r="B505" s="927"/>
      <c r="C505" s="96" t="s">
        <v>669</v>
      </c>
      <c r="D505" s="84">
        <v>0</v>
      </c>
      <c r="E505" s="84">
        <v>0</v>
      </c>
      <c r="F505" s="84">
        <v>0</v>
      </c>
      <c r="G505" s="84">
        <v>0</v>
      </c>
      <c r="H505" s="84">
        <v>0</v>
      </c>
      <c r="I505" s="84">
        <v>0</v>
      </c>
      <c r="J505" s="84">
        <v>0</v>
      </c>
      <c r="K505" s="84">
        <v>0</v>
      </c>
      <c r="L505" s="84">
        <v>0</v>
      </c>
      <c r="M505" s="84">
        <v>0</v>
      </c>
      <c r="N505" s="84">
        <v>0</v>
      </c>
      <c r="O505" s="84">
        <v>0</v>
      </c>
      <c r="P505" s="84">
        <v>0</v>
      </c>
      <c r="Q505" s="84">
        <v>0</v>
      </c>
      <c r="R505" s="84">
        <v>0</v>
      </c>
      <c r="S505" s="84">
        <v>0</v>
      </c>
      <c r="T505" s="84">
        <v>0</v>
      </c>
      <c r="U505" s="84">
        <v>0</v>
      </c>
      <c r="V505" s="84">
        <v>0</v>
      </c>
      <c r="W505" s="84">
        <v>0</v>
      </c>
      <c r="X505" s="97">
        <f t="shared" si="104"/>
        <v>0</v>
      </c>
      <c r="Y505" s="97">
        <f t="shared" si="105"/>
        <v>0</v>
      </c>
      <c r="Z505" s="85">
        <f t="shared" si="102"/>
        <v>0</v>
      </c>
    </row>
    <row r="506" spans="1:26" ht="38.25" hidden="1" outlineLevel="1">
      <c r="A506" s="927"/>
      <c r="B506" s="927"/>
      <c r="C506" s="96" t="s">
        <v>670</v>
      </c>
      <c r="D506" s="84">
        <v>0</v>
      </c>
      <c r="E506" s="84">
        <v>0</v>
      </c>
      <c r="F506" s="84">
        <v>0</v>
      </c>
      <c r="G506" s="84">
        <v>0</v>
      </c>
      <c r="H506" s="84">
        <v>0</v>
      </c>
      <c r="I506" s="84">
        <v>0</v>
      </c>
      <c r="J506" s="84">
        <v>0</v>
      </c>
      <c r="K506" s="84">
        <v>0</v>
      </c>
      <c r="L506" s="84">
        <v>0</v>
      </c>
      <c r="M506" s="84">
        <v>0</v>
      </c>
      <c r="N506" s="84">
        <v>0</v>
      </c>
      <c r="O506" s="84">
        <v>0</v>
      </c>
      <c r="P506" s="84">
        <v>0</v>
      </c>
      <c r="Q506" s="84">
        <v>0</v>
      </c>
      <c r="R506" s="84">
        <v>0</v>
      </c>
      <c r="S506" s="84">
        <v>0</v>
      </c>
      <c r="T506" s="84">
        <v>0</v>
      </c>
      <c r="U506" s="84">
        <v>0</v>
      </c>
      <c r="V506" s="84">
        <v>0</v>
      </c>
      <c r="W506" s="84">
        <v>0</v>
      </c>
      <c r="X506" s="84">
        <f t="shared" si="104"/>
        <v>0</v>
      </c>
      <c r="Y506" s="84">
        <f t="shared" si="105"/>
        <v>0</v>
      </c>
      <c r="Z506" s="85">
        <f t="shared" si="102"/>
        <v>0</v>
      </c>
    </row>
    <row r="507" spans="1:26" hidden="1" outlineLevel="1">
      <c r="A507" s="927"/>
      <c r="B507" s="927"/>
      <c r="C507" s="96" t="s">
        <v>671</v>
      </c>
      <c r="D507" s="84">
        <v>0</v>
      </c>
      <c r="E507" s="84">
        <v>0</v>
      </c>
      <c r="F507" s="84">
        <v>0</v>
      </c>
      <c r="G507" s="84">
        <v>0</v>
      </c>
      <c r="H507" s="84">
        <v>0</v>
      </c>
      <c r="I507" s="84">
        <v>0</v>
      </c>
      <c r="J507" s="84">
        <v>0</v>
      </c>
      <c r="K507" s="84">
        <v>0</v>
      </c>
      <c r="L507" s="84">
        <v>0</v>
      </c>
      <c r="M507" s="84">
        <v>0</v>
      </c>
      <c r="N507" s="84">
        <v>0</v>
      </c>
      <c r="O507" s="84">
        <v>0</v>
      </c>
      <c r="P507" s="84">
        <v>0</v>
      </c>
      <c r="Q507" s="84">
        <v>0</v>
      </c>
      <c r="R507" s="84">
        <v>0</v>
      </c>
      <c r="S507" s="84">
        <v>0</v>
      </c>
      <c r="T507" s="84">
        <v>0</v>
      </c>
      <c r="U507" s="84">
        <v>0</v>
      </c>
      <c r="V507" s="84">
        <v>0</v>
      </c>
      <c r="W507" s="84">
        <v>0</v>
      </c>
      <c r="X507" s="84">
        <f t="shared" si="104"/>
        <v>0</v>
      </c>
      <c r="Y507" s="97">
        <f t="shared" si="105"/>
        <v>0</v>
      </c>
      <c r="Z507" s="85">
        <f t="shared" si="102"/>
        <v>0</v>
      </c>
    </row>
    <row r="508" spans="1:26" ht="25.5" hidden="1" outlineLevel="1">
      <c r="A508" s="927"/>
      <c r="B508" s="927"/>
      <c r="C508" s="96" t="s">
        <v>672</v>
      </c>
      <c r="D508" s="84">
        <v>0</v>
      </c>
      <c r="E508" s="84">
        <v>0</v>
      </c>
      <c r="F508" s="84">
        <v>0</v>
      </c>
      <c r="G508" s="84">
        <v>0</v>
      </c>
      <c r="H508" s="84">
        <v>0</v>
      </c>
      <c r="I508" s="84">
        <v>0</v>
      </c>
      <c r="J508" s="84">
        <v>0</v>
      </c>
      <c r="K508" s="84">
        <v>0</v>
      </c>
      <c r="L508" s="84">
        <v>0</v>
      </c>
      <c r="M508" s="84">
        <v>0</v>
      </c>
      <c r="N508" s="84">
        <v>0</v>
      </c>
      <c r="O508" s="84">
        <v>0</v>
      </c>
      <c r="P508" s="84">
        <v>0</v>
      </c>
      <c r="Q508" s="84">
        <v>0</v>
      </c>
      <c r="R508" s="84">
        <v>0</v>
      </c>
      <c r="S508" s="84">
        <v>0</v>
      </c>
      <c r="T508" s="84">
        <v>0</v>
      </c>
      <c r="U508" s="84">
        <v>0</v>
      </c>
      <c r="V508" s="84">
        <v>0</v>
      </c>
      <c r="W508" s="84">
        <v>0</v>
      </c>
      <c r="X508" s="84">
        <f t="shared" si="104"/>
        <v>0</v>
      </c>
      <c r="Y508" s="97">
        <f t="shared" si="105"/>
        <v>0</v>
      </c>
      <c r="Z508" s="85">
        <f t="shared" si="102"/>
        <v>0</v>
      </c>
    </row>
    <row r="509" spans="1:26" ht="63.75" hidden="1" outlineLevel="1">
      <c r="A509" s="927"/>
      <c r="B509" s="927"/>
      <c r="C509" s="96" t="s">
        <v>673</v>
      </c>
      <c r="D509" s="84">
        <v>8</v>
      </c>
      <c r="E509" s="84">
        <v>18</v>
      </c>
      <c r="F509" s="84">
        <v>78</v>
      </c>
      <c r="G509" s="84">
        <v>10</v>
      </c>
      <c r="H509" s="84">
        <v>4849</v>
      </c>
      <c r="I509" s="84">
        <v>0</v>
      </c>
      <c r="J509" s="84">
        <v>0</v>
      </c>
      <c r="K509" s="84">
        <v>0</v>
      </c>
      <c r="L509" s="84">
        <v>4</v>
      </c>
      <c r="M509" s="84">
        <v>170</v>
      </c>
      <c r="N509" s="84">
        <v>0</v>
      </c>
      <c r="O509" s="84">
        <v>0</v>
      </c>
      <c r="P509" s="84">
        <v>0</v>
      </c>
      <c r="Q509" s="84">
        <v>2</v>
      </c>
      <c r="R509" s="84">
        <v>136</v>
      </c>
      <c r="S509" s="84">
        <v>0</v>
      </c>
      <c r="T509" s="84">
        <v>0</v>
      </c>
      <c r="U509" s="84">
        <v>0</v>
      </c>
      <c r="V509" s="84">
        <v>0</v>
      </c>
      <c r="W509" s="84">
        <v>0</v>
      </c>
      <c r="X509" s="84">
        <f t="shared" si="104"/>
        <v>5101</v>
      </c>
      <c r="Y509" s="97">
        <f t="shared" si="105"/>
        <v>174</v>
      </c>
      <c r="Z509" s="85">
        <f t="shared" si="102"/>
        <v>5275</v>
      </c>
    </row>
    <row r="510" spans="1:26" ht="25.5" hidden="1" outlineLevel="1">
      <c r="A510" s="927"/>
      <c r="B510" s="927" t="s">
        <v>674</v>
      </c>
      <c r="C510" s="96" t="s">
        <v>675</v>
      </c>
      <c r="D510" s="84">
        <v>54</v>
      </c>
      <c r="E510" s="84">
        <v>270</v>
      </c>
      <c r="F510" s="84">
        <v>563</v>
      </c>
      <c r="G510" s="84">
        <v>280</v>
      </c>
      <c r="H510" s="84">
        <v>72304</v>
      </c>
      <c r="I510" s="84">
        <v>0</v>
      </c>
      <c r="J510" s="84">
        <v>14</v>
      </c>
      <c r="K510" s="84">
        <v>21</v>
      </c>
      <c r="L510" s="84">
        <v>8</v>
      </c>
      <c r="M510" s="84">
        <v>708</v>
      </c>
      <c r="N510" s="84">
        <v>0</v>
      </c>
      <c r="O510" s="84">
        <v>0</v>
      </c>
      <c r="P510" s="84">
        <v>1</v>
      </c>
      <c r="Q510" s="84">
        <v>4</v>
      </c>
      <c r="R510" s="84">
        <v>3315</v>
      </c>
      <c r="S510" s="84">
        <v>0</v>
      </c>
      <c r="T510" s="84">
        <v>0</v>
      </c>
      <c r="U510" s="84">
        <v>0</v>
      </c>
      <c r="V510" s="84">
        <v>0</v>
      </c>
      <c r="W510" s="84">
        <v>26</v>
      </c>
      <c r="X510" s="97">
        <f t="shared" si="104"/>
        <v>76791</v>
      </c>
      <c r="Y510" s="97">
        <f t="shared" si="105"/>
        <v>777</v>
      </c>
      <c r="Z510" s="85">
        <f t="shared" si="102"/>
        <v>77568</v>
      </c>
    </row>
    <row r="511" spans="1:26" ht="38.25" hidden="1" outlineLevel="1">
      <c r="A511" s="927"/>
      <c r="B511" s="927"/>
      <c r="C511" s="96" t="s">
        <v>676</v>
      </c>
      <c r="D511" s="84">
        <v>17</v>
      </c>
      <c r="E511" s="84">
        <v>70</v>
      </c>
      <c r="F511" s="84">
        <v>186</v>
      </c>
      <c r="G511" s="84">
        <v>84</v>
      </c>
      <c r="H511" s="84">
        <v>25467</v>
      </c>
      <c r="I511" s="84">
        <v>1</v>
      </c>
      <c r="J511" s="84">
        <v>6</v>
      </c>
      <c r="K511" s="84">
        <v>15</v>
      </c>
      <c r="L511" s="84">
        <v>8</v>
      </c>
      <c r="M511" s="84">
        <v>702</v>
      </c>
      <c r="N511" s="84">
        <v>0</v>
      </c>
      <c r="O511" s="84">
        <v>0</v>
      </c>
      <c r="P511" s="84">
        <v>0</v>
      </c>
      <c r="Q511" s="84">
        <v>0</v>
      </c>
      <c r="R511" s="84">
        <v>1338</v>
      </c>
      <c r="S511" s="84">
        <v>0</v>
      </c>
      <c r="T511" s="84">
        <v>0</v>
      </c>
      <c r="U511" s="84">
        <v>0</v>
      </c>
      <c r="V511" s="84">
        <v>0</v>
      </c>
      <c r="W511" s="84">
        <v>17</v>
      </c>
      <c r="X511" s="97">
        <f t="shared" si="104"/>
        <v>27162</v>
      </c>
      <c r="Y511" s="97">
        <f t="shared" si="105"/>
        <v>749</v>
      </c>
      <c r="Z511" s="85">
        <f t="shared" si="102"/>
        <v>27911</v>
      </c>
    </row>
    <row r="512" spans="1:26" ht="38.25" hidden="1" outlineLevel="1">
      <c r="A512" s="927"/>
      <c r="B512" s="96" t="s">
        <v>677</v>
      </c>
      <c r="C512" s="96" t="s">
        <v>678</v>
      </c>
      <c r="D512" s="84">
        <v>0</v>
      </c>
      <c r="E512" s="84">
        <v>0</v>
      </c>
      <c r="F512" s="84">
        <v>6</v>
      </c>
      <c r="G512" s="84">
        <v>4</v>
      </c>
      <c r="H512" s="84">
        <v>299</v>
      </c>
      <c r="I512" s="84">
        <v>0</v>
      </c>
      <c r="J512" s="84">
        <v>0</v>
      </c>
      <c r="K512" s="84">
        <v>0</v>
      </c>
      <c r="L512" s="84">
        <v>0</v>
      </c>
      <c r="M512" s="84">
        <v>60</v>
      </c>
      <c r="N512" s="84">
        <v>0</v>
      </c>
      <c r="O512" s="84">
        <v>0</v>
      </c>
      <c r="P512" s="84">
        <v>0</v>
      </c>
      <c r="Q512" s="84">
        <v>0</v>
      </c>
      <c r="R512" s="84">
        <v>6</v>
      </c>
      <c r="S512" s="84">
        <v>0</v>
      </c>
      <c r="T512" s="84">
        <v>0</v>
      </c>
      <c r="U512" s="84">
        <v>0</v>
      </c>
      <c r="V512" s="84">
        <v>0</v>
      </c>
      <c r="W512" s="84">
        <v>0</v>
      </c>
      <c r="X512" s="84">
        <f t="shared" si="104"/>
        <v>315</v>
      </c>
      <c r="Y512" s="84">
        <f t="shared" si="105"/>
        <v>60</v>
      </c>
      <c r="Z512" s="85">
        <f t="shared" si="102"/>
        <v>375</v>
      </c>
    </row>
    <row r="513" spans="1:26" collapsed="1">
      <c r="A513" s="98"/>
      <c r="B513" s="98"/>
      <c r="C513" s="98"/>
      <c r="D513" s="99"/>
      <c r="E513" s="99"/>
      <c r="F513" s="99"/>
      <c r="G513" s="99"/>
      <c r="H513" s="100"/>
      <c r="I513" s="99"/>
      <c r="J513" s="99"/>
      <c r="K513" s="99"/>
      <c r="L513" s="100"/>
      <c r="M513" s="99"/>
      <c r="N513" s="99"/>
      <c r="O513" s="99"/>
      <c r="P513" s="99"/>
      <c r="Q513" s="99"/>
      <c r="R513" s="100"/>
      <c r="S513" s="99"/>
      <c r="T513" s="99"/>
      <c r="U513" s="99"/>
      <c r="V513" s="100"/>
      <c r="W513" s="99"/>
      <c r="X513" s="101"/>
      <c r="Y513" s="101"/>
      <c r="Z513" s="102" t="s">
        <v>1148</v>
      </c>
    </row>
    <row r="514" spans="1:26" ht="33" customHeight="1">
      <c r="A514" s="910" t="s">
        <v>1142</v>
      </c>
      <c r="B514" s="910"/>
      <c r="C514" s="928"/>
      <c r="D514" s="913" t="s">
        <v>1143</v>
      </c>
      <c r="E514" s="913"/>
      <c r="F514" s="913"/>
      <c r="G514" s="913"/>
      <c r="H514" s="913"/>
      <c r="I514" s="913"/>
      <c r="J514" s="913"/>
      <c r="K514" s="913"/>
      <c r="L514" s="913"/>
      <c r="M514" s="913"/>
      <c r="N514" s="913" t="s">
        <v>1144</v>
      </c>
      <c r="O514" s="913"/>
      <c r="P514" s="913"/>
      <c r="Q514" s="913"/>
      <c r="R514" s="913"/>
      <c r="S514" s="913"/>
      <c r="T514" s="913"/>
      <c r="U514" s="913"/>
      <c r="V514" s="913"/>
      <c r="W514" s="913"/>
      <c r="X514" s="914" t="s">
        <v>1145</v>
      </c>
      <c r="Y514" s="915"/>
      <c r="Z514" s="915"/>
    </row>
    <row r="515" spans="1:26" ht="28.5" customHeight="1">
      <c r="A515" s="911"/>
      <c r="B515" s="911"/>
      <c r="C515" s="929"/>
      <c r="D515" s="913" t="s">
        <v>1134</v>
      </c>
      <c r="E515" s="913"/>
      <c r="F515" s="913"/>
      <c r="G515" s="913"/>
      <c r="H515" s="913"/>
      <c r="I515" s="913" t="s">
        <v>1135</v>
      </c>
      <c r="J515" s="913"/>
      <c r="K515" s="913"/>
      <c r="L515" s="913"/>
      <c r="M515" s="913"/>
      <c r="N515" s="913" t="s">
        <v>1134</v>
      </c>
      <c r="O515" s="913"/>
      <c r="P515" s="913"/>
      <c r="Q515" s="913"/>
      <c r="R515" s="913"/>
      <c r="S515" s="913" t="s">
        <v>1135</v>
      </c>
      <c r="T515" s="913"/>
      <c r="U515" s="913"/>
      <c r="V515" s="913"/>
      <c r="W515" s="913"/>
      <c r="X515" s="916"/>
      <c r="Y515" s="917"/>
      <c r="Z515" s="917"/>
    </row>
    <row r="516" spans="1:26" ht="25.5">
      <c r="A516" s="912"/>
      <c r="B516" s="912"/>
      <c r="C516" s="930"/>
      <c r="D516" s="78" t="s">
        <v>1146</v>
      </c>
      <c r="E516" s="78" t="s">
        <v>11</v>
      </c>
      <c r="F516" s="78" t="s">
        <v>12</v>
      </c>
      <c r="G516" s="78" t="s">
        <v>13</v>
      </c>
      <c r="H516" s="78" t="s">
        <v>1147</v>
      </c>
      <c r="I516" s="78" t="s">
        <v>1146</v>
      </c>
      <c r="J516" s="78" t="s">
        <v>11</v>
      </c>
      <c r="K516" s="78" t="s">
        <v>12</v>
      </c>
      <c r="L516" s="78" t="s">
        <v>13</v>
      </c>
      <c r="M516" s="78" t="s">
        <v>1147</v>
      </c>
      <c r="N516" s="78" t="s">
        <v>1146</v>
      </c>
      <c r="O516" s="78" t="s">
        <v>11</v>
      </c>
      <c r="P516" s="78" t="s">
        <v>12</v>
      </c>
      <c r="Q516" s="78" t="s">
        <v>13</v>
      </c>
      <c r="R516" s="78" t="s">
        <v>1147</v>
      </c>
      <c r="S516" s="78" t="s">
        <v>1146</v>
      </c>
      <c r="T516" s="78" t="s">
        <v>11</v>
      </c>
      <c r="U516" s="78" t="s">
        <v>12</v>
      </c>
      <c r="V516" s="78" t="s">
        <v>13</v>
      </c>
      <c r="W516" s="78" t="s">
        <v>1147</v>
      </c>
      <c r="X516" s="79" t="s">
        <v>1134</v>
      </c>
      <c r="Y516" s="79" t="s">
        <v>1135</v>
      </c>
      <c r="Z516" s="80" t="s">
        <v>1136</v>
      </c>
    </row>
    <row r="517" spans="1:26" ht="12.95" customHeight="1">
      <c r="A517" s="922" t="s">
        <v>680</v>
      </c>
      <c r="B517" s="922"/>
      <c r="C517" s="922"/>
      <c r="D517" s="81">
        <f t="shared" ref="D517:Z517" si="106">SUM(D518:D525)</f>
        <v>1</v>
      </c>
      <c r="E517" s="81">
        <f t="shared" si="106"/>
        <v>3</v>
      </c>
      <c r="F517" s="81">
        <f t="shared" si="106"/>
        <v>18</v>
      </c>
      <c r="G517" s="81">
        <f t="shared" si="106"/>
        <v>12</v>
      </c>
      <c r="H517" s="81">
        <f t="shared" si="106"/>
        <v>3875</v>
      </c>
      <c r="I517" s="81">
        <f t="shared" si="106"/>
        <v>0</v>
      </c>
      <c r="J517" s="81">
        <f t="shared" si="106"/>
        <v>0</v>
      </c>
      <c r="K517" s="81">
        <f t="shared" si="106"/>
        <v>0</v>
      </c>
      <c r="L517" s="81">
        <f t="shared" si="106"/>
        <v>0</v>
      </c>
      <c r="M517" s="81">
        <f t="shared" si="106"/>
        <v>26</v>
      </c>
      <c r="N517" s="81">
        <f t="shared" si="106"/>
        <v>0</v>
      </c>
      <c r="O517" s="81">
        <f t="shared" si="106"/>
        <v>1</v>
      </c>
      <c r="P517" s="81">
        <f t="shared" si="106"/>
        <v>0</v>
      </c>
      <c r="Q517" s="81">
        <f t="shared" si="106"/>
        <v>0</v>
      </c>
      <c r="R517" s="81">
        <f t="shared" si="106"/>
        <v>132</v>
      </c>
      <c r="S517" s="81">
        <f t="shared" si="106"/>
        <v>0</v>
      </c>
      <c r="T517" s="81">
        <f t="shared" si="106"/>
        <v>0</v>
      </c>
      <c r="U517" s="81">
        <f t="shared" si="106"/>
        <v>0</v>
      </c>
      <c r="V517" s="81">
        <f t="shared" si="106"/>
        <v>0</v>
      </c>
      <c r="W517" s="81">
        <f t="shared" si="106"/>
        <v>0</v>
      </c>
      <c r="X517" s="82">
        <f t="shared" si="106"/>
        <v>4042</v>
      </c>
      <c r="Y517" s="82">
        <f t="shared" si="106"/>
        <v>26</v>
      </c>
      <c r="Z517" s="82">
        <f t="shared" si="106"/>
        <v>4068</v>
      </c>
    </row>
    <row r="518" spans="1:26" ht="38.25" hidden="1" outlineLevel="1">
      <c r="A518" s="920" t="s">
        <v>680</v>
      </c>
      <c r="B518" s="920" t="s">
        <v>681</v>
      </c>
      <c r="C518" s="83" t="s">
        <v>682</v>
      </c>
      <c r="D518" s="84">
        <v>0</v>
      </c>
      <c r="E518" s="84">
        <v>2</v>
      </c>
      <c r="F518" s="84">
        <v>6</v>
      </c>
      <c r="G518" s="84">
        <v>0</v>
      </c>
      <c r="H518" s="84">
        <v>1201</v>
      </c>
      <c r="I518" s="84">
        <v>0</v>
      </c>
      <c r="J518" s="84">
        <v>0</v>
      </c>
      <c r="K518" s="84">
        <v>0</v>
      </c>
      <c r="L518" s="84">
        <v>0</v>
      </c>
      <c r="M518" s="84">
        <v>0</v>
      </c>
      <c r="N518" s="84">
        <v>0</v>
      </c>
      <c r="O518" s="84">
        <v>0</v>
      </c>
      <c r="P518" s="84">
        <v>0</v>
      </c>
      <c r="Q518" s="84">
        <v>0</v>
      </c>
      <c r="R518" s="84">
        <v>56</v>
      </c>
      <c r="S518" s="84">
        <v>0</v>
      </c>
      <c r="T518" s="84">
        <v>0</v>
      </c>
      <c r="U518" s="84">
        <v>0</v>
      </c>
      <c r="V518" s="84">
        <v>0</v>
      </c>
      <c r="W518" s="84">
        <v>0</v>
      </c>
      <c r="X518" s="85">
        <f t="shared" ref="X518:X525" si="107">D518+E518+F518+G518+H518+N518+O518+P518+Q518+R518</f>
        <v>1265</v>
      </c>
      <c r="Y518" s="85">
        <f t="shared" ref="Y518:Y525" si="108">I518+J518+K518+L518+M518+S518+T518+U518+V518+W518</f>
        <v>0</v>
      </c>
      <c r="Z518" s="85">
        <f t="shared" ref="Z518:Z597" si="109">+Y518+X518</f>
        <v>1265</v>
      </c>
    </row>
    <row r="519" spans="1:26" ht="51" hidden="1" outlineLevel="1">
      <c r="A519" s="920"/>
      <c r="B519" s="920"/>
      <c r="C519" s="83" t="s">
        <v>683</v>
      </c>
      <c r="D519" s="84">
        <v>0</v>
      </c>
      <c r="E519" s="84">
        <v>0</v>
      </c>
      <c r="F519" s="84">
        <v>0</v>
      </c>
      <c r="G519" s="84">
        <v>0</v>
      </c>
      <c r="H519" s="84">
        <v>0</v>
      </c>
      <c r="I519" s="84">
        <v>0</v>
      </c>
      <c r="J519" s="84">
        <v>0</v>
      </c>
      <c r="K519" s="84">
        <v>0</v>
      </c>
      <c r="L519" s="84">
        <v>0</v>
      </c>
      <c r="M519" s="84">
        <v>0</v>
      </c>
      <c r="N519" s="84">
        <v>0</v>
      </c>
      <c r="O519" s="84">
        <v>0</v>
      </c>
      <c r="P519" s="84">
        <v>0</v>
      </c>
      <c r="Q519" s="84">
        <v>0</v>
      </c>
      <c r="R519" s="84">
        <v>0</v>
      </c>
      <c r="S519" s="84">
        <v>0</v>
      </c>
      <c r="T519" s="84">
        <v>0</v>
      </c>
      <c r="U519" s="84">
        <v>0</v>
      </c>
      <c r="V519" s="84">
        <v>0</v>
      </c>
      <c r="W519" s="84">
        <v>0</v>
      </c>
      <c r="X519" s="85">
        <f t="shared" si="107"/>
        <v>0</v>
      </c>
      <c r="Y519" s="85">
        <f t="shared" si="108"/>
        <v>0</v>
      </c>
      <c r="Z519" s="85">
        <f t="shared" si="109"/>
        <v>0</v>
      </c>
    </row>
    <row r="520" spans="1:26" ht="38.25" hidden="1" outlineLevel="1">
      <c r="A520" s="920"/>
      <c r="B520" s="920"/>
      <c r="C520" s="83" t="s">
        <v>684</v>
      </c>
      <c r="D520" s="84">
        <v>0</v>
      </c>
      <c r="E520" s="84">
        <v>0</v>
      </c>
      <c r="F520" s="84">
        <v>0</v>
      </c>
      <c r="G520" s="84">
        <v>0</v>
      </c>
      <c r="H520" s="84">
        <v>0</v>
      </c>
      <c r="I520" s="84">
        <v>0</v>
      </c>
      <c r="J520" s="84">
        <v>0</v>
      </c>
      <c r="K520" s="84">
        <v>0</v>
      </c>
      <c r="L520" s="84">
        <v>0</v>
      </c>
      <c r="M520" s="84">
        <v>0</v>
      </c>
      <c r="N520" s="84">
        <v>0</v>
      </c>
      <c r="O520" s="84">
        <v>0</v>
      </c>
      <c r="P520" s="84">
        <v>0</v>
      </c>
      <c r="Q520" s="84">
        <v>0</v>
      </c>
      <c r="R520" s="84">
        <v>0</v>
      </c>
      <c r="S520" s="84">
        <v>0</v>
      </c>
      <c r="T520" s="84">
        <v>0</v>
      </c>
      <c r="U520" s="84">
        <v>0</v>
      </c>
      <c r="V520" s="84">
        <v>0</v>
      </c>
      <c r="W520" s="84">
        <v>0</v>
      </c>
      <c r="X520" s="85">
        <f t="shared" si="107"/>
        <v>0</v>
      </c>
      <c r="Y520" s="85">
        <f t="shared" si="108"/>
        <v>0</v>
      </c>
      <c r="Z520" s="85">
        <f t="shared" si="109"/>
        <v>0</v>
      </c>
    </row>
    <row r="521" spans="1:26" ht="25.5" hidden="1" outlineLevel="1">
      <c r="A521" s="920"/>
      <c r="B521" s="920"/>
      <c r="C521" s="83" t="s">
        <v>685</v>
      </c>
      <c r="D521" s="84">
        <v>0</v>
      </c>
      <c r="E521" s="84">
        <v>0</v>
      </c>
      <c r="F521" s="84">
        <v>0</v>
      </c>
      <c r="G521" s="84">
        <v>0</v>
      </c>
      <c r="H521" s="84">
        <v>0</v>
      </c>
      <c r="I521" s="84">
        <v>0</v>
      </c>
      <c r="J521" s="84">
        <v>0</v>
      </c>
      <c r="K521" s="84">
        <v>0</v>
      </c>
      <c r="L521" s="84">
        <v>0</v>
      </c>
      <c r="M521" s="84">
        <v>0</v>
      </c>
      <c r="N521" s="84">
        <v>0</v>
      </c>
      <c r="O521" s="84">
        <v>0</v>
      </c>
      <c r="P521" s="84">
        <v>0</v>
      </c>
      <c r="Q521" s="84">
        <v>0</v>
      </c>
      <c r="R521" s="84">
        <v>0</v>
      </c>
      <c r="S521" s="84">
        <v>0</v>
      </c>
      <c r="T521" s="84">
        <v>0</v>
      </c>
      <c r="U521" s="84">
        <v>0</v>
      </c>
      <c r="V521" s="84">
        <v>0</v>
      </c>
      <c r="W521" s="84">
        <v>0</v>
      </c>
      <c r="X521" s="85">
        <f t="shared" si="107"/>
        <v>0</v>
      </c>
      <c r="Y521" s="85">
        <f t="shared" si="108"/>
        <v>0</v>
      </c>
      <c r="Z521" s="85">
        <f t="shared" si="109"/>
        <v>0</v>
      </c>
    </row>
    <row r="522" spans="1:26" ht="76.5" hidden="1" outlineLevel="1">
      <c r="A522" s="920"/>
      <c r="B522" s="920"/>
      <c r="C522" s="83" t="s">
        <v>686</v>
      </c>
      <c r="D522" s="84">
        <v>0</v>
      </c>
      <c r="E522" s="84">
        <v>0</v>
      </c>
      <c r="F522" s="84">
        <v>0</v>
      </c>
      <c r="G522" s="84">
        <v>0</v>
      </c>
      <c r="H522" s="84">
        <v>0</v>
      </c>
      <c r="I522" s="84">
        <v>0</v>
      </c>
      <c r="J522" s="84">
        <v>0</v>
      </c>
      <c r="K522" s="84">
        <v>0</v>
      </c>
      <c r="L522" s="84">
        <v>0</v>
      </c>
      <c r="M522" s="84">
        <v>0</v>
      </c>
      <c r="N522" s="84">
        <v>0</v>
      </c>
      <c r="O522" s="84">
        <v>0</v>
      </c>
      <c r="P522" s="84">
        <v>0</v>
      </c>
      <c r="Q522" s="84">
        <v>0</v>
      </c>
      <c r="R522" s="84">
        <v>0</v>
      </c>
      <c r="S522" s="84">
        <v>0</v>
      </c>
      <c r="T522" s="84">
        <v>0</v>
      </c>
      <c r="U522" s="84">
        <v>0</v>
      </c>
      <c r="V522" s="84">
        <v>0</v>
      </c>
      <c r="W522" s="84">
        <v>0</v>
      </c>
      <c r="X522" s="85">
        <f t="shared" si="107"/>
        <v>0</v>
      </c>
      <c r="Y522" s="85">
        <f t="shared" si="108"/>
        <v>0</v>
      </c>
      <c r="Z522" s="85">
        <f t="shared" si="109"/>
        <v>0</v>
      </c>
    </row>
    <row r="523" spans="1:26" ht="63.75" hidden="1" outlineLevel="1">
      <c r="A523" s="920"/>
      <c r="B523" s="83" t="s">
        <v>687</v>
      </c>
      <c r="C523" s="83" t="s">
        <v>688</v>
      </c>
      <c r="D523" s="84">
        <v>0</v>
      </c>
      <c r="E523" s="84">
        <v>1</v>
      </c>
      <c r="F523" s="84">
        <v>12</v>
      </c>
      <c r="G523" s="84">
        <v>12</v>
      </c>
      <c r="H523" s="84">
        <v>2674</v>
      </c>
      <c r="I523" s="84">
        <v>0</v>
      </c>
      <c r="J523" s="84">
        <v>0</v>
      </c>
      <c r="K523" s="84">
        <v>0</v>
      </c>
      <c r="L523" s="84">
        <v>0</v>
      </c>
      <c r="M523" s="84">
        <v>26</v>
      </c>
      <c r="N523" s="84">
        <v>0</v>
      </c>
      <c r="O523" s="84">
        <v>1</v>
      </c>
      <c r="P523" s="84">
        <v>0</v>
      </c>
      <c r="Q523" s="84">
        <v>0</v>
      </c>
      <c r="R523" s="84">
        <v>76</v>
      </c>
      <c r="S523" s="84">
        <v>0</v>
      </c>
      <c r="T523" s="84">
        <v>0</v>
      </c>
      <c r="U523" s="84">
        <v>0</v>
      </c>
      <c r="V523" s="84">
        <v>0</v>
      </c>
      <c r="W523" s="84">
        <v>0</v>
      </c>
      <c r="X523" s="85">
        <f t="shared" si="107"/>
        <v>2776</v>
      </c>
      <c r="Y523" s="85">
        <f t="shared" si="108"/>
        <v>26</v>
      </c>
      <c r="Z523" s="85">
        <f t="shared" si="109"/>
        <v>2802</v>
      </c>
    </row>
    <row r="524" spans="1:26" ht="51" hidden="1" outlineLevel="1">
      <c r="A524" s="920"/>
      <c r="B524" s="83" t="s">
        <v>689</v>
      </c>
      <c r="C524" s="83" t="s">
        <v>690</v>
      </c>
      <c r="D524" s="84">
        <v>0</v>
      </c>
      <c r="E524" s="84">
        <v>0</v>
      </c>
      <c r="F524" s="84">
        <v>0</v>
      </c>
      <c r="G524" s="84">
        <v>0</v>
      </c>
      <c r="H524" s="84">
        <v>0</v>
      </c>
      <c r="I524" s="84">
        <v>0</v>
      </c>
      <c r="J524" s="84">
        <v>0</v>
      </c>
      <c r="K524" s="84">
        <v>0</v>
      </c>
      <c r="L524" s="84">
        <v>0</v>
      </c>
      <c r="M524" s="84">
        <v>0</v>
      </c>
      <c r="N524" s="84">
        <v>0</v>
      </c>
      <c r="O524" s="84">
        <v>0</v>
      </c>
      <c r="P524" s="84">
        <v>0</v>
      </c>
      <c r="Q524" s="84">
        <v>0</v>
      </c>
      <c r="R524" s="84">
        <v>0</v>
      </c>
      <c r="S524" s="84">
        <v>0</v>
      </c>
      <c r="T524" s="84">
        <v>0</v>
      </c>
      <c r="U524" s="84">
        <v>0</v>
      </c>
      <c r="V524" s="84">
        <v>0</v>
      </c>
      <c r="W524" s="84">
        <v>0</v>
      </c>
      <c r="X524" s="85">
        <f t="shared" si="107"/>
        <v>0</v>
      </c>
      <c r="Y524" s="85">
        <f t="shared" si="108"/>
        <v>0</v>
      </c>
      <c r="Z524" s="85">
        <f t="shared" si="109"/>
        <v>0</v>
      </c>
    </row>
    <row r="525" spans="1:26" ht="51" hidden="1" outlineLevel="1">
      <c r="A525" s="920"/>
      <c r="B525" s="83" t="s">
        <v>691</v>
      </c>
      <c r="C525" s="83" t="s">
        <v>692</v>
      </c>
      <c r="D525" s="84">
        <v>1</v>
      </c>
      <c r="E525" s="84">
        <v>0</v>
      </c>
      <c r="F525" s="84">
        <v>0</v>
      </c>
      <c r="G525" s="84">
        <v>0</v>
      </c>
      <c r="H525" s="84">
        <v>0</v>
      </c>
      <c r="I525" s="84">
        <v>0</v>
      </c>
      <c r="J525" s="84">
        <v>0</v>
      </c>
      <c r="K525" s="84">
        <v>0</v>
      </c>
      <c r="L525" s="84">
        <v>0</v>
      </c>
      <c r="M525" s="84">
        <v>0</v>
      </c>
      <c r="N525" s="84">
        <v>0</v>
      </c>
      <c r="O525" s="84">
        <v>0</v>
      </c>
      <c r="P525" s="84">
        <v>0</v>
      </c>
      <c r="Q525" s="84">
        <v>0</v>
      </c>
      <c r="R525" s="84">
        <v>0</v>
      </c>
      <c r="S525" s="84">
        <v>0</v>
      </c>
      <c r="T525" s="84">
        <v>0</v>
      </c>
      <c r="U525" s="84">
        <v>0</v>
      </c>
      <c r="V525" s="84">
        <v>0</v>
      </c>
      <c r="W525" s="84">
        <v>0</v>
      </c>
      <c r="X525" s="85">
        <f t="shared" si="107"/>
        <v>1</v>
      </c>
      <c r="Y525" s="85">
        <f t="shared" si="108"/>
        <v>0</v>
      </c>
      <c r="Z525" s="85">
        <f t="shared" si="109"/>
        <v>1</v>
      </c>
    </row>
    <row r="526" spans="1:26" ht="12.95" customHeight="1" collapsed="1">
      <c r="A526" s="922" t="s">
        <v>693</v>
      </c>
      <c r="B526" s="922"/>
      <c r="C526" s="922"/>
      <c r="D526" s="81">
        <f t="shared" ref="D526:Z526" si="110">+D527+D528+D529</f>
        <v>17</v>
      </c>
      <c r="E526" s="81">
        <f t="shared" si="110"/>
        <v>44</v>
      </c>
      <c r="F526" s="81">
        <f t="shared" si="110"/>
        <v>36</v>
      </c>
      <c r="G526" s="81">
        <f t="shared" si="110"/>
        <v>48</v>
      </c>
      <c r="H526" s="81">
        <f t="shared" si="110"/>
        <v>3564</v>
      </c>
      <c r="I526" s="81">
        <f t="shared" si="110"/>
        <v>57</v>
      </c>
      <c r="J526" s="81">
        <f t="shared" si="110"/>
        <v>134</v>
      </c>
      <c r="K526" s="81">
        <f t="shared" si="110"/>
        <v>114</v>
      </c>
      <c r="L526" s="81">
        <f t="shared" si="110"/>
        <v>92</v>
      </c>
      <c r="M526" s="81">
        <f t="shared" si="110"/>
        <v>3752</v>
      </c>
      <c r="N526" s="81">
        <f t="shared" si="110"/>
        <v>0</v>
      </c>
      <c r="O526" s="81">
        <f t="shared" si="110"/>
        <v>0</v>
      </c>
      <c r="P526" s="81">
        <f t="shared" si="110"/>
        <v>0</v>
      </c>
      <c r="Q526" s="81">
        <f t="shared" si="110"/>
        <v>0</v>
      </c>
      <c r="R526" s="81">
        <f t="shared" si="110"/>
        <v>48</v>
      </c>
      <c r="S526" s="81">
        <f t="shared" si="110"/>
        <v>0</v>
      </c>
      <c r="T526" s="81">
        <f t="shared" si="110"/>
        <v>0</v>
      </c>
      <c r="U526" s="81">
        <f t="shared" si="110"/>
        <v>0</v>
      </c>
      <c r="V526" s="81">
        <f t="shared" si="110"/>
        <v>0</v>
      </c>
      <c r="W526" s="81">
        <f t="shared" si="110"/>
        <v>9</v>
      </c>
      <c r="X526" s="82">
        <f t="shared" si="110"/>
        <v>3757</v>
      </c>
      <c r="Y526" s="82">
        <f t="shared" si="110"/>
        <v>4158</v>
      </c>
      <c r="Z526" s="82">
        <f t="shared" si="110"/>
        <v>7915</v>
      </c>
    </row>
    <row r="527" spans="1:26" ht="51" hidden="1" outlineLevel="1">
      <c r="A527" s="920" t="s">
        <v>693</v>
      </c>
      <c r="B527" s="83" t="s">
        <v>694</v>
      </c>
      <c r="C527" s="83" t="s">
        <v>695</v>
      </c>
      <c r="D527" s="84">
        <v>17</v>
      </c>
      <c r="E527" s="84">
        <v>44</v>
      </c>
      <c r="F527" s="84">
        <v>36</v>
      </c>
      <c r="G527" s="84">
        <v>48</v>
      </c>
      <c r="H527" s="84">
        <v>3494</v>
      </c>
      <c r="I527" s="84">
        <v>57</v>
      </c>
      <c r="J527" s="84">
        <v>134</v>
      </c>
      <c r="K527" s="84">
        <v>114</v>
      </c>
      <c r="L527" s="84">
        <v>92</v>
      </c>
      <c r="M527" s="84">
        <v>3752</v>
      </c>
      <c r="N527" s="84">
        <v>0</v>
      </c>
      <c r="O527" s="84">
        <v>0</v>
      </c>
      <c r="P527" s="84">
        <v>0</v>
      </c>
      <c r="Q527" s="84">
        <v>0</v>
      </c>
      <c r="R527" s="84">
        <v>48</v>
      </c>
      <c r="S527" s="84">
        <v>0</v>
      </c>
      <c r="T527" s="84">
        <v>0</v>
      </c>
      <c r="U527" s="84">
        <v>0</v>
      </c>
      <c r="V527" s="84">
        <v>0</v>
      </c>
      <c r="W527" s="84">
        <v>9</v>
      </c>
      <c r="X527" s="85">
        <f>D527+E527+F527+G527+H527+N527+O527+P527+Q527+R527</f>
        <v>3687</v>
      </c>
      <c r="Y527" s="85">
        <f>I527+J527+K527+L527+M527+S527+T527+U527+V527+W527</f>
        <v>4158</v>
      </c>
      <c r="Z527" s="85">
        <f t="shared" si="109"/>
        <v>7845</v>
      </c>
    </row>
    <row r="528" spans="1:26" ht="25.5" hidden="1" outlineLevel="1">
      <c r="A528" s="920"/>
      <c r="B528" s="920" t="s">
        <v>696</v>
      </c>
      <c r="C528" s="83" t="s">
        <v>697</v>
      </c>
      <c r="D528" s="84">
        <v>0</v>
      </c>
      <c r="E528" s="84">
        <v>0</v>
      </c>
      <c r="F528" s="84">
        <v>0</v>
      </c>
      <c r="G528" s="84">
        <v>0</v>
      </c>
      <c r="H528" s="84">
        <v>70</v>
      </c>
      <c r="I528" s="84">
        <v>0</v>
      </c>
      <c r="J528" s="84">
        <v>0</v>
      </c>
      <c r="K528" s="84">
        <v>0</v>
      </c>
      <c r="L528" s="84">
        <v>0</v>
      </c>
      <c r="M528" s="84">
        <v>0</v>
      </c>
      <c r="N528" s="84">
        <v>0</v>
      </c>
      <c r="O528" s="84">
        <v>0</v>
      </c>
      <c r="P528" s="84">
        <v>0</v>
      </c>
      <c r="Q528" s="84">
        <v>0</v>
      </c>
      <c r="R528" s="84">
        <v>0</v>
      </c>
      <c r="S528" s="84">
        <v>0</v>
      </c>
      <c r="T528" s="84">
        <v>0</v>
      </c>
      <c r="U528" s="84">
        <v>0</v>
      </c>
      <c r="V528" s="84">
        <v>0</v>
      </c>
      <c r="W528" s="84">
        <v>0</v>
      </c>
      <c r="X528" s="85">
        <f>D528+E528+F528+G528+H528+N528+O528+P528+Q528+R528</f>
        <v>70</v>
      </c>
      <c r="Y528" s="85">
        <f>I528+J528+K528+L528+M528+S528+T528+U528+V528+W528</f>
        <v>0</v>
      </c>
      <c r="Z528" s="85">
        <f t="shared" si="109"/>
        <v>70</v>
      </c>
    </row>
    <row r="529" spans="1:26" hidden="1" outlineLevel="1">
      <c r="A529" s="920"/>
      <c r="B529" s="920"/>
      <c r="C529" s="83" t="s">
        <v>698</v>
      </c>
      <c r="D529" s="84">
        <v>0</v>
      </c>
      <c r="E529" s="84">
        <v>0</v>
      </c>
      <c r="F529" s="84">
        <v>0</v>
      </c>
      <c r="G529" s="84">
        <v>0</v>
      </c>
      <c r="H529" s="84">
        <v>0</v>
      </c>
      <c r="I529" s="84">
        <v>0</v>
      </c>
      <c r="J529" s="84">
        <v>0</v>
      </c>
      <c r="K529" s="84">
        <v>0</v>
      </c>
      <c r="L529" s="84">
        <v>0</v>
      </c>
      <c r="M529" s="84">
        <v>0</v>
      </c>
      <c r="N529" s="84">
        <v>0</v>
      </c>
      <c r="O529" s="84">
        <v>0</v>
      </c>
      <c r="P529" s="84">
        <v>0</v>
      </c>
      <c r="Q529" s="84">
        <v>0</v>
      </c>
      <c r="R529" s="84">
        <v>0</v>
      </c>
      <c r="S529" s="84">
        <v>0</v>
      </c>
      <c r="T529" s="84">
        <v>0</v>
      </c>
      <c r="U529" s="84">
        <v>0</v>
      </c>
      <c r="V529" s="84">
        <v>0</v>
      </c>
      <c r="W529" s="84">
        <v>0</v>
      </c>
      <c r="X529" s="85">
        <f>D529+E529+F529+G529+H529+N529+O529+P529+Q529+R529</f>
        <v>0</v>
      </c>
      <c r="Y529" s="85">
        <f>I529+J529+K529+L529+M529+S529+T529+U529+V529+W529</f>
        <v>0</v>
      </c>
      <c r="Z529" s="85">
        <f t="shared" si="109"/>
        <v>0</v>
      </c>
    </row>
    <row r="530" spans="1:26" ht="24.75" customHeight="1" collapsed="1">
      <c r="A530" s="922" t="s">
        <v>699</v>
      </c>
      <c r="B530" s="922"/>
      <c r="C530" s="922"/>
      <c r="D530" s="81">
        <f t="shared" ref="D530:Z530" si="111">SUM(D531:D537)</f>
        <v>176</v>
      </c>
      <c r="E530" s="81">
        <f t="shared" si="111"/>
        <v>763</v>
      </c>
      <c r="F530" s="81">
        <f t="shared" si="111"/>
        <v>1347</v>
      </c>
      <c r="G530" s="81">
        <f t="shared" si="111"/>
        <v>412</v>
      </c>
      <c r="H530" s="81">
        <f t="shared" si="111"/>
        <v>70192</v>
      </c>
      <c r="I530" s="81">
        <f t="shared" si="111"/>
        <v>25</v>
      </c>
      <c r="J530" s="81">
        <f t="shared" si="111"/>
        <v>108</v>
      </c>
      <c r="K530" s="81">
        <f t="shared" si="111"/>
        <v>120</v>
      </c>
      <c r="L530" s="81">
        <f t="shared" si="111"/>
        <v>80</v>
      </c>
      <c r="M530" s="81">
        <f t="shared" si="111"/>
        <v>5652</v>
      </c>
      <c r="N530" s="81">
        <f t="shared" si="111"/>
        <v>0</v>
      </c>
      <c r="O530" s="81">
        <f t="shared" si="111"/>
        <v>1</v>
      </c>
      <c r="P530" s="81">
        <f t="shared" si="111"/>
        <v>0</v>
      </c>
      <c r="Q530" s="81">
        <f t="shared" si="111"/>
        <v>0</v>
      </c>
      <c r="R530" s="81">
        <f t="shared" si="111"/>
        <v>2070</v>
      </c>
      <c r="S530" s="81">
        <f t="shared" si="111"/>
        <v>0</v>
      </c>
      <c r="T530" s="81">
        <f t="shared" si="111"/>
        <v>0</v>
      </c>
      <c r="U530" s="81">
        <f t="shared" si="111"/>
        <v>0</v>
      </c>
      <c r="V530" s="81">
        <f t="shared" si="111"/>
        <v>0</v>
      </c>
      <c r="W530" s="81">
        <f t="shared" si="111"/>
        <v>111</v>
      </c>
      <c r="X530" s="82">
        <f t="shared" si="111"/>
        <v>74961</v>
      </c>
      <c r="Y530" s="82">
        <f t="shared" si="111"/>
        <v>6096</v>
      </c>
      <c r="Z530" s="82">
        <f t="shared" si="111"/>
        <v>81057</v>
      </c>
    </row>
    <row r="531" spans="1:26" ht="25.5" hidden="1" outlineLevel="1">
      <c r="A531" s="920" t="s">
        <v>699</v>
      </c>
      <c r="B531" s="920" t="s">
        <v>700</v>
      </c>
      <c r="C531" s="83" t="s">
        <v>701</v>
      </c>
      <c r="D531" s="84">
        <v>71</v>
      </c>
      <c r="E531" s="84">
        <v>321</v>
      </c>
      <c r="F531" s="84">
        <v>510</v>
      </c>
      <c r="G531" s="84">
        <v>148</v>
      </c>
      <c r="H531" s="84">
        <v>23804</v>
      </c>
      <c r="I531" s="84">
        <v>13</v>
      </c>
      <c r="J531" s="84">
        <v>58</v>
      </c>
      <c r="K531" s="84">
        <v>57</v>
      </c>
      <c r="L531" s="84">
        <v>48</v>
      </c>
      <c r="M531" s="84">
        <v>2709</v>
      </c>
      <c r="N531" s="84">
        <v>0</v>
      </c>
      <c r="O531" s="84">
        <v>1</v>
      </c>
      <c r="P531" s="84">
        <v>0</v>
      </c>
      <c r="Q531" s="84">
        <v>0</v>
      </c>
      <c r="R531" s="84">
        <v>477</v>
      </c>
      <c r="S531" s="84">
        <v>0</v>
      </c>
      <c r="T531" s="84">
        <v>0</v>
      </c>
      <c r="U531" s="84">
        <v>0</v>
      </c>
      <c r="V531" s="84">
        <v>0</v>
      </c>
      <c r="W531" s="84">
        <v>68</v>
      </c>
      <c r="X531" s="85">
        <f t="shared" ref="X531:X537" si="112">D531+E531+F531+G531+H531+N531+O531+P531+Q531+R531</f>
        <v>25332</v>
      </c>
      <c r="Y531" s="85">
        <f t="shared" ref="Y531:Y537" si="113">I531+J531+K531+L531+M531+S531+T531+U531+V531+W531</f>
        <v>2953</v>
      </c>
      <c r="Z531" s="85">
        <f t="shared" si="109"/>
        <v>28285</v>
      </c>
    </row>
    <row r="532" spans="1:26" ht="51" hidden="1" outlineLevel="1">
      <c r="A532" s="920"/>
      <c r="B532" s="920"/>
      <c r="C532" s="83" t="s">
        <v>702</v>
      </c>
      <c r="D532" s="84">
        <v>0</v>
      </c>
      <c r="E532" s="84">
        <v>0</v>
      </c>
      <c r="F532" s="84">
        <v>0</v>
      </c>
      <c r="G532" s="84">
        <v>0</v>
      </c>
      <c r="H532" s="84">
        <v>0</v>
      </c>
      <c r="I532" s="84">
        <v>0</v>
      </c>
      <c r="J532" s="84">
        <v>0</v>
      </c>
      <c r="K532" s="84">
        <v>0</v>
      </c>
      <c r="L532" s="84">
        <v>0</v>
      </c>
      <c r="M532" s="84">
        <v>0</v>
      </c>
      <c r="N532" s="84">
        <v>0</v>
      </c>
      <c r="O532" s="84">
        <v>0</v>
      </c>
      <c r="P532" s="84">
        <v>0</v>
      </c>
      <c r="Q532" s="84">
        <v>0</v>
      </c>
      <c r="R532" s="84">
        <v>0</v>
      </c>
      <c r="S532" s="84">
        <v>0</v>
      </c>
      <c r="T532" s="84">
        <v>0</v>
      </c>
      <c r="U532" s="84">
        <v>0</v>
      </c>
      <c r="V532" s="84">
        <v>0</v>
      </c>
      <c r="W532" s="84">
        <v>0</v>
      </c>
      <c r="X532" s="85">
        <f t="shared" si="112"/>
        <v>0</v>
      </c>
      <c r="Y532" s="85">
        <f t="shared" si="113"/>
        <v>0</v>
      </c>
      <c r="Z532" s="85">
        <f t="shared" si="109"/>
        <v>0</v>
      </c>
    </row>
    <row r="533" spans="1:26" ht="38.25" hidden="1" outlineLevel="1">
      <c r="A533" s="920"/>
      <c r="B533" s="920" t="s">
        <v>703</v>
      </c>
      <c r="C533" s="83" t="s">
        <v>704</v>
      </c>
      <c r="D533" s="84">
        <v>6</v>
      </c>
      <c r="E533" s="84">
        <v>18</v>
      </c>
      <c r="F533" s="84">
        <v>39</v>
      </c>
      <c r="G533" s="84">
        <v>20</v>
      </c>
      <c r="H533" s="84">
        <v>3346</v>
      </c>
      <c r="I533" s="84">
        <v>1</v>
      </c>
      <c r="J533" s="84">
        <v>0</v>
      </c>
      <c r="K533" s="84">
        <v>0</v>
      </c>
      <c r="L533" s="84">
        <v>0</v>
      </c>
      <c r="M533" s="84">
        <v>22</v>
      </c>
      <c r="N533" s="84">
        <v>0</v>
      </c>
      <c r="O533" s="84">
        <v>0</v>
      </c>
      <c r="P533" s="84">
        <v>0</v>
      </c>
      <c r="Q533" s="84">
        <v>0</v>
      </c>
      <c r="R533" s="84">
        <v>245</v>
      </c>
      <c r="S533" s="84">
        <v>0</v>
      </c>
      <c r="T533" s="84">
        <v>0</v>
      </c>
      <c r="U533" s="84">
        <v>0</v>
      </c>
      <c r="V533" s="84">
        <v>0</v>
      </c>
      <c r="W533" s="84">
        <v>0</v>
      </c>
      <c r="X533" s="85">
        <f t="shared" si="112"/>
        <v>3674</v>
      </c>
      <c r="Y533" s="85">
        <f t="shared" si="113"/>
        <v>23</v>
      </c>
      <c r="Z533" s="85">
        <f t="shared" si="109"/>
        <v>3697</v>
      </c>
    </row>
    <row r="534" spans="1:26" ht="51" hidden="1" outlineLevel="1">
      <c r="A534" s="920"/>
      <c r="B534" s="920"/>
      <c r="C534" s="83" t="s">
        <v>705</v>
      </c>
      <c r="D534" s="84">
        <v>8</v>
      </c>
      <c r="E534" s="84">
        <v>38</v>
      </c>
      <c r="F534" s="84">
        <v>60</v>
      </c>
      <c r="G534" s="84">
        <v>8</v>
      </c>
      <c r="H534" s="84">
        <v>3594</v>
      </c>
      <c r="I534" s="84">
        <v>0</v>
      </c>
      <c r="J534" s="84">
        <v>2</v>
      </c>
      <c r="K534" s="84">
        <v>0</v>
      </c>
      <c r="L534" s="84">
        <v>4</v>
      </c>
      <c r="M534" s="84">
        <v>113</v>
      </c>
      <c r="N534" s="84">
        <v>0</v>
      </c>
      <c r="O534" s="84">
        <v>0</v>
      </c>
      <c r="P534" s="84">
        <v>0</v>
      </c>
      <c r="Q534" s="84">
        <v>0</v>
      </c>
      <c r="R534" s="84">
        <v>119</v>
      </c>
      <c r="S534" s="84">
        <v>0</v>
      </c>
      <c r="T534" s="84">
        <v>0</v>
      </c>
      <c r="U534" s="84">
        <v>0</v>
      </c>
      <c r="V534" s="84">
        <v>0</v>
      </c>
      <c r="W534" s="84">
        <v>0</v>
      </c>
      <c r="X534" s="85">
        <f t="shared" si="112"/>
        <v>3827</v>
      </c>
      <c r="Y534" s="85">
        <f t="shared" si="113"/>
        <v>119</v>
      </c>
      <c r="Z534" s="85">
        <f t="shared" si="109"/>
        <v>3946</v>
      </c>
    </row>
    <row r="535" spans="1:26" ht="51" hidden="1" outlineLevel="1">
      <c r="A535" s="920"/>
      <c r="B535" s="920"/>
      <c r="C535" s="83" t="s">
        <v>706</v>
      </c>
      <c r="D535" s="84">
        <v>40</v>
      </c>
      <c r="E535" s="84">
        <v>190</v>
      </c>
      <c r="F535" s="84">
        <v>234</v>
      </c>
      <c r="G535" s="84">
        <v>60</v>
      </c>
      <c r="H535" s="84">
        <v>9891</v>
      </c>
      <c r="I535" s="84">
        <v>4</v>
      </c>
      <c r="J535" s="84">
        <v>20</v>
      </c>
      <c r="K535" s="84">
        <v>27</v>
      </c>
      <c r="L535" s="84">
        <v>20</v>
      </c>
      <c r="M535" s="84">
        <v>1081</v>
      </c>
      <c r="N535" s="84">
        <v>0</v>
      </c>
      <c r="O535" s="84">
        <v>0</v>
      </c>
      <c r="P535" s="84">
        <v>0</v>
      </c>
      <c r="Q535" s="84">
        <v>0</v>
      </c>
      <c r="R535" s="84">
        <v>269</v>
      </c>
      <c r="S535" s="84">
        <v>0</v>
      </c>
      <c r="T535" s="84">
        <v>0</v>
      </c>
      <c r="U535" s="84">
        <v>0</v>
      </c>
      <c r="V535" s="84">
        <v>0</v>
      </c>
      <c r="W535" s="84">
        <v>32</v>
      </c>
      <c r="X535" s="85">
        <f t="shared" si="112"/>
        <v>10684</v>
      </c>
      <c r="Y535" s="85">
        <f t="shared" si="113"/>
        <v>1184</v>
      </c>
      <c r="Z535" s="85">
        <f t="shared" si="109"/>
        <v>11868</v>
      </c>
    </row>
    <row r="536" spans="1:26" ht="25.5" hidden="1" outlineLevel="1">
      <c r="A536" s="920"/>
      <c r="B536" s="920"/>
      <c r="C536" s="83" t="s">
        <v>707</v>
      </c>
      <c r="D536" s="84">
        <v>45</v>
      </c>
      <c r="E536" s="84">
        <v>164</v>
      </c>
      <c r="F536" s="84">
        <v>435</v>
      </c>
      <c r="G536" s="84">
        <v>156</v>
      </c>
      <c r="H536" s="84">
        <v>25018</v>
      </c>
      <c r="I536" s="84">
        <v>7</v>
      </c>
      <c r="J536" s="84">
        <v>26</v>
      </c>
      <c r="K536" s="84">
        <v>30</v>
      </c>
      <c r="L536" s="84">
        <v>8</v>
      </c>
      <c r="M536" s="84">
        <v>1568</v>
      </c>
      <c r="N536" s="84">
        <v>0</v>
      </c>
      <c r="O536" s="84">
        <v>0</v>
      </c>
      <c r="P536" s="84">
        <v>0</v>
      </c>
      <c r="Q536" s="84">
        <v>0</v>
      </c>
      <c r="R536" s="84">
        <v>752</v>
      </c>
      <c r="S536" s="84">
        <v>0</v>
      </c>
      <c r="T536" s="84">
        <v>0</v>
      </c>
      <c r="U536" s="84">
        <v>0</v>
      </c>
      <c r="V536" s="84">
        <v>0</v>
      </c>
      <c r="W536" s="84">
        <v>7</v>
      </c>
      <c r="X536" s="85">
        <f t="shared" si="112"/>
        <v>26570</v>
      </c>
      <c r="Y536" s="85">
        <f t="shared" si="113"/>
        <v>1646</v>
      </c>
      <c r="Z536" s="85">
        <f t="shared" si="109"/>
        <v>28216</v>
      </c>
    </row>
    <row r="537" spans="1:26" ht="38.25" hidden="1" outlineLevel="1">
      <c r="A537" s="920"/>
      <c r="B537" s="920"/>
      <c r="C537" s="83" t="s">
        <v>708</v>
      </c>
      <c r="D537" s="84">
        <v>6</v>
      </c>
      <c r="E537" s="84">
        <v>32</v>
      </c>
      <c r="F537" s="84">
        <v>69</v>
      </c>
      <c r="G537" s="84">
        <v>20</v>
      </c>
      <c r="H537" s="84">
        <v>4539</v>
      </c>
      <c r="I537" s="84">
        <v>0</v>
      </c>
      <c r="J537" s="84">
        <v>2</v>
      </c>
      <c r="K537" s="84">
        <v>6</v>
      </c>
      <c r="L537" s="84">
        <v>0</v>
      </c>
      <c r="M537" s="84">
        <v>159</v>
      </c>
      <c r="N537" s="84">
        <v>0</v>
      </c>
      <c r="O537" s="84">
        <v>0</v>
      </c>
      <c r="P537" s="84">
        <v>0</v>
      </c>
      <c r="Q537" s="84">
        <v>0</v>
      </c>
      <c r="R537" s="84">
        <v>208</v>
      </c>
      <c r="S537" s="84">
        <v>0</v>
      </c>
      <c r="T537" s="84">
        <v>0</v>
      </c>
      <c r="U537" s="84">
        <v>0</v>
      </c>
      <c r="V537" s="84">
        <v>0</v>
      </c>
      <c r="W537" s="84">
        <v>4</v>
      </c>
      <c r="X537" s="85">
        <f t="shared" si="112"/>
        <v>4874</v>
      </c>
      <c r="Y537" s="85">
        <f t="shared" si="113"/>
        <v>171</v>
      </c>
      <c r="Z537" s="85">
        <f t="shared" si="109"/>
        <v>5045</v>
      </c>
    </row>
    <row r="538" spans="1:26" ht="12.95" customHeight="1" collapsed="1">
      <c r="A538" s="922" t="s">
        <v>709</v>
      </c>
      <c r="B538" s="922"/>
      <c r="C538" s="922"/>
      <c r="D538" s="81">
        <f t="shared" ref="D538:Z538" si="114">+D539+D540</f>
        <v>7</v>
      </c>
      <c r="E538" s="81">
        <f t="shared" si="114"/>
        <v>38</v>
      </c>
      <c r="F538" s="81">
        <f t="shared" si="114"/>
        <v>93</v>
      </c>
      <c r="G538" s="81">
        <f t="shared" si="114"/>
        <v>32</v>
      </c>
      <c r="H538" s="81">
        <f t="shared" si="114"/>
        <v>7223</v>
      </c>
      <c r="I538" s="81">
        <f t="shared" si="114"/>
        <v>0</v>
      </c>
      <c r="J538" s="81">
        <f t="shared" si="114"/>
        <v>4</v>
      </c>
      <c r="K538" s="81">
        <f t="shared" si="114"/>
        <v>6</v>
      </c>
      <c r="L538" s="81">
        <f t="shared" si="114"/>
        <v>0</v>
      </c>
      <c r="M538" s="81">
        <f t="shared" si="114"/>
        <v>507</v>
      </c>
      <c r="N538" s="81">
        <f t="shared" si="114"/>
        <v>0</v>
      </c>
      <c r="O538" s="81">
        <f t="shared" si="114"/>
        <v>0</v>
      </c>
      <c r="P538" s="81">
        <f t="shared" si="114"/>
        <v>0</v>
      </c>
      <c r="Q538" s="81">
        <f t="shared" si="114"/>
        <v>0</v>
      </c>
      <c r="R538" s="81">
        <f t="shared" si="114"/>
        <v>316</v>
      </c>
      <c r="S538" s="81">
        <f t="shared" si="114"/>
        <v>0</v>
      </c>
      <c r="T538" s="81">
        <f t="shared" si="114"/>
        <v>0</v>
      </c>
      <c r="U538" s="81">
        <f t="shared" si="114"/>
        <v>0</v>
      </c>
      <c r="V538" s="81">
        <f t="shared" si="114"/>
        <v>0</v>
      </c>
      <c r="W538" s="81">
        <f t="shared" si="114"/>
        <v>0</v>
      </c>
      <c r="X538" s="82">
        <f t="shared" si="114"/>
        <v>7709</v>
      </c>
      <c r="Y538" s="82">
        <f t="shared" si="114"/>
        <v>517</v>
      </c>
      <c r="Z538" s="82">
        <f t="shared" si="114"/>
        <v>8226</v>
      </c>
    </row>
    <row r="539" spans="1:26" ht="76.5" hidden="1" outlineLevel="1">
      <c r="A539" s="920" t="s">
        <v>709</v>
      </c>
      <c r="B539" s="83" t="s">
        <v>710</v>
      </c>
      <c r="C539" s="83" t="s">
        <v>711</v>
      </c>
      <c r="D539" s="84">
        <v>0</v>
      </c>
      <c r="E539" s="84">
        <v>4</v>
      </c>
      <c r="F539" s="84">
        <v>9</v>
      </c>
      <c r="G539" s="84">
        <v>4</v>
      </c>
      <c r="H539" s="84">
        <v>817</v>
      </c>
      <c r="I539" s="84">
        <v>0</v>
      </c>
      <c r="J539" s="84">
        <v>0</v>
      </c>
      <c r="K539" s="84">
        <v>0</v>
      </c>
      <c r="L539" s="84">
        <v>0</v>
      </c>
      <c r="M539" s="84">
        <v>285</v>
      </c>
      <c r="N539" s="84">
        <v>0</v>
      </c>
      <c r="O539" s="84">
        <v>0</v>
      </c>
      <c r="P539" s="84">
        <v>0</v>
      </c>
      <c r="Q539" s="84">
        <v>0</v>
      </c>
      <c r="R539" s="84">
        <v>27</v>
      </c>
      <c r="S539" s="84">
        <v>0</v>
      </c>
      <c r="T539" s="84">
        <v>0</v>
      </c>
      <c r="U539" s="84">
        <v>0</v>
      </c>
      <c r="V539" s="84">
        <v>0</v>
      </c>
      <c r="W539" s="84">
        <v>0</v>
      </c>
      <c r="X539" s="85">
        <f>D539+E539+F539+G539+H539+N539+O539+P539+Q539+R539</f>
        <v>861</v>
      </c>
      <c r="Y539" s="85">
        <f>I539+J539+K539+L539+M539+S539+T539+U539+V539+W539</f>
        <v>285</v>
      </c>
      <c r="Z539" s="85">
        <f t="shared" si="109"/>
        <v>1146</v>
      </c>
    </row>
    <row r="540" spans="1:26" ht="51" hidden="1" outlineLevel="1">
      <c r="A540" s="920"/>
      <c r="B540" s="83" t="s">
        <v>712</v>
      </c>
      <c r="C540" s="83" t="s">
        <v>713</v>
      </c>
      <c r="D540" s="84">
        <v>7</v>
      </c>
      <c r="E540" s="84">
        <v>34</v>
      </c>
      <c r="F540" s="84">
        <v>84</v>
      </c>
      <c r="G540" s="84">
        <v>28</v>
      </c>
      <c r="H540" s="84">
        <v>6406</v>
      </c>
      <c r="I540" s="84">
        <v>0</v>
      </c>
      <c r="J540" s="84">
        <v>4</v>
      </c>
      <c r="K540" s="84">
        <v>6</v>
      </c>
      <c r="L540" s="84">
        <v>0</v>
      </c>
      <c r="M540" s="84">
        <v>222</v>
      </c>
      <c r="N540" s="84">
        <v>0</v>
      </c>
      <c r="O540" s="84">
        <v>0</v>
      </c>
      <c r="P540" s="84">
        <v>0</v>
      </c>
      <c r="Q540" s="84">
        <v>0</v>
      </c>
      <c r="R540" s="84">
        <v>289</v>
      </c>
      <c r="S540" s="84">
        <v>0</v>
      </c>
      <c r="T540" s="84">
        <v>0</v>
      </c>
      <c r="U540" s="84">
        <v>0</v>
      </c>
      <c r="V540" s="84">
        <v>0</v>
      </c>
      <c r="W540" s="84">
        <v>0</v>
      </c>
      <c r="X540" s="85">
        <f>D540+E540+F540+G540+H540+N540+O540+P540+Q540+R540</f>
        <v>6848</v>
      </c>
      <c r="Y540" s="85">
        <f>I540+J540+K540+L540+M540+S540+T540+U540+V540+W540</f>
        <v>232</v>
      </c>
      <c r="Z540" s="85">
        <f t="shared" si="109"/>
        <v>7080</v>
      </c>
    </row>
    <row r="541" spans="1:26" ht="12.95" customHeight="1" collapsed="1">
      <c r="A541" s="922" t="s">
        <v>714</v>
      </c>
      <c r="B541" s="922"/>
      <c r="C541" s="922"/>
      <c r="D541" s="81">
        <f t="shared" ref="D541:W541" si="115">SUM(D542:D545)</f>
        <v>60</v>
      </c>
      <c r="E541" s="81">
        <f t="shared" si="115"/>
        <v>356</v>
      </c>
      <c r="F541" s="81">
        <f t="shared" si="115"/>
        <v>710</v>
      </c>
      <c r="G541" s="81">
        <f t="shared" si="115"/>
        <v>176</v>
      </c>
      <c r="H541" s="81">
        <f t="shared" si="115"/>
        <v>17996</v>
      </c>
      <c r="I541" s="81">
        <f t="shared" si="115"/>
        <v>52</v>
      </c>
      <c r="J541" s="81">
        <f t="shared" si="115"/>
        <v>189</v>
      </c>
      <c r="K541" s="81">
        <f t="shared" si="115"/>
        <v>314</v>
      </c>
      <c r="L541" s="81">
        <f t="shared" si="115"/>
        <v>50</v>
      </c>
      <c r="M541" s="81">
        <f t="shared" si="115"/>
        <v>11159</v>
      </c>
      <c r="N541" s="81">
        <f t="shared" si="115"/>
        <v>0</v>
      </c>
      <c r="O541" s="81">
        <f t="shared" si="115"/>
        <v>0</v>
      </c>
      <c r="P541" s="81">
        <f t="shared" si="115"/>
        <v>1</v>
      </c>
      <c r="Q541" s="81">
        <f t="shared" si="115"/>
        <v>4</v>
      </c>
      <c r="R541" s="81">
        <f t="shared" si="115"/>
        <v>588</v>
      </c>
      <c r="S541" s="81">
        <f t="shared" si="115"/>
        <v>0</v>
      </c>
      <c r="T541" s="81">
        <f t="shared" si="115"/>
        <v>5</v>
      </c>
      <c r="U541" s="81">
        <f t="shared" si="115"/>
        <v>1</v>
      </c>
      <c r="V541" s="81">
        <f t="shared" si="115"/>
        <v>2</v>
      </c>
      <c r="W541" s="81">
        <f t="shared" si="115"/>
        <v>283</v>
      </c>
      <c r="X541" s="82">
        <f>SUM(X542:X545)</f>
        <v>19891</v>
      </c>
      <c r="Y541" s="82">
        <f>SUM(Y542:Y545)</f>
        <v>12055</v>
      </c>
      <c r="Z541" s="82">
        <f>SUM(Z542:Z545)</f>
        <v>31946</v>
      </c>
    </row>
    <row r="542" spans="1:26" ht="51" hidden="1" outlineLevel="1">
      <c r="A542" s="920" t="s">
        <v>714</v>
      </c>
      <c r="B542" s="83" t="s">
        <v>715</v>
      </c>
      <c r="C542" s="83" t="s">
        <v>716</v>
      </c>
      <c r="D542" s="84">
        <v>60</v>
      </c>
      <c r="E542" s="84">
        <v>354</v>
      </c>
      <c r="F542" s="84">
        <v>698</v>
      </c>
      <c r="G542" s="84">
        <v>176</v>
      </c>
      <c r="H542" s="84">
        <v>17380</v>
      </c>
      <c r="I542" s="84">
        <v>51</v>
      </c>
      <c r="J542" s="84">
        <v>185</v>
      </c>
      <c r="K542" s="84">
        <v>314</v>
      </c>
      <c r="L542" s="84">
        <v>42</v>
      </c>
      <c r="M542" s="84">
        <v>9872</v>
      </c>
      <c r="N542" s="84">
        <v>0</v>
      </c>
      <c r="O542" s="84">
        <v>0</v>
      </c>
      <c r="P542" s="84">
        <v>1</v>
      </c>
      <c r="Q542" s="84">
        <v>4</v>
      </c>
      <c r="R542" s="84">
        <v>561</v>
      </c>
      <c r="S542" s="84">
        <v>0</v>
      </c>
      <c r="T542" s="84">
        <v>5</v>
      </c>
      <c r="U542" s="84">
        <v>1</v>
      </c>
      <c r="V542" s="84">
        <v>2</v>
      </c>
      <c r="W542" s="84">
        <v>256</v>
      </c>
      <c r="X542" s="85">
        <f>D542+E542+F542+G542+H542+N542+O542+P542+Q542+R542</f>
        <v>19234</v>
      </c>
      <c r="Y542" s="85">
        <f>I542+J542+K542+L542+M542+S542+T542+U542+V542+W542</f>
        <v>10728</v>
      </c>
      <c r="Z542" s="85">
        <f>+Y542+X542</f>
        <v>29962</v>
      </c>
    </row>
    <row r="543" spans="1:26" ht="63.75" hidden="1" outlineLevel="1">
      <c r="A543" s="920"/>
      <c r="B543" s="83" t="s">
        <v>717</v>
      </c>
      <c r="C543" s="83" t="s">
        <v>718</v>
      </c>
      <c r="D543" s="84">
        <v>0</v>
      </c>
      <c r="E543" s="84">
        <v>2</v>
      </c>
      <c r="F543" s="84">
        <v>9</v>
      </c>
      <c r="G543" s="84">
        <v>0</v>
      </c>
      <c r="H543" s="84">
        <v>171</v>
      </c>
      <c r="I543" s="84">
        <v>0</v>
      </c>
      <c r="J543" s="84">
        <v>4</v>
      </c>
      <c r="K543" s="84">
        <v>0</v>
      </c>
      <c r="L543" s="84">
        <v>4</v>
      </c>
      <c r="M543" s="84">
        <v>142</v>
      </c>
      <c r="N543" s="84">
        <v>0</v>
      </c>
      <c r="O543" s="84">
        <v>0</v>
      </c>
      <c r="P543" s="84">
        <v>0</v>
      </c>
      <c r="Q543" s="84">
        <v>0</v>
      </c>
      <c r="R543" s="84">
        <v>12</v>
      </c>
      <c r="S543" s="84">
        <v>0</v>
      </c>
      <c r="T543" s="84">
        <v>0</v>
      </c>
      <c r="U543" s="84">
        <v>0</v>
      </c>
      <c r="V543" s="84">
        <v>0</v>
      </c>
      <c r="W543" s="84">
        <v>8</v>
      </c>
      <c r="X543" s="85">
        <f>D543+E543+F543+G543+H543+N543+O543+P543+Q543+R543</f>
        <v>194</v>
      </c>
      <c r="Y543" s="85">
        <f>I543+J543+K543+L543+M543+S543+T543+U543+V543+W543</f>
        <v>158</v>
      </c>
      <c r="Z543" s="85">
        <f t="shared" si="109"/>
        <v>352</v>
      </c>
    </row>
    <row r="544" spans="1:26" ht="102" hidden="1" outlineLevel="1">
      <c r="A544" s="920"/>
      <c r="B544" s="83" t="s">
        <v>719</v>
      </c>
      <c r="C544" s="83" t="s">
        <v>720</v>
      </c>
      <c r="D544" s="84">
        <v>0</v>
      </c>
      <c r="E544" s="84">
        <v>0</v>
      </c>
      <c r="F544" s="84">
        <v>3</v>
      </c>
      <c r="G544" s="84">
        <v>0</v>
      </c>
      <c r="H544" s="84">
        <v>119</v>
      </c>
      <c r="I544" s="84">
        <v>0</v>
      </c>
      <c r="J544" s="84">
        <v>0</v>
      </c>
      <c r="K544" s="84">
        <v>0</v>
      </c>
      <c r="L544" s="84">
        <v>0</v>
      </c>
      <c r="M544" s="84">
        <v>5</v>
      </c>
      <c r="N544" s="84">
        <v>0</v>
      </c>
      <c r="O544" s="84">
        <v>0</v>
      </c>
      <c r="P544" s="84">
        <v>0</v>
      </c>
      <c r="Q544" s="84">
        <v>0</v>
      </c>
      <c r="R544" s="84">
        <v>11</v>
      </c>
      <c r="S544" s="84">
        <v>0</v>
      </c>
      <c r="T544" s="84">
        <v>0</v>
      </c>
      <c r="U544" s="84">
        <v>0</v>
      </c>
      <c r="V544" s="84">
        <v>0</v>
      </c>
      <c r="W544" s="84">
        <v>0</v>
      </c>
      <c r="X544" s="85">
        <f>D544+E544+F544+G544+H544+N544+O544+P544+Q544+R544</f>
        <v>133</v>
      </c>
      <c r="Y544" s="85">
        <f>I544+J544+K544+L544+M544+S544+T544+U544+V544+W544</f>
        <v>5</v>
      </c>
      <c r="Z544" s="85">
        <f t="shared" si="109"/>
        <v>138</v>
      </c>
    </row>
    <row r="545" spans="1:26" ht="38.25" hidden="1" outlineLevel="1">
      <c r="A545" s="920"/>
      <c r="B545" s="83" t="s">
        <v>721</v>
      </c>
      <c r="C545" s="83" t="s">
        <v>722</v>
      </c>
      <c r="D545" s="84">
        <v>0</v>
      </c>
      <c r="E545" s="84">
        <v>0</v>
      </c>
      <c r="F545" s="84">
        <v>0</v>
      </c>
      <c r="G545" s="84">
        <v>0</v>
      </c>
      <c r="H545" s="84">
        <v>326</v>
      </c>
      <c r="I545" s="84">
        <v>1</v>
      </c>
      <c r="J545" s="84">
        <v>0</v>
      </c>
      <c r="K545" s="84">
        <v>0</v>
      </c>
      <c r="L545" s="84">
        <v>4</v>
      </c>
      <c r="M545" s="84">
        <v>1140</v>
      </c>
      <c r="N545" s="84">
        <v>0</v>
      </c>
      <c r="O545" s="84">
        <v>0</v>
      </c>
      <c r="P545" s="84">
        <v>0</v>
      </c>
      <c r="Q545" s="84">
        <v>0</v>
      </c>
      <c r="R545" s="84">
        <v>4</v>
      </c>
      <c r="S545" s="84">
        <v>0</v>
      </c>
      <c r="T545" s="84">
        <v>0</v>
      </c>
      <c r="U545" s="84">
        <v>0</v>
      </c>
      <c r="V545" s="84">
        <v>0</v>
      </c>
      <c r="W545" s="84">
        <v>19</v>
      </c>
      <c r="X545" s="85">
        <f>D545+E545+F545+G545+H545+N545+O545+P545+Q545+R545</f>
        <v>330</v>
      </c>
      <c r="Y545" s="85">
        <f>I545+J545+K545+L545+M545+S545+T545+U545+V545+W545</f>
        <v>1164</v>
      </c>
      <c r="Z545" s="85">
        <f>+Y545+X545</f>
        <v>1494</v>
      </c>
    </row>
    <row r="546" spans="1:26" ht="12.95" customHeight="1" collapsed="1">
      <c r="A546" s="922" t="s">
        <v>723</v>
      </c>
      <c r="B546" s="922"/>
      <c r="C546" s="922"/>
      <c r="D546" s="81">
        <f t="shared" ref="D546:Z546" si="116">SUM(D547:D550)</f>
        <v>110</v>
      </c>
      <c r="E546" s="81">
        <f t="shared" si="116"/>
        <v>520</v>
      </c>
      <c r="F546" s="81">
        <f t="shared" si="116"/>
        <v>1378</v>
      </c>
      <c r="G546" s="81">
        <f t="shared" si="116"/>
        <v>444</v>
      </c>
      <c r="H546" s="81">
        <f t="shared" si="116"/>
        <v>63607</v>
      </c>
      <c r="I546" s="81">
        <f t="shared" si="116"/>
        <v>64</v>
      </c>
      <c r="J546" s="81">
        <f t="shared" si="116"/>
        <v>250</v>
      </c>
      <c r="K546" s="81">
        <f t="shared" si="116"/>
        <v>635</v>
      </c>
      <c r="L546" s="81">
        <f t="shared" si="116"/>
        <v>232</v>
      </c>
      <c r="M546" s="81">
        <f t="shared" si="116"/>
        <v>21286</v>
      </c>
      <c r="N546" s="81">
        <f t="shared" si="116"/>
        <v>0</v>
      </c>
      <c r="O546" s="81">
        <f t="shared" si="116"/>
        <v>0</v>
      </c>
      <c r="P546" s="81">
        <f t="shared" si="116"/>
        <v>2</v>
      </c>
      <c r="Q546" s="81">
        <f t="shared" si="116"/>
        <v>0</v>
      </c>
      <c r="R546" s="81">
        <f t="shared" si="116"/>
        <v>2288</v>
      </c>
      <c r="S546" s="81">
        <f t="shared" si="116"/>
        <v>0</v>
      </c>
      <c r="T546" s="81">
        <f t="shared" si="116"/>
        <v>0</v>
      </c>
      <c r="U546" s="81">
        <f t="shared" si="116"/>
        <v>1</v>
      </c>
      <c r="V546" s="81">
        <f t="shared" si="116"/>
        <v>4</v>
      </c>
      <c r="W546" s="81">
        <f t="shared" si="116"/>
        <v>381</v>
      </c>
      <c r="X546" s="82">
        <f t="shared" si="116"/>
        <v>68349</v>
      </c>
      <c r="Y546" s="82">
        <f t="shared" si="116"/>
        <v>22853</v>
      </c>
      <c r="Z546" s="82">
        <f t="shared" si="116"/>
        <v>91202</v>
      </c>
    </row>
    <row r="547" spans="1:26" ht="76.5" hidden="1" outlineLevel="1">
      <c r="A547" s="920" t="s">
        <v>723</v>
      </c>
      <c r="B547" s="83" t="s">
        <v>724</v>
      </c>
      <c r="C547" s="83" t="s">
        <v>725</v>
      </c>
      <c r="D547" s="84">
        <v>73</v>
      </c>
      <c r="E547" s="84">
        <v>380</v>
      </c>
      <c r="F547" s="84">
        <v>1011</v>
      </c>
      <c r="G547" s="84">
        <v>288</v>
      </c>
      <c r="H547" s="84">
        <v>48570</v>
      </c>
      <c r="I547" s="84">
        <v>34</v>
      </c>
      <c r="J547" s="84">
        <v>120</v>
      </c>
      <c r="K547" s="84">
        <v>288</v>
      </c>
      <c r="L547" s="84">
        <v>98</v>
      </c>
      <c r="M547" s="84">
        <v>9173</v>
      </c>
      <c r="N547" s="84">
        <v>0</v>
      </c>
      <c r="O547" s="84">
        <v>0</v>
      </c>
      <c r="P547" s="84">
        <v>0</v>
      </c>
      <c r="Q547" s="84">
        <v>0</v>
      </c>
      <c r="R547" s="84">
        <v>1884</v>
      </c>
      <c r="S547" s="84">
        <v>0</v>
      </c>
      <c r="T547" s="84">
        <v>0</v>
      </c>
      <c r="U547" s="84">
        <v>0</v>
      </c>
      <c r="V547" s="84">
        <v>2</v>
      </c>
      <c r="W547" s="84">
        <v>204</v>
      </c>
      <c r="X547" s="85">
        <f>D547+E547+F547+G547+H547+N547+O547+P547+Q547+R547</f>
        <v>52206</v>
      </c>
      <c r="Y547" s="85">
        <f>I547+J547+K547+L547+M547+S547+T547+U547+V547+W547</f>
        <v>9919</v>
      </c>
      <c r="Z547" s="85">
        <f t="shared" si="109"/>
        <v>62125</v>
      </c>
    </row>
    <row r="548" spans="1:26" ht="63.75" hidden="1" outlineLevel="1">
      <c r="A548" s="920"/>
      <c r="B548" s="920" t="s">
        <v>726</v>
      </c>
      <c r="C548" s="83" t="s">
        <v>727</v>
      </c>
      <c r="D548" s="84">
        <v>2</v>
      </c>
      <c r="E548" s="84">
        <v>8</v>
      </c>
      <c r="F548" s="84">
        <v>21</v>
      </c>
      <c r="G548" s="84">
        <v>0</v>
      </c>
      <c r="H548" s="84">
        <v>410</v>
      </c>
      <c r="I548" s="84">
        <v>3</v>
      </c>
      <c r="J548" s="84">
        <v>14</v>
      </c>
      <c r="K548" s="84">
        <v>33</v>
      </c>
      <c r="L548" s="84">
        <v>0</v>
      </c>
      <c r="M548" s="84">
        <v>869</v>
      </c>
      <c r="N548" s="84">
        <v>0</v>
      </c>
      <c r="O548" s="84">
        <v>0</v>
      </c>
      <c r="P548" s="84">
        <v>0</v>
      </c>
      <c r="Q548" s="84">
        <v>0</v>
      </c>
      <c r="R548" s="84">
        <v>9</v>
      </c>
      <c r="S548" s="84">
        <v>0</v>
      </c>
      <c r="T548" s="84">
        <v>0</v>
      </c>
      <c r="U548" s="84">
        <v>0</v>
      </c>
      <c r="V548" s="84">
        <v>0</v>
      </c>
      <c r="W548" s="84">
        <v>6</v>
      </c>
      <c r="X548" s="85">
        <f>D548+E548+F548+G548+H548+N548+O548+P548+Q548+R548</f>
        <v>450</v>
      </c>
      <c r="Y548" s="85">
        <f>I548+J548+K548+L548+M548+S548+T548+U548+V548+W548</f>
        <v>925</v>
      </c>
      <c r="Z548" s="85">
        <f t="shared" si="109"/>
        <v>1375</v>
      </c>
    </row>
    <row r="549" spans="1:26" ht="25.5" hidden="1" outlineLevel="1">
      <c r="A549" s="920"/>
      <c r="B549" s="920"/>
      <c r="C549" s="83" t="s">
        <v>728</v>
      </c>
      <c r="D549" s="84">
        <v>34</v>
      </c>
      <c r="E549" s="84">
        <v>118</v>
      </c>
      <c r="F549" s="84">
        <v>319</v>
      </c>
      <c r="G549" s="84">
        <v>144</v>
      </c>
      <c r="H549" s="84">
        <v>13390</v>
      </c>
      <c r="I549" s="84">
        <v>26</v>
      </c>
      <c r="J549" s="84">
        <v>114</v>
      </c>
      <c r="K549" s="84">
        <v>306</v>
      </c>
      <c r="L549" s="84">
        <v>122</v>
      </c>
      <c r="M549" s="84">
        <v>10554</v>
      </c>
      <c r="N549" s="84">
        <v>0</v>
      </c>
      <c r="O549" s="84">
        <v>0</v>
      </c>
      <c r="P549" s="84">
        <v>2</v>
      </c>
      <c r="Q549" s="84">
        <v>0</v>
      </c>
      <c r="R549" s="84">
        <v>369</v>
      </c>
      <c r="S549" s="84">
        <v>0</v>
      </c>
      <c r="T549" s="84">
        <v>0</v>
      </c>
      <c r="U549" s="84">
        <v>0</v>
      </c>
      <c r="V549" s="84">
        <v>2</v>
      </c>
      <c r="W549" s="84">
        <v>128</v>
      </c>
      <c r="X549" s="85">
        <f>D549+E549+F549+G549+H549+N549+O549+P549+Q549+R549</f>
        <v>14376</v>
      </c>
      <c r="Y549" s="85">
        <f>I549+J549+K549+L549+M549+S549+T549+U549+V549+W549</f>
        <v>11252</v>
      </c>
      <c r="Z549" s="85">
        <f t="shared" si="109"/>
        <v>25628</v>
      </c>
    </row>
    <row r="550" spans="1:26" ht="51" hidden="1" outlineLevel="1">
      <c r="A550" s="920"/>
      <c r="B550" s="83" t="s">
        <v>729</v>
      </c>
      <c r="C550" s="83" t="s">
        <v>730</v>
      </c>
      <c r="D550" s="84">
        <v>1</v>
      </c>
      <c r="E550" s="84">
        <v>14</v>
      </c>
      <c r="F550" s="84">
        <v>27</v>
      </c>
      <c r="G550" s="84">
        <v>12</v>
      </c>
      <c r="H550" s="84">
        <v>1237</v>
      </c>
      <c r="I550" s="84">
        <v>1</v>
      </c>
      <c r="J550" s="84">
        <v>2</v>
      </c>
      <c r="K550" s="84">
        <v>8</v>
      </c>
      <c r="L550" s="84">
        <v>12</v>
      </c>
      <c r="M550" s="84">
        <v>690</v>
      </c>
      <c r="N550" s="84">
        <v>0</v>
      </c>
      <c r="O550" s="84">
        <v>0</v>
      </c>
      <c r="P550" s="84">
        <v>0</v>
      </c>
      <c r="Q550" s="84">
        <v>0</v>
      </c>
      <c r="R550" s="84">
        <v>26</v>
      </c>
      <c r="S550" s="84">
        <v>0</v>
      </c>
      <c r="T550" s="84">
        <v>0</v>
      </c>
      <c r="U550" s="84">
        <v>1</v>
      </c>
      <c r="V550" s="84">
        <v>0</v>
      </c>
      <c r="W550" s="84">
        <v>43</v>
      </c>
      <c r="X550" s="85">
        <f>D550+E550+F550+G550+H550+N550+O550+P550+Q550+R550</f>
        <v>1317</v>
      </c>
      <c r="Y550" s="85">
        <f>I550+J550+K550+L550+M550+S550+T550+U550+V550+W550</f>
        <v>757</v>
      </c>
      <c r="Z550" s="85">
        <f t="shared" si="109"/>
        <v>2074</v>
      </c>
    </row>
    <row r="551" spans="1:26" ht="12.95" customHeight="1" collapsed="1">
      <c r="A551" s="922" t="s">
        <v>731</v>
      </c>
      <c r="B551" s="922"/>
      <c r="C551" s="922"/>
      <c r="D551" s="81">
        <f t="shared" ref="D551:Z551" si="117">SUM(D552:D558)</f>
        <v>0</v>
      </c>
      <c r="E551" s="81">
        <f t="shared" si="117"/>
        <v>0</v>
      </c>
      <c r="F551" s="81">
        <f t="shared" si="117"/>
        <v>9</v>
      </c>
      <c r="G551" s="81">
        <f t="shared" si="117"/>
        <v>0</v>
      </c>
      <c r="H551" s="81">
        <f t="shared" si="117"/>
        <v>495</v>
      </c>
      <c r="I551" s="81">
        <f t="shared" si="117"/>
        <v>0</v>
      </c>
      <c r="J551" s="81">
        <f t="shared" si="117"/>
        <v>0</v>
      </c>
      <c r="K551" s="81">
        <f t="shared" si="117"/>
        <v>0</v>
      </c>
      <c r="L551" s="81">
        <f t="shared" si="117"/>
        <v>4</v>
      </c>
      <c r="M551" s="81">
        <f t="shared" si="117"/>
        <v>12</v>
      </c>
      <c r="N551" s="81">
        <f t="shared" si="117"/>
        <v>0</v>
      </c>
      <c r="O551" s="81">
        <f t="shared" si="117"/>
        <v>0</v>
      </c>
      <c r="P551" s="81">
        <f t="shared" si="117"/>
        <v>0</v>
      </c>
      <c r="Q551" s="81">
        <f t="shared" si="117"/>
        <v>0</v>
      </c>
      <c r="R551" s="81">
        <f t="shared" si="117"/>
        <v>5</v>
      </c>
      <c r="S551" s="81">
        <f t="shared" si="117"/>
        <v>0</v>
      </c>
      <c r="T551" s="81">
        <f t="shared" si="117"/>
        <v>0</v>
      </c>
      <c r="U551" s="81">
        <f t="shared" si="117"/>
        <v>0</v>
      </c>
      <c r="V551" s="81">
        <f t="shared" si="117"/>
        <v>0</v>
      </c>
      <c r="W551" s="81">
        <f t="shared" si="117"/>
        <v>0</v>
      </c>
      <c r="X551" s="82">
        <f t="shared" si="117"/>
        <v>509</v>
      </c>
      <c r="Y551" s="82">
        <f t="shared" si="117"/>
        <v>16</v>
      </c>
      <c r="Z551" s="82">
        <f t="shared" si="117"/>
        <v>525</v>
      </c>
    </row>
    <row r="552" spans="1:26" hidden="1" outlineLevel="1">
      <c r="A552" s="920" t="s">
        <v>731</v>
      </c>
      <c r="B552" s="920" t="s">
        <v>732</v>
      </c>
      <c r="C552" s="83" t="s">
        <v>733</v>
      </c>
      <c r="D552" s="84">
        <v>0</v>
      </c>
      <c r="E552" s="84">
        <v>0</v>
      </c>
      <c r="F552" s="84">
        <v>3</v>
      </c>
      <c r="G552" s="84">
        <v>0</v>
      </c>
      <c r="H552" s="84">
        <v>46</v>
      </c>
      <c r="I552" s="84">
        <v>0</v>
      </c>
      <c r="J552" s="84">
        <v>0</v>
      </c>
      <c r="K552" s="84">
        <v>0</v>
      </c>
      <c r="L552" s="84">
        <v>4</v>
      </c>
      <c r="M552" s="84">
        <v>0</v>
      </c>
      <c r="N552" s="84">
        <v>0</v>
      </c>
      <c r="O552" s="84">
        <v>0</v>
      </c>
      <c r="P552" s="84">
        <v>0</v>
      </c>
      <c r="Q552" s="84">
        <v>0</v>
      </c>
      <c r="R552" s="84">
        <v>0</v>
      </c>
      <c r="S552" s="84">
        <v>0</v>
      </c>
      <c r="T552" s="84">
        <v>0</v>
      </c>
      <c r="U552" s="84">
        <v>0</v>
      </c>
      <c r="V552" s="84">
        <v>0</v>
      </c>
      <c r="W552" s="84">
        <v>0</v>
      </c>
      <c r="X552" s="85">
        <f t="shared" ref="X552:X558" si="118">D552+E552+F552+G552+H552+N552+O552+P552+Q552+R552</f>
        <v>49</v>
      </c>
      <c r="Y552" s="85">
        <f t="shared" ref="Y552:Y558" si="119">I552+J552+K552+L552+M552+S552+T552+U552+V552+W552</f>
        <v>4</v>
      </c>
      <c r="Z552" s="85">
        <f t="shared" si="109"/>
        <v>53</v>
      </c>
    </row>
    <row r="553" spans="1:26" ht="51" hidden="1" outlineLevel="1">
      <c r="A553" s="920"/>
      <c r="B553" s="920"/>
      <c r="C553" s="83" t="s">
        <v>734</v>
      </c>
      <c r="D553" s="84">
        <v>0</v>
      </c>
      <c r="E553" s="84">
        <v>0</v>
      </c>
      <c r="F553" s="84">
        <v>0</v>
      </c>
      <c r="G553" s="84">
        <v>0</v>
      </c>
      <c r="H553" s="84">
        <v>0</v>
      </c>
      <c r="I553" s="84">
        <v>0</v>
      </c>
      <c r="J553" s="84">
        <v>0</v>
      </c>
      <c r="K553" s="84">
        <v>0</v>
      </c>
      <c r="L553" s="84">
        <v>0</v>
      </c>
      <c r="M553" s="84">
        <v>0</v>
      </c>
      <c r="N553" s="84">
        <v>0</v>
      </c>
      <c r="O553" s="84">
        <v>0</v>
      </c>
      <c r="P553" s="84">
        <v>0</v>
      </c>
      <c r="Q553" s="84">
        <v>0</v>
      </c>
      <c r="R553" s="84">
        <v>0</v>
      </c>
      <c r="S553" s="84">
        <v>0</v>
      </c>
      <c r="T553" s="84">
        <v>0</v>
      </c>
      <c r="U553" s="84">
        <v>0</v>
      </c>
      <c r="V553" s="84">
        <v>0</v>
      </c>
      <c r="W553" s="84">
        <v>0</v>
      </c>
      <c r="X553" s="85">
        <f t="shared" si="118"/>
        <v>0</v>
      </c>
      <c r="Y553" s="85">
        <f t="shared" si="119"/>
        <v>0</v>
      </c>
      <c r="Z553" s="85">
        <f t="shared" si="109"/>
        <v>0</v>
      </c>
    </row>
    <row r="554" spans="1:26" ht="25.5" hidden="1" outlineLevel="1">
      <c r="A554" s="920"/>
      <c r="B554" s="920"/>
      <c r="C554" s="83" t="s">
        <v>735</v>
      </c>
      <c r="D554" s="84">
        <v>0</v>
      </c>
      <c r="E554" s="84">
        <v>0</v>
      </c>
      <c r="F554" s="84">
        <v>6</v>
      </c>
      <c r="G554" s="84">
        <v>0</v>
      </c>
      <c r="H554" s="84">
        <v>152</v>
      </c>
      <c r="I554" s="84">
        <v>0</v>
      </c>
      <c r="J554" s="84">
        <v>0</v>
      </c>
      <c r="K554" s="84">
        <v>0</v>
      </c>
      <c r="L554" s="84">
        <v>0</v>
      </c>
      <c r="M554" s="84">
        <v>0</v>
      </c>
      <c r="N554" s="84">
        <v>0</v>
      </c>
      <c r="O554" s="84">
        <v>0</v>
      </c>
      <c r="P554" s="84">
        <v>0</v>
      </c>
      <c r="Q554" s="84">
        <v>0</v>
      </c>
      <c r="R554" s="84">
        <v>1</v>
      </c>
      <c r="S554" s="84">
        <v>0</v>
      </c>
      <c r="T554" s="84">
        <v>0</v>
      </c>
      <c r="U554" s="84">
        <v>0</v>
      </c>
      <c r="V554" s="84">
        <v>0</v>
      </c>
      <c r="W554" s="84">
        <v>0</v>
      </c>
      <c r="X554" s="85">
        <f t="shared" si="118"/>
        <v>159</v>
      </c>
      <c r="Y554" s="85">
        <f t="shared" si="119"/>
        <v>0</v>
      </c>
      <c r="Z554" s="85">
        <f t="shared" si="109"/>
        <v>159</v>
      </c>
    </row>
    <row r="555" spans="1:26" ht="38.25" hidden="1" outlineLevel="1">
      <c r="A555" s="920"/>
      <c r="B555" s="920"/>
      <c r="C555" s="83" t="s">
        <v>736</v>
      </c>
      <c r="D555" s="84">
        <v>0</v>
      </c>
      <c r="E555" s="84">
        <v>0</v>
      </c>
      <c r="F555" s="84">
        <v>0</v>
      </c>
      <c r="G555" s="84">
        <v>0</v>
      </c>
      <c r="H555" s="84">
        <v>10</v>
      </c>
      <c r="I555" s="84">
        <v>0</v>
      </c>
      <c r="J555" s="84">
        <v>0</v>
      </c>
      <c r="K555" s="84">
        <v>0</v>
      </c>
      <c r="L555" s="84">
        <v>0</v>
      </c>
      <c r="M555" s="84">
        <v>0</v>
      </c>
      <c r="N555" s="84">
        <v>0</v>
      </c>
      <c r="O555" s="84">
        <v>0</v>
      </c>
      <c r="P555" s="84">
        <v>0</v>
      </c>
      <c r="Q555" s="84">
        <v>0</v>
      </c>
      <c r="R555" s="84">
        <v>0</v>
      </c>
      <c r="S555" s="84">
        <v>0</v>
      </c>
      <c r="T555" s="84">
        <v>0</v>
      </c>
      <c r="U555" s="84">
        <v>0</v>
      </c>
      <c r="V555" s="84">
        <v>0</v>
      </c>
      <c r="W555" s="84">
        <v>0</v>
      </c>
      <c r="X555" s="85">
        <f t="shared" si="118"/>
        <v>10</v>
      </c>
      <c r="Y555" s="85">
        <f t="shared" si="119"/>
        <v>0</v>
      </c>
      <c r="Z555" s="85">
        <f t="shared" si="109"/>
        <v>10</v>
      </c>
    </row>
    <row r="556" spans="1:26" ht="25.5" hidden="1" outlineLevel="1">
      <c r="A556" s="920"/>
      <c r="B556" s="920"/>
      <c r="C556" s="83" t="s">
        <v>737</v>
      </c>
      <c r="D556" s="84">
        <v>0</v>
      </c>
      <c r="E556" s="84">
        <v>0</v>
      </c>
      <c r="F556" s="84">
        <v>0</v>
      </c>
      <c r="G556" s="84">
        <v>0</v>
      </c>
      <c r="H556" s="84">
        <v>287</v>
      </c>
      <c r="I556" s="84">
        <v>0</v>
      </c>
      <c r="J556" s="84">
        <v>0</v>
      </c>
      <c r="K556" s="84">
        <v>0</v>
      </c>
      <c r="L556" s="84">
        <v>0</v>
      </c>
      <c r="M556" s="84">
        <v>0</v>
      </c>
      <c r="N556" s="84">
        <v>0</v>
      </c>
      <c r="O556" s="84">
        <v>0</v>
      </c>
      <c r="P556" s="84">
        <v>0</v>
      </c>
      <c r="Q556" s="84">
        <v>0</v>
      </c>
      <c r="R556" s="84">
        <v>4</v>
      </c>
      <c r="S556" s="84">
        <v>0</v>
      </c>
      <c r="T556" s="84">
        <v>0</v>
      </c>
      <c r="U556" s="84">
        <v>0</v>
      </c>
      <c r="V556" s="84">
        <v>0</v>
      </c>
      <c r="W556" s="84">
        <v>0</v>
      </c>
      <c r="X556" s="85">
        <f t="shared" si="118"/>
        <v>291</v>
      </c>
      <c r="Y556" s="85">
        <f t="shared" si="119"/>
        <v>0</v>
      </c>
      <c r="Z556" s="85">
        <f t="shared" si="109"/>
        <v>291</v>
      </c>
    </row>
    <row r="557" spans="1:26" ht="38.25" hidden="1" outlineLevel="1">
      <c r="A557" s="920"/>
      <c r="B557" s="920" t="s">
        <v>738</v>
      </c>
      <c r="C557" s="83" t="s">
        <v>739</v>
      </c>
      <c r="D557" s="84">
        <v>0</v>
      </c>
      <c r="E557" s="84">
        <v>0</v>
      </c>
      <c r="F557" s="84">
        <v>0</v>
      </c>
      <c r="G557" s="84">
        <v>0</v>
      </c>
      <c r="H557" s="84">
        <v>0</v>
      </c>
      <c r="I557" s="84">
        <v>0</v>
      </c>
      <c r="J557" s="84">
        <v>0</v>
      </c>
      <c r="K557" s="84">
        <v>0</v>
      </c>
      <c r="L557" s="84">
        <v>0</v>
      </c>
      <c r="M557" s="84">
        <v>0</v>
      </c>
      <c r="N557" s="84">
        <v>0</v>
      </c>
      <c r="O557" s="84">
        <v>0</v>
      </c>
      <c r="P557" s="84">
        <v>0</v>
      </c>
      <c r="Q557" s="84">
        <v>0</v>
      </c>
      <c r="R557" s="84">
        <v>0</v>
      </c>
      <c r="S557" s="84">
        <v>0</v>
      </c>
      <c r="T557" s="84">
        <v>0</v>
      </c>
      <c r="U557" s="84">
        <v>0</v>
      </c>
      <c r="V557" s="84">
        <v>0</v>
      </c>
      <c r="W557" s="84">
        <v>0</v>
      </c>
      <c r="X557" s="85">
        <f t="shared" si="118"/>
        <v>0</v>
      </c>
      <c r="Y557" s="85">
        <f t="shared" si="119"/>
        <v>0</v>
      </c>
      <c r="Z557" s="85">
        <f t="shared" si="109"/>
        <v>0</v>
      </c>
    </row>
    <row r="558" spans="1:26" ht="38.25" hidden="1" outlineLevel="1">
      <c r="A558" s="920"/>
      <c r="B558" s="920"/>
      <c r="C558" s="83" t="s">
        <v>740</v>
      </c>
      <c r="D558" s="84">
        <v>0</v>
      </c>
      <c r="E558" s="84">
        <v>0</v>
      </c>
      <c r="F558" s="84">
        <v>0</v>
      </c>
      <c r="G558" s="84">
        <v>0</v>
      </c>
      <c r="H558" s="84">
        <v>0</v>
      </c>
      <c r="I558" s="84">
        <v>0</v>
      </c>
      <c r="J558" s="84">
        <v>0</v>
      </c>
      <c r="K558" s="84">
        <v>0</v>
      </c>
      <c r="L558" s="84">
        <v>0</v>
      </c>
      <c r="M558" s="84">
        <v>12</v>
      </c>
      <c r="N558" s="84">
        <v>0</v>
      </c>
      <c r="O558" s="84">
        <v>0</v>
      </c>
      <c r="P558" s="84">
        <v>0</v>
      </c>
      <c r="Q558" s="84">
        <v>0</v>
      </c>
      <c r="R558" s="84">
        <v>0</v>
      </c>
      <c r="S558" s="84">
        <v>0</v>
      </c>
      <c r="T558" s="84">
        <v>0</v>
      </c>
      <c r="U558" s="84">
        <v>0</v>
      </c>
      <c r="V558" s="84">
        <v>0</v>
      </c>
      <c r="W558" s="84">
        <v>0</v>
      </c>
      <c r="X558" s="85">
        <f t="shared" si="118"/>
        <v>0</v>
      </c>
      <c r="Y558" s="85">
        <f t="shared" si="119"/>
        <v>12</v>
      </c>
      <c r="Z558" s="85">
        <f t="shared" si="109"/>
        <v>12</v>
      </c>
    </row>
    <row r="559" spans="1:26" ht="38.25" customHeight="1" collapsed="1">
      <c r="A559" s="922" t="s">
        <v>741</v>
      </c>
      <c r="B559" s="922"/>
      <c r="C559" s="922"/>
      <c r="D559" s="81">
        <f t="shared" ref="D559:Z559" si="120">SUM(D560:D564)</f>
        <v>0</v>
      </c>
      <c r="E559" s="81">
        <f t="shared" si="120"/>
        <v>2</v>
      </c>
      <c r="F559" s="81">
        <f t="shared" si="120"/>
        <v>5</v>
      </c>
      <c r="G559" s="81">
        <f t="shared" si="120"/>
        <v>0</v>
      </c>
      <c r="H559" s="81">
        <f t="shared" si="120"/>
        <v>624</v>
      </c>
      <c r="I559" s="81">
        <f t="shared" si="120"/>
        <v>1</v>
      </c>
      <c r="J559" s="81">
        <f t="shared" si="120"/>
        <v>2</v>
      </c>
      <c r="K559" s="81">
        <f t="shared" si="120"/>
        <v>3</v>
      </c>
      <c r="L559" s="81">
        <f t="shared" si="120"/>
        <v>0</v>
      </c>
      <c r="M559" s="81">
        <f t="shared" si="120"/>
        <v>147</v>
      </c>
      <c r="N559" s="81">
        <f t="shared" si="120"/>
        <v>0</v>
      </c>
      <c r="O559" s="81">
        <f t="shared" si="120"/>
        <v>0</v>
      </c>
      <c r="P559" s="81">
        <f t="shared" si="120"/>
        <v>1</v>
      </c>
      <c r="Q559" s="81">
        <f t="shared" si="120"/>
        <v>0</v>
      </c>
      <c r="R559" s="81">
        <f t="shared" si="120"/>
        <v>0</v>
      </c>
      <c r="S559" s="81">
        <f t="shared" si="120"/>
        <v>0</v>
      </c>
      <c r="T559" s="81">
        <f t="shared" si="120"/>
        <v>0</v>
      </c>
      <c r="U559" s="81">
        <f t="shared" si="120"/>
        <v>0</v>
      </c>
      <c r="V559" s="81">
        <f t="shared" si="120"/>
        <v>0</v>
      </c>
      <c r="W559" s="81">
        <f t="shared" si="120"/>
        <v>4</v>
      </c>
      <c r="X559" s="82">
        <f t="shared" si="120"/>
        <v>632</v>
      </c>
      <c r="Y559" s="82">
        <f t="shared" si="120"/>
        <v>157</v>
      </c>
      <c r="Z559" s="82">
        <f t="shared" si="120"/>
        <v>789</v>
      </c>
    </row>
    <row r="560" spans="1:26" ht="51" hidden="1" outlineLevel="1">
      <c r="A560" s="920" t="s">
        <v>741</v>
      </c>
      <c r="B560" s="920" t="s">
        <v>742</v>
      </c>
      <c r="C560" s="83" t="s">
        <v>743</v>
      </c>
      <c r="D560" s="84">
        <v>0</v>
      </c>
      <c r="E560" s="84">
        <v>0</v>
      </c>
      <c r="F560" s="84">
        <v>0</v>
      </c>
      <c r="G560" s="84">
        <v>0</v>
      </c>
      <c r="H560" s="84">
        <v>491</v>
      </c>
      <c r="I560" s="84">
        <v>0</v>
      </c>
      <c r="J560" s="84">
        <v>0</v>
      </c>
      <c r="K560" s="84">
        <v>3</v>
      </c>
      <c r="L560" s="84">
        <v>0</v>
      </c>
      <c r="M560" s="84">
        <v>0</v>
      </c>
      <c r="N560" s="84">
        <v>0</v>
      </c>
      <c r="O560" s="84">
        <v>0</v>
      </c>
      <c r="P560" s="84">
        <v>0</v>
      </c>
      <c r="Q560" s="84">
        <v>0</v>
      </c>
      <c r="R560" s="84">
        <v>0</v>
      </c>
      <c r="S560" s="84">
        <v>0</v>
      </c>
      <c r="T560" s="84">
        <v>0</v>
      </c>
      <c r="U560" s="84">
        <v>0</v>
      </c>
      <c r="V560" s="84">
        <v>0</v>
      </c>
      <c r="W560" s="84">
        <v>0</v>
      </c>
      <c r="X560" s="85">
        <f>D560+E560+F560+G560+H560+N560+O560+P560+Q560+R560</f>
        <v>491</v>
      </c>
      <c r="Y560" s="85">
        <f>I560+J560+K560+L560+M560+S560+T560+U560+V560+W560</f>
        <v>3</v>
      </c>
      <c r="Z560" s="85">
        <f t="shared" si="109"/>
        <v>494</v>
      </c>
    </row>
    <row r="561" spans="1:26" ht="51" hidden="1" outlineLevel="1">
      <c r="A561" s="920"/>
      <c r="B561" s="920"/>
      <c r="C561" s="83" t="s">
        <v>744</v>
      </c>
      <c r="D561" s="84">
        <v>0</v>
      </c>
      <c r="E561" s="84">
        <v>0</v>
      </c>
      <c r="F561" s="84">
        <v>0</v>
      </c>
      <c r="G561" s="84">
        <v>0</v>
      </c>
      <c r="H561" s="84">
        <v>26</v>
      </c>
      <c r="I561" s="84">
        <v>0</v>
      </c>
      <c r="J561" s="84">
        <v>0</v>
      </c>
      <c r="K561" s="84">
        <v>0</v>
      </c>
      <c r="L561" s="84">
        <v>0</v>
      </c>
      <c r="M561" s="84">
        <v>82</v>
      </c>
      <c r="N561" s="84">
        <v>0</v>
      </c>
      <c r="O561" s="84">
        <v>0</v>
      </c>
      <c r="P561" s="84">
        <v>0</v>
      </c>
      <c r="Q561" s="84">
        <v>0</v>
      </c>
      <c r="R561" s="84">
        <v>0</v>
      </c>
      <c r="S561" s="84">
        <v>0</v>
      </c>
      <c r="T561" s="84">
        <v>0</v>
      </c>
      <c r="U561" s="84">
        <v>0</v>
      </c>
      <c r="V561" s="84">
        <v>0</v>
      </c>
      <c r="W561" s="84">
        <v>4</v>
      </c>
      <c r="X561" s="85">
        <f>D561+E561+F561+G561+H561+N561+O561+P561+Q561+R561</f>
        <v>26</v>
      </c>
      <c r="Y561" s="85">
        <f>I561+J561+K561+L561+M561+S561+T561+U561+V561+W561</f>
        <v>86</v>
      </c>
      <c r="Z561" s="85">
        <f t="shared" si="109"/>
        <v>112</v>
      </c>
    </row>
    <row r="562" spans="1:26" ht="51" hidden="1" outlineLevel="1">
      <c r="A562" s="920"/>
      <c r="B562" s="920"/>
      <c r="C562" s="83" t="s">
        <v>745</v>
      </c>
      <c r="D562" s="84">
        <v>0</v>
      </c>
      <c r="E562" s="84">
        <v>0</v>
      </c>
      <c r="F562" s="84">
        <v>0</v>
      </c>
      <c r="G562" s="84">
        <v>0</v>
      </c>
      <c r="H562" s="84">
        <v>0</v>
      </c>
      <c r="I562" s="84">
        <v>0</v>
      </c>
      <c r="J562" s="84">
        <v>0</v>
      </c>
      <c r="K562" s="84">
        <v>0</v>
      </c>
      <c r="L562" s="84">
        <v>0</v>
      </c>
      <c r="M562" s="84">
        <v>30</v>
      </c>
      <c r="N562" s="84">
        <v>0</v>
      </c>
      <c r="O562" s="84">
        <v>0</v>
      </c>
      <c r="P562" s="84">
        <v>0</v>
      </c>
      <c r="Q562" s="84">
        <v>0</v>
      </c>
      <c r="R562" s="84">
        <v>0</v>
      </c>
      <c r="S562" s="84">
        <v>0</v>
      </c>
      <c r="T562" s="84">
        <v>0</v>
      </c>
      <c r="U562" s="84">
        <v>0</v>
      </c>
      <c r="V562" s="84">
        <v>0</v>
      </c>
      <c r="W562" s="84">
        <v>0</v>
      </c>
      <c r="X562" s="85">
        <f>D562+E562+F562+G562+H562+N562+O562+P562+Q562+R562</f>
        <v>0</v>
      </c>
      <c r="Y562" s="85">
        <f>I562+J562+K562+L562+M562+S562+T562+U562+V562+W562</f>
        <v>30</v>
      </c>
      <c r="Z562" s="85">
        <f t="shared" si="109"/>
        <v>30</v>
      </c>
    </row>
    <row r="563" spans="1:26" ht="25.5" hidden="1" outlineLevel="1">
      <c r="A563" s="920"/>
      <c r="B563" s="920"/>
      <c r="C563" s="83" t="s">
        <v>746</v>
      </c>
      <c r="D563" s="84">
        <v>0</v>
      </c>
      <c r="E563" s="84">
        <v>2</v>
      </c>
      <c r="F563" s="84">
        <v>2</v>
      </c>
      <c r="G563" s="84">
        <v>0</v>
      </c>
      <c r="H563" s="84">
        <v>23</v>
      </c>
      <c r="I563" s="84">
        <v>1</v>
      </c>
      <c r="J563" s="84">
        <v>2</v>
      </c>
      <c r="K563" s="84">
        <v>0</v>
      </c>
      <c r="L563" s="84">
        <v>0</v>
      </c>
      <c r="M563" s="84">
        <v>10</v>
      </c>
      <c r="N563" s="84">
        <v>0</v>
      </c>
      <c r="O563" s="84">
        <v>0</v>
      </c>
      <c r="P563" s="84">
        <v>1</v>
      </c>
      <c r="Q563" s="84">
        <v>0</v>
      </c>
      <c r="R563" s="84">
        <v>0</v>
      </c>
      <c r="S563" s="84">
        <v>0</v>
      </c>
      <c r="T563" s="84">
        <v>0</v>
      </c>
      <c r="U563" s="84">
        <v>0</v>
      </c>
      <c r="V563" s="84">
        <v>0</v>
      </c>
      <c r="W563" s="84">
        <v>0</v>
      </c>
      <c r="X563" s="85">
        <f>D563+E563+F563+G563+H563+N563+O563+P563+Q563+R563</f>
        <v>28</v>
      </c>
      <c r="Y563" s="85">
        <f>I563+J563+K563+L563+M563+S563+T563+U563+V563+W563</f>
        <v>13</v>
      </c>
      <c r="Z563" s="85">
        <f t="shared" si="109"/>
        <v>41</v>
      </c>
    </row>
    <row r="564" spans="1:26" ht="63.75" hidden="1" outlineLevel="1">
      <c r="A564" s="920"/>
      <c r="B564" s="83" t="s">
        <v>747</v>
      </c>
      <c r="C564" s="83" t="s">
        <v>748</v>
      </c>
      <c r="D564" s="84">
        <v>0</v>
      </c>
      <c r="E564" s="84">
        <v>0</v>
      </c>
      <c r="F564" s="84">
        <v>3</v>
      </c>
      <c r="G564" s="84">
        <v>0</v>
      </c>
      <c r="H564" s="84">
        <v>84</v>
      </c>
      <c r="I564" s="84">
        <v>0</v>
      </c>
      <c r="J564" s="84">
        <v>0</v>
      </c>
      <c r="K564" s="84">
        <v>0</v>
      </c>
      <c r="L564" s="84">
        <v>0</v>
      </c>
      <c r="M564" s="84">
        <v>25</v>
      </c>
      <c r="N564" s="84">
        <v>0</v>
      </c>
      <c r="O564" s="84">
        <v>0</v>
      </c>
      <c r="P564" s="84">
        <v>0</v>
      </c>
      <c r="Q564" s="84">
        <v>0</v>
      </c>
      <c r="R564" s="84">
        <v>0</v>
      </c>
      <c r="S564" s="84">
        <v>0</v>
      </c>
      <c r="T564" s="84">
        <v>0</v>
      </c>
      <c r="U564" s="84">
        <v>0</v>
      </c>
      <c r="V564" s="84">
        <v>0</v>
      </c>
      <c r="W564" s="84">
        <v>0</v>
      </c>
      <c r="X564" s="85">
        <f>D564+E564+F564+G564+H564+N564+O564+P564+Q564+R564</f>
        <v>87</v>
      </c>
      <c r="Y564" s="85">
        <f>I564+J564+K564+L564+M564+S564+T564+U564+V564+W564</f>
        <v>25</v>
      </c>
      <c r="Z564" s="85">
        <f t="shared" si="109"/>
        <v>112</v>
      </c>
    </row>
    <row r="565" spans="1:26" ht="12.95" customHeight="1" collapsed="1">
      <c r="A565" s="922" t="s">
        <v>749</v>
      </c>
      <c r="B565" s="922"/>
      <c r="C565" s="922"/>
      <c r="D565" s="81">
        <f t="shared" ref="D565:Z565" si="121">+D566+D567</f>
        <v>0</v>
      </c>
      <c r="E565" s="81">
        <f t="shared" si="121"/>
        <v>0</v>
      </c>
      <c r="F565" s="81">
        <f t="shared" si="121"/>
        <v>0</v>
      </c>
      <c r="G565" s="81">
        <f t="shared" si="121"/>
        <v>0</v>
      </c>
      <c r="H565" s="81">
        <f t="shared" si="121"/>
        <v>36</v>
      </c>
      <c r="I565" s="81">
        <f t="shared" si="121"/>
        <v>1</v>
      </c>
      <c r="J565" s="81">
        <f t="shared" si="121"/>
        <v>0</v>
      </c>
      <c r="K565" s="81">
        <f t="shared" si="121"/>
        <v>0</v>
      </c>
      <c r="L565" s="81">
        <f t="shared" si="121"/>
        <v>0</v>
      </c>
      <c r="M565" s="81">
        <f t="shared" si="121"/>
        <v>0</v>
      </c>
      <c r="N565" s="81">
        <f t="shared" si="121"/>
        <v>0</v>
      </c>
      <c r="O565" s="81">
        <f t="shared" si="121"/>
        <v>0</v>
      </c>
      <c r="P565" s="81">
        <f t="shared" si="121"/>
        <v>0</v>
      </c>
      <c r="Q565" s="81">
        <f t="shared" si="121"/>
        <v>0</v>
      </c>
      <c r="R565" s="81">
        <f t="shared" si="121"/>
        <v>0</v>
      </c>
      <c r="S565" s="81">
        <f t="shared" si="121"/>
        <v>0</v>
      </c>
      <c r="T565" s="81">
        <f t="shared" si="121"/>
        <v>0</v>
      </c>
      <c r="U565" s="81">
        <f t="shared" si="121"/>
        <v>0</v>
      </c>
      <c r="V565" s="81">
        <f t="shared" si="121"/>
        <v>0</v>
      </c>
      <c r="W565" s="81">
        <f t="shared" si="121"/>
        <v>0</v>
      </c>
      <c r="X565" s="82">
        <f t="shared" si="121"/>
        <v>36</v>
      </c>
      <c r="Y565" s="82">
        <f t="shared" si="121"/>
        <v>1</v>
      </c>
      <c r="Z565" s="82">
        <f t="shared" si="121"/>
        <v>37</v>
      </c>
    </row>
    <row r="566" spans="1:26" ht="25.5" hidden="1" outlineLevel="1">
      <c r="A566" s="920" t="s">
        <v>749</v>
      </c>
      <c r="B566" s="83" t="s">
        <v>750</v>
      </c>
      <c r="C566" s="83" t="s">
        <v>751</v>
      </c>
      <c r="D566" s="84">
        <v>0</v>
      </c>
      <c r="E566" s="84">
        <v>0</v>
      </c>
      <c r="F566" s="84">
        <v>0</v>
      </c>
      <c r="G566" s="84">
        <v>0</v>
      </c>
      <c r="H566" s="84">
        <v>0</v>
      </c>
      <c r="I566" s="84">
        <v>0</v>
      </c>
      <c r="J566" s="84">
        <v>0</v>
      </c>
      <c r="K566" s="84">
        <v>0</v>
      </c>
      <c r="L566" s="84">
        <v>0</v>
      </c>
      <c r="M566" s="84">
        <v>0</v>
      </c>
      <c r="N566" s="84">
        <v>0</v>
      </c>
      <c r="O566" s="84">
        <v>0</v>
      </c>
      <c r="P566" s="84">
        <v>0</v>
      </c>
      <c r="Q566" s="84">
        <v>0</v>
      </c>
      <c r="R566" s="84">
        <v>0</v>
      </c>
      <c r="S566" s="84">
        <v>0</v>
      </c>
      <c r="T566" s="84">
        <v>0</v>
      </c>
      <c r="U566" s="84">
        <v>0</v>
      </c>
      <c r="V566" s="84">
        <v>0</v>
      </c>
      <c r="W566" s="84">
        <v>0</v>
      </c>
      <c r="X566" s="85">
        <f>D566+E566+F566+G566+H566+N566+O566+P566+Q566+R566</f>
        <v>0</v>
      </c>
      <c r="Y566" s="85">
        <f>I566+J566+K566+L566+M566+S566+T566+U566+V566+W566</f>
        <v>0</v>
      </c>
      <c r="Z566" s="85">
        <f t="shared" si="109"/>
        <v>0</v>
      </c>
    </row>
    <row r="567" spans="1:26" ht="63.75" hidden="1" outlineLevel="1">
      <c r="A567" s="920"/>
      <c r="B567" s="83" t="s">
        <v>752</v>
      </c>
      <c r="C567" s="83" t="s">
        <v>753</v>
      </c>
      <c r="D567" s="84">
        <v>0</v>
      </c>
      <c r="E567" s="84">
        <v>0</v>
      </c>
      <c r="F567" s="84">
        <v>0</v>
      </c>
      <c r="G567" s="84">
        <v>0</v>
      </c>
      <c r="H567" s="84">
        <v>36</v>
      </c>
      <c r="I567" s="84">
        <v>1</v>
      </c>
      <c r="J567" s="84">
        <v>0</v>
      </c>
      <c r="K567" s="84">
        <v>0</v>
      </c>
      <c r="L567" s="84">
        <v>0</v>
      </c>
      <c r="M567" s="84">
        <v>0</v>
      </c>
      <c r="N567" s="84">
        <v>0</v>
      </c>
      <c r="O567" s="84">
        <v>0</v>
      </c>
      <c r="P567" s="84">
        <v>0</v>
      </c>
      <c r="Q567" s="84">
        <v>0</v>
      </c>
      <c r="R567" s="84">
        <v>0</v>
      </c>
      <c r="S567" s="84">
        <v>0</v>
      </c>
      <c r="T567" s="84">
        <v>0</v>
      </c>
      <c r="U567" s="84">
        <v>0</v>
      </c>
      <c r="V567" s="84">
        <v>0</v>
      </c>
      <c r="W567" s="84">
        <v>0</v>
      </c>
      <c r="X567" s="85">
        <f>D567+E567+F567+G567+H567+N567+O567+P567+Q567+R567</f>
        <v>36</v>
      </c>
      <c r="Y567" s="85">
        <f>I567+J567+K567+L567+M567+S567+T567+U567+V567+W567</f>
        <v>1</v>
      </c>
      <c r="Z567" s="85">
        <f t="shared" si="109"/>
        <v>37</v>
      </c>
    </row>
    <row r="568" spans="1:26" ht="12.95" customHeight="1" collapsed="1">
      <c r="A568" s="922" t="s">
        <v>754</v>
      </c>
      <c r="B568" s="922"/>
      <c r="C568" s="922"/>
      <c r="D568" s="81">
        <f t="shared" ref="D568:Z568" si="122">SUM(D569:D572)</f>
        <v>1</v>
      </c>
      <c r="E568" s="81">
        <f t="shared" si="122"/>
        <v>0</v>
      </c>
      <c r="F568" s="81">
        <f t="shared" si="122"/>
        <v>6</v>
      </c>
      <c r="G568" s="81">
        <f t="shared" si="122"/>
        <v>0</v>
      </c>
      <c r="H568" s="81">
        <f t="shared" si="122"/>
        <v>1137</v>
      </c>
      <c r="I568" s="81">
        <f t="shared" si="122"/>
        <v>0</v>
      </c>
      <c r="J568" s="81">
        <f t="shared" si="122"/>
        <v>2</v>
      </c>
      <c r="K568" s="81">
        <f t="shared" si="122"/>
        <v>3</v>
      </c>
      <c r="L568" s="81">
        <f t="shared" si="122"/>
        <v>0</v>
      </c>
      <c r="M568" s="81">
        <f t="shared" si="122"/>
        <v>251</v>
      </c>
      <c r="N568" s="81">
        <f t="shared" si="122"/>
        <v>0</v>
      </c>
      <c r="O568" s="81">
        <f t="shared" si="122"/>
        <v>0</v>
      </c>
      <c r="P568" s="81">
        <f t="shared" si="122"/>
        <v>0</v>
      </c>
      <c r="Q568" s="81">
        <f t="shared" si="122"/>
        <v>0</v>
      </c>
      <c r="R568" s="81">
        <f t="shared" si="122"/>
        <v>11</v>
      </c>
      <c r="S568" s="81">
        <f t="shared" si="122"/>
        <v>0</v>
      </c>
      <c r="T568" s="81">
        <f t="shared" si="122"/>
        <v>0</v>
      </c>
      <c r="U568" s="81">
        <f t="shared" si="122"/>
        <v>0</v>
      </c>
      <c r="V568" s="81">
        <f t="shared" si="122"/>
        <v>0</v>
      </c>
      <c r="W568" s="81">
        <f t="shared" si="122"/>
        <v>3</v>
      </c>
      <c r="X568" s="82">
        <f t="shared" si="122"/>
        <v>1155</v>
      </c>
      <c r="Y568" s="82">
        <f t="shared" si="122"/>
        <v>259</v>
      </c>
      <c r="Z568" s="82">
        <f t="shared" si="122"/>
        <v>1414</v>
      </c>
    </row>
    <row r="569" spans="1:26" ht="51" hidden="1" outlineLevel="1">
      <c r="A569" s="920" t="s">
        <v>754</v>
      </c>
      <c r="B569" s="83" t="s">
        <v>755</v>
      </c>
      <c r="C569" s="83" t="s">
        <v>756</v>
      </c>
      <c r="D569" s="84">
        <v>0</v>
      </c>
      <c r="E569" s="84">
        <v>0</v>
      </c>
      <c r="F569" s="84">
        <v>3</v>
      </c>
      <c r="G569" s="84">
        <v>0</v>
      </c>
      <c r="H569" s="84">
        <v>761</v>
      </c>
      <c r="I569" s="84">
        <v>0</v>
      </c>
      <c r="J569" s="84">
        <v>0</v>
      </c>
      <c r="K569" s="84">
        <v>0</v>
      </c>
      <c r="L569" s="84">
        <v>0</v>
      </c>
      <c r="M569" s="84">
        <v>251</v>
      </c>
      <c r="N569" s="84">
        <v>0</v>
      </c>
      <c r="O569" s="84">
        <v>0</v>
      </c>
      <c r="P569" s="84">
        <v>0</v>
      </c>
      <c r="Q569" s="84">
        <v>0</v>
      </c>
      <c r="R569" s="84">
        <v>5</v>
      </c>
      <c r="S569" s="84">
        <v>0</v>
      </c>
      <c r="T569" s="84">
        <v>0</v>
      </c>
      <c r="U569" s="84">
        <v>0</v>
      </c>
      <c r="V569" s="84">
        <v>0</v>
      </c>
      <c r="W569" s="84">
        <v>3</v>
      </c>
      <c r="X569" s="85">
        <f>D569+E569+F569+G569+H569+N569+O569+P569+Q569+R569</f>
        <v>769</v>
      </c>
      <c r="Y569" s="85">
        <f>I569+J569+K569+L569+M569+S569+T569+U569+V569+W569</f>
        <v>254</v>
      </c>
      <c r="Z569" s="85">
        <f t="shared" si="109"/>
        <v>1023</v>
      </c>
    </row>
    <row r="570" spans="1:26" ht="76.5" hidden="1" outlineLevel="1">
      <c r="A570" s="920"/>
      <c r="B570" s="83" t="s">
        <v>757</v>
      </c>
      <c r="C570" s="83" t="s">
        <v>758</v>
      </c>
      <c r="D570" s="84">
        <v>0</v>
      </c>
      <c r="E570" s="84">
        <v>0</v>
      </c>
      <c r="F570" s="84">
        <v>0</v>
      </c>
      <c r="G570" s="84">
        <v>0</v>
      </c>
      <c r="H570" s="84">
        <v>59</v>
      </c>
      <c r="I570" s="84">
        <v>0</v>
      </c>
      <c r="J570" s="84">
        <v>0</v>
      </c>
      <c r="K570" s="84">
        <v>0</v>
      </c>
      <c r="L570" s="84">
        <v>0</v>
      </c>
      <c r="M570" s="84">
        <v>0</v>
      </c>
      <c r="N570" s="84">
        <v>0</v>
      </c>
      <c r="O570" s="84">
        <v>0</v>
      </c>
      <c r="P570" s="84">
        <v>0</v>
      </c>
      <c r="Q570" s="84">
        <v>0</v>
      </c>
      <c r="R570" s="84">
        <v>0</v>
      </c>
      <c r="S570" s="84">
        <v>0</v>
      </c>
      <c r="T570" s="84">
        <v>0</v>
      </c>
      <c r="U570" s="84">
        <v>0</v>
      </c>
      <c r="V570" s="84">
        <v>0</v>
      </c>
      <c r="W570" s="84">
        <v>0</v>
      </c>
      <c r="X570" s="85">
        <f>D570+E570+F570+G570+H570+N570+O570+P570+Q570+R570</f>
        <v>59</v>
      </c>
      <c r="Y570" s="85">
        <f>I570+J570+K570+L570+M570+S570+T570+U570+V570+W570</f>
        <v>0</v>
      </c>
      <c r="Z570" s="85">
        <f t="shared" si="109"/>
        <v>59</v>
      </c>
    </row>
    <row r="571" spans="1:26" ht="63.75" hidden="1" outlineLevel="1">
      <c r="A571" s="920"/>
      <c r="B571" s="83" t="s">
        <v>759</v>
      </c>
      <c r="C571" s="83" t="s">
        <v>760</v>
      </c>
      <c r="D571" s="84">
        <v>0</v>
      </c>
      <c r="E571" s="84">
        <v>0</v>
      </c>
      <c r="F571" s="84">
        <v>0</v>
      </c>
      <c r="G571" s="84">
        <v>0</v>
      </c>
      <c r="H571" s="84">
        <v>117</v>
      </c>
      <c r="I571" s="84">
        <v>0</v>
      </c>
      <c r="J571" s="84">
        <v>0</v>
      </c>
      <c r="K571" s="84">
        <v>0</v>
      </c>
      <c r="L571" s="84">
        <v>0</v>
      </c>
      <c r="M571" s="84">
        <v>0</v>
      </c>
      <c r="N571" s="84">
        <v>0</v>
      </c>
      <c r="O571" s="84">
        <v>0</v>
      </c>
      <c r="P571" s="84">
        <v>0</v>
      </c>
      <c r="Q571" s="84">
        <v>0</v>
      </c>
      <c r="R571" s="84">
        <v>3</v>
      </c>
      <c r="S571" s="84">
        <v>0</v>
      </c>
      <c r="T571" s="84">
        <v>0</v>
      </c>
      <c r="U571" s="84">
        <v>0</v>
      </c>
      <c r="V571" s="84">
        <v>0</v>
      </c>
      <c r="W571" s="84">
        <v>0</v>
      </c>
      <c r="X571" s="85">
        <f>D571+E571+F571+G571+H571+N571+O571+P571+Q571+R571</f>
        <v>120</v>
      </c>
      <c r="Y571" s="85">
        <f>I571+J571+K571+L571+M571+S571+T571+U571+V571+W571</f>
        <v>0</v>
      </c>
      <c r="Z571" s="85">
        <f t="shared" si="109"/>
        <v>120</v>
      </c>
    </row>
    <row r="572" spans="1:26" ht="51" hidden="1" outlineLevel="1">
      <c r="A572" s="920"/>
      <c r="B572" s="83" t="s">
        <v>761</v>
      </c>
      <c r="C572" s="83" t="s">
        <v>762</v>
      </c>
      <c r="D572" s="84">
        <v>1</v>
      </c>
      <c r="E572" s="84">
        <v>0</v>
      </c>
      <c r="F572" s="84">
        <v>3</v>
      </c>
      <c r="G572" s="84">
        <v>0</v>
      </c>
      <c r="H572" s="84">
        <v>200</v>
      </c>
      <c r="I572" s="84">
        <v>0</v>
      </c>
      <c r="J572" s="84">
        <v>2</v>
      </c>
      <c r="K572" s="84">
        <v>3</v>
      </c>
      <c r="L572" s="84">
        <v>0</v>
      </c>
      <c r="M572" s="84">
        <v>0</v>
      </c>
      <c r="N572" s="84">
        <v>0</v>
      </c>
      <c r="O572" s="84">
        <v>0</v>
      </c>
      <c r="P572" s="84">
        <v>0</v>
      </c>
      <c r="Q572" s="84">
        <v>0</v>
      </c>
      <c r="R572" s="84">
        <v>3</v>
      </c>
      <c r="S572" s="84">
        <v>0</v>
      </c>
      <c r="T572" s="84">
        <v>0</v>
      </c>
      <c r="U572" s="84">
        <v>0</v>
      </c>
      <c r="V572" s="84">
        <v>0</v>
      </c>
      <c r="W572" s="84">
        <v>0</v>
      </c>
      <c r="X572" s="85">
        <f>D572+E572+F572+G572+H572+N572+O572+P572+Q572+R572</f>
        <v>207</v>
      </c>
      <c r="Y572" s="85">
        <f>I572+J572+K572+L572+M572+S572+T572+U572+V572+W572</f>
        <v>5</v>
      </c>
      <c r="Z572" s="85">
        <f t="shared" si="109"/>
        <v>212</v>
      </c>
    </row>
    <row r="573" spans="1:26" ht="27.75" customHeight="1" collapsed="1">
      <c r="A573" s="922" t="s">
        <v>763</v>
      </c>
      <c r="B573" s="922"/>
      <c r="C573" s="922"/>
      <c r="D573" s="81">
        <f t="shared" ref="D573:Z573" si="123">SUM(D574:D577)</f>
        <v>1</v>
      </c>
      <c r="E573" s="81">
        <f t="shared" si="123"/>
        <v>4</v>
      </c>
      <c r="F573" s="81">
        <f t="shared" si="123"/>
        <v>6</v>
      </c>
      <c r="G573" s="81">
        <f t="shared" si="123"/>
        <v>0</v>
      </c>
      <c r="H573" s="81">
        <f t="shared" si="123"/>
        <v>523</v>
      </c>
      <c r="I573" s="81">
        <f t="shared" si="123"/>
        <v>1</v>
      </c>
      <c r="J573" s="81">
        <f t="shared" si="123"/>
        <v>2</v>
      </c>
      <c r="K573" s="81">
        <f t="shared" si="123"/>
        <v>6</v>
      </c>
      <c r="L573" s="81">
        <f t="shared" si="123"/>
        <v>0</v>
      </c>
      <c r="M573" s="81">
        <f t="shared" si="123"/>
        <v>113</v>
      </c>
      <c r="N573" s="81">
        <f t="shared" si="123"/>
        <v>0</v>
      </c>
      <c r="O573" s="81">
        <f t="shared" si="123"/>
        <v>0</v>
      </c>
      <c r="P573" s="81">
        <f t="shared" si="123"/>
        <v>0</v>
      </c>
      <c r="Q573" s="81">
        <f t="shared" si="123"/>
        <v>0</v>
      </c>
      <c r="R573" s="81">
        <f t="shared" si="123"/>
        <v>3</v>
      </c>
      <c r="S573" s="81">
        <f t="shared" si="123"/>
        <v>0</v>
      </c>
      <c r="T573" s="81">
        <f t="shared" si="123"/>
        <v>0</v>
      </c>
      <c r="U573" s="81">
        <f t="shared" si="123"/>
        <v>0</v>
      </c>
      <c r="V573" s="81">
        <f t="shared" si="123"/>
        <v>0</v>
      </c>
      <c r="W573" s="81">
        <f t="shared" si="123"/>
        <v>0</v>
      </c>
      <c r="X573" s="82">
        <f t="shared" si="123"/>
        <v>537</v>
      </c>
      <c r="Y573" s="82">
        <f t="shared" si="123"/>
        <v>122</v>
      </c>
      <c r="Z573" s="82">
        <f t="shared" si="123"/>
        <v>659</v>
      </c>
    </row>
    <row r="574" spans="1:26" ht="38.25" hidden="1" outlineLevel="1">
      <c r="A574" s="920" t="s">
        <v>763</v>
      </c>
      <c r="B574" s="920" t="s">
        <v>764</v>
      </c>
      <c r="C574" s="83" t="s">
        <v>765</v>
      </c>
      <c r="D574" s="84">
        <v>1</v>
      </c>
      <c r="E574" s="84">
        <v>2</v>
      </c>
      <c r="F574" s="84">
        <v>6</v>
      </c>
      <c r="G574" s="84">
        <v>0</v>
      </c>
      <c r="H574" s="84">
        <v>365</v>
      </c>
      <c r="I574" s="84">
        <v>0</v>
      </c>
      <c r="J574" s="84">
        <v>0</v>
      </c>
      <c r="K574" s="84">
        <v>3</v>
      </c>
      <c r="L574" s="84">
        <v>0</v>
      </c>
      <c r="M574" s="84">
        <v>7</v>
      </c>
      <c r="N574" s="84">
        <v>0</v>
      </c>
      <c r="O574" s="84">
        <v>0</v>
      </c>
      <c r="P574" s="84">
        <v>0</v>
      </c>
      <c r="Q574" s="84">
        <v>0</v>
      </c>
      <c r="R574" s="84">
        <v>2</v>
      </c>
      <c r="S574" s="84">
        <v>0</v>
      </c>
      <c r="T574" s="84">
        <v>0</v>
      </c>
      <c r="U574" s="84">
        <v>0</v>
      </c>
      <c r="V574" s="84">
        <v>0</v>
      </c>
      <c r="W574" s="84">
        <v>0</v>
      </c>
      <c r="X574" s="85">
        <f>D574+E574+F574+G574+H574+N574+O574+P574+Q574+R574</f>
        <v>376</v>
      </c>
      <c r="Y574" s="85">
        <f>I574+J574+K574+L574+M574+S574+T574+U574+V574+W574</f>
        <v>10</v>
      </c>
      <c r="Z574" s="85">
        <f t="shared" si="109"/>
        <v>386</v>
      </c>
    </row>
    <row r="575" spans="1:26" ht="38.25" hidden="1" outlineLevel="1">
      <c r="A575" s="920"/>
      <c r="B575" s="920"/>
      <c r="C575" s="83" t="s">
        <v>766</v>
      </c>
      <c r="D575" s="84">
        <v>0</v>
      </c>
      <c r="E575" s="84">
        <v>0</v>
      </c>
      <c r="F575" s="84">
        <v>0</v>
      </c>
      <c r="G575" s="84">
        <v>0</v>
      </c>
      <c r="H575" s="84">
        <v>106</v>
      </c>
      <c r="I575" s="84">
        <v>0</v>
      </c>
      <c r="J575" s="84">
        <v>0</v>
      </c>
      <c r="K575" s="84">
        <v>0</v>
      </c>
      <c r="L575" s="84">
        <v>0</v>
      </c>
      <c r="M575" s="84">
        <v>0</v>
      </c>
      <c r="N575" s="84">
        <v>0</v>
      </c>
      <c r="O575" s="84">
        <v>0</v>
      </c>
      <c r="P575" s="84">
        <v>0</v>
      </c>
      <c r="Q575" s="84">
        <v>0</v>
      </c>
      <c r="R575" s="84">
        <v>1</v>
      </c>
      <c r="S575" s="84">
        <v>0</v>
      </c>
      <c r="T575" s="84">
        <v>0</v>
      </c>
      <c r="U575" s="84">
        <v>0</v>
      </c>
      <c r="V575" s="84">
        <v>0</v>
      </c>
      <c r="W575" s="84">
        <v>0</v>
      </c>
      <c r="X575" s="85">
        <f>D575+E575+F575+G575+H575+N575+O575+P575+Q575+R575</f>
        <v>107</v>
      </c>
      <c r="Y575" s="85">
        <f>I575+J575+K575+L575+M575+S575+T575+U575+V575+W575</f>
        <v>0</v>
      </c>
      <c r="Z575" s="85">
        <f t="shared" si="109"/>
        <v>107</v>
      </c>
    </row>
    <row r="576" spans="1:26" ht="25.5" hidden="1" outlineLevel="1">
      <c r="A576" s="920"/>
      <c r="B576" s="920"/>
      <c r="C576" s="83" t="s">
        <v>767</v>
      </c>
      <c r="D576" s="84">
        <v>0</v>
      </c>
      <c r="E576" s="84">
        <v>0</v>
      </c>
      <c r="F576" s="84">
        <v>0</v>
      </c>
      <c r="G576" s="84">
        <v>0</v>
      </c>
      <c r="H576" s="84">
        <v>32</v>
      </c>
      <c r="I576" s="84">
        <v>0</v>
      </c>
      <c r="J576" s="84">
        <v>0</v>
      </c>
      <c r="K576" s="84">
        <v>0</v>
      </c>
      <c r="L576" s="84">
        <v>0</v>
      </c>
      <c r="M576" s="84">
        <v>0</v>
      </c>
      <c r="N576" s="84">
        <v>0</v>
      </c>
      <c r="O576" s="84">
        <v>0</v>
      </c>
      <c r="P576" s="84">
        <v>0</v>
      </c>
      <c r="Q576" s="84">
        <v>0</v>
      </c>
      <c r="R576" s="84">
        <v>0</v>
      </c>
      <c r="S576" s="84">
        <v>0</v>
      </c>
      <c r="T576" s="84">
        <v>0</v>
      </c>
      <c r="U576" s="84">
        <v>0</v>
      </c>
      <c r="V576" s="84">
        <v>0</v>
      </c>
      <c r="W576" s="84">
        <v>0</v>
      </c>
      <c r="X576" s="85">
        <f>D576+E576+F576+G576+H576+N576+O576+P576+Q576+R576</f>
        <v>32</v>
      </c>
      <c r="Y576" s="85">
        <f>I576+J576+K576+L576+M576+S576+T576+U576+V576+W576</f>
        <v>0</v>
      </c>
      <c r="Z576" s="85">
        <f t="shared" si="109"/>
        <v>32</v>
      </c>
    </row>
    <row r="577" spans="1:26" ht="51" hidden="1" outlineLevel="1">
      <c r="A577" s="920"/>
      <c r="B577" s="920"/>
      <c r="C577" s="83" t="s">
        <v>768</v>
      </c>
      <c r="D577" s="84">
        <v>0</v>
      </c>
      <c r="E577" s="84">
        <v>2</v>
      </c>
      <c r="F577" s="84">
        <v>0</v>
      </c>
      <c r="G577" s="84">
        <v>0</v>
      </c>
      <c r="H577" s="84">
        <v>20</v>
      </c>
      <c r="I577" s="84">
        <v>1</v>
      </c>
      <c r="J577" s="84">
        <v>2</v>
      </c>
      <c r="K577" s="84">
        <v>3</v>
      </c>
      <c r="L577" s="84">
        <v>0</v>
      </c>
      <c r="M577" s="84">
        <v>106</v>
      </c>
      <c r="N577" s="84">
        <v>0</v>
      </c>
      <c r="O577" s="84">
        <v>0</v>
      </c>
      <c r="P577" s="84">
        <v>0</v>
      </c>
      <c r="Q577" s="84">
        <v>0</v>
      </c>
      <c r="R577" s="84">
        <v>0</v>
      </c>
      <c r="S577" s="84">
        <v>0</v>
      </c>
      <c r="T577" s="84">
        <v>0</v>
      </c>
      <c r="U577" s="84">
        <v>0</v>
      </c>
      <c r="V577" s="84">
        <v>0</v>
      </c>
      <c r="W577" s="84">
        <v>0</v>
      </c>
      <c r="X577" s="85">
        <f>D577+E577+F577+G577+H577+N577+O577+P577+Q577+R577</f>
        <v>22</v>
      </c>
      <c r="Y577" s="85">
        <f>I577+J577+K577+L577+M577+S577+T577+U577+V577+W577</f>
        <v>112</v>
      </c>
      <c r="Z577" s="85">
        <f t="shared" si="109"/>
        <v>134</v>
      </c>
    </row>
    <row r="578" spans="1:26" ht="12.95" customHeight="1" collapsed="1">
      <c r="A578" s="922" t="s">
        <v>769</v>
      </c>
      <c r="B578" s="922"/>
      <c r="C578" s="922"/>
      <c r="D578" s="81">
        <f t="shared" ref="D578:Z578" si="124">SUM(D579:D582)</f>
        <v>0</v>
      </c>
      <c r="E578" s="81">
        <f t="shared" si="124"/>
        <v>8</v>
      </c>
      <c r="F578" s="81">
        <f t="shared" si="124"/>
        <v>6</v>
      </c>
      <c r="G578" s="81">
        <f t="shared" si="124"/>
        <v>4</v>
      </c>
      <c r="H578" s="81">
        <f t="shared" si="124"/>
        <v>510</v>
      </c>
      <c r="I578" s="81">
        <f t="shared" si="124"/>
        <v>2</v>
      </c>
      <c r="J578" s="81">
        <f t="shared" si="124"/>
        <v>6</v>
      </c>
      <c r="K578" s="81">
        <f t="shared" si="124"/>
        <v>12</v>
      </c>
      <c r="L578" s="81">
        <f t="shared" si="124"/>
        <v>0</v>
      </c>
      <c r="M578" s="81">
        <f t="shared" si="124"/>
        <v>634</v>
      </c>
      <c r="N578" s="81">
        <f t="shared" si="124"/>
        <v>0</v>
      </c>
      <c r="O578" s="81">
        <f t="shared" si="124"/>
        <v>0</v>
      </c>
      <c r="P578" s="81">
        <f t="shared" si="124"/>
        <v>0</v>
      </c>
      <c r="Q578" s="81">
        <f t="shared" si="124"/>
        <v>0</v>
      </c>
      <c r="R578" s="81">
        <f t="shared" si="124"/>
        <v>20</v>
      </c>
      <c r="S578" s="81">
        <f t="shared" si="124"/>
        <v>0</v>
      </c>
      <c r="T578" s="81">
        <f t="shared" si="124"/>
        <v>0</v>
      </c>
      <c r="U578" s="81">
        <f t="shared" si="124"/>
        <v>0</v>
      </c>
      <c r="V578" s="81">
        <f t="shared" si="124"/>
        <v>0</v>
      </c>
      <c r="W578" s="81">
        <f t="shared" si="124"/>
        <v>10</v>
      </c>
      <c r="X578" s="82">
        <f t="shared" si="124"/>
        <v>548</v>
      </c>
      <c r="Y578" s="82">
        <f t="shared" si="124"/>
        <v>664</v>
      </c>
      <c r="Z578" s="82">
        <f t="shared" si="124"/>
        <v>1212</v>
      </c>
    </row>
    <row r="579" spans="1:26" ht="38.25" hidden="1" outlineLevel="1">
      <c r="A579" s="920" t="s">
        <v>769</v>
      </c>
      <c r="B579" s="920" t="s">
        <v>770</v>
      </c>
      <c r="C579" s="83" t="s">
        <v>771</v>
      </c>
      <c r="D579" s="84">
        <v>0</v>
      </c>
      <c r="E579" s="84">
        <v>6</v>
      </c>
      <c r="F579" s="84">
        <v>3</v>
      </c>
      <c r="G579" s="84">
        <v>4</v>
      </c>
      <c r="H579" s="84">
        <v>119</v>
      </c>
      <c r="I579" s="84">
        <v>2</v>
      </c>
      <c r="J579" s="84">
        <v>6</v>
      </c>
      <c r="K579" s="84">
        <v>12</v>
      </c>
      <c r="L579" s="84">
        <v>0</v>
      </c>
      <c r="M579" s="84">
        <v>629</v>
      </c>
      <c r="N579" s="84">
        <v>0</v>
      </c>
      <c r="O579" s="84">
        <v>0</v>
      </c>
      <c r="P579" s="84">
        <v>0</v>
      </c>
      <c r="Q579" s="84">
        <v>0</v>
      </c>
      <c r="R579" s="84">
        <v>0</v>
      </c>
      <c r="S579" s="84">
        <v>0</v>
      </c>
      <c r="T579" s="84">
        <v>0</v>
      </c>
      <c r="U579" s="84">
        <v>0</v>
      </c>
      <c r="V579" s="84">
        <v>0</v>
      </c>
      <c r="W579" s="84">
        <v>10</v>
      </c>
      <c r="X579" s="85">
        <f>D579+E579+F579+G579+H579+N579+O579+P579+Q579+R579</f>
        <v>132</v>
      </c>
      <c r="Y579" s="85">
        <f>I579+J579+K579+L579+M579+S579+T579+U579+V579+W579</f>
        <v>659</v>
      </c>
      <c r="Z579" s="85">
        <f t="shared" si="109"/>
        <v>791</v>
      </c>
    </row>
    <row r="580" spans="1:26" hidden="1" outlineLevel="1">
      <c r="A580" s="920"/>
      <c r="B580" s="920"/>
      <c r="C580" s="83" t="s">
        <v>772</v>
      </c>
      <c r="D580" s="84">
        <v>0</v>
      </c>
      <c r="E580" s="84">
        <v>0</v>
      </c>
      <c r="F580" s="84">
        <v>0</v>
      </c>
      <c r="G580" s="84">
        <v>0</v>
      </c>
      <c r="H580" s="84">
        <v>0</v>
      </c>
      <c r="I580" s="84">
        <v>0</v>
      </c>
      <c r="J580" s="84">
        <v>0</v>
      </c>
      <c r="K580" s="84">
        <v>0</v>
      </c>
      <c r="L580" s="84">
        <v>0</v>
      </c>
      <c r="M580" s="84">
        <v>0</v>
      </c>
      <c r="N580" s="84">
        <v>0</v>
      </c>
      <c r="O580" s="84">
        <v>0</v>
      </c>
      <c r="P580" s="84">
        <v>0</v>
      </c>
      <c r="Q580" s="84">
        <v>0</v>
      </c>
      <c r="R580" s="84">
        <v>0</v>
      </c>
      <c r="S580" s="84">
        <v>0</v>
      </c>
      <c r="T580" s="84">
        <v>0</v>
      </c>
      <c r="U580" s="84">
        <v>0</v>
      </c>
      <c r="V580" s="84">
        <v>0</v>
      </c>
      <c r="W580" s="84">
        <v>0</v>
      </c>
      <c r="X580" s="85">
        <f>D580+E580+F580+G580+H580+N580+O580+P580+Q580+R580</f>
        <v>0</v>
      </c>
      <c r="Y580" s="85">
        <f>I580+J580+K580+L580+M580+S580+T580+U580+V580+W580</f>
        <v>0</v>
      </c>
      <c r="Z580" s="85">
        <f t="shared" si="109"/>
        <v>0</v>
      </c>
    </row>
    <row r="581" spans="1:26" ht="25.5" hidden="1" outlineLevel="1">
      <c r="A581" s="920"/>
      <c r="B581" s="920" t="s">
        <v>773</v>
      </c>
      <c r="C581" s="83" t="s">
        <v>774</v>
      </c>
      <c r="D581" s="84">
        <v>0</v>
      </c>
      <c r="E581" s="84">
        <v>0</v>
      </c>
      <c r="F581" s="84">
        <v>0</v>
      </c>
      <c r="G581" s="84">
        <v>0</v>
      </c>
      <c r="H581" s="84">
        <v>101</v>
      </c>
      <c r="I581" s="84">
        <v>0</v>
      </c>
      <c r="J581" s="84">
        <v>0</v>
      </c>
      <c r="K581" s="84">
        <v>0</v>
      </c>
      <c r="L581" s="84">
        <v>0</v>
      </c>
      <c r="M581" s="84">
        <v>0</v>
      </c>
      <c r="N581" s="84">
        <v>0</v>
      </c>
      <c r="O581" s="84">
        <v>0</v>
      </c>
      <c r="P581" s="84">
        <v>0</v>
      </c>
      <c r="Q581" s="84">
        <v>0</v>
      </c>
      <c r="R581" s="84">
        <v>3</v>
      </c>
      <c r="S581" s="84">
        <v>0</v>
      </c>
      <c r="T581" s="84">
        <v>0</v>
      </c>
      <c r="U581" s="84">
        <v>0</v>
      </c>
      <c r="V581" s="84">
        <v>0</v>
      </c>
      <c r="W581" s="84">
        <v>0</v>
      </c>
      <c r="X581" s="85">
        <f>D581+E581+F581+G581+H581+N581+O581+P581+Q581+R581</f>
        <v>104</v>
      </c>
      <c r="Y581" s="85">
        <f>I581+J581+K581+L581+M581+S581+T581+U581+V581+W581</f>
        <v>0</v>
      </c>
      <c r="Z581" s="85">
        <f t="shared" si="109"/>
        <v>104</v>
      </c>
    </row>
    <row r="582" spans="1:26" ht="51" hidden="1" outlineLevel="1">
      <c r="A582" s="920"/>
      <c r="B582" s="920"/>
      <c r="C582" s="83" t="s">
        <v>775</v>
      </c>
      <c r="D582" s="84">
        <v>0</v>
      </c>
      <c r="E582" s="84">
        <v>2</v>
      </c>
      <c r="F582" s="84">
        <v>3</v>
      </c>
      <c r="G582" s="84">
        <v>0</v>
      </c>
      <c r="H582" s="84">
        <v>290</v>
      </c>
      <c r="I582" s="84">
        <v>0</v>
      </c>
      <c r="J582" s="84">
        <v>0</v>
      </c>
      <c r="K582" s="84">
        <v>0</v>
      </c>
      <c r="L582" s="84">
        <v>0</v>
      </c>
      <c r="M582" s="84">
        <v>5</v>
      </c>
      <c r="N582" s="84">
        <v>0</v>
      </c>
      <c r="O582" s="84">
        <v>0</v>
      </c>
      <c r="P582" s="84">
        <v>0</v>
      </c>
      <c r="Q582" s="84">
        <v>0</v>
      </c>
      <c r="R582" s="84">
        <v>17</v>
      </c>
      <c r="S582" s="84">
        <v>0</v>
      </c>
      <c r="T582" s="84">
        <v>0</v>
      </c>
      <c r="U582" s="84">
        <v>0</v>
      </c>
      <c r="V582" s="84">
        <v>0</v>
      </c>
      <c r="W582" s="84">
        <v>0</v>
      </c>
      <c r="X582" s="85">
        <f>D582+E582+F582+G582+H582+N582+O582+P582+Q582+R582</f>
        <v>312</v>
      </c>
      <c r="Y582" s="85">
        <f>I582+J582+K582+L582+M582+S582+T582+U582+V582+W582</f>
        <v>5</v>
      </c>
      <c r="Z582" s="85">
        <f t="shared" si="109"/>
        <v>317</v>
      </c>
    </row>
    <row r="583" spans="1:26" ht="28.5" customHeight="1" collapsed="1">
      <c r="A583" s="922" t="s">
        <v>776</v>
      </c>
      <c r="B583" s="922"/>
      <c r="C583" s="922"/>
      <c r="D583" s="81">
        <f t="shared" ref="D583:Z583" si="125">SUM(D584:D590)</f>
        <v>0</v>
      </c>
      <c r="E583" s="81">
        <f t="shared" si="125"/>
        <v>2</v>
      </c>
      <c r="F583" s="81">
        <f t="shared" si="125"/>
        <v>0</v>
      </c>
      <c r="G583" s="81">
        <f t="shared" si="125"/>
        <v>0</v>
      </c>
      <c r="H583" s="81">
        <f t="shared" si="125"/>
        <v>617</v>
      </c>
      <c r="I583" s="81">
        <f t="shared" si="125"/>
        <v>0</v>
      </c>
      <c r="J583" s="81">
        <f t="shared" si="125"/>
        <v>2</v>
      </c>
      <c r="K583" s="81">
        <f t="shared" si="125"/>
        <v>6</v>
      </c>
      <c r="L583" s="81">
        <f t="shared" si="125"/>
        <v>0</v>
      </c>
      <c r="M583" s="81">
        <f t="shared" si="125"/>
        <v>243</v>
      </c>
      <c r="N583" s="81">
        <f t="shared" si="125"/>
        <v>0</v>
      </c>
      <c r="O583" s="81">
        <f t="shared" si="125"/>
        <v>0</v>
      </c>
      <c r="P583" s="81">
        <f t="shared" si="125"/>
        <v>0</v>
      </c>
      <c r="Q583" s="81">
        <f t="shared" si="125"/>
        <v>0</v>
      </c>
      <c r="R583" s="81">
        <f t="shared" si="125"/>
        <v>12</v>
      </c>
      <c r="S583" s="81">
        <f t="shared" si="125"/>
        <v>0</v>
      </c>
      <c r="T583" s="81">
        <f t="shared" si="125"/>
        <v>0</v>
      </c>
      <c r="U583" s="81">
        <f t="shared" si="125"/>
        <v>0</v>
      </c>
      <c r="V583" s="81">
        <f t="shared" si="125"/>
        <v>0</v>
      </c>
      <c r="W583" s="81">
        <f t="shared" si="125"/>
        <v>1</v>
      </c>
      <c r="X583" s="82">
        <f t="shared" si="125"/>
        <v>631</v>
      </c>
      <c r="Y583" s="82">
        <f t="shared" si="125"/>
        <v>252</v>
      </c>
      <c r="Z583" s="82">
        <f t="shared" si="125"/>
        <v>883</v>
      </c>
    </row>
    <row r="584" spans="1:26" ht="25.5" hidden="1" outlineLevel="1">
      <c r="A584" s="920" t="s">
        <v>776</v>
      </c>
      <c r="B584" s="920" t="s">
        <v>777</v>
      </c>
      <c r="C584" s="83" t="s">
        <v>778</v>
      </c>
      <c r="D584" s="84">
        <v>0</v>
      </c>
      <c r="E584" s="84">
        <v>0</v>
      </c>
      <c r="F584" s="84">
        <v>0</v>
      </c>
      <c r="G584" s="84">
        <v>0</v>
      </c>
      <c r="H584" s="84">
        <v>0</v>
      </c>
      <c r="I584" s="84">
        <v>0</v>
      </c>
      <c r="J584" s="84">
        <v>0</v>
      </c>
      <c r="K584" s="84">
        <v>0</v>
      </c>
      <c r="L584" s="84">
        <v>0</v>
      </c>
      <c r="M584" s="84">
        <v>0</v>
      </c>
      <c r="N584" s="84">
        <v>0</v>
      </c>
      <c r="O584" s="84">
        <v>0</v>
      </c>
      <c r="P584" s="84">
        <v>0</v>
      </c>
      <c r="Q584" s="84">
        <v>0</v>
      </c>
      <c r="R584" s="84">
        <v>0</v>
      </c>
      <c r="S584" s="84">
        <v>0</v>
      </c>
      <c r="T584" s="84">
        <v>0</v>
      </c>
      <c r="U584" s="84">
        <v>0</v>
      </c>
      <c r="V584" s="84">
        <v>0</v>
      </c>
      <c r="W584" s="84">
        <v>0</v>
      </c>
      <c r="X584" s="85">
        <f t="shared" ref="X584:X590" si="126">D584+E584+F584+G584+H584+N584+O584+P584+Q584+R584</f>
        <v>0</v>
      </c>
      <c r="Y584" s="85">
        <f t="shared" ref="Y584:Y590" si="127">I584+J584+K584+L584+M584+S584+T584+U584+V584+W584</f>
        <v>0</v>
      </c>
      <c r="Z584" s="85">
        <f t="shared" si="109"/>
        <v>0</v>
      </c>
    </row>
    <row r="585" spans="1:26" ht="25.5" hidden="1" outlineLevel="1">
      <c r="A585" s="920"/>
      <c r="B585" s="920"/>
      <c r="C585" s="83" t="s">
        <v>779</v>
      </c>
      <c r="D585" s="84">
        <v>0</v>
      </c>
      <c r="E585" s="84">
        <v>0</v>
      </c>
      <c r="F585" s="84">
        <v>0</v>
      </c>
      <c r="G585" s="84">
        <v>0</v>
      </c>
      <c r="H585" s="84">
        <v>289</v>
      </c>
      <c r="I585" s="84">
        <v>0</v>
      </c>
      <c r="J585" s="84">
        <v>0</v>
      </c>
      <c r="K585" s="84">
        <v>3</v>
      </c>
      <c r="L585" s="84">
        <v>0</v>
      </c>
      <c r="M585" s="84">
        <v>186</v>
      </c>
      <c r="N585" s="84">
        <v>0</v>
      </c>
      <c r="O585" s="84">
        <v>0</v>
      </c>
      <c r="P585" s="84">
        <v>0</v>
      </c>
      <c r="Q585" s="84">
        <v>0</v>
      </c>
      <c r="R585" s="84">
        <v>0</v>
      </c>
      <c r="S585" s="84">
        <v>0</v>
      </c>
      <c r="T585" s="84">
        <v>0</v>
      </c>
      <c r="U585" s="84">
        <v>0</v>
      </c>
      <c r="V585" s="84">
        <v>0</v>
      </c>
      <c r="W585" s="84">
        <v>1</v>
      </c>
      <c r="X585" s="85">
        <f t="shared" si="126"/>
        <v>289</v>
      </c>
      <c r="Y585" s="85">
        <f t="shared" si="127"/>
        <v>190</v>
      </c>
      <c r="Z585" s="85">
        <f t="shared" si="109"/>
        <v>479</v>
      </c>
    </row>
    <row r="586" spans="1:26" ht="51" hidden="1" outlineLevel="1">
      <c r="A586" s="920"/>
      <c r="B586" s="83" t="s">
        <v>780</v>
      </c>
      <c r="C586" s="83" t="s">
        <v>781</v>
      </c>
      <c r="D586" s="84">
        <v>0</v>
      </c>
      <c r="E586" s="84">
        <v>0</v>
      </c>
      <c r="F586" s="84">
        <v>0</v>
      </c>
      <c r="G586" s="84">
        <v>0</v>
      </c>
      <c r="H586" s="84">
        <v>136</v>
      </c>
      <c r="I586" s="84">
        <v>0</v>
      </c>
      <c r="J586" s="84">
        <v>2</v>
      </c>
      <c r="K586" s="84">
        <v>0</v>
      </c>
      <c r="L586" s="84">
        <v>0</v>
      </c>
      <c r="M586" s="84">
        <v>27</v>
      </c>
      <c r="N586" s="84">
        <v>0</v>
      </c>
      <c r="O586" s="84">
        <v>0</v>
      </c>
      <c r="P586" s="84">
        <v>0</v>
      </c>
      <c r="Q586" s="84">
        <v>0</v>
      </c>
      <c r="R586" s="84">
        <v>4</v>
      </c>
      <c r="S586" s="84">
        <v>0</v>
      </c>
      <c r="T586" s="84">
        <v>0</v>
      </c>
      <c r="U586" s="84">
        <v>0</v>
      </c>
      <c r="V586" s="84">
        <v>0</v>
      </c>
      <c r="W586" s="84">
        <v>0</v>
      </c>
      <c r="X586" s="85">
        <f t="shared" si="126"/>
        <v>140</v>
      </c>
      <c r="Y586" s="85">
        <f t="shared" si="127"/>
        <v>29</v>
      </c>
      <c r="Z586" s="85">
        <f t="shared" si="109"/>
        <v>169</v>
      </c>
    </row>
    <row r="587" spans="1:26" ht="51" hidden="1" outlineLevel="1">
      <c r="A587" s="920"/>
      <c r="B587" s="83" t="s">
        <v>782</v>
      </c>
      <c r="C587" s="83" t="s">
        <v>783</v>
      </c>
      <c r="D587" s="84">
        <v>0</v>
      </c>
      <c r="E587" s="84">
        <v>0</v>
      </c>
      <c r="F587" s="84">
        <v>0</v>
      </c>
      <c r="G587" s="84">
        <v>0</v>
      </c>
      <c r="H587" s="84">
        <v>15</v>
      </c>
      <c r="I587" s="84">
        <v>0</v>
      </c>
      <c r="J587" s="84">
        <v>0</v>
      </c>
      <c r="K587" s="84">
        <v>0</v>
      </c>
      <c r="L587" s="84">
        <v>0</v>
      </c>
      <c r="M587" s="84">
        <v>0</v>
      </c>
      <c r="N587" s="84">
        <v>0</v>
      </c>
      <c r="O587" s="84">
        <v>0</v>
      </c>
      <c r="P587" s="84">
        <v>0</v>
      </c>
      <c r="Q587" s="84">
        <v>0</v>
      </c>
      <c r="R587" s="84">
        <v>0</v>
      </c>
      <c r="S587" s="84">
        <v>0</v>
      </c>
      <c r="T587" s="84">
        <v>0</v>
      </c>
      <c r="U587" s="84">
        <v>0</v>
      </c>
      <c r="V587" s="84">
        <v>0</v>
      </c>
      <c r="W587" s="84">
        <v>0</v>
      </c>
      <c r="X587" s="85">
        <f t="shared" si="126"/>
        <v>15</v>
      </c>
      <c r="Y587" s="85">
        <f t="shared" si="127"/>
        <v>0</v>
      </c>
      <c r="Z587" s="85">
        <f t="shared" si="109"/>
        <v>15</v>
      </c>
    </row>
    <row r="588" spans="1:26" hidden="1" outlineLevel="1">
      <c r="A588" s="920"/>
      <c r="B588" s="920" t="s">
        <v>784</v>
      </c>
      <c r="C588" s="83" t="s">
        <v>785</v>
      </c>
      <c r="D588" s="84">
        <v>0</v>
      </c>
      <c r="E588" s="84">
        <v>0</v>
      </c>
      <c r="F588" s="84">
        <v>0</v>
      </c>
      <c r="G588" s="84">
        <v>0</v>
      </c>
      <c r="H588" s="84">
        <v>0</v>
      </c>
      <c r="I588" s="84">
        <v>0</v>
      </c>
      <c r="J588" s="84">
        <v>0</v>
      </c>
      <c r="K588" s="84">
        <v>0</v>
      </c>
      <c r="L588" s="84">
        <v>0</v>
      </c>
      <c r="M588" s="84">
        <v>0</v>
      </c>
      <c r="N588" s="84">
        <v>0</v>
      </c>
      <c r="O588" s="84">
        <v>0</v>
      </c>
      <c r="P588" s="84">
        <v>0</v>
      </c>
      <c r="Q588" s="84">
        <v>0</v>
      </c>
      <c r="R588" s="84">
        <v>0</v>
      </c>
      <c r="S588" s="84">
        <v>0</v>
      </c>
      <c r="T588" s="84">
        <v>0</v>
      </c>
      <c r="U588" s="84">
        <v>0</v>
      </c>
      <c r="V588" s="84">
        <v>0</v>
      </c>
      <c r="W588" s="84">
        <v>0</v>
      </c>
      <c r="X588" s="85">
        <f t="shared" si="126"/>
        <v>0</v>
      </c>
      <c r="Y588" s="85">
        <f t="shared" si="127"/>
        <v>0</v>
      </c>
      <c r="Z588" s="85">
        <f t="shared" si="109"/>
        <v>0</v>
      </c>
    </row>
    <row r="589" spans="1:26" ht="25.5" hidden="1" outlineLevel="1">
      <c r="A589" s="920"/>
      <c r="B589" s="920"/>
      <c r="C589" s="83" t="s">
        <v>786</v>
      </c>
      <c r="D589" s="84">
        <v>0</v>
      </c>
      <c r="E589" s="84">
        <v>2</v>
      </c>
      <c r="F589" s="84">
        <v>0</v>
      </c>
      <c r="G589" s="84">
        <v>0</v>
      </c>
      <c r="H589" s="84">
        <v>177</v>
      </c>
      <c r="I589" s="84">
        <v>0</v>
      </c>
      <c r="J589" s="84">
        <v>0</v>
      </c>
      <c r="K589" s="84">
        <v>3</v>
      </c>
      <c r="L589" s="84">
        <v>0</v>
      </c>
      <c r="M589" s="84">
        <v>30</v>
      </c>
      <c r="N589" s="84">
        <v>0</v>
      </c>
      <c r="O589" s="84">
        <v>0</v>
      </c>
      <c r="P589" s="84">
        <v>0</v>
      </c>
      <c r="Q589" s="84">
        <v>0</v>
      </c>
      <c r="R589" s="84">
        <v>8</v>
      </c>
      <c r="S589" s="84">
        <v>0</v>
      </c>
      <c r="T589" s="84">
        <v>0</v>
      </c>
      <c r="U589" s="84">
        <v>0</v>
      </c>
      <c r="V589" s="84">
        <v>0</v>
      </c>
      <c r="W589" s="84">
        <v>0</v>
      </c>
      <c r="X589" s="85">
        <f t="shared" si="126"/>
        <v>187</v>
      </c>
      <c r="Y589" s="85">
        <f t="shared" si="127"/>
        <v>33</v>
      </c>
      <c r="Z589" s="85">
        <f t="shared" si="109"/>
        <v>220</v>
      </c>
    </row>
    <row r="590" spans="1:26" ht="76.5" hidden="1" outlineLevel="1">
      <c r="A590" s="920"/>
      <c r="B590" s="920"/>
      <c r="C590" s="83" t="s">
        <v>787</v>
      </c>
      <c r="D590" s="84">
        <v>0</v>
      </c>
      <c r="E590" s="84">
        <v>0</v>
      </c>
      <c r="F590" s="84">
        <v>0</v>
      </c>
      <c r="G590" s="84">
        <v>0</v>
      </c>
      <c r="H590" s="84">
        <v>0</v>
      </c>
      <c r="I590" s="84">
        <v>0</v>
      </c>
      <c r="J590" s="84">
        <v>0</v>
      </c>
      <c r="K590" s="84">
        <v>0</v>
      </c>
      <c r="L590" s="84">
        <v>0</v>
      </c>
      <c r="M590" s="84">
        <v>0</v>
      </c>
      <c r="N590" s="84">
        <v>0</v>
      </c>
      <c r="O590" s="84">
        <v>0</v>
      </c>
      <c r="P590" s="84">
        <v>0</v>
      </c>
      <c r="Q590" s="84">
        <v>0</v>
      </c>
      <c r="R590" s="84">
        <v>0</v>
      </c>
      <c r="S590" s="84">
        <v>0</v>
      </c>
      <c r="T590" s="84">
        <v>0</v>
      </c>
      <c r="U590" s="84">
        <v>0</v>
      </c>
      <c r="V590" s="84">
        <v>0</v>
      </c>
      <c r="W590" s="84">
        <v>0</v>
      </c>
      <c r="X590" s="85">
        <f t="shared" si="126"/>
        <v>0</v>
      </c>
      <c r="Y590" s="85">
        <f t="shared" si="127"/>
        <v>0</v>
      </c>
      <c r="Z590" s="85">
        <f t="shared" si="109"/>
        <v>0</v>
      </c>
    </row>
    <row r="591" spans="1:26" ht="27.75" customHeight="1" collapsed="1">
      <c r="A591" s="922" t="s">
        <v>789</v>
      </c>
      <c r="B591" s="922"/>
      <c r="C591" s="922"/>
      <c r="D591" s="81">
        <f t="shared" ref="D591:Z591" si="128">SUM(D592:D595)</f>
        <v>0</v>
      </c>
      <c r="E591" s="81">
        <f t="shared" si="128"/>
        <v>0</v>
      </c>
      <c r="F591" s="81">
        <f t="shared" si="128"/>
        <v>0</v>
      </c>
      <c r="G591" s="81">
        <f t="shared" si="128"/>
        <v>0</v>
      </c>
      <c r="H591" s="81">
        <f t="shared" si="128"/>
        <v>0</v>
      </c>
      <c r="I591" s="81">
        <f t="shared" si="128"/>
        <v>0</v>
      </c>
      <c r="J591" s="81">
        <f t="shared" si="128"/>
        <v>0</v>
      </c>
      <c r="K591" s="81">
        <f t="shared" si="128"/>
        <v>0</v>
      </c>
      <c r="L591" s="81">
        <f t="shared" si="128"/>
        <v>0</v>
      </c>
      <c r="M591" s="81">
        <f t="shared" si="128"/>
        <v>40</v>
      </c>
      <c r="N591" s="81">
        <f t="shared" si="128"/>
        <v>0</v>
      </c>
      <c r="O591" s="81">
        <f t="shared" si="128"/>
        <v>0</v>
      </c>
      <c r="P591" s="81">
        <f t="shared" si="128"/>
        <v>0</v>
      </c>
      <c r="Q591" s="81">
        <f t="shared" si="128"/>
        <v>0</v>
      </c>
      <c r="R591" s="81">
        <f t="shared" si="128"/>
        <v>0</v>
      </c>
      <c r="S591" s="81">
        <f t="shared" si="128"/>
        <v>0</v>
      </c>
      <c r="T591" s="81">
        <f t="shared" si="128"/>
        <v>0</v>
      </c>
      <c r="U591" s="81">
        <f t="shared" si="128"/>
        <v>0</v>
      </c>
      <c r="V591" s="81">
        <f t="shared" si="128"/>
        <v>0</v>
      </c>
      <c r="W591" s="81">
        <f t="shared" si="128"/>
        <v>0</v>
      </c>
      <c r="X591" s="82">
        <f t="shared" si="128"/>
        <v>0</v>
      </c>
      <c r="Y591" s="82">
        <f t="shared" si="128"/>
        <v>40</v>
      </c>
      <c r="Z591" s="82">
        <f t="shared" si="128"/>
        <v>40</v>
      </c>
    </row>
    <row r="592" spans="1:26" hidden="1" outlineLevel="1">
      <c r="A592" s="920" t="s">
        <v>789</v>
      </c>
      <c r="B592" s="920" t="s">
        <v>790</v>
      </c>
      <c r="C592" s="83" t="s">
        <v>791</v>
      </c>
      <c r="D592" s="84">
        <v>0</v>
      </c>
      <c r="E592" s="84">
        <v>0</v>
      </c>
      <c r="F592" s="84">
        <v>0</v>
      </c>
      <c r="G592" s="84">
        <v>0</v>
      </c>
      <c r="H592" s="84">
        <v>0</v>
      </c>
      <c r="I592" s="84">
        <v>0</v>
      </c>
      <c r="J592" s="84">
        <v>0</v>
      </c>
      <c r="K592" s="84">
        <v>0</v>
      </c>
      <c r="L592" s="84">
        <v>0</v>
      </c>
      <c r="M592" s="84">
        <v>20</v>
      </c>
      <c r="N592" s="84">
        <v>0</v>
      </c>
      <c r="O592" s="84">
        <v>0</v>
      </c>
      <c r="P592" s="84">
        <v>0</v>
      </c>
      <c r="Q592" s="84">
        <v>0</v>
      </c>
      <c r="R592" s="84">
        <v>0</v>
      </c>
      <c r="S592" s="84">
        <v>0</v>
      </c>
      <c r="T592" s="84">
        <v>0</v>
      </c>
      <c r="U592" s="84">
        <v>0</v>
      </c>
      <c r="V592" s="84">
        <v>0</v>
      </c>
      <c r="W592" s="84">
        <v>0</v>
      </c>
      <c r="X592" s="85">
        <f>D592+E592+F592+G592+H592+N592+O592+P592+Q592+R592</f>
        <v>0</v>
      </c>
      <c r="Y592" s="85">
        <f>I592+J592+K592+L592+M592+S592+T592+U592+V592+W592</f>
        <v>20</v>
      </c>
      <c r="Z592" s="85">
        <f t="shared" si="109"/>
        <v>20</v>
      </c>
    </row>
    <row r="593" spans="1:26" ht="25.5" hidden="1" outlineLevel="1">
      <c r="A593" s="920"/>
      <c r="B593" s="920"/>
      <c r="C593" s="83" t="s">
        <v>792</v>
      </c>
      <c r="D593" s="84">
        <v>0</v>
      </c>
      <c r="E593" s="84">
        <v>0</v>
      </c>
      <c r="F593" s="84">
        <v>0</v>
      </c>
      <c r="G593" s="84">
        <v>0</v>
      </c>
      <c r="H593" s="84">
        <v>0</v>
      </c>
      <c r="I593" s="84">
        <v>0</v>
      </c>
      <c r="J593" s="84">
        <v>0</v>
      </c>
      <c r="K593" s="84">
        <v>0</v>
      </c>
      <c r="L593" s="84">
        <v>0</v>
      </c>
      <c r="M593" s="84">
        <v>0</v>
      </c>
      <c r="N593" s="84">
        <v>0</v>
      </c>
      <c r="O593" s="84">
        <v>0</v>
      </c>
      <c r="P593" s="84">
        <v>0</v>
      </c>
      <c r="Q593" s="84">
        <v>0</v>
      </c>
      <c r="R593" s="84">
        <v>0</v>
      </c>
      <c r="S593" s="84">
        <v>0</v>
      </c>
      <c r="T593" s="84">
        <v>0</v>
      </c>
      <c r="U593" s="84">
        <v>0</v>
      </c>
      <c r="V593" s="84">
        <v>0</v>
      </c>
      <c r="W593" s="84">
        <v>0</v>
      </c>
      <c r="X593" s="85">
        <f>D593+E593+F593+G593+H593+N593+O593+P593+Q593+R593</f>
        <v>0</v>
      </c>
      <c r="Y593" s="85">
        <f>I593+J593+K593+L593+M593+S593+T593+U593+V593+W593</f>
        <v>0</v>
      </c>
      <c r="Z593" s="85">
        <f t="shared" si="109"/>
        <v>0</v>
      </c>
    </row>
    <row r="594" spans="1:26" ht="25.5" hidden="1" outlineLevel="1">
      <c r="A594" s="920"/>
      <c r="B594" s="83" t="s">
        <v>793</v>
      </c>
      <c r="C594" s="83" t="s">
        <v>794</v>
      </c>
      <c r="D594" s="84">
        <v>0</v>
      </c>
      <c r="E594" s="84">
        <v>0</v>
      </c>
      <c r="F594" s="84">
        <v>0</v>
      </c>
      <c r="G594" s="84">
        <v>0</v>
      </c>
      <c r="H594" s="84">
        <v>0</v>
      </c>
      <c r="I594" s="84">
        <v>0</v>
      </c>
      <c r="J594" s="84">
        <v>0</v>
      </c>
      <c r="K594" s="84">
        <v>0</v>
      </c>
      <c r="L594" s="84">
        <v>0</v>
      </c>
      <c r="M594" s="84">
        <v>0</v>
      </c>
      <c r="N594" s="84">
        <v>0</v>
      </c>
      <c r="O594" s="84">
        <v>0</v>
      </c>
      <c r="P594" s="84">
        <v>0</v>
      </c>
      <c r="Q594" s="84">
        <v>0</v>
      </c>
      <c r="R594" s="84">
        <v>0</v>
      </c>
      <c r="S594" s="84">
        <v>0</v>
      </c>
      <c r="T594" s="84">
        <v>0</v>
      </c>
      <c r="U594" s="84">
        <v>0</v>
      </c>
      <c r="V594" s="84">
        <v>0</v>
      </c>
      <c r="W594" s="84">
        <v>0</v>
      </c>
      <c r="X594" s="85">
        <f>D594+E594+F594+G594+H594+N594+O594+P594+Q594+R594</f>
        <v>0</v>
      </c>
      <c r="Y594" s="85">
        <f>I594+J594+K594+L594+M594+S594+T594+U594+V594+W594</f>
        <v>0</v>
      </c>
      <c r="Z594" s="85">
        <f t="shared" si="109"/>
        <v>0</v>
      </c>
    </row>
    <row r="595" spans="1:26" ht="25.5" hidden="1" outlineLevel="1">
      <c r="A595" s="920"/>
      <c r="B595" s="83" t="s">
        <v>795</v>
      </c>
      <c r="C595" s="83" t="s">
        <v>796</v>
      </c>
      <c r="D595" s="84">
        <v>0</v>
      </c>
      <c r="E595" s="84">
        <v>0</v>
      </c>
      <c r="F595" s="84">
        <v>0</v>
      </c>
      <c r="G595" s="84">
        <v>0</v>
      </c>
      <c r="H595" s="84">
        <v>0</v>
      </c>
      <c r="I595" s="84">
        <v>0</v>
      </c>
      <c r="J595" s="84">
        <v>0</v>
      </c>
      <c r="K595" s="84">
        <v>0</v>
      </c>
      <c r="L595" s="84">
        <v>0</v>
      </c>
      <c r="M595" s="84">
        <v>20</v>
      </c>
      <c r="N595" s="84">
        <v>0</v>
      </c>
      <c r="O595" s="84">
        <v>0</v>
      </c>
      <c r="P595" s="84">
        <v>0</v>
      </c>
      <c r="Q595" s="84">
        <v>0</v>
      </c>
      <c r="R595" s="84">
        <v>0</v>
      </c>
      <c r="S595" s="84">
        <v>0</v>
      </c>
      <c r="T595" s="84">
        <v>0</v>
      </c>
      <c r="U595" s="84">
        <v>0</v>
      </c>
      <c r="V595" s="84">
        <v>0</v>
      </c>
      <c r="W595" s="84">
        <v>0</v>
      </c>
      <c r="X595" s="85">
        <f>D595+E595+F595+G595+H595+N595+O595+P595+Q595+R595</f>
        <v>0</v>
      </c>
      <c r="Y595" s="85">
        <f>I595+J595+K595+L595+M595+S595+T595+U595+V595+W595</f>
        <v>20</v>
      </c>
      <c r="Z595" s="85">
        <f t="shared" si="109"/>
        <v>20</v>
      </c>
    </row>
    <row r="596" spans="1:26" ht="23.25" customHeight="1" collapsed="1">
      <c r="A596" s="922" t="s">
        <v>797</v>
      </c>
      <c r="B596" s="922"/>
      <c r="C596" s="922"/>
      <c r="D596" s="81">
        <f t="shared" ref="D596:Z596" si="129">SUM(D597:D603)</f>
        <v>0</v>
      </c>
      <c r="E596" s="81">
        <f t="shared" si="129"/>
        <v>0</v>
      </c>
      <c r="F596" s="81">
        <f t="shared" si="129"/>
        <v>0</v>
      </c>
      <c r="G596" s="81">
        <f t="shared" si="129"/>
        <v>0</v>
      </c>
      <c r="H596" s="81">
        <f t="shared" si="129"/>
        <v>75</v>
      </c>
      <c r="I596" s="81">
        <f t="shared" si="129"/>
        <v>0</v>
      </c>
      <c r="J596" s="81">
        <f t="shared" si="129"/>
        <v>0</v>
      </c>
      <c r="K596" s="81">
        <f t="shared" si="129"/>
        <v>0</v>
      </c>
      <c r="L596" s="81">
        <f t="shared" si="129"/>
        <v>0</v>
      </c>
      <c r="M596" s="81">
        <f t="shared" si="129"/>
        <v>131</v>
      </c>
      <c r="N596" s="81">
        <f t="shared" si="129"/>
        <v>0</v>
      </c>
      <c r="O596" s="81">
        <f t="shared" si="129"/>
        <v>0</v>
      </c>
      <c r="P596" s="81">
        <f t="shared" si="129"/>
        <v>0</v>
      </c>
      <c r="Q596" s="81">
        <f t="shared" si="129"/>
        <v>0</v>
      </c>
      <c r="R596" s="81">
        <f t="shared" si="129"/>
        <v>2</v>
      </c>
      <c r="S596" s="81">
        <f t="shared" si="129"/>
        <v>0</v>
      </c>
      <c r="T596" s="81">
        <f t="shared" si="129"/>
        <v>0</v>
      </c>
      <c r="U596" s="81">
        <f t="shared" si="129"/>
        <v>0</v>
      </c>
      <c r="V596" s="81">
        <f t="shared" si="129"/>
        <v>0</v>
      </c>
      <c r="W596" s="81">
        <f t="shared" si="129"/>
        <v>4</v>
      </c>
      <c r="X596" s="82">
        <f t="shared" si="129"/>
        <v>77</v>
      </c>
      <c r="Y596" s="82">
        <f t="shared" si="129"/>
        <v>135</v>
      </c>
      <c r="Z596" s="82">
        <f t="shared" si="129"/>
        <v>212</v>
      </c>
    </row>
    <row r="597" spans="1:26" ht="25.5" hidden="1" outlineLevel="1">
      <c r="A597" s="920" t="s">
        <v>797</v>
      </c>
      <c r="B597" s="920" t="s">
        <v>798</v>
      </c>
      <c r="C597" s="83" t="s">
        <v>799</v>
      </c>
      <c r="D597" s="84">
        <v>0</v>
      </c>
      <c r="E597" s="84">
        <v>0</v>
      </c>
      <c r="F597" s="84">
        <v>0</v>
      </c>
      <c r="G597" s="84">
        <v>0</v>
      </c>
      <c r="H597" s="84">
        <v>0</v>
      </c>
      <c r="I597" s="84">
        <v>0</v>
      </c>
      <c r="J597" s="84">
        <v>0</v>
      </c>
      <c r="K597" s="84">
        <v>0</v>
      </c>
      <c r="L597" s="84">
        <v>0</v>
      </c>
      <c r="M597" s="84">
        <v>0</v>
      </c>
      <c r="N597" s="84">
        <v>0</v>
      </c>
      <c r="O597" s="84">
        <v>0</v>
      </c>
      <c r="P597" s="84">
        <v>0</v>
      </c>
      <c r="Q597" s="84">
        <v>0</v>
      </c>
      <c r="R597" s="84">
        <v>0</v>
      </c>
      <c r="S597" s="84">
        <v>0</v>
      </c>
      <c r="T597" s="84">
        <v>0</v>
      </c>
      <c r="U597" s="84">
        <v>0</v>
      </c>
      <c r="V597" s="84">
        <v>0</v>
      </c>
      <c r="W597" s="84">
        <v>0</v>
      </c>
      <c r="X597" s="85">
        <f t="shared" ref="X597:X603" si="130">D597+E597+F597+G597+H597+N597+O597+P597+Q597+R597</f>
        <v>0</v>
      </c>
      <c r="Y597" s="85">
        <f t="shared" ref="Y597:Y603" si="131">I597+J597+K597+L597+M597+S597+T597+U597+V597+W597</f>
        <v>0</v>
      </c>
      <c r="Z597" s="85">
        <f t="shared" si="109"/>
        <v>0</v>
      </c>
    </row>
    <row r="598" spans="1:26" ht="38.25" hidden="1" outlineLevel="1">
      <c r="A598" s="920"/>
      <c r="B598" s="920"/>
      <c r="C598" s="83" t="s">
        <v>800</v>
      </c>
      <c r="D598" s="84">
        <v>0</v>
      </c>
      <c r="E598" s="84">
        <v>0</v>
      </c>
      <c r="F598" s="84">
        <v>0</v>
      </c>
      <c r="G598" s="84">
        <v>0</v>
      </c>
      <c r="H598" s="84">
        <v>0</v>
      </c>
      <c r="I598" s="84">
        <v>0</v>
      </c>
      <c r="J598" s="84">
        <v>0</v>
      </c>
      <c r="K598" s="84">
        <v>0</v>
      </c>
      <c r="L598" s="84">
        <v>0</v>
      </c>
      <c r="M598" s="84">
        <v>10</v>
      </c>
      <c r="N598" s="84">
        <v>0</v>
      </c>
      <c r="O598" s="84">
        <v>0</v>
      </c>
      <c r="P598" s="84">
        <v>0</v>
      </c>
      <c r="Q598" s="84">
        <v>0</v>
      </c>
      <c r="R598" s="84">
        <v>0</v>
      </c>
      <c r="S598" s="84">
        <v>0</v>
      </c>
      <c r="T598" s="84">
        <v>0</v>
      </c>
      <c r="U598" s="84">
        <v>0</v>
      </c>
      <c r="V598" s="84">
        <v>0</v>
      </c>
      <c r="W598" s="84">
        <v>0</v>
      </c>
      <c r="X598" s="85">
        <f t="shared" si="130"/>
        <v>0</v>
      </c>
      <c r="Y598" s="85">
        <f t="shared" si="131"/>
        <v>10</v>
      </c>
      <c r="Z598" s="85">
        <f t="shared" ref="Z598:Z673" si="132">+Y598+X598</f>
        <v>10</v>
      </c>
    </row>
    <row r="599" spans="1:26" ht="63.75" hidden="1" outlineLevel="1">
      <c r="A599" s="920"/>
      <c r="B599" s="920"/>
      <c r="C599" s="83" t="s">
        <v>801</v>
      </c>
      <c r="D599" s="84">
        <v>0</v>
      </c>
      <c r="E599" s="84">
        <v>0</v>
      </c>
      <c r="F599" s="84">
        <v>0</v>
      </c>
      <c r="G599" s="84">
        <v>0</v>
      </c>
      <c r="H599" s="84">
        <v>10</v>
      </c>
      <c r="I599" s="84">
        <v>0</v>
      </c>
      <c r="J599" s="84">
        <v>0</v>
      </c>
      <c r="K599" s="84">
        <v>0</v>
      </c>
      <c r="L599" s="84">
        <v>0</v>
      </c>
      <c r="M599" s="84">
        <v>121</v>
      </c>
      <c r="N599" s="84">
        <v>0</v>
      </c>
      <c r="O599" s="84">
        <v>0</v>
      </c>
      <c r="P599" s="84">
        <v>0</v>
      </c>
      <c r="Q599" s="84">
        <v>0</v>
      </c>
      <c r="R599" s="84">
        <v>0</v>
      </c>
      <c r="S599" s="84">
        <v>0</v>
      </c>
      <c r="T599" s="84">
        <v>0</v>
      </c>
      <c r="U599" s="84">
        <v>0</v>
      </c>
      <c r="V599" s="84">
        <v>0</v>
      </c>
      <c r="W599" s="84">
        <v>4</v>
      </c>
      <c r="X599" s="85">
        <f t="shared" si="130"/>
        <v>10</v>
      </c>
      <c r="Y599" s="85">
        <f t="shared" si="131"/>
        <v>125</v>
      </c>
      <c r="Z599" s="85">
        <f t="shared" si="132"/>
        <v>135</v>
      </c>
    </row>
    <row r="600" spans="1:26" ht="25.5" hidden="1" outlineLevel="1">
      <c r="A600" s="920"/>
      <c r="B600" s="920" t="s">
        <v>802</v>
      </c>
      <c r="C600" s="83" t="s">
        <v>803</v>
      </c>
      <c r="D600" s="84">
        <v>0</v>
      </c>
      <c r="E600" s="84">
        <v>0</v>
      </c>
      <c r="F600" s="84">
        <v>0</v>
      </c>
      <c r="G600" s="84">
        <v>0</v>
      </c>
      <c r="H600" s="84">
        <v>0</v>
      </c>
      <c r="I600" s="84">
        <v>0</v>
      </c>
      <c r="J600" s="84">
        <v>0</v>
      </c>
      <c r="K600" s="84">
        <v>0</v>
      </c>
      <c r="L600" s="84">
        <v>0</v>
      </c>
      <c r="M600" s="84">
        <v>0</v>
      </c>
      <c r="N600" s="84">
        <v>0</v>
      </c>
      <c r="O600" s="84">
        <v>0</v>
      </c>
      <c r="P600" s="84">
        <v>0</v>
      </c>
      <c r="Q600" s="84">
        <v>0</v>
      </c>
      <c r="R600" s="84">
        <v>0</v>
      </c>
      <c r="S600" s="84">
        <v>0</v>
      </c>
      <c r="T600" s="84">
        <v>0</v>
      </c>
      <c r="U600" s="84">
        <v>0</v>
      </c>
      <c r="V600" s="84">
        <v>0</v>
      </c>
      <c r="W600" s="84">
        <v>0</v>
      </c>
      <c r="X600" s="85">
        <f t="shared" si="130"/>
        <v>0</v>
      </c>
      <c r="Y600" s="85">
        <f t="shared" si="131"/>
        <v>0</v>
      </c>
      <c r="Z600" s="85">
        <f t="shared" si="132"/>
        <v>0</v>
      </c>
    </row>
    <row r="601" spans="1:26" ht="51" hidden="1" outlineLevel="1">
      <c r="A601" s="920"/>
      <c r="B601" s="920"/>
      <c r="C601" s="83" t="s">
        <v>804</v>
      </c>
      <c r="D601" s="84">
        <v>0</v>
      </c>
      <c r="E601" s="84">
        <v>0</v>
      </c>
      <c r="F601" s="84">
        <v>0</v>
      </c>
      <c r="G601" s="84">
        <v>0</v>
      </c>
      <c r="H601" s="84">
        <v>58</v>
      </c>
      <c r="I601" s="84">
        <v>0</v>
      </c>
      <c r="J601" s="84">
        <v>0</v>
      </c>
      <c r="K601" s="84">
        <v>0</v>
      </c>
      <c r="L601" s="84">
        <v>0</v>
      </c>
      <c r="M601" s="84">
        <v>0</v>
      </c>
      <c r="N601" s="84">
        <v>0</v>
      </c>
      <c r="O601" s="84">
        <v>0</v>
      </c>
      <c r="P601" s="84">
        <v>0</v>
      </c>
      <c r="Q601" s="84">
        <v>0</v>
      </c>
      <c r="R601" s="84">
        <v>0</v>
      </c>
      <c r="S601" s="84">
        <v>0</v>
      </c>
      <c r="T601" s="84">
        <v>0</v>
      </c>
      <c r="U601" s="84">
        <v>0</v>
      </c>
      <c r="V601" s="84">
        <v>0</v>
      </c>
      <c r="W601" s="84">
        <v>0</v>
      </c>
      <c r="X601" s="85">
        <f t="shared" si="130"/>
        <v>58</v>
      </c>
      <c r="Y601" s="85">
        <f t="shared" si="131"/>
        <v>0</v>
      </c>
      <c r="Z601" s="85">
        <f t="shared" si="132"/>
        <v>58</v>
      </c>
    </row>
    <row r="602" spans="1:26" ht="38.25" hidden="1" outlineLevel="1">
      <c r="A602" s="920"/>
      <c r="B602" s="920"/>
      <c r="C602" s="83" t="s">
        <v>805</v>
      </c>
      <c r="D602" s="84">
        <v>0</v>
      </c>
      <c r="E602" s="84">
        <v>0</v>
      </c>
      <c r="F602" s="84">
        <v>0</v>
      </c>
      <c r="G602" s="84">
        <v>0</v>
      </c>
      <c r="H602" s="84">
        <v>0</v>
      </c>
      <c r="I602" s="84">
        <v>0</v>
      </c>
      <c r="J602" s="84">
        <v>0</v>
      </c>
      <c r="K602" s="84">
        <v>0</v>
      </c>
      <c r="L602" s="84">
        <v>0</v>
      </c>
      <c r="M602" s="84">
        <v>0</v>
      </c>
      <c r="N602" s="84">
        <v>0</v>
      </c>
      <c r="O602" s="84">
        <v>0</v>
      </c>
      <c r="P602" s="84">
        <v>0</v>
      </c>
      <c r="Q602" s="84">
        <v>0</v>
      </c>
      <c r="R602" s="84">
        <v>0</v>
      </c>
      <c r="S602" s="84">
        <v>0</v>
      </c>
      <c r="T602" s="84">
        <v>0</v>
      </c>
      <c r="U602" s="84">
        <v>0</v>
      </c>
      <c r="V602" s="84">
        <v>0</v>
      </c>
      <c r="W602" s="84">
        <v>0</v>
      </c>
      <c r="X602" s="85">
        <f t="shared" si="130"/>
        <v>0</v>
      </c>
      <c r="Y602" s="85">
        <f t="shared" si="131"/>
        <v>0</v>
      </c>
      <c r="Z602" s="85">
        <f t="shared" si="132"/>
        <v>0</v>
      </c>
    </row>
    <row r="603" spans="1:26" ht="38.25" hidden="1" outlineLevel="1">
      <c r="A603" s="920"/>
      <c r="B603" s="83" t="s">
        <v>806</v>
      </c>
      <c r="C603" s="83" t="s">
        <v>807</v>
      </c>
      <c r="D603" s="84">
        <v>0</v>
      </c>
      <c r="E603" s="84">
        <v>0</v>
      </c>
      <c r="F603" s="84">
        <v>0</v>
      </c>
      <c r="G603" s="84">
        <v>0</v>
      </c>
      <c r="H603" s="84">
        <v>7</v>
      </c>
      <c r="I603" s="84">
        <v>0</v>
      </c>
      <c r="J603" s="84">
        <v>0</v>
      </c>
      <c r="K603" s="84">
        <v>0</v>
      </c>
      <c r="L603" s="84">
        <v>0</v>
      </c>
      <c r="M603" s="84">
        <v>0</v>
      </c>
      <c r="N603" s="84">
        <v>0</v>
      </c>
      <c r="O603" s="84">
        <v>0</v>
      </c>
      <c r="P603" s="84">
        <v>0</v>
      </c>
      <c r="Q603" s="84">
        <v>0</v>
      </c>
      <c r="R603" s="84">
        <v>2</v>
      </c>
      <c r="S603" s="84">
        <v>0</v>
      </c>
      <c r="T603" s="84">
        <v>0</v>
      </c>
      <c r="U603" s="84">
        <v>0</v>
      </c>
      <c r="V603" s="84">
        <v>0</v>
      </c>
      <c r="W603" s="84">
        <v>0</v>
      </c>
      <c r="X603" s="85">
        <f t="shared" si="130"/>
        <v>9</v>
      </c>
      <c r="Y603" s="85">
        <f t="shared" si="131"/>
        <v>0</v>
      </c>
      <c r="Z603" s="85">
        <f t="shared" si="132"/>
        <v>9</v>
      </c>
    </row>
    <row r="604" spans="1:26" ht="12.95" customHeight="1" collapsed="1">
      <c r="A604" s="922" t="s">
        <v>808</v>
      </c>
      <c r="B604" s="922"/>
      <c r="C604" s="922"/>
      <c r="D604" s="81">
        <f t="shared" ref="D604:Z604" si="133">SUM(D605:D608)</f>
        <v>4</v>
      </c>
      <c r="E604" s="81">
        <f t="shared" si="133"/>
        <v>26</v>
      </c>
      <c r="F604" s="81">
        <f t="shared" si="133"/>
        <v>36</v>
      </c>
      <c r="G604" s="81">
        <f t="shared" si="133"/>
        <v>32</v>
      </c>
      <c r="H604" s="81">
        <f t="shared" si="133"/>
        <v>5614</v>
      </c>
      <c r="I604" s="81">
        <f t="shared" si="133"/>
        <v>2</v>
      </c>
      <c r="J604" s="81">
        <f t="shared" si="133"/>
        <v>2</v>
      </c>
      <c r="K604" s="81">
        <f t="shared" si="133"/>
        <v>15</v>
      </c>
      <c r="L604" s="81">
        <f t="shared" si="133"/>
        <v>0</v>
      </c>
      <c r="M604" s="81">
        <f t="shared" si="133"/>
        <v>616</v>
      </c>
      <c r="N604" s="81">
        <f t="shared" si="133"/>
        <v>0</v>
      </c>
      <c r="O604" s="81">
        <f t="shared" si="133"/>
        <v>0</v>
      </c>
      <c r="P604" s="81">
        <f t="shared" si="133"/>
        <v>0</v>
      </c>
      <c r="Q604" s="81">
        <f t="shared" si="133"/>
        <v>0</v>
      </c>
      <c r="R604" s="81">
        <f t="shared" si="133"/>
        <v>254</v>
      </c>
      <c r="S604" s="81">
        <f t="shared" si="133"/>
        <v>0</v>
      </c>
      <c r="T604" s="81">
        <f t="shared" si="133"/>
        <v>0</v>
      </c>
      <c r="U604" s="81">
        <f t="shared" si="133"/>
        <v>0</v>
      </c>
      <c r="V604" s="81">
        <f t="shared" si="133"/>
        <v>0</v>
      </c>
      <c r="W604" s="81">
        <f t="shared" si="133"/>
        <v>17</v>
      </c>
      <c r="X604" s="82">
        <f t="shared" si="133"/>
        <v>5966</v>
      </c>
      <c r="Y604" s="82">
        <f t="shared" si="133"/>
        <v>652</v>
      </c>
      <c r="Z604" s="82">
        <f t="shared" si="133"/>
        <v>6618</v>
      </c>
    </row>
    <row r="605" spans="1:26" ht="63.75" hidden="1" outlineLevel="1">
      <c r="A605" s="920" t="s">
        <v>808</v>
      </c>
      <c r="B605" s="83" t="s">
        <v>809</v>
      </c>
      <c r="C605" s="83" t="s">
        <v>810</v>
      </c>
      <c r="D605" s="84">
        <v>0</v>
      </c>
      <c r="E605" s="84">
        <v>0</v>
      </c>
      <c r="F605" s="84">
        <v>0</v>
      </c>
      <c r="G605" s="84">
        <v>0</v>
      </c>
      <c r="H605" s="84">
        <v>66</v>
      </c>
      <c r="I605" s="84">
        <v>0</v>
      </c>
      <c r="J605" s="84">
        <v>0</v>
      </c>
      <c r="K605" s="84">
        <v>0</v>
      </c>
      <c r="L605" s="84">
        <v>0</v>
      </c>
      <c r="M605" s="84">
        <v>5</v>
      </c>
      <c r="N605" s="84">
        <v>0</v>
      </c>
      <c r="O605" s="84">
        <v>0</v>
      </c>
      <c r="P605" s="84">
        <v>0</v>
      </c>
      <c r="Q605" s="84">
        <v>0</v>
      </c>
      <c r="R605" s="84">
        <v>3</v>
      </c>
      <c r="S605" s="84">
        <v>0</v>
      </c>
      <c r="T605" s="84">
        <v>0</v>
      </c>
      <c r="U605" s="84">
        <v>0</v>
      </c>
      <c r="V605" s="84">
        <v>0</v>
      </c>
      <c r="W605" s="84">
        <v>0</v>
      </c>
      <c r="X605" s="85">
        <f>D605+E605+F605+G605+H605+N605+O605+P605+Q605+R605</f>
        <v>69</v>
      </c>
      <c r="Y605" s="85">
        <f>I605+J605+K605+L605+M605+S605+T605+U605+V605+W605</f>
        <v>5</v>
      </c>
      <c r="Z605" s="85">
        <f t="shared" si="132"/>
        <v>74</v>
      </c>
    </row>
    <row r="606" spans="1:26" ht="63.75" hidden="1" outlineLevel="1">
      <c r="A606" s="920"/>
      <c r="B606" s="83" t="s">
        <v>811</v>
      </c>
      <c r="C606" s="83" t="s">
        <v>812</v>
      </c>
      <c r="D606" s="84">
        <v>0</v>
      </c>
      <c r="E606" s="84">
        <v>0</v>
      </c>
      <c r="F606" s="84">
        <v>0</v>
      </c>
      <c r="G606" s="84">
        <v>0</v>
      </c>
      <c r="H606" s="84">
        <v>255</v>
      </c>
      <c r="I606" s="84">
        <v>0</v>
      </c>
      <c r="J606" s="84">
        <v>0</v>
      </c>
      <c r="K606" s="84">
        <v>0</v>
      </c>
      <c r="L606" s="84">
        <v>0</v>
      </c>
      <c r="M606" s="84">
        <v>0</v>
      </c>
      <c r="N606" s="84">
        <v>0</v>
      </c>
      <c r="O606" s="84">
        <v>0</v>
      </c>
      <c r="P606" s="84">
        <v>0</v>
      </c>
      <c r="Q606" s="84">
        <v>0</v>
      </c>
      <c r="R606" s="84">
        <v>3</v>
      </c>
      <c r="S606" s="84">
        <v>0</v>
      </c>
      <c r="T606" s="84">
        <v>0</v>
      </c>
      <c r="U606" s="84">
        <v>0</v>
      </c>
      <c r="V606" s="84">
        <v>0</v>
      </c>
      <c r="W606" s="84">
        <v>0</v>
      </c>
      <c r="X606" s="85">
        <f>D606+E606+F606+G606+H606+N606+O606+P606+Q606+R606</f>
        <v>258</v>
      </c>
      <c r="Y606" s="85">
        <f>I606+J606+K606+L606+M606+S606+T606+U606+V606+W606</f>
        <v>0</v>
      </c>
      <c r="Z606" s="85">
        <f t="shared" si="132"/>
        <v>258</v>
      </c>
    </row>
    <row r="607" spans="1:26" ht="25.5" hidden="1" outlineLevel="1">
      <c r="A607" s="920"/>
      <c r="B607" s="920" t="s">
        <v>813</v>
      </c>
      <c r="C607" s="83" t="s">
        <v>814</v>
      </c>
      <c r="D607" s="84">
        <v>0</v>
      </c>
      <c r="E607" s="84">
        <v>0</v>
      </c>
      <c r="F607" s="84">
        <v>3</v>
      </c>
      <c r="G607" s="84">
        <v>4</v>
      </c>
      <c r="H607" s="84">
        <v>318</v>
      </c>
      <c r="I607" s="84">
        <v>1</v>
      </c>
      <c r="J607" s="84">
        <v>0</v>
      </c>
      <c r="K607" s="84">
        <v>3</v>
      </c>
      <c r="L607" s="84">
        <v>0</v>
      </c>
      <c r="M607" s="84">
        <v>247</v>
      </c>
      <c r="N607" s="84">
        <v>0</v>
      </c>
      <c r="O607" s="84">
        <v>0</v>
      </c>
      <c r="P607" s="84">
        <v>0</v>
      </c>
      <c r="Q607" s="84">
        <v>0</v>
      </c>
      <c r="R607" s="84">
        <v>7</v>
      </c>
      <c r="S607" s="84">
        <v>0</v>
      </c>
      <c r="T607" s="84">
        <v>0</v>
      </c>
      <c r="U607" s="84">
        <v>0</v>
      </c>
      <c r="V607" s="84">
        <v>0</v>
      </c>
      <c r="W607" s="84">
        <v>6</v>
      </c>
      <c r="X607" s="85">
        <f>D607+E607+F607+G607+H607+N607+O607+P607+Q607+R607</f>
        <v>332</v>
      </c>
      <c r="Y607" s="85">
        <f>I607+J607+K607+L607+M607+S607+T607+U607+V607+W607</f>
        <v>257</v>
      </c>
      <c r="Z607" s="85">
        <f t="shared" si="132"/>
        <v>589</v>
      </c>
    </row>
    <row r="608" spans="1:26" ht="63.75" hidden="1" outlineLevel="1">
      <c r="A608" s="920"/>
      <c r="B608" s="920"/>
      <c r="C608" s="83" t="s">
        <v>815</v>
      </c>
      <c r="D608" s="84">
        <v>4</v>
      </c>
      <c r="E608" s="84">
        <v>26</v>
      </c>
      <c r="F608" s="84">
        <v>33</v>
      </c>
      <c r="G608" s="84">
        <v>28</v>
      </c>
      <c r="H608" s="84">
        <v>4975</v>
      </c>
      <c r="I608" s="84">
        <v>1</v>
      </c>
      <c r="J608" s="84">
        <v>2</v>
      </c>
      <c r="K608" s="84">
        <v>12</v>
      </c>
      <c r="L608" s="84">
        <v>0</v>
      </c>
      <c r="M608" s="84">
        <v>364</v>
      </c>
      <c r="N608" s="84">
        <v>0</v>
      </c>
      <c r="O608" s="84">
        <v>0</v>
      </c>
      <c r="P608" s="84">
        <v>0</v>
      </c>
      <c r="Q608" s="84">
        <v>0</v>
      </c>
      <c r="R608" s="84">
        <v>241</v>
      </c>
      <c r="S608" s="84">
        <v>0</v>
      </c>
      <c r="T608" s="84">
        <v>0</v>
      </c>
      <c r="U608" s="84">
        <v>0</v>
      </c>
      <c r="V608" s="84">
        <v>0</v>
      </c>
      <c r="W608" s="84">
        <v>11</v>
      </c>
      <c r="X608" s="85">
        <f>D608+E608+F608+G608+H608+N608+O608+P608+Q608+R608</f>
        <v>5307</v>
      </c>
      <c r="Y608" s="85">
        <f>I608+J608+K608+L608+M608+S608+T608+U608+V608+W608</f>
        <v>390</v>
      </c>
      <c r="Z608" s="85">
        <f t="shared" si="132"/>
        <v>5697</v>
      </c>
    </row>
    <row r="609" spans="1:26" ht="12.95" customHeight="1" collapsed="1">
      <c r="A609" s="922" t="s">
        <v>816</v>
      </c>
      <c r="B609" s="922"/>
      <c r="C609" s="922"/>
      <c r="D609" s="81">
        <f t="shared" ref="D609:Z609" si="134">SUM(D610:D612)</f>
        <v>0</v>
      </c>
      <c r="E609" s="81">
        <f t="shared" si="134"/>
        <v>0</v>
      </c>
      <c r="F609" s="81">
        <f t="shared" si="134"/>
        <v>0</v>
      </c>
      <c r="G609" s="81">
        <f t="shared" si="134"/>
        <v>0</v>
      </c>
      <c r="H609" s="81">
        <f t="shared" si="134"/>
        <v>152</v>
      </c>
      <c r="I609" s="81">
        <f t="shared" si="134"/>
        <v>0</v>
      </c>
      <c r="J609" s="81">
        <f t="shared" si="134"/>
        <v>0</v>
      </c>
      <c r="K609" s="81">
        <f t="shared" si="134"/>
        <v>6</v>
      </c>
      <c r="L609" s="81">
        <f t="shared" si="134"/>
        <v>0</v>
      </c>
      <c r="M609" s="81">
        <f t="shared" si="134"/>
        <v>242</v>
      </c>
      <c r="N609" s="81">
        <f t="shared" si="134"/>
        <v>0</v>
      </c>
      <c r="O609" s="81">
        <f t="shared" si="134"/>
        <v>0</v>
      </c>
      <c r="P609" s="81">
        <f t="shared" si="134"/>
        <v>0</v>
      </c>
      <c r="Q609" s="81">
        <f t="shared" si="134"/>
        <v>0</v>
      </c>
      <c r="R609" s="81">
        <f t="shared" si="134"/>
        <v>0</v>
      </c>
      <c r="S609" s="81">
        <f t="shared" si="134"/>
        <v>0</v>
      </c>
      <c r="T609" s="81">
        <f t="shared" si="134"/>
        <v>0</v>
      </c>
      <c r="U609" s="81">
        <f t="shared" si="134"/>
        <v>0</v>
      </c>
      <c r="V609" s="81">
        <f t="shared" si="134"/>
        <v>0</v>
      </c>
      <c r="W609" s="81">
        <f t="shared" si="134"/>
        <v>0</v>
      </c>
      <c r="X609" s="82">
        <f t="shared" si="134"/>
        <v>152</v>
      </c>
      <c r="Y609" s="82">
        <f t="shared" si="134"/>
        <v>248</v>
      </c>
      <c r="Z609" s="82">
        <f t="shared" si="134"/>
        <v>400</v>
      </c>
    </row>
    <row r="610" spans="1:26" hidden="1" outlineLevel="1">
      <c r="A610" s="920" t="s">
        <v>816</v>
      </c>
      <c r="B610" s="920" t="s">
        <v>817</v>
      </c>
      <c r="C610" s="83" t="s">
        <v>818</v>
      </c>
      <c r="D610" s="84">
        <v>0</v>
      </c>
      <c r="E610" s="84">
        <v>0</v>
      </c>
      <c r="F610" s="84">
        <v>0</v>
      </c>
      <c r="G610" s="84">
        <v>0</v>
      </c>
      <c r="H610" s="84">
        <v>27</v>
      </c>
      <c r="I610" s="84">
        <v>0</v>
      </c>
      <c r="J610" s="84">
        <v>0</v>
      </c>
      <c r="K610" s="84">
        <v>3</v>
      </c>
      <c r="L610" s="84">
        <v>0</v>
      </c>
      <c r="M610" s="84">
        <v>230</v>
      </c>
      <c r="N610" s="84">
        <v>0</v>
      </c>
      <c r="O610" s="84">
        <v>0</v>
      </c>
      <c r="P610" s="84">
        <v>0</v>
      </c>
      <c r="Q610" s="84">
        <v>0</v>
      </c>
      <c r="R610" s="84">
        <v>0</v>
      </c>
      <c r="S610" s="84">
        <v>0</v>
      </c>
      <c r="T610" s="84">
        <v>0</v>
      </c>
      <c r="U610" s="84">
        <v>0</v>
      </c>
      <c r="V610" s="84">
        <v>0</v>
      </c>
      <c r="W610" s="84">
        <v>0</v>
      </c>
      <c r="X610" s="85">
        <f>D610+E610+F610+G610+H610+N610+O610+P610+Q610+R610</f>
        <v>27</v>
      </c>
      <c r="Y610" s="85">
        <f>I610+J610+K610+L610+M610+S610+T610+U610+V610+W610</f>
        <v>233</v>
      </c>
      <c r="Z610" s="85">
        <f t="shared" si="132"/>
        <v>260</v>
      </c>
    </row>
    <row r="611" spans="1:26" hidden="1" outlineLevel="1">
      <c r="A611" s="920"/>
      <c r="B611" s="920"/>
      <c r="C611" s="83" t="s">
        <v>819</v>
      </c>
      <c r="D611" s="84">
        <v>0</v>
      </c>
      <c r="E611" s="84">
        <v>0</v>
      </c>
      <c r="F611" s="84">
        <v>0</v>
      </c>
      <c r="G611" s="84">
        <v>0</v>
      </c>
      <c r="H611" s="84">
        <v>0</v>
      </c>
      <c r="I611" s="84">
        <v>0</v>
      </c>
      <c r="J611" s="84">
        <v>0</v>
      </c>
      <c r="K611" s="84">
        <v>0</v>
      </c>
      <c r="L611" s="84">
        <v>0</v>
      </c>
      <c r="M611" s="84">
        <v>0</v>
      </c>
      <c r="N611" s="84">
        <v>0</v>
      </c>
      <c r="O611" s="84">
        <v>0</v>
      </c>
      <c r="P611" s="84">
        <v>0</v>
      </c>
      <c r="Q611" s="84">
        <v>0</v>
      </c>
      <c r="R611" s="84">
        <v>0</v>
      </c>
      <c r="S611" s="84">
        <v>0</v>
      </c>
      <c r="T611" s="84">
        <v>0</v>
      </c>
      <c r="U611" s="84">
        <v>0</v>
      </c>
      <c r="V611" s="84">
        <v>0</v>
      </c>
      <c r="W611" s="84">
        <v>0</v>
      </c>
      <c r="X611" s="85">
        <f>D611+E611+F611+G611+H611+N611+O611+P611+Q611+R611</f>
        <v>0</v>
      </c>
      <c r="Y611" s="85">
        <f>I611+J611+K611+L611+M611+S611+T611+U611+V611+W611</f>
        <v>0</v>
      </c>
      <c r="Z611" s="85">
        <f t="shared" si="132"/>
        <v>0</v>
      </c>
    </row>
    <row r="612" spans="1:26" ht="102" hidden="1" outlineLevel="1">
      <c r="A612" s="920"/>
      <c r="B612" s="83" t="s">
        <v>820</v>
      </c>
      <c r="C612" s="83" t="s">
        <v>821</v>
      </c>
      <c r="D612" s="84">
        <v>0</v>
      </c>
      <c r="E612" s="84">
        <v>0</v>
      </c>
      <c r="F612" s="84">
        <v>0</v>
      </c>
      <c r="G612" s="84">
        <v>0</v>
      </c>
      <c r="H612" s="84">
        <v>125</v>
      </c>
      <c r="I612" s="84">
        <v>0</v>
      </c>
      <c r="J612" s="84">
        <v>0</v>
      </c>
      <c r="K612" s="84">
        <v>3</v>
      </c>
      <c r="L612" s="84">
        <v>0</v>
      </c>
      <c r="M612" s="84">
        <v>12</v>
      </c>
      <c r="N612" s="84">
        <v>0</v>
      </c>
      <c r="O612" s="84">
        <v>0</v>
      </c>
      <c r="P612" s="84">
        <v>0</v>
      </c>
      <c r="Q612" s="84">
        <v>0</v>
      </c>
      <c r="R612" s="84">
        <v>0</v>
      </c>
      <c r="S612" s="84">
        <v>0</v>
      </c>
      <c r="T612" s="84">
        <v>0</v>
      </c>
      <c r="U612" s="84">
        <v>0</v>
      </c>
      <c r="V612" s="84">
        <v>0</v>
      </c>
      <c r="W612" s="84">
        <v>0</v>
      </c>
      <c r="X612" s="85">
        <f>D612+E612+F612+G612+H612+N612+O612+P612+Q612+R612</f>
        <v>125</v>
      </c>
      <c r="Y612" s="85">
        <f>I612+J612+K612+L612+M612+S612+T612+U612+V612+W612</f>
        <v>15</v>
      </c>
      <c r="Z612" s="85">
        <f t="shared" si="132"/>
        <v>140</v>
      </c>
    </row>
    <row r="613" spans="1:26" ht="23.25" customHeight="1" collapsed="1">
      <c r="A613" s="922" t="s">
        <v>822</v>
      </c>
      <c r="B613" s="922"/>
      <c r="C613" s="922"/>
      <c r="D613" s="81">
        <f t="shared" ref="D613:Z613" si="135">+D614+D615+D616</f>
        <v>8</v>
      </c>
      <c r="E613" s="81">
        <f t="shared" si="135"/>
        <v>56</v>
      </c>
      <c r="F613" s="81">
        <f t="shared" si="135"/>
        <v>129</v>
      </c>
      <c r="G613" s="81">
        <f t="shared" si="135"/>
        <v>28</v>
      </c>
      <c r="H613" s="81">
        <f t="shared" si="135"/>
        <v>9217</v>
      </c>
      <c r="I613" s="81">
        <f t="shared" si="135"/>
        <v>1</v>
      </c>
      <c r="J613" s="81">
        <f t="shared" si="135"/>
        <v>18</v>
      </c>
      <c r="K613" s="81">
        <f t="shared" si="135"/>
        <v>33</v>
      </c>
      <c r="L613" s="81">
        <f t="shared" si="135"/>
        <v>20</v>
      </c>
      <c r="M613" s="81">
        <f t="shared" si="135"/>
        <v>1222</v>
      </c>
      <c r="N613" s="81">
        <f t="shared" si="135"/>
        <v>0</v>
      </c>
      <c r="O613" s="81">
        <f t="shared" si="135"/>
        <v>0</v>
      </c>
      <c r="P613" s="81">
        <f t="shared" si="135"/>
        <v>0</v>
      </c>
      <c r="Q613" s="81">
        <f t="shared" si="135"/>
        <v>0</v>
      </c>
      <c r="R613" s="81">
        <f t="shared" si="135"/>
        <v>371</v>
      </c>
      <c r="S613" s="81">
        <f t="shared" si="135"/>
        <v>0</v>
      </c>
      <c r="T613" s="81">
        <f t="shared" si="135"/>
        <v>0</v>
      </c>
      <c r="U613" s="81">
        <f t="shared" si="135"/>
        <v>0</v>
      </c>
      <c r="V613" s="81">
        <f t="shared" si="135"/>
        <v>0</v>
      </c>
      <c r="W613" s="81">
        <f t="shared" si="135"/>
        <v>9</v>
      </c>
      <c r="X613" s="82">
        <f t="shared" si="135"/>
        <v>9809</v>
      </c>
      <c r="Y613" s="82">
        <f t="shared" si="135"/>
        <v>1303</v>
      </c>
      <c r="Z613" s="82">
        <f t="shared" si="135"/>
        <v>11112</v>
      </c>
    </row>
    <row r="614" spans="1:26" ht="38.25" hidden="1" outlineLevel="1">
      <c r="A614" s="920" t="s">
        <v>822</v>
      </c>
      <c r="B614" s="83" t="s">
        <v>823</v>
      </c>
      <c r="C614" s="83" t="s">
        <v>824</v>
      </c>
      <c r="D614" s="84">
        <v>2</v>
      </c>
      <c r="E614" s="84">
        <v>24</v>
      </c>
      <c r="F614" s="84">
        <v>39</v>
      </c>
      <c r="G614" s="84">
        <v>12</v>
      </c>
      <c r="H614" s="84">
        <v>2373</v>
      </c>
      <c r="I614" s="84">
        <v>0</v>
      </c>
      <c r="J614" s="84">
        <v>2</v>
      </c>
      <c r="K614" s="84">
        <v>3</v>
      </c>
      <c r="L614" s="84">
        <v>8</v>
      </c>
      <c r="M614" s="84">
        <v>269</v>
      </c>
      <c r="N614" s="84">
        <v>0</v>
      </c>
      <c r="O614" s="84">
        <v>0</v>
      </c>
      <c r="P614" s="84">
        <v>0</v>
      </c>
      <c r="Q614" s="84">
        <v>0</v>
      </c>
      <c r="R614" s="84">
        <v>192</v>
      </c>
      <c r="S614" s="84">
        <v>0</v>
      </c>
      <c r="T614" s="84">
        <v>0</v>
      </c>
      <c r="U614" s="84">
        <v>0</v>
      </c>
      <c r="V614" s="84">
        <v>0</v>
      </c>
      <c r="W614" s="84">
        <v>2</v>
      </c>
      <c r="X614" s="85">
        <f>D614+E614+F614+G614+H614+N614+O614+P614+Q614+R614</f>
        <v>2642</v>
      </c>
      <c r="Y614" s="85">
        <f>I614+J614+K614+L614+M614+S614+T614+U614+V614+W614</f>
        <v>284</v>
      </c>
      <c r="Z614" s="85">
        <f t="shared" si="132"/>
        <v>2926</v>
      </c>
    </row>
    <row r="615" spans="1:26" ht="25.5" hidden="1" outlineLevel="1">
      <c r="A615" s="920"/>
      <c r="B615" s="920" t="s">
        <v>825</v>
      </c>
      <c r="C615" s="83" t="s">
        <v>826</v>
      </c>
      <c r="D615" s="84">
        <v>1</v>
      </c>
      <c r="E615" s="84">
        <v>4</v>
      </c>
      <c r="F615" s="84">
        <v>3</v>
      </c>
      <c r="G615" s="84">
        <v>4</v>
      </c>
      <c r="H615" s="84">
        <v>355</v>
      </c>
      <c r="I615" s="84">
        <v>0</v>
      </c>
      <c r="J615" s="84">
        <v>6</v>
      </c>
      <c r="K615" s="84">
        <v>0</v>
      </c>
      <c r="L615" s="84">
        <v>0</v>
      </c>
      <c r="M615" s="84">
        <v>40</v>
      </c>
      <c r="N615" s="84">
        <v>0</v>
      </c>
      <c r="O615" s="84">
        <v>0</v>
      </c>
      <c r="P615" s="84">
        <v>0</v>
      </c>
      <c r="Q615" s="84">
        <v>0</v>
      </c>
      <c r="R615" s="84">
        <v>7</v>
      </c>
      <c r="S615" s="84">
        <v>0</v>
      </c>
      <c r="T615" s="84">
        <v>0</v>
      </c>
      <c r="U615" s="84">
        <v>0</v>
      </c>
      <c r="V615" s="84">
        <v>0</v>
      </c>
      <c r="W615" s="84">
        <v>0</v>
      </c>
      <c r="X615" s="85">
        <f>D615+E615+F615+G615+H615+N615+O615+P615+Q615+R615</f>
        <v>374</v>
      </c>
      <c r="Y615" s="85">
        <f>I615+J615+K615+L615+M615+S615+T615+U615+V615+W615</f>
        <v>46</v>
      </c>
      <c r="Z615" s="85">
        <f t="shared" si="132"/>
        <v>420</v>
      </c>
    </row>
    <row r="616" spans="1:26" ht="38.25" hidden="1" outlineLevel="1">
      <c r="A616" s="920"/>
      <c r="B616" s="920"/>
      <c r="C616" s="83" t="s">
        <v>827</v>
      </c>
      <c r="D616" s="84">
        <v>5</v>
      </c>
      <c r="E616" s="84">
        <v>28</v>
      </c>
      <c r="F616" s="84">
        <v>87</v>
      </c>
      <c r="G616" s="84">
        <v>12</v>
      </c>
      <c r="H616" s="84">
        <v>6489</v>
      </c>
      <c r="I616" s="84">
        <v>1</v>
      </c>
      <c r="J616" s="84">
        <v>10</v>
      </c>
      <c r="K616" s="84">
        <v>30</v>
      </c>
      <c r="L616" s="84">
        <v>12</v>
      </c>
      <c r="M616" s="84">
        <v>913</v>
      </c>
      <c r="N616" s="84">
        <v>0</v>
      </c>
      <c r="O616" s="84">
        <v>0</v>
      </c>
      <c r="P616" s="84">
        <v>0</v>
      </c>
      <c r="Q616" s="84">
        <v>0</v>
      </c>
      <c r="R616" s="84">
        <v>172</v>
      </c>
      <c r="S616" s="84">
        <v>0</v>
      </c>
      <c r="T616" s="84">
        <v>0</v>
      </c>
      <c r="U616" s="84">
        <v>0</v>
      </c>
      <c r="V616" s="84">
        <v>0</v>
      </c>
      <c r="W616" s="84">
        <v>7</v>
      </c>
      <c r="X616" s="85">
        <f>D616+E616+F616+G616+H616+N616+O616+P616+Q616+R616</f>
        <v>6793</v>
      </c>
      <c r="Y616" s="85">
        <f>I616+J616+K616+L616+M616+S616+T616+U616+V616+W616</f>
        <v>973</v>
      </c>
      <c r="Z616" s="85">
        <f t="shared" si="132"/>
        <v>7766</v>
      </c>
    </row>
    <row r="617" spans="1:26" ht="27" customHeight="1" collapsed="1">
      <c r="A617" s="922" t="s">
        <v>828</v>
      </c>
      <c r="B617" s="922"/>
      <c r="C617" s="922"/>
      <c r="D617" s="81">
        <f t="shared" ref="D617:Z617" si="136">+D618+D619+D620</f>
        <v>13</v>
      </c>
      <c r="E617" s="81">
        <f t="shared" si="136"/>
        <v>42</v>
      </c>
      <c r="F617" s="81">
        <f t="shared" si="136"/>
        <v>135</v>
      </c>
      <c r="G617" s="81">
        <f t="shared" si="136"/>
        <v>35</v>
      </c>
      <c r="H617" s="81">
        <f t="shared" si="136"/>
        <v>11766</v>
      </c>
      <c r="I617" s="81">
        <f t="shared" si="136"/>
        <v>3</v>
      </c>
      <c r="J617" s="81">
        <f t="shared" si="136"/>
        <v>4</v>
      </c>
      <c r="K617" s="81">
        <f t="shared" si="136"/>
        <v>12</v>
      </c>
      <c r="L617" s="81">
        <f t="shared" si="136"/>
        <v>4</v>
      </c>
      <c r="M617" s="81">
        <f t="shared" si="136"/>
        <v>261</v>
      </c>
      <c r="N617" s="81">
        <f t="shared" si="136"/>
        <v>0</v>
      </c>
      <c r="O617" s="81">
        <f t="shared" si="136"/>
        <v>2</v>
      </c>
      <c r="P617" s="81">
        <f t="shared" si="136"/>
        <v>0</v>
      </c>
      <c r="Q617" s="81">
        <f t="shared" si="136"/>
        <v>1</v>
      </c>
      <c r="R617" s="81">
        <f t="shared" si="136"/>
        <v>632</v>
      </c>
      <c r="S617" s="81">
        <f t="shared" si="136"/>
        <v>0</v>
      </c>
      <c r="T617" s="81">
        <f t="shared" si="136"/>
        <v>0</v>
      </c>
      <c r="U617" s="81">
        <f t="shared" si="136"/>
        <v>0</v>
      </c>
      <c r="V617" s="81">
        <f t="shared" si="136"/>
        <v>0</v>
      </c>
      <c r="W617" s="81">
        <f t="shared" si="136"/>
        <v>14</v>
      </c>
      <c r="X617" s="82">
        <f t="shared" si="136"/>
        <v>12626</v>
      </c>
      <c r="Y617" s="82">
        <f t="shared" si="136"/>
        <v>298</v>
      </c>
      <c r="Z617" s="82">
        <f t="shared" si="136"/>
        <v>12924</v>
      </c>
    </row>
    <row r="618" spans="1:26" ht="25.5" hidden="1" outlineLevel="1">
      <c r="A618" s="920" t="s">
        <v>828</v>
      </c>
      <c r="B618" s="920" t="s">
        <v>829</v>
      </c>
      <c r="C618" s="83" t="s">
        <v>830</v>
      </c>
      <c r="D618" s="84">
        <v>1</v>
      </c>
      <c r="E618" s="84">
        <v>0</v>
      </c>
      <c r="F618" s="84">
        <v>6</v>
      </c>
      <c r="G618" s="84">
        <v>4</v>
      </c>
      <c r="H618" s="84">
        <v>1950</v>
      </c>
      <c r="I618" s="84">
        <v>1</v>
      </c>
      <c r="J618" s="84">
        <v>0</v>
      </c>
      <c r="K618" s="84">
        <v>0</v>
      </c>
      <c r="L618" s="84">
        <v>0</v>
      </c>
      <c r="M618" s="84">
        <v>5</v>
      </c>
      <c r="N618" s="84">
        <v>0</v>
      </c>
      <c r="O618" s="84">
        <v>0</v>
      </c>
      <c r="P618" s="84">
        <v>0</v>
      </c>
      <c r="Q618" s="84">
        <v>0</v>
      </c>
      <c r="R618" s="84">
        <v>46</v>
      </c>
      <c r="S618" s="84">
        <v>0</v>
      </c>
      <c r="T618" s="84">
        <v>0</v>
      </c>
      <c r="U618" s="84">
        <v>0</v>
      </c>
      <c r="V618" s="84">
        <v>0</v>
      </c>
      <c r="W618" s="84">
        <v>0</v>
      </c>
      <c r="X618" s="85">
        <f>D618+E618+F618+G618+H618+N618+O618+P618+Q618+R618</f>
        <v>2007</v>
      </c>
      <c r="Y618" s="85">
        <f>I618+J618+K618+L618+M618+S618+T618+U618+V618+W618</f>
        <v>6</v>
      </c>
      <c r="Z618" s="85">
        <f t="shared" si="132"/>
        <v>2013</v>
      </c>
    </row>
    <row r="619" spans="1:26" ht="38.25" hidden="1" outlineLevel="1">
      <c r="A619" s="920"/>
      <c r="B619" s="920"/>
      <c r="C619" s="83" t="s">
        <v>831</v>
      </c>
      <c r="D619" s="84">
        <v>7</v>
      </c>
      <c r="E619" s="84">
        <v>28</v>
      </c>
      <c r="F619" s="84">
        <v>84</v>
      </c>
      <c r="G619" s="84">
        <v>27</v>
      </c>
      <c r="H619" s="84">
        <v>8533</v>
      </c>
      <c r="I619" s="84">
        <v>0</v>
      </c>
      <c r="J619" s="84">
        <v>2</v>
      </c>
      <c r="K619" s="84">
        <v>3</v>
      </c>
      <c r="L619" s="84">
        <v>0</v>
      </c>
      <c r="M619" s="84">
        <v>189</v>
      </c>
      <c r="N619" s="84">
        <v>0</v>
      </c>
      <c r="O619" s="84">
        <v>2</v>
      </c>
      <c r="P619" s="84">
        <v>0</v>
      </c>
      <c r="Q619" s="84">
        <v>1</v>
      </c>
      <c r="R619" s="84">
        <v>468</v>
      </c>
      <c r="S619" s="84">
        <v>0</v>
      </c>
      <c r="T619" s="84">
        <v>0</v>
      </c>
      <c r="U619" s="84">
        <v>0</v>
      </c>
      <c r="V619" s="84">
        <v>0</v>
      </c>
      <c r="W619" s="84">
        <v>13</v>
      </c>
      <c r="X619" s="85">
        <f>D619+E619+F619+G619+H619+N619+O619+P619+Q619+R619</f>
        <v>9150</v>
      </c>
      <c r="Y619" s="85">
        <f>I619+J619+K619+L619+M619+S619+T619+U619+V619+W619</f>
        <v>207</v>
      </c>
      <c r="Z619" s="85">
        <f t="shared" si="132"/>
        <v>9357</v>
      </c>
    </row>
    <row r="620" spans="1:26" ht="51" hidden="1" outlineLevel="1">
      <c r="A620" s="920"/>
      <c r="B620" s="83" t="s">
        <v>832</v>
      </c>
      <c r="C620" s="83" t="s">
        <v>833</v>
      </c>
      <c r="D620" s="84">
        <v>5</v>
      </c>
      <c r="E620" s="84">
        <v>14</v>
      </c>
      <c r="F620" s="84">
        <v>45</v>
      </c>
      <c r="G620" s="84">
        <v>4</v>
      </c>
      <c r="H620" s="84">
        <v>1283</v>
      </c>
      <c r="I620" s="84">
        <v>2</v>
      </c>
      <c r="J620" s="84">
        <v>2</v>
      </c>
      <c r="K620" s="84">
        <v>9</v>
      </c>
      <c r="L620" s="84">
        <v>4</v>
      </c>
      <c r="M620" s="84">
        <v>67</v>
      </c>
      <c r="N620" s="84">
        <v>0</v>
      </c>
      <c r="O620" s="84">
        <v>0</v>
      </c>
      <c r="P620" s="84">
        <v>0</v>
      </c>
      <c r="Q620" s="84">
        <v>0</v>
      </c>
      <c r="R620" s="84">
        <v>118</v>
      </c>
      <c r="S620" s="84">
        <v>0</v>
      </c>
      <c r="T620" s="84">
        <v>0</v>
      </c>
      <c r="U620" s="84">
        <v>0</v>
      </c>
      <c r="V620" s="84">
        <v>0</v>
      </c>
      <c r="W620" s="84">
        <v>1</v>
      </c>
      <c r="X620" s="85">
        <f>D620+E620+F620+G620+H620+N620+O620+P620+Q620+R620</f>
        <v>1469</v>
      </c>
      <c r="Y620" s="85">
        <f>I620+J620+K620+L620+M620+S620+T620+U620+V620+W620</f>
        <v>85</v>
      </c>
      <c r="Z620" s="85">
        <f t="shared" si="132"/>
        <v>1554</v>
      </c>
    </row>
    <row r="621" spans="1:26" ht="12.95" customHeight="1" collapsed="1">
      <c r="A621" s="922" t="s">
        <v>834</v>
      </c>
      <c r="B621" s="922"/>
      <c r="C621" s="922"/>
      <c r="D621" s="81">
        <f t="shared" ref="D621:Z621" si="137">+D622+D623+D624</f>
        <v>1</v>
      </c>
      <c r="E621" s="81">
        <f t="shared" si="137"/>
        <v>6</v>
      </c>
      <c r="F621" s="81">
        <f t="shared" si="137"/>
        <v>15</v>
      </c>
      <c r="G621" s="81">
        <f t="shared" si="137"/>
        <v>4</v>
      </c>
      <c r="H621" s="81">
        <f t="shared" si="137"/>
        <v>488</v>
      </c>
      <c r="I621" s="81">
        <f t="shared" si="137"/>
        <v>0</v>
      </c>
      <c r="J621" s="81">
        <f t="shared" si="137"/>
        <v>2</v>
      </c>
      <c r="K621" s="81">
        <f t="shared" si="137"/>
        <v>3</v>
      </c>
      <c r="L621" s="81">
        <f t="shared" si="137"/>
        <v>4</v>
      </c>
      <c r="M621" s="81">
        <f t="shared" si="137"/>
        <v>45</v>
      </c>
      <c r="N621" s="81">
        <f t="shared" si="137"/>
        <v>0</v>
      </c>
      <c r="O621" s="81">
        <f t="shared" si="137"/>
        <v>0</v>
      </c>
      <c r="P621" s="81">
        <f t="shared" si="137"/>
        <v>0</v>
      </c>
      <c r="Q621" s="81">
        <f t="shared" si="137"/>
        <v>0</v>
      </c>
      <c r="R621" s="81">
        <f t="shared" si="137"/>
        <v>15</v>
      </c>
      <c r="S621" s="81">
        <f t="shared" si="137"/>
        <v>0</v>
      </c>
      <c r="T621" s="81">
        <f t="shared" si="137"/>
        <v>0</v>
      </c>
      <c r="U621" s="81">
        <f t="shared" si="137"/>
        <v>0</v>
      </c>
      <c r="V621" s="81">
        <f t="shared" si="137"/>
        <v>0</v>
      </c>
      <c r="W621" s="81">
        <f t="shared" si="137"/>
        <v>0</v>
      </c>
      <c r="X621" s="82">
        <f t="shared" si="137"/>
        <v>529</v>
      </c>
      <c r="Y621" s="82">
        <f t="shared" si="137"/>
        <v>54</v>
      </c>
      <c r="Z621" s="82">
        <f t="shared" si="137"/>
        <v>583</v>
      </c>
    </row>
    <row r="622" spans="1:26" ht="51" hidden="1" outlineLevel="1">
      <c r="A622" s="920" t="s">
        <v>834</v>
      </c>
      <c r="B622" s="920" t="s">
        <v>835</v>
      </c>
      <c r="C622" s="83" t="s">
        <v>836</v>
      </c>
      <c r="D622" s="84">
        <v>1</v>
      </c>
      <c r="E622" s="84">
        <v>0</v>
      </c>
      <c r="F622" s="84">
        <v>0</v>
      </c>
      <c r="G622" s="84">
        <v>0</v>
      </c>
      <c r="H622" s="84">
        <v>0</v>
      </c>
      <c r="I622" s="84">
        <v>0</v>
      </c>
      <c r="J622" s="84">
        <v>0</v>
      </c>
      <c r="K622" s="84">
        <v>0</v>
      </c>
      <c r="L622" s="84">
        <v>0</v>
      </c>
      <c r="M622" s="84">
        <v>17</v>
      </c>
      <c r="N622" s="84">
        <v>0</v>
      </c>
      <c r="O622" s="84">
        <v>0</v>
      </c>
      <c r="P622" s="84">
        <v>0</v>
      </c>
      <c r="Q622" s="84">
        <v>0</v>
      </c>
      <c r="R622" s="84">
        <v>0</v>
      </c>
      <c r="S622" s="84">
        <v>0</v>
      </c>
      <c r="T622" s="84">
        <v>0</v>
      </c>
      <c r="U622" s="84">
        <v>0</v>
      </c>
      <c r="V622" s="84">
        <v>0</v>
      </c>
      <c r="W622" s="84">
        <v>0</v>
      </c>
      <c r="X622" s="85">
        <f>D622+E622+F622+G622+H622+N622+O622+P622+Q622+R622</f>
        <v>1</v>
      </c>
      <c r="Y622" s="85">
        <f>I622+J622+K622+L622+M622+S622+T622+U622+V622+W622</f>
        <v>17</v>
      </c>
      <c r="Z622" s="85">
        <f t="shared" si="132"/>
        <v>18</v>
      </c>
    </row>
    <row r="623" spans="1:26" ht="63.75" hidden="1" outlineLevel="1">
      <c r="A623" s="920"/>
      <c r="B623" s="920"/>
      <c r="C623" s="83" t="s">
        <v>837</v>
      </c>
      <c r="D623" s="84">
        <v>0</v>
      </c>
      <c r="E623" s="84">
        <v>6</v>
      </c>
      <c r="F623" s="84">
        <v>12</v>
      </c>
      <c r="G623" s="84">
        <v>4</v>
      </c>
      <c r="H623" s="84">
        <v>303</v>
      </c>
      <c r="I623" s="84">
        <v>0</v>
      </c>
      <c r="J623" s="84">
        <v>2</v>
      </c>
      <c r="K623" s="84">
        <v>3</v>
      </c>
      <c r="L623" s="84">
        <v>4</v>
      </c>
      <c r="M623" s="84">
        <v>28</v>
      </c>
      <c r="N623" s="84">
        <v>0</v>
      </c>
      <c r="O623" s="84">
        <v>0</v>
      </c>
      <c r="P623" s="84">
        <v>0</v>
      </c>
      <c r="Q623" s="84">
        <v>0</v>
      </c>
      <c r="R623" s="84">
        <v>0</v>
      </c>
      <c r="S623" s="84">
        <v>0</v>
      </c>
      <c r="T623" s="84">
        <v>0</v>
      </c>
      <c r="U623" s="84">
        <v>0</v>
      </c>
      <c r="V623" s="84">
        <v>0</v>
      </c>
      <c r="W623" s="84">
        <v>0</v>
      </c>
      <c r="X623" s="85">
        <f>D623+E623+F623+G623+H623+N623+O623+P623+Q623+R623</f>
        <v>325</v>
      </c>
      <c r="Y623" s="85">
        <f>I623+J623+K623+L623+M623+S623+T623+U623+V623+W623</f>
        <v>37</v>
      </c>
      <c r="Z623" s="85">
        <f t="shared" si="132"/>
        <v>362</v>
      </c>
    </row>
    <row r="624" spans="1:26" ht="127.5" hidden="1" outlineLevel="1">
      <c r="A624" s="920"/>
      <c r="B624" s="83" t="s">
        <v>838</v>
      </c>
      <c r="C624" s="83" t="s">
        <v>839</v>
      </c>
      <c r="D624" s="84">
        <v>0</v>
      </c>
      <c r="E624" s="84">
        <v>0</v>
      </c>
      <c r="F624" s="84">
        <v>3</v>
      </c>
      <c r="G624" s="84">
        <v>0</v>
      </c>
      <c r="H624" s="84">
        <v>185</v>
      </c>
      <c r="I624" s="84">
        <v>0</v>
      </c>
      <c r="J624" s="84">
        <v>0</v>
      </c>
      <c r="K624" s="84">
        <v>0</v>
      </c>
      <c r="L624" s="84">
        <v>0</v>
      </c>
      <c r="M624" s="84">
        <v>0</v>
      </c>
      <c r="N624" s="84">
        <v>0</v>
      </c>
      <c r="O624" s="84">
        <v>0</v>
      </c>
      <c r="P624" s="84">
        <v>0</v>
      </c>
      <c r="Q624" s="84">
        <v>0</v>
      </c>
      <c r="R624" s="84">
        <v>15</v>
      </c>
      <c r="S624" s="84">
        <v>0</v>
      </c>
      <c r="T624" s="84">
        <v>0</v>
      </c>
      <c r="U624" s="84">
        <v>0</v>
      </c>
      <c r="V624" s="84">
        <v>0</v>
      </c>
      <c r="W624" s="84">
        <v>0</v>
      </c>
      <c r="X624" s="85">
        <f>D624+E624+F624+G624+H624+N624+O624+P624+Q624+R624</f>
        <v>203</v>
      </c>
      <c r="Y624" s="85">
        <f>I624+J624+K624+L624+M624+S624+T624+U624+V624+W624</f>
        <v>0</v>
      </c>
      <c r="Z624" s="85">
        <f t="shared" si="132"/>
        <v>203</v>
      </c>
    </row>
    <row r="625" spans="1:26" ht="12.95" customHeight="1" collapsed="1">
      <c r="A625" s="922" t="s">
        <v>840</v>
      </c>
      <c r="B625" s="922"/>
      <c r="C625" s="922"/>
      <c r="D625" s="81">
        <f t="shared" ref="D625:Z625" si="138">+D626+D627+D628</f>
        <v>6</v>
      </c>
      <c r="E625" s="81">
        <f t="shared" si="138"/>
        <v>24</v>
      </c>
      <c r="F625" s="81">
        <f t="shared" si="138"/>
        <v>42</v>
      </c>
      <c r="G625" s="81">
        <f t="shared" si="138"/>
        <v>12</v>
      </c>
      <c r="H625" s="81">
        <f t="shared" si="138"/>
        <v>3615</v>
      </c>
      <c r="I625" s="81">
        <f t="shared" si="138"/>
        <v>0</v>
      </c>
      <c r="J625" s="81">
        <f t="shared" si="138"/>
        <v>18</v>
      </c>
      <c r="K625" s="81">
        <f t="shared" si="138"/>
        <v>24</v>
      </c>
      <c r="L625" s="81">
        <f t="shared" si="138"/>
        <v>8</v>
      </c>
      <c r="M625" s="81">
        <f t="shared" si="138"/>
        <v>1103</v>
      </c>
      <c r="N625" s="81">
        <f t="shared" si="138"/>
        <v>0</v>
      </c>
      <c r="O625" s="81">
        <f t="shared" si="138"/>
        <v>0</v>
      </c>
      <c r="P625" s="81">
        <f t="shared" si="138"/>
        <v>0</v>
      </c>
      <c r="Q625" s="81">
        <f t="shared" si="138"/>
        <v>0</v>
      </c>
      <c r="R625" s="81">
        <f t="shared" si="138"/>
        <v>269</v>
      </c>
      <c r="S625" s="81">
        <f t="shared" si="138"/>
        <v>0</v>
      </c>
      <c r="T625" s="81">
        <f t="shared" si="138"/>
        <v>0</v>
      </c>
      <c r="U625" s="81">
        <f t="shared" si="138"/>
        <v>0</v>
      </c>
      <c r="V625" s="81">
        <f t="shared" si="138"/>
        <v>0</v>
      </c>
      <c r="W625" s="81">
        <f t="shared" si="138"/>
        <v>15</v>
      </c>
      <c r="X625" s="82">
        <f t="shared" si="138"/>
        <v>3968</v>
      </c>
      <c r="Y625" s="82">
        <f t="shared" si="138"/>
        <v>1168</v>
      </c>
      <c r="Z625" s="82">
        <f t="shared" si="138"/>
        <v>5136</v>
      </c>
    </row>
    <row r="626" spans="1:26" ht="25.5" hidden="1" outlineLevel="1">
      <c r="A626" s="920" t="s">
        <v>840</v>
      </c>
      <c r="B626" s="920" t="s">
        <v>841</v>
      </c>
      <c r="C626" s="83" t="s">
        <v>842</v>
      </c>
      <c r="D626" s="84">
        <v>4</v>
      </c>
      <c r="E626" s="84">
        <v>24</v>
      </c>
      <c r="F626" s="84">
        <v>36</v>
      </c>
      <c r="G626" s="84">
        <v>12</v>
      </c>
      <c r="H626" s="84">
        <v>3463</v>
      </c>
      <c r="I626" s="84">
        <v>0</v>
      </c>
      <c r="J626" s="84">
        <v>18</v>
      </c>
      <c r="K626" s="84">
        <v>18</v>
      </c>
      <c r="L626" s="84">
        <v>8</v>
      </c>
      <c r="M626" s="84">
        <v>787</v>
      </c>
      <c r="N626" s="84">
        <v>0</v>
      </c>
      <c r="O626" s="84">
        <v>0</v>
      </c>
      <c r="P626" s="84">
        <v>0</v>
      </c>
      <c r="Q626" s="84">
        <v>0</v>
      </c>
      <c r="R626" s="84">
        <v>197</v>
      </c>
      <c r="S626" s="84">
        <v>0</v>
      </c>
      <c r="T626" s="84">
        <v>0</v>
      </c>
      <c r="U626" s="84">
        <v>0</v>
      </c>
      <c r="V626" s="84">
        <v>0</v>
      </c>
      <c r="W626" s="84">
        <v>12</v>
      </c>
      <c r="X626" s="85">
        <f>D626+E626+F626+G626+H626+N626+O626+P626+Q626+R626</f>
        <v>3736</v>
      </c>
      <c r="Y626" s="85">
        <f>I626+J626+K626+L626+M626+S626+T626+U626+V626+W626</f>
        <v>843</v>
      </c>
      <c r="Z626" s="85">
        <f t="shared" si="132"/>
        <v>4579</v>
      </c>
    </row>
    <row r="627" spans="1:26" ht="63.75" hidden="1" outlineLevel="1">
      <c r="A627" s="920"/>
      <c r="B627" s="920"/>
      <c r="C627" s="83" t="s">
        <v>843</v>
      </c>
      <c r="D627" s="84">
        <v>2</v>
      </c>
      <c r="E627" s="84">
        <v>0</v>
      </c>
      <c r="F627" s="84">
        <v>6</v>
      </c>
      <c r="G627" s="84">
        <v>0</v>
      </c>
      <c r="H627" s="84">
        <v>152</v>
      </c>
      <c r="I627" s="84">
        <v>0</v>
      </c>
      <c r="J627" s="84">
        <v>0</v>
      </c>
      <c r="K627" s="84">
        <v>3</v>
      </c>
      <c r="L627" s="84">
        <v>0</v>
      </c>
      <c r="M627" s="84">
        <v>316</v>
      </c>
      <c r="N627" s="84">
        <v>0</v>
      </c>
      <c r="O627" s="84">
        <v>0</v>
      </c>
      <c r="P627" s="84">
        <v>0</v>
      </c>
      <c r="Q627" s="84">
        <v>0</v>
      </c>
      <c r="R627" s="84">
        <v>72</v>
      </c>
      <c r="S627" s="84">
        <v>0</v>
      </c>
      <c r="T627" s="84">
        <v>0</v>
      </c>
      <c r="U627" s="84">
        <v>0</v>
      </c>
      <c r="V627" s="84">
        <v>0</v>
      </c>
      <c r="W627" s="84">
        <v>3</v>
      </c>
      <c r="X627" s="85">
        <f>D627+E627+F627+G627+H627+N627+O627+P627+Q627+R627</f>
        <v>232</v>
      </c>
      <c r="Y627" s="85">
        <f>I627+J627+K627+L627+M627+S627+T627+U627+V627+W627</f>
        <v>322</v>
      </c>
      <c r="Z627" s="85">
        <f t="shared" si="132"/>
        <v>554</v>
      </c>
    </row>
    <row r="628" spans="1:26" ht="63.75" hidden="1" outlineLevel="1">
      <c r="A628" s="920"/>
      <c r="B628" s="83" t="s">
        <v>844</v>
      </c>
      <c r="C628" s="83" t="s">
        <v>845</v>
      </c>
      <c r="D628" s="84">
        <v>0</v>
      </c>
      <c r="E628" s="84">
        <v>0</v>
      </c>
      <c r="F628" s="84">
        <v>0</v>
      </c>
      <c r="G628" s="84">
        <v>0</v>
      </c>
      <c r="H628" s="84">
        <v>0</v>
      </c>
      <c r="I628" s="84">
        <v>0</v>
      </c>
      <c r="J628" s="84">
        <v>0</v>
      </c>
      <c r="K628" s="84">
        <v>3</v>
      </c>
      <c r="L628" s="84">
        <v>0</v>
      </c>
      <c r="M628" s="84">
        <v>0</v>
      </c>
      <c r="N628" s="84">
        <v>0</v>
      </c>
      <c r="O628" s="84">
        <v>0</v>
      </c>
      <c r="P628" s="84">
        <v>0</v>
      </c>
      <c r="Q628" s="84">
        <v>0</v>
      </c>
      <c r="R628" s="84">
        <v>0</v>
      </c>
      <c r="S628" s="84">
        <v>0</v>
      </c>
      <c r="T628" s="84">
        <v>0</v>
      </c>
      <c r="U628" s="84">
        <v>0</v>
      </c>
      <c r="V628" s="84">
        <v>0</v>
      </c>
      <c r="W628" s="84">
        <v>0</v>
      </c>
      <c r="X628" s="85">
        <f>D628+E628+F628+G628+H628+N628+O628+P628+Q628+R628</f>
        <v>0</v>
      </c>
      <c r="Y628" s="85">
        <f>I628+J628+K628+L628+M628+S628+T628+U628+V628+W628</f>
        <v>3</v>
      </c>
      <c r="Z628" s="85">
        <f t="shared" si="132"/>
        <v>3</v>
      </c>
    </row>
    <row r="629" spans="1:26" ht="12.95" customHeight="1" collapsed="1">
      <c r="A629" s="922" t="s">
        <v>846</v>
      </c>
      <c r="B629" s="922"/>
      <c r="C629" s="922"/>
      <c r="D629" s="81">
        <f t="shared" ref="D629:Z629" si="139">SUM(D630:D633)</f>
        <v>0</v>
      </c>
      <c r="E629" s="81">
        <f t="shared" si="139"/>
        <v>6</v>
      </c>
      <c r="F629" s="81">
        <f t="shared" si="139"/>
        <v>3</v>
      </c>
      <c r="G629" s="81">
        <f t="shared" si="139"/>
        <v>4</v>
      </c>
      <c r="H629" s="81">
        <f t="shared" si="139"/>
        <v>558</v>
      </c>
      <c r="I629" s="81">
        <f t="shared" si="139"/>
        <v>1</v>
      </c>
      <c r="J629" s="81">
        <f t="shared" si="139"/>
        <v>4</v>
      </c>
      <c r="K629" s="81">
        <f t="shared" si="139"/>
        <v>3</v>
      </c>
      <c r="L629" s="81">
        <f t="shared" si="139"/>
        <v>0</v>
      </c>
      <c r="M629" s="81">
        <f t="shared" si="139"/>
        <v>32</v>
      </c>
      <c r="N629" s="81">
        <f t="shared" si="139"/>
        <v>0</v>
      </c>
      <c r="O629" s="81">
        <f t="shared" si="139"/>
        <v>0</v>
      </c>
      <c r="P629" s="81">
        <f t="shared" si="139"/>
        <v>0</v>
      </c>
      <c r="Q629" s="81">
        <f t="shared" si="139"/>
        <v>0</v>
      </c>
      <c r="R629" s="81">
        <f t="shared" si="139"/>
        <v>7</v>
      </c>
      <c r="S629" s="81">
        <f t="shared" si="139"/>
        <v>0</v>
      </c>
      <c r="T629" s="81">
        <f t="shared" si="139"/>
        <v>0</v>
      </c>
      <c r="U629" s="81">
        <f t="shared" si="139"/>
        <v>0</v>
      </c>
      <c r="V629" s="81">
        <f t="shared" si="139"/>
        <v>0</v>
      </c>
      <c r="W629" s="81">
        <f t="shared" si="139"/>
        <v>0</v>
      </c>
      <c r="X629" s="82">
        <f t="shared" si="139"/>
        <v>578</v>
      </c>
      <c r="Y629" s="82">
        <f t="shared" si="139"/>
        <v>40</v>
      </c>
      <c r="Z629" s="82">
        <f t="shared" si="139"/>
        <v>618</v>
      </c>
    </row>
    <row r="630" spans="1:26" ht="51" hidden="1" outlineLevel="1">
      <c r="A630" s="920" t="s">
        <v>846</v>
      </c>
      <c r="B630" s="83" t="s">
        <v>847</v>
      </c>
      <c r="C630" s="83" t="s">
        <v>848</v>
      </c>
      <c r="D630" s="84">
        <v>0</v>
      </c>
      <c r="E630" s="84">
        <v>0</v>
      </c>
      <c r="F630" s="84">
        <v>0</v>
      </c>
      <c r="G630" s="84">
        <v>0</v>
      </c>
      <c r="H630" s="84">
        <v>148</v>
      </c>
      <c r="I630" s="84">
        <v>0</v>
      </c>
      <c r="J630" s="84">
        <v>2</v>
      </c>
      <c r="K630" s="84">
        <v>0</v>
      </c>
      <c r="L630" s="84">
        <v>0</v>
      </c>
      <c r="M630" s="84">
        <v>27</v>
      </c>
      <c r="N630" s="84">
        <v>0</v>
      </c>
      <c r="O630" s="84">
        <v>0</v>
      </c>
      <c r="P630" s="84">
        <v>0</v>
      </c>
      <c r="Q630" s="84">
        <v>0</v>
      </c>
      <c r="R630" s="84">
        <v>3</v>
      </c>
      <c r="S630" s="84">
        <v>0</v>
      </c>
      <c r="T630" s="84">
        <v>0</v>
      </c>
      <c r="U630" s="84">
        <v>0</v>
      </c>
      <c r="V630" s="84">
        <v>0</v>
      </c>
      <c r="W630" s="84">
        <v>0</v>
      </c>
      <c r="X630" s="85">
        <f>D630+E630+F630+G630+H630+N630+O630+P630+Q630+R630</f>
        <v>151</v>
      </c>
      <c r="Y630" s="85">
        <f>I630+J630+K630+L630+M630+S630+T630+U630+V630+W630</f>
        <v>29</v>
      </c>
      <c r="Z630" s="85">
        <f t="shared" si="132"/>
        <v>180</v>
      </c>
    </row>
    <row r="631" spans="1:26" ht="51" hidden="1" outlineLevel="1">
      <c r="A631" s="920"/>
      <c r="B631" s="83" t="s">
        <v>849</v>
      </c>
      <c r="C631" s="83" t="s">
        <v>850</v>
      </c>
      <c r="D631" s="84">
        <v>0</v>
      </c>
      <c r="E631" s="84">
        <v>2</v>
      </c>
      <c r="F631" s="84">
        <v>0</v>
      </c>
      <c r="G631" s="84">
        <v>0</v>
      </c>
      <c r="H631" s="84">
        <v>55</v>
      </c>
      <c r="I631" s="84">
        <v>0</v>
      </c>
      <c r="J631" s="84">
        <v>0</v>
      </c>
      <c r="K631" s="84">
        <v>3</v>
      </c>
      <c r="L631" s="84">
        <v>0</v>
      </c>
      <c r="M631" s="84">
        <v>0</v>
      </c>
      <c r="N631" s="84">
        <v>0</v>
      </c>
      <c r="O631" s="84">
        <v>0</v>
      </c>
      <c r="P631" s="84">
        <v>0</v>
      </c>
      <c r="Q631" s="84">
        <v>0</v>
      </c>
      <c r="R631" s="84">
        <v>0</v>
      </c>
      <c r="S631" s="84">
        <v>0</v>
      </c>
      <c r="T631" s="84">
        <v>0</v>
      </c>
      <c r="U631" s="84">
        <v>0</v>
      </c>
      <c r="V631" s="84">
        <v>0</v>
      </c>
      <c r="W631" s="84">
        <v>0</v>
      </c>
      <c r="X631" s="85">
        <f>D631+E631+F631+G631+H631+N631+O631+P631+Q631+R631</f>
        <v>57</v>
      </c>
      <c r="Y631" s="85">
        <f>I631+J631+K631+L631+M631+S631+T631+U631+V631+W631</f>
        <v>3</v>
      </c>
      <c r="Z631" s="85">
        <f t="shared" si="132"/>
        <v>60</v>
      </c>
    </row>
    <row r="632" spans="1:26" ht="51" hidden="1" outlineLevel="1">
      <c r="A632" s="920"/>
      <c r="B632" s="83" t="s">
        <v>851</v>
      </c>
      <c r="C632" s="83" t="s">
        <v>852</v>
      </c>
      <c r="D632" s="84">
        <v>0</v>
      </c>
      <c r="E632" s="84">
        <v>0</v>
      </c>
      <c r="F632" s="84">
        <v>0</v>
      </c>
      <c r="G632" s="84">
        <v>0</v>
      </c>
      <c r="H632" s="84">
        <v>0</v>
      </c>
      <c r="I632" s="84">
        <v>0</v>
      </c>
      <c r="J632" s="84">
        <v>0</v>
      </c>
      <c r="K632" s="84">
        <v>0</v>
      </c>
      <c r="L632" s="84">
        <v>0</v>
      </c>
      <c r="M632" s="84">
        <v>0</v>
      </c>
      <c r="N632" s="84">
        <v>0</v>
      </c>
      <c r="O632" s="84">
        <v>0</v>
      </c>
      <c r="P632" s="84">
        <v>0</v>
      </c>
      <c r="Q632" s="84">
        <v>0</v>
      </c>
      <c r="R632" s="84">
        <v>0</v>
      </c>
      <c r="S632" s="84">
        <v>0</v>
      </c>
      <c r="T632" s="84">
        <v>0</v>
      </c>
      <c r="U632" s="84">
        <v>0</v>
      </c>
      <c r="V632" s="84">
        <v>0</v>
      </c>
      <c r="W632" s="84">
        <v>0</v>
      </c>
      <c r="X632" s="85">
        <f>D632+E632+F632+G632+H632+N632+O632+P632+Q632+R632</f>
        <v>0</v>
      </c>
      <c r="Y632" s="85">
        <f>I632+J632+K632+L632+M632+S632+T632+U632+V632+W632</f>
        <v>0</v>
      </c>
      <c r="Z632" s="85">
        <f t="shared" si="132"/>
        <v>0</v>
      </c>
    </row>
    <row r="633" spans="1:26" ht="114.75" hidden="1" outlineLevel="1">
      <c r="A633" s="920"/>
      <c r="B633" s="83" t="s">
        <v>853</v>
      </c>
      <c r="C633" s="83" t="s">
        <v>854</v>
      </c>
      <c r="D633" s="84">
        <v>0</v>
      </c>
      <c r="E633" s="84">
        <v>4</v>
      </c>
      <c r="F633" s="84">
        <v>3</v>
      </c>
      <c r="G633" s="84">
        <v>4</v>
      </c>
      <c r="H633" s="84">
        <v>355</v>
      </c>
      <c r="I633" s="84">
        <v>1</v>
      </c>
      <c r="J633" s="84">
        <v>2</v>
      </c>
      <c r="K633" s="84">
        <v>0</v>
      </c>
      <c r="L633" s="84">
        <v>0</v>
      </c>
      <c r="M633" s="84">
        <v>5</v>
      </c>
      <c r="N633" s="84">
        <v>0</v>
      </c>
      <c r="O633" s="84">
        <v>0</v>
      </c>
      <c r="P633" s="84">
        <v>0</v>
      </c>
      <c r="Q633" s="84">
        <v>0</v>
      </c>
      <c r="R633" s="84">
        <v>4</v>
      </c>
      <c r="S633" s="84">
        <v>0</v>
      </c>
      <c r="T633" s="84">
        <v>0</v>
      </c>
      <c r="U633" s="84">
        <v>0</v>
      </c>
      <c r="V633" s="84">
        <v>0</v>
      </c>
      <c r="W633" s="84">
        <v>0</v>
      </c>
      <c r="X633" s="85">
        <f>D633+E633+F633+G633+H633+N633+O633+P633+Q633+R633</f>
        <v>370</v>
      </c>
      <c r="Y633" s="85">
        <f>I633+J633+K633+L633+M633+S633+T633+U633+V633+W633</f>
        <v>8</v>
      </c>
      <c r="Z633" s="85">
        <f t="shared" si="132"/>
        <v>378</v>
      </c>
    </row>
    <row r="634" spans="1:26" ht="12.95" customHeight="1" collapsed="1">
      <c r="A634" s="922" t="s">
        <v>855</v>
      </c>
      <c r="B634" s="922"/>
      <c r="C634" s="922"/>
      <c r="D634" s="81">
        <v>4</v>
      </c>
      <c r="E634" s="81">
        <v>4</v>
      </c>
      <c r="F634" s="81">
        <v>12</v>
      </c>
      <c r="G634" s="81"/>
      <c r="H634" s="81">
        <v>503</v>
      </c>
      <c r="I634" s="81">
        <v>0</v>
      </c>
      <c r="J634" s="81">
        <v>2</v>
      </c>
      <c r="K634" s="81">
        <v>0</v>
      </c>
      <c r="L634" s="81">
        <v>0</v>
      </c>
      <c r="M634" s="81">
        <v>164</v>
      </c>
      <c r="N634" s="81">
        <v>0</v>
      </c>
      <c r="O634" s="81">
        <v>0</v>
      </c>
      <c r="P634" s="81">
        <v>0</v>
      </c>
      <c r="Q634" s="81">
        <v>0</v>
      </c>
      <c r="R634" s="81">
        <v>8</v>
      </c>
      <c r="S634" s="81">
        <v>0</v>
      </c>
      <c r="T634" s="81">
        <v>0</v>
      </c>
      <c r="U634" s="81">
        <v>0</v>
      </c>
      <c r="V634" s="81">
        <v>0</v>
      </c>
      <c r="W634" s="81">
        <v>18</v>
      </c>
      <c r="X634" s="82">
        <f>D634+E634+F634+G634+H634+N634+O634+P634+Q634+R634</f>
        <v>531</v>
      </c>
      <c r="Y634" s="82">
        <f>I634+J634+K634+L634+M634+S634+T634+U634+V634+W634</f>
        <v>184</v>
      </c>
      <c r="Z634" s="82">
        <f t="shared" si="132"/>
        <v>715</v>
      </c>
    </row>
    <row r="635" spans="1:26" ht="12.95" customHeight="1">
      <c r="A635" s="922" t="s">
        <v>856</v>
      </c>
      <c r="B635" s="922"/>
      <c r="C635" s="922"/>
      <c r="D635" s="81">
        <f t="shared" ref="D635:Z635" si="140">SUM(D636:D647)</f>
        <v>4</v>
      </c>
      <c r="E635" s="81">
        <f t="shared" si="140"/>
        <v>14</v>
      </c>
      <c r="F635" s="81">
        <f t="shared" si="140"/>
        <v>33</v>
      </c>
      <c r="G635" s="81">
        <f t="shared" si="140"/>
        <v>0</v>
      </c>
      <c r="H635" s="81">
        <f t="shared" si="140"/>
        <v>2199</v>
      </c>
      <c r="I635" s="81">
        <f t="shared" si="140"/>
        <v>0</v>
      </c>
      <c r="J635" s="81">
        <f t="shared" si="140"/>
        <v>8</v>
      </c>
      <c r="K635" s="81">
        <f t="shared" si="140"/>
        <v>0</v>
      </c>
      <c r="L635" s="81">
        <f t="shared" si="140"/>
        <v>0</v>
      </c>
      <c r="M635" s="81">
        <f t="shared" si="140"/>
        <v>55</v>
      </c>
      <c r="N635" s="81">
        <f t="shared" si="140"/>
        <v>0</v>
      </c>
      <c r="O635" s="81">
        <f t="shared" si="140"/>
        <v>0</v>
      </c>
      <c r="P635" s="81">
        <f t="shared" si="140"/>
        <v>0</v>
      </c>
      <c r="Q635" s="81">
        <f t="shared" si="140"/>
        <v>0</v>
      </c>
      <c r="R635" s="81">
        <f t="shared" si="140"/>
        <v>79</v>
      </c>
      <c r="S635" s="81">
        <f t="shared" si="140"/>
        <v>0</v>
      </c>
      <c r="T635" s="81">
        <f t="shared" si="140"/>
        <v>0</v>
      </c>
      <c r="U635" s="81">
        <f t="shared" si="140"/>
        <v>0</v>
      </c>
      <c r="V635" s="81">
        <f t="shared" si="140"/>
        <v>0</v>
      </c>
      <c r="W635" s="81">
        <f t="shared" si="140"/>
        <v>0</v>
      </c>
      <c r="X635" s="82">
        <f t="shared" si="140"/>
        <v>2329</v>
      </c>
      <c r="Y635" s="82">
        <f t="shared" si="140"/>
        <v>63</v>
      </c>
      <c r="Z635" s="82">
        <f t="shared" si="140"/>
        <v>2392</v>
      </c>
    </row>
    <row r="636" spans="1:26" ht="63.75" hidden="1" outlineLevel="1">
      <c r="A636" s="920" t="s">
        <v>856</v>
      </c>
      <c r="B636" s="920" t="s">
        <v>857</v>
      </c>
      <c r="C636" s="83" t="s">
        <v>858</v>
      </c>
      <c r="D636" s="84">
        <v>1</v>
      </c>
      <c r="E636" s="84">
        <v>4</v>
      </c>
      <c r="F636" s="84">
        <v>12</v>
      </c>
      <c r="G636" s="84">
        <v>0</v>
      </c>
      <c r="H636" s="84">
        <v>1065</v>
      </c>
      <c r="I636" s="84">
        <v>0</v>
      </c>
      <c r="J636" s="84">
        <v>8</v>
      </c>
      <c r="K636" s="84">
        <v>0</v>
      </c>
      <c r="L636" s="84">
        <v>0</v>
      </c>
      <c r="M636" s="84">
        <v>7</v>
      </c>
      <c r="N636" s="84">
        <v>0</v>
      </c>
      <c r="O636" s="84">
        <v>0</v>
      </c>
      <c r="P636" s="84">
        <v>0</v>
      </c>
      <c r="Q636" s="84">
        <v>0</v>
      </c>
      <c r="R636" s="84">
        <v>24</v>
      </c>
      <c r="S636" s="84">
        <v>0</v>
      </c>
      <c r="T636" s="84">
        <v>0</v>
      </c>
      <c r="U636" s="84">
        <v>0</v>
      </c>
      <c r="V636" s="84">
        <v>0</v>
      </c>
      <c r="W636" s="84">
        <v>0</v>
      </c>
      <c r="X636" s="85">
        <f t="shared" ref="X636:X647" si="141">D636+E636+F636+G636+H636+N636+O636+P636+Q636+R636</f>
        <v>1106</v>
      </c>
      <c r="Y636" s="85">
        <f t="shared" ref="Y636:Y647" si="142">I636+J636+K636+L636+M636+S636+T636+U636+V636+W636</f>
        <v>15</v>
      </c>
      <c r="Z636" s="85">
        <f t="shared" si="132"/>
        <v>1121</v>
      </c>
    </row>
    <row r="637" spans="1:26" ht="38.25" hidden="1" outlineLevel="1">
      <c r="A637" s="920"/>
      <c r="B637" s="920"/>
      <c r="C637" s="83" t="s">
        <v>859</v>
      </c>
      <c r="D637" s="84">
        <v>2</v>
      </c>
      <c r="E637" s="84">
        <v>2</v>
      </c>
      <c r="F637" s="84">
        <v>6</v>
      </c>
      <c r="G637" s="84">
        <v>0</v>
      </c>
      <c r="H637" s="84">
        <v>728</v>
      </c>
      <c r="I637" s="84">
        <v>0</v>
      </c>
      <c r="J637" s="84">
        <v>0</v>
      </c>
      <c r="K637" s="84">
        <v>0</v>
      </c>
      <c r="L637" s="84">
        <v>0</v>
      </c>
      <c r="M637" s="84">
        <v>48</v>
      </c>
      <c r="N637" s="84">
        <v>0</v>
      </c>
      <c r="O637" s="84">
        <v>0</v>
      </c>
      <c r="P637" s="84">
        <v>0</v>
      </c>
      <c r="Q637" s="84">
        <v>0</v>
      </c>
      <c r="R637" s="84">
        <v>43</v>
      </c>
      <c r="S637" s="84">
        <v>0</v>
      </c>
      <c r="T637" s="84">
        <v>0</v>
      </c>
      <c r="U637" s="84">
        <v>0</v>
      </c>
      <c r="V637" s="84">
        <v>0</v>
      </c>
      <c r="W637" s="84">
        <v>0</v>
      </c>
      <c r="X637" s="85">
        <f t="shared" si="141"/>
        <v>781</v>
      </c>
      <c r="Y637" s="85">
        <f t="shared" si="142"/>
        <v>48</v>
      </c>
      <c r="Z637" s="85">
        <f t="shared" si="132"/>
        <v>829</v>
      </c>
    </row>
    <row r="638" spans="1:26" ht="51" hidden="1" outlineLevel="1">
      <c r="A638" s="920"/>
      <c r="B638" s="920" t="s">
        <v>860</v>
      </c>
      <c r="C638" s="83" t="s">
        <v>861</v>
      </c>
      <c r="D638" s="84">
        <v>0</v>
      </c>
      <c r="E638" s="84">
        <v>0</v>
      </c>
      <c r="F638" s="84">
        <v>0</v>
      </c>
      <c r="G638" s="84">
        <v>0</v>
      </c>
      <c r="H638" s="84">
        <v>33</v>
      </c>
      <c r="I638" s="84">
        <v>0</v>
      </c>
      <c r="J638" s="84">
        <v>0</v>
      </c>
      <c r="K638" s="84">
        <v>0</v>
      </c>
      <c r="L638" s="84">
        <v>0</v>
      </c>
      <c r="M638" s="84">
        <v>0</v>
      </c>
      <c r="N638" s="84">
        <v>0</v>
      </c>
      <c r="O638" s="84">
        <v>0</v>
      </c>
      <c r="P638" s="84">
        <v>0</v>
      </c>
      <c r="Q638" s="84">
        <v>0</v>
      </c>
      <c r="R638" s="84">
        <v>2</v>
      </c>
      <c r="S638" s="84">
        <v>0</v>
      </c>
      <c r="T638" s="84">
        <v>0</v>
      </c>
      <c r="U638" s="84">
        <v>0</v>
      </c>
      <c r="V638" s="84">
        <v>0</v>
      </c>
      <c r="W638" s="84">
        <v>0</v>
      </c>
      <c r="X638" s="85">
        <f t="shared" si="141"/>
        <v>35</v>
      </c>
      <c r="Y638" s="85">
        <f t="shared" si="142"/>
        <v>0</v>
      </c>
      <c r="Z638" s="85">
        <f t="shared" si="132"/>
        <v>35</v>
      </c>
    </row>
    <row r="639" spans="1:26" ht="25.5" hidden="1" outlineLevel="1">
      <c r="A639" s="920"/>
      <c r="B639" s="920"/>
      <c r="C639" s="83" t="s">
        <v>862</v>
      </c>
      <c r="D639" s="84">
        <v>0</v>
      </c>
      <c r="E639" s="84">
        <v>0</v>
      </c>
      <c r="F639" s="84">
        <v>0</v>
      </c>
      <c r="G639" s="84">
        <v>0</v>
      </c>
      <c r="H639" s="84">
        <v>0</v>
      </c>
      <c r="I639" s="84">
        <v>0</v>
      </c>
      <c r="J639" s="84">
        <v>0</v>
      </c>
      <c r="K639" s="84">
        <v>0</v>
      </c>
      <c r="L639" s="84">
        <v>0</v>
      </c>
      <c r="M639" s="84">
        <v>0</v>
      </c>
      <c r="N639" s="84">
        <v>0</v>
      </c>
      <c r="O639" s="84">
        <v>0</v>
      </c>
      <c r="P639" s="84">
        <v>0</v>
      </c>
      <c r="Q639" s="84">
        <v>0</v>
      </c>
      <c r="R639" s="84">
        <v>0</v>
      </c>
      <c r="S639" s="84">
        <v>0</v>
      </c>
      <c r="T639" s="84">
        <v>0</v>
      </c>
      <c r="U639" s="84">
        <v>0</v>
      </c>
      <c r="V639" s="84">
        <v>0</v>
      </c>
      <c r="W639" s="84">
        <v>0</v>
      </c>
      <c r="X639" s="85">
        <f t="shared" si="141"/>
        <v>0</v>
      </c>
      <c r="Y639" s="85">
        <f t="shared" si="142"/>
        <v>0</v>
      </c>
      <c r="Z639" s="85">
        <f t="shared" si="132"/>
        <v>0</v>
      </c>
    </row>
    <row r="640" spans="1:26" ht="76.5" hidden="1" outlineLevel="1">
      <c r="A640" s="920"/>
      <c r="B640" s="920"/>
      <c r="C640" s="83" t="s">
        <v>863</v>
      </c>
      <c r="D640" s="84">
        <v>0</v>
      </c>
      <c r="E640" s="84">
        <v>0</v>
      </c>
      <c r="F640" s="84">
        <v>0</v>
      </c>
      <c r="G640" s="84">
        <v>0</v>
      </c>
      <c r="H640" s="84">
        <v>0</v>
      </c>
      <c r="I640" s="84">
        <v>0</v>
      </c>
      <c r="J640" s="84">
        <v>0</v>
      </c>
      <c r="K640" s="84">
        <v>0</v>
      </c>
      <c r="L640" s="84">
        <v>0</v>
      </c>
      <c r="M640" s="84">
        <v>0</v>
      </c>
      <c r="N640" s="84">
        <v>0</v>
      </c>
      <c r="O640" s="84">
        <v>0</v>
      </c>
      <c r="P640" s="84">
        <v>0</v>
      </c>
      <c r="Q640" s="84">
        <v>0</v>
      </c>
      <c r="R640" s="84">
        <v>0</v>
      </c>
      <c r="S640" s="84">
        <v>0</v>
      </c>
      <c r="T640" s="84">
        <v>0</v>
      </c>
      <c r="U640" s="84">
        <v>0</v>
      </c>
      <c r="V640" s="84">
        <v>0</v>
      </c>
      <c r="W640" s="84">
        <v>0</v>
      </c>
      <c r="X640" s="85">
        <f t="shared" si="141"/>
        <v>0</v>
      </c>
      <c r="Y640" s="85">
        <f t="shared" si="142"/>
        <v>0</v>
      </c>
      <c r="Z640" s="85">
        <f t="shared" si="132"/>
        <v>0</v>
      </c>
    </row>
    <row r="641" spans="1:26" ht="51" hidden="1" outlineLevel="1">
      <c r="A641" s="920"/>
      <c r="B641" s="920" t="s">
        <v>864</v>
      </c>
      <c r="C641" s="83" t="s">
        <v>865</v>
      </c>
      <c r="D641" s="84">
        <v>1</v>
      </c>
      <c r="E641" s="84">
        <v>6</v>
      </c>
      <c r="F641" s="84">
        <v>12</v>
      </c>
      <c r="G641" s="84">
        <v>0</v>
      </c>
      <c r="H641" s="84">
        <v>22</v>
      </c>
      <c r="I641" s="84">
        <v>0</v>
      </c>
      <c r="J641" s="84">
        <v>0</v>
      </c>
      <c r="K641" s="84">
        <v>0</v>
      </c>
      <c r="L641" s="84">
        <v>0</v>
      </c>
      <c r="M641" s="84">
        <v>0</v>
      </c>
      <c r="N641" s="84">
        <v>0</v>
      </c>
      <c r="O641" s="84">
        <v>0</v>
      </c>
      <c r="P641" s="84">
        <v>0</v>
      </c>
      <c r="Q641" s="84">
        <v>0</v>
      </c>
      <c r="R641" s="84">
        <v>0</v>
      </c>
      <c r="S641" s="84">
        <v>0</v>
      </c>
      <c r="T641" s="84">
        <v>0</v>
      </c>
      <c r="U641" s="84">
        <v>0</v>
      </c>
      <c r="V641" s="84">
        <v>0</v>
      </c>
      <c r="W641" s="84">
        <v>0</v>
      </c>
      <c r="X641" s="85">
        <f t="shared" si="141"/>
        <v>41</v>
      </c>
      <c r="Y641" s="85">
        <f t="shared" si="142"/>
        <v>0</v>
      </c>
      <c r="Z641" s="85">
        <f t="shared" si="132"/>
        <v>41</v>
      </c>
    </row>
    <row r="642" spans="1:26" ht="63.75" hidden="1" outlineLevel="1">
      <c r="A642" s="920"/>
      <c r="B642" s="920"/>
      <c r="C642" s="83" t="s">
        <v>866</v>
      </c>
      <c r="D642" s="84">
        <v>0</v>
      </c>
      <c r="E642" s="84">
        <v>2</v>
      </c>
      <c r="F642" s="84">
        <v>0</v>
      </c>
      <c r="G642" s="84">
        <v>0</v>
      </c>
      <c r="H642" s="84">
        <v>351</v>
      </c>
      <c r="I642" s="84">
        <v>0</v>
      </c>
      <c r="J642" s="84">
        <v>0</v>
      </c>
      <c r="K642" s="84">
        <v>0</v>
      </c>
      <c r="L642" s="84">
        <v>0</v>
      </c>
      <c r="M642" s="84">
        <v>0</v>
      </c>
      <c r="N642" s="84">
        <v>0</v>
      </c>
      <c r="O642" s="84">
        <v>0</v>
      </c>
      <c r="P642" s="84">
        <v>0</v>
      </c>
      <c r="Q642" s="84">
        <v>0</v>
      </c>
      <c r="R642" s="84">
        <v>10</v>
      </c>
      <c r="S642" s="84">
        <v>0</v>
      </c>
      <c r="T642" s="84">
        <v>0</v>
      </c>
      <c r="U642" s="84">
        <v>0</v>
      </c>
      <c r="V642" s="84">
        <v>0</v>
      </c>
      <c r="W642" s="84">
        <v>0</v>
      </c>
      <c r="X642" s="85">
        <f t="shared" si="141"/>
        <v>363</v>
      </c>
      <c r="Y642" s="85">
        <f t="shared" si="142"/>
        <v>0</v>
      </c>
      <c r="Z642" s="85">
        <f t="shared" si="132"/>
        <v>363</v>
      </c>
    </row>
    <row r="643" spans="1:26" ht="63.75" hidden="1" outlineLevel="1">
      <c r="A643" s="920"/>
      <c r="B643" s="920"/>
      <c r="C643" s="83" t="s">
        <v>867</v>
      </c>
      <c r="D643" s="84">
        <v>0</v>
      </c>
      <c r="E643" s="84">
        <v>0</v>
      </c>
      <c r="F643" s="84">
        <v>0</v>
      </c>
      <c r="G643" s="84">
        <v>0</v>
      </c>
      <c r="H643" s="84">
        <v>0</v>
      </c>
      <c r="I643" s="84">
        <v>0</v>
      </c>
      <c r="J643" s="84">
        <v>0</v>
      </c>
      <c r="K643" s="84">
        <v>0</v>
      </c>
      <c r="L643" s="84">
        <v>0</v>
      </c>
      <c r="M643" s="84">
        <v>0</v>
      </c>
      <c r="N643" s="84">
        <v>0</v>
      </c>
      <c r="O643" s="84">
        <v>0</v>
      </c>
      <c r="P643" s="84">
        <v>0</v>
      </c>
      <c r="Q643" s="84">
        <v>0</v>
      </c>
      <c r="R643" s="84">
        <v>0</v>
      </c>
      <c r="S643" s="84">
        <v>0</v>
      </c>
      <c r="T643" s="84">
        <v>0</v>
      </c>
      <c r="U643" s="84">
        <v>0</v>
      </c>
      <c r="V643" s="84">
        <v>0</v>
      </c>
      <c r="W643" s="84">
        <v>0</v>
      </c>
      <c r="X643" s="85">
        <f t="shared" si="141"/>
        <v>0</v>
      </c>
      <c r="Y643" s="85">
        <f t="shared" si="142"/>
        <v>0</v>
      </c>
      <c r="Z643" s="85">
        <f t="shared" si="132"/>
        <v>0</v>
      </c>
    </row>
    <row r="644" spans="1:26" ht="51" hidden="1" outlineLevel="1">
      <c r="A644" s="920"/>
      <c r="B644" s="920"/>
      <c r="C644" s="83" t="s">
        <v>868</v>
      </c>
      <c r="D644" s="84">
        <v>0</v>
      </c>
      <c r="E644" s="84">
        <v>0</v>
      </c>
      <c r="F644" s="84">
        <v>0</v>
      </c>
      <c r="G644" s="84">
        <v>0</v>
      </c>
      <c r="H644" s="84">
        <v>0</v>
      </c>
      <c r="I644" s="84">
        <v>0</v>
      </c>
      <c r="J644" s="84">
        <v>0</v>
      </c>
      <c r="K644" s="84">
        <v>0</v>
      </c>
      <c r="L644" s="84">
        <v>0</v>
      </c>
      <c r="M644" s="84">
        <v>0</v>
      </c>
      <c r="N644" s="84">
        <v>0</v>
      </c>
      <c r="O644" s="84">
        <v>0</v>
      </c>
      <c r="P644" s="84">
        <v>0</v>
      </c>
      <c r="Q644" s="84">
        <v>0</v>
      </c>
      <c r="R644" s="84">
        <v>0</v>
      </c>
      <c r="S644" s="84">
        <v>0</v>
      </c>
      <c r="T644" s="84">
        <v>0</v>
      </c>
      <c r="U644" s="84">
        <v>0</v>
      </c>
      <c r="V644" s="84">
        <v>0</v>
      </c>
      <c r="W644" s="84">
        <v>0</v>
      </c>
      <c r="X644" s="85">
        <f t="shared" si="141"/>
        <v>0</v>
      </c>
      <c r="Y644" s="85">
        <f t="shared" si="142"/>
        <v>0</v>
      </c>
      <c r="Z644" s="85">
        <f t="shared" si="132"/>
        <v>0</v>
      </c>
    </row>
    <row r="645" spans="1:26" ht="51" hidden="1" outlineLevel="1">
      <c r="A645" s="920"/>
      <c r="B645" s="920"/>
      <c r="C645" s="83" t="s">
        <v>869</v>
      </c>
      <c r="D645" s="84">
        <v>0</v>
      </c>
      <c r="E645" s="84">
        <v>0</v>
      </c>
      <c r="F645" s="84">
        <v>0</v>
      </c>
      <c r="G645" s="84">
        <v>0</v>
      </c>
      <c r="H645" s="84">
        <v>0</v>
      </c>
      <c r="I645" s="84">
        <v>0</v>
      </c>
      <c r="J645" s="84">
        <v>0</v>
      </c>
      <c r="K645" s="84">
        <v>0</v>
      </c>
      <c r="L645" s="84">
        <v>0</v>
      </c>
      <c r="M645" s="84">
        <v>0</v>
      </c>
      <c r="N645" s="84">
        <v>0</v>
      </c>
      <c r="O645" s="84">
        <v>0</v>
      </c>
      <c r="P645" s="84">
        <v>0</v>
      </c>
      <c r="Q645" s="84">
        <v>0</v>
      </c>
      <c r="R645" s="84">
        <v>0</v>
      </c>
      <c r="S645" s="84">
        <v>0</v>
      </c>
      <c r="T645" s="84">
        <v>0</v>
      </c>
      <c r="U645" s="84">
        <v>0</v>
      </c>
      <c r="V645" s="84">
        <v>0</v>
      </c>
      <c r="W645" s="84">
        <v>0</v>
      </c>
      <c r="X645" s="85">
        <f t="shared" si="141"/>
        <v>0</v>
      </c>
      <c r="Y645" s="85">
        <f t="shared" si="142"/>
        <v>0</v>
      </c>
      <c r="Z645" s="85">
        <f t="shared" si="132"/>
        <v>0</v>
      </c>
    </row>
    <row r="646" spans="1:26" ht="76.5" hidden="1" outlineLevel="1">
      <c r="A646" s="920"/>
      <c r="B646" s="920"/>
      <c r="C646" s="83" t="s">
        <v>870</v>
      </c>
      <c r="D646" s="84">
        <v>0</v>
      </c>
      <c r="E646" s="84">
        <v>0</v>
      </c>
      <c r="F646" s="84">
        <v>3</v>
      </c>
      <c r="G646" s="84">
        <v>0</v>
      </c>
      <c r="H646" s="84">
        <v>0</v>
      </c>
      <c r="I646" s="84">
        <v>0</v>
      </c>
      <c r="J646" s="84">
        <v>0</v>
      </c>
      <c r="K646" s="84">
        <v>0</v>
      </c>
      <c r="L646" s="84">
        <v>0</v>
      </c>
      <c r="M646" s="84">
        <v>0</v>
      </c>
      <c r="N646" s="84">
        <v>0</v>
      </c>
      <c r="O646" s="84">
        <v>0</v>
      </c>
      <c r="P646" s="84">
        <v>0</v>
      </c>
      <c r="Q646" s="84">
        <v>0</v>
      </c>
      <c r="R646" s="84">
        <v>0</v>
      </c>
      <c r="S646" s="84">
        <v>0</v>
      </c>
      <c r="T646" s="84">
        <v>0</v>
      </c>
      <c r="U646" s="84">
        <v>0</v>
      </c>
      <c r="V646" s="84">
        <v>0</v>
      </c>
      <c r="W646" s="84">
        <v>0</v>
      </c>
      <c r="X646" s="85">
        <f t="shared" si="141"/>
        <v>3</v>
      </c>
      <c r="Y646" s="85">
        <f t="shared" si="142"/>
        <v>0</v>
      </c>
      <c r="Z646" s="85">
        <f t="shared" si="132"/>
        <v>3</v>
      </c>
    </row>
    <row r="647" spans="1:26" ht="153" hidden="1" outlineLevel="1">
      <c r="A647" s="920"/>
      <c r="B647" s="83" t="s">
        <v>871</v>
      </c>
      <c r="C647" s="83" t="s">
        <v>872</v>
      </c>
      <c r="D647" s="84">
        <v>0</v>
      </c>
      <c r="E647" s="84">
        <v>0</v>
      </c>
      <c r="F647" s="84">
        <v>0</v>
      </c>
      <c r="G647" s="84">
        <v>0</v>
      </c>
      <c r="H647" s="84">
        <v>0</v>
      </c>
      <c r="I647" s="84">
        <v>0</v>
      </c>
      <c r="J647" s="84">
        <v>0</v>
      </c>
      <c r="K647" s="84">
        <v>0</v>
      </c>
      <c r="L647" s="84">
        <v>0</v>
      </c>
      <c r="M647" s="84">
        <v>0</v>
      </c>
      <c r="N647" s="84">
        <v>0</v>
      </c>
      <c r="O647" s="84">
        <v>0</v>
      </c>
      <c r="P647" s="84">
        <v>0</v>
      </c>
      <c r="Q647" s="84">
        <v>0</v>
      </c>
      <c r="R647" s="84">
        <v>0</v>
      </c>
      <c r="S647" s="84">
        <v>0</v>
      </c>
      <c r="T647" s="84">
        <v>0</v>
      </c>
      <c r="U647" s="84">
        <v>0</v>
      </c>
      <c r="V647" s="84">
        <v>0</v>
      </c>
      <c r="W647" s="84">
        <v>0</v>
      </c>
      <c r="X647" s="85">
        <f t="shared" si="141"/>
        <v>0</v>
      </c>
      <c r="Y647" s="85">
        <f t="shared" si="142"/>
        <v>0</v>
      </c>
      <c r="Z647" s="85">
        <f t="shared" si="132"/>
        <v>0</v>
      </c>
    </row>
    <row r="648" spans="1:26" ht="12.95" customHeight="1" collapsed="1">
      <c r="A648" s="922" t="s">
        <v>873</v>
      </c>
      <c r="B648" s="922"/>
      <c r="C648" s="922"/>
      <c r="D648" s="81">
        <f t="shared" ref="D648:Z648" si="143">+D649+D650+D651</f>
        <v>21</v>
      </c>
      <c r="E648" s="81">
        <f t="shared" si="143"/>
        <v>84</v>
      </c>
      <c r="F648" s="81">
        <f t="shared" si="143"/>
        <v>129</v>
      </c>
      <c r="G648" s="81">
        <f t="shared" si="143"/>
        <v>40</v>
      </c>
      <c r="H648" s="81">
        <f t="shared" si="143"/>
        <v>6238</v>
      </c>
      <c r="I648" s="81">
        <f t="shared" si="143"/>
        <v>8</v>
      </c>
      <c r="J648" s="81">
        <f t="shared" si="143"/>
        <v>35</v>
      </c>
      <c r="K648" s="81">
        <f t="shared" si="143"/>
        <v>57</v>
      </c>
      <c r="L648" s="81">
        <f t="shared" si="143"/>
        <v>20</v>
      </c>
      <c r="M648" s="81">
        <f t="shared" si="143"/>
        <v>2381</v>
      </c>
      <c r="N648" s="81">
        <f t="shared" si="143"/>
        <v>0</v>
      </c>
      <c r="O648" s="81">
        <f t="shared" si="143"/>
        <v>0</v>
      </c>
      <c r="P648" s="81">
        <f t="shared" si="143"/>
        <v>0</v>
      </c>
      <c r="Q648" s="81">
        <f t="shared" si="143"/>
        <v>0</v>
      </c>
      <c r="R648" s="81">
        <f t="shared" si="143"/>
        <v>184</v>
      </c>
      <c r="S648" s="81">
        <f t="shared" si="143"/>
        <v>0</v>
      </c>
      <c r="T648" s="81">
        <f t="shared" si="143"/>
        <v>1</v>
      </c>
      <c r="U648" s="81">
        <f t="shared" si="143"/>
        <v>0</v>
      </c>
      <c r="V648" s="81">
        <f t="shared" si="143"/>
        <v>0</v>
      </c>
      <c r="W648" s="81">
        <f t="shared" si="143"/>
        <v>12</v>
      </c>
      <c r="X648" s="82">
        <f t="shared" si="143"/>
        <v>6696</v>
      </c>
      <c r="Y648" s="82">
        <f t="shared" si="143"/>
        <v>2514</v>
      </c>
      <c r="Z648" s="82">
        <f t="shared" si="143"/>
        <v>9210</v>
      </c>
    </row>
    <row r="649" spans="1:26" ht="51" hidden="1" outlineLevel="1">
      <c r="A649" s="920" t="s">
        <v>873</v>
      </c>
      <c r="B649" s="83" t="s">
        <v>874</v>
      </c>
      <c r="C649" s="83" t="s">
        <v>875</v>
      </c>
      <c r="D649" s="84">
        <v>7</v>
      </c>
      <c r="E649" s="84">
        <v>16</v>
      </c>
      <c r="F649" s="84">
        <v>24</v>
      </c>
      <c r="G649" s="84">
        <v>12</v>
      </c>
      <c r="H649" s="84">
        <v>822</v>
      </c>
      <c r="I649" s="84">
        <v>1</v>
      </c>
      <c r="J649" s="84">
        <v>11</v>
      </c>
      <c r="K649" s="84">
        <v>6</v>
      </c>
      <c r="L649" s="84">
        <v>4</v>
      </c>
      <c r="M649" s="84">
        <v>633</v>
      </c>
      <c r="N649" s="84">
        <v>0</v>
      </c>
      <c r="O649" s="84">
        <v>0</v>
      </c>
      <c r="P649" s="84">
        <v>0</v>
      </c>
      <c r="Q649" s="84">
        <v>0</v>
      </c>
      <c r="R649" s="84">
        <v>11</v>
      </c>
      <c r="S649" s="84">
        <v>0</v>
      </c>
      <c r="T649" s="84">
        <v>1</v>
      </c>
      <c r="U649" s="84">
        <v>0</v>
      </c>
      <c r="V649" s="84">
        <v>0</v>
      </c>
      <c r="W649" s="84">
        <v>0</v>
      </c>
      <c r="X649" s="85">
        <f>D649+E649+F649+G649+H649+N649+O649+P649+Q649+R649</f>
        <v>892</v>
      </c>
      <c r="Y649" s="85">
        <f>I649+J649+K649+L649+M649+S649+T649+U649+V649+W649</f>
        <v>656</v>
      </c>
      <c r="Z649" s="85">
        <f t="shared" si="132"/>
        <v>1548</v>
      </c>
    </row>
    <row r="650" spans="1:26" ht="63.75" hidden="1" outlineLevel="1">
      <c r="A650" s="920"/>
      <c r="B650" s="83" t="s">
        <v>876</v>
      </c>
      <c r="C650" s="83" t="s">
        <v>877</v>
      </c>
      <c r="D650" s="84">
        <v>0</v>
      </c>
      <c r="E650" s="84">
        <v>6</v>
      </c>
      <c r="F650" s="84">
        <v>9</v>
      </c>
      <c r="G650" s="84">
        <v>0</v>
      </c>
      <c r="H650" s="84">
        <v>261</v>
      </c>
      <c r="I650" s="84">
        <v>0</v>
      </c>
      <c r="J650" s="84">
        <v>2</v>
      </c>
      <c r="K650" s="84">
        <v>3</v>
      </c>
      <c r="L650" s="84">
        <v>0</v>
      </c>
      <c r="M650" s="84">
        <v>297</v>
      </c>
      <c r="N650" s="84">
        <v>0</v>
      </c>
      <c r="O650" s="84">
        <v>0</v>
      </c>
      <c r="P650" s="84">
        <v>0</v>
      </c>
      <c r="Q650" s="84">
        <v>0</v>
      </c>
      <c r="R650" s="84">
        <v>1</v>
      </c>
      <c r="S650" s="84">
        <v>0</v>
      </c>
      <c r="T650" s="84">
        <v>0</v>
      </c>
      <c r="U650" s="84">
        <v>0</v>
      </c>
      <c r="V650" s="84">
        <v>0</v>
      </c>
      <c r="W650" s="84">
        <v>4</v>
      </c>
      <c r="X650" s="85">
        <f>D650+E650+F650+G650+H650+N650+O650+P650+Q650+R650</f>
        <v>277</v>
      </c>
      <c r="Y650" s="85">
        <f>I650+J650+K650+L650+M650+S650+T650+U650+V650+W650</f>
        <v>306</v>
      </c>
      <c r="Z650" s="85">
        <f t="shared" si="132"/>
        <v>583</v>
      </c>
    </row>
    <row r="651" spans="1:26" ht="63.75" hidden="1" outlineLevel="1">
      <c r="A651" s="920"/>
      <c r="B651" s="83" t="s">
        <v>878</v>
      </c>
      <c r="C651" s="83" t="s">
        <v>879</v>
      </c>
      <c r="D651" s="84">
        <v>14</v>
      </c>
      <c r="E651" s="84">
        <v>62</v>
      </c>
      <c r="F651" s="84">
        <v>96</v>
      </c>
      <c r="G651" s="84">
        <v>28</v>
      </c>
      <c r="H651" s="84">
        <v>5155</v>
      </c>
      <c r="I651" s="84">
        <v>7</v>
      </c>
      <c r="J651" s="84">
        <v>22</v>
      </c>
      <c r="K651" s="84">
        <v>48</v>
      </c>
      <c r="L651" s="84">
        <v>16</v>
      </c>
      <c r="M651" s="84">
        <v>1451</v>
      </c>
      <c r="N651" s="84">
        <v>0</v>
      </c>
      <c r="O651" s="84">
        <v>0</v>
      </c>
      <c r="P651" s="84">
        <v>0</v>
      </c>
      <c r="Q651" s="84">
        <v>0</v>
      </c>
      <c r="R651" s="84">
        <v>172</v>
      </c>
      <c r="S651" s="84">
        <v>0</v>
      </c>
      <c r="T651" s="84">
        <v>0</v>
      </c>
      <c r="U651" s="84">
        <v>0</v>
      </c>
      <c r="V651" s="84">
        <v>0</v>
      </c>
      <c r="W651" s="84">
        <v>8</v>
      </c>
      <c r="X651" s="85">
        <f>D651+E651+F651+G651+H651+N651+O651+P651+Q651+R651</f>
        <v>5527</v>
      </c>
      <c r="Y651" s="85">
        <f>I651+J651+K651+L651+M651+S651+T651+U651+V651+W651</f>
        <v>1552</v>
      </c>
      <c r="Z651" s="85">
        <f t="shared" si="132"/>
        <v>7079</v>
      </c>
    </row>
    <row r="652" spans="1:26" ht="26.25" customHeight="1" collapsed="1">
      <c r="A652" s="922" t="s">
        <v>880</v>
      </c>
      <c r="B652" s="922"/>
      <c r="C652" s="922"/>
      <c r="D652" s="81">
        <f t="shared" ref="D652:Z652" si="144">+D653+D654+D655</f>
        <v>0</v>
      </c>
      <c r="E652" s="81">
        <f t="shared" si="144"/>
        <v>6</v>
      </c>
      <c r="F652" s="81">
        <f t="shared" si="144"/>
        <v>12</v>
      </c>
      <c r="G652" s="81">
        <f t="shared" si="144"/>
        <v>0</v>
      </c>
      <c r="H652" s="81">
        <f t="shared" si="144"/>
        <v>1415</v>
      </c>
      <c r="I652" s="81">
        <f t="shared" si="144"/>
        <v>1</v>
      </c>
      <c r="J652" s="81">
        <f t="shared" si="144"/>
        <v>4</v>
      </c>
      <c r="K652" s="81">
        <f t="shared" si="144"/>
        <v>6</v>
      </c>
      <c r="L652" s="81">
        <f t="shared" si="144"/>
        <v>0</v>
      </c>
      <c r="M652" s="81">
        <f t="shared" si="144"/>
        <v>207</v>
      </c>
      <c r="N652" s="81">
        <f t="shared" si="144"/>
        <v>0</v>
      </c>
      <c r="O652" s="81">
        <f t="shared" si="144"/>
        <v>0</v>
      </c>
      <c r="P652" s="81">
        <f t="shared" si="144"/>
        <v>0</v>
      </c>
      <c r="Q652" s="81">
        <f t="shared" si="144"/>
        <v>0</v>
      </c>
      <c r="R652" s="81">
        <f t="shared" si="144"/>
        <v>18</v>
      </c>
      <c r="S652" s="81">
        <f t="shared" si="144"/>
        <v>0</v>
      </c>
      <c r="T652" s="81">
        <f t="shared" si="144"/>
        <v>0</v>
      </c>
      <c r="U652" s="81">
        <f t="shared" si="144"/>
        <v>0</v>
      </c>
      <c r="V652" s="81">
        <f t="shared" si="144"/>
        <v>0</v>
      </c>
      <c r="W652" s="81">
        <f t="shared" si="144"/>
        <v>12</v>
      </c>
      <c r="X652" s="82">
        <f t="shared" si="144"/>
        <v>1451</v>
      </c>
      <c r="Y652" s="82">
        <f t="shared" si="144"/>
        <v>230</v>
      </c>
      <c r="Z652" s="82">
        <f t="shared" si="144"/>
        <v>1681</v>
      </c>
    </row>
    <row r="653" spans="1:26" ht="25.5" hidden="1" outlineLevel="1">
      <c r="A653" s="920" t="s">
        <v>880</v>
      </c>
      <c r="B653" s="920" t="s">
        <v>881</v>
      </c>
      <c r="C653" s="83" t="s">
        <v>882</v>
      </c>
      <c r="D653" s="84">
        <v>0</v>
      </c>
      <c r="E653" s="84">
        <v>2</v>
      </c>
      <c r="F653" s="84">
        <v>3</v>
      </c>
      <c r="G653" s="84">
        <v>0</v>
      </c>
      <c r="H653" s="84">
        <v>581</v>
      </c>
      <c r="I653" s="84">
        <v>1</v>
      </c>
      <c r="J653" s="84">
        <v>4</v>
      </c>
      <c r="K653" s="84">
        <v>3</v>
      </c>
      <c r="L653" s="84">
        <v>0</v>
      </c>
      <c r="M653" s="84">
        <v>101</v>
      </c>
      <c r="N653" s="84">
        <v>0</v>
      </c>
      <c r="O653" s="84">
        <v>0</v>
      </c>
      <c r="P653" s="84">
        <v>0</v>
      </c>
      <c r="Q653" s="84">
        <v>0</v>
      </c>
      <c r="R653" s="84">
        <v>8</v>
      </c>
      <c r="S653" s="84">
        <v>0</v>
      </c>
      <c r="T653" s="84">
        <v>0</v>
      </c>
      <c r="U653" s="84">
        <v>0</v>
      </c>
      <c r="V653" s="84">
        <v>0</v>
      </c>
      <c r="W653" s="84">
        <v>0</v>
      </c>
      <c r="X653" s="85">
        <f>D653+E653+F653+G653+H653+N653+O653+P653+Q653+R653</f>
        <v>594</v>
      </c>
      <c r="Y653" s="85">
        <f>I653+J653+K653+L653+M653+S653+T653+U653+V653+W653</f>
        <v>109</v>
      </c>
      <c r="Z653" s="85">
        <f t="shared" si="132"/>
        <v>703</v>
      </c>
    </row>
    <row r="654" spans="1:26" ht="25.5" hidden="1" outlineLevel="1">
      <c r="A654" s="920"/>
      <c r="B654" s="920"/>
      <c r="C654" s="83" t="s">
        <v>883</v>
      </c>
      <c r="D654" s="84">
        <v>0</v>
      </c>
      <c r="E654" s="84">
        <v>4</v>
      </c>
      <c r="F654" s="84">
        <v>6</v>
      </c>
      <c r="G654" s="84">
        <v>0</v>
      </c>
      <c r="H654" s="84">
        <v>37</v>
      </c>
      <c r="I654" s="84">
        <v>0</v>
      </c>
      <c r="J654" s="84">
        <v>0</v>
      </c>
      <c r="K654" s="84">
        <v>0</v>
      </c>
      <c r="L654" s="84">
        <v>0</v>
      </c>
      <c r="M654" s="84">
        <v>25</v>
      </c>
      <c r="N654" s="84">
        <v>0</v>
      </c>
      <c r="O654" s="84">
        <v>0</v>
      </c>
      <c r="P654" s="84">
        <v>0</v>
      </c>
      <c r="Q654" s="84">
        <v>0</v>
      </c>
      <c r="R654" s="84">
        <v>0</v>
      </c>
      <c r="S654" s="84">
        <v>0</v>
      </c>
      <c r="T654" s="84">
        <v>0</v>
      </c>
      <c r="U654" s="84">
        <v>0</v>
      </c>
      <c r="V654" s="84">
        <v>0</v>
      </c>
      <c r="W654" s="84">
        <v>8</v>
      </c>
      <c r="X654" s="85">
        <f>D654+E654+F654+G654+H654+N654+O654+P654+Q654+R654</f>
        <v>47</v>
      </c>
      <c r="Y654" s="85">
        <f>I654+J654+K654+L654+M654+S654+T654+U654+V654+W654</f>
        <v>33</v>
      </c>
      <c r="Z654" s="85">
        <f t="shared" si="132"/>
        <v>80</v>
      </c>
    </row>
    <row r="655" spans="1:26" ht="76.5" hidden="1" outlineLevel="1">
      <c r="A655" s="920"/>
      <c r="B655" s="83" t="s">
        <v>884</v>
      </c>
      <c r="C655" s="83" t="s">
        <v>885</v>
      </c>
      <c r="D655" s="84">
        <v>0</v>
      </c>
      <c r="E655" s="84">
        <v>0</v>
      </c>
      <c r="F655" s="84">
        <v>3</v>
      </c>
      <c r="G655" s="84">
        <v>0</v>
      </c>
      <c r="H655" s="84">
        <v>797</v>
      </c>
      <c r="I655" s="84">
        <v>0</v>
      </c>
      <c r="J655" s="84">
        <v>0</v>
      </c>
      <c r="K655" s="84">
        <v>3</v>
      </c>
      <c r="L655" s="84">
        <v>0</v>
      </c>
      <c r="M655" s="84">
        <v>81</v>
      </c>
      <c r="N655" s="84">
        <v>0</v>
      </c>
      <c r="O655" s="84">
        <v>0</v>
      </c>
      <c r="P655" s="84">
        <v>0</v>
      </c>
      <c r="Q655" s="84">
        <v>0</v>
      </c>
      <c r="R655" s="84">
        <v>10</v>
      </c>
      <c r="S655" s="84">
        <v>0</v>
      </c>
      <c r="T655" s="84">
        <v>0</v>
      </c>
      <c r="U655" s="84">
        <v>0</v>
      </c>
      <c r="V655" s="84">
        <v>0</v>
      </c>
      <c r="W655" s="84">
        <v>4</v>
      </c>
      <c r="X655" s="85">
        <f>D655+E655+F655+G655+H655+N655+O655+P655+Q655+R655</f>
        <v>810</v>
      </c>
      <c r="Y655" s="85">
        <f>I655+J655+K655+L655+M655+S655+T655+U655+V655+W655</f>
        <v>88</v>
      </c>
      <c r="Z655" s="85">
        <f t="shared" si="132"/>
        <v>898</v>
      </c>
    </row>
    <row r="656" spans="1:26" ht="12.95" customHeight="1" collapsed="1">
      <c r="A656" s="922" t="s">
        <v>886</v>
      </c>
      <c r="B656" s="922"/>
      <c r="C656" s="922"/>
      <c r="D656" s="81">
        <f t="shared" ref="D656:Z656" si="145">+D657+D658+D659</f>
        <v>19</v>
      </c>
      <c r="E656" s="81">
        <f t="shared" si="145"/>
        <v>80</v>
      </c>
      <c r="F656" s="81">
        <f t="shared" si="145"/>
        <v>183</v>
      </c>
      <c r="G656" s="81">
        <f t="shared" si="145"/>
        <v>84</v>
      </c>
      <c r="H656" s="81">
        <f t="shared" si="145"/>
        <v>18027</v>
      </c>
      <c r="I656" s="81">
        <f t="shared" si="145"/>
        <v>6</v>
      </c>
      <c r="J656" s="81">
        <f t="shared" si="145"/>
        <v>26</v>
      </c>
      <c r="K656" s="81">
        <f t="shared" si="145"/>
        <v>30</v>
      </c>
      <c r="L656" s="81">
        <f t="shared" si="145"/>
        <v>12</v>
      </c>
      <c r="M656" s="81">
        <f t="shared" si="145"/>
        <v>1413</v>
      </c>
      <c r="N656" s="81">
        <f t="shared" si="145"/>
        <v>0</v>
      </c>
      <c r="O656" s="81">
        <f t="shared" si="145"/>
        <v>0</v>
      </c>
      <c r="P656" s="81">
        <f t="shared" si="145"/>
        <v>0</v>
      </c>
      <c r="Q656" s="81">
        <f t="shared" si="145"/>
        <v>0</v>
      </c>
      <c r="R656" s="81">
        <f t="shared" si="145"/>
        <v>715</v>
      </c>
      <c r="S656" s="81">
        <f t="shared" si="145"/>
        <v>0</v>
      </c>
      <c r="T656" s="81">
        <f t="shared" si="145"/>
        <v>0</v>
      </c>
      <c r="U656" s="81">
        <f t="shared" si="145"/>
        <v>0</v>
      </c>
      <c r="V656" s="81">
        <f t="shared" si="145"/>
        <v>0</v>
      </c>
      <c r="W656" s="81">
        <f t="shared" si="145"/>
        <v>39</v>
      </c>
      <c r="X656" s="82">
        <f t="shared" si="145"/>
        <v>19108</v>
      </c>
      <c r="Y656" s="82">
        <f t="shared" si="145"/>
        <v>1526</v>
      </c>
      <c r="Z656" s="82">
        <f t="shared" si="145"/>
        <v>20634</v>
      </c>
    </row>
    <row r="657" spans="1:26" ht="38.25" hidden="1" outlineLevel="1">
      <c r="A657" s="920" t="s">
        <v>886</v>
      </c>
      <c r="B657" s="83" t="s">
        <v>887</v>
      </c>
      <c r="C657" s="83" t="s">
        <v>888</v>
      </c>
      <c r="D657" s="84">
        <v>19</v>
      </c>
      <c r="E657" s="84">
        <v>78</v>
      </c>
      <c r="F657" s="84">
        <v>180</v>
      </c>
      <c r="G657" s="84">
        <v>84</v>
      </c>
      <c r="H657" s="84">
        <v>17250</v>
      </c>
      <c r="I657" s="84">
        <v>6</v>
      </c>
      <c r="J657" s="84">
        <v>26</v>
      </c>
      <c r="K657" s="84">
        <v>27</v>
      </c>
      <c r="L657" s="84">
        <v>12</v>
      </c>
      <c r="M657" s="84">
        <v>1375</v>
      </c>
      <c r="N657" s="84">
        <v>0</v>
      </c>
      <c r="O657" s="84">
        <v>0</v>
      </c>
      <c r="P657" s="84">
        <v>0</v>
      </c>
      <c r="Q657" s="84">
        <v>0</v>
      </c>
      <c r="R657" s="84">
        <v>596</v>
      </c>
      <c r="S657" s="84">
        <v>0</v>
      </c>
      <c r="T657" s="84">
        <v>0</v>
      </c>
      <c r="U657" s="84">
        <v>0</v>
      </c>
      <c r="V657" s="84">
        <v>0</v>
      </c>
      <c r="W657" s="84">
        <v>39</v>
      </c>
      <c r="X657" s="85">
        <f>D657+E657+F657+G657+H657+N657+O657+P657+Q657+R657</f>
        <v>18207</v>
      </c>
      <c r="Y657" s="85">
        <f>I657+J657+K657+L657+M657+S657+T657+U657+V657+W657</f>
        <v>1485</v>
      </c>
      <c r="Z657" s="85">
        <f t="shared" si="132"/>
        <v>19692</v>
      </c>
    </row>
    <row r="658" spans="1:26" ht="51" hidden="1" outlineLevel="1">
      <c r="A658" s="920"/>
      <c r="B658" s="83" t="s">
        <v>889</v>
      </c>
      <c r="C658" s="83" t="s">
        <v>890</v>
      </c>
      <c r="D658" s="84">
        <v>0</v>
      </c>
      <c r="E658" s="84">
        <v>2</v>
      </c>
      <c r="F658" s="84">
        <v>3</v>
      </c>
      <c r="G658" s="84">
        <v>0</v>
      </c>
      <c r="H658" s="84">
        <v>777</v>
      </c>
      <c r="I658" s="84">
        <v>0</v>
      </c>
      <c r="J658" s="84">
        <v>0</v>
      </c>
      <c r="K658" s="84">
        <v>3</v>
      </c>
      <c r="L658" s="84">
        <v>0</v>
      </c>
      <c r="M658" s="84">
        <v>38</v>
      </c>
      <c r="N658" s="84">
        <v>0</v>
      </c>
      <c r="O658" s="84">
        <v>0</v>
      </c>
      <c r="P658" s="84">
        <v>0</v>
      </c>
      <c r="Q658" s="84">
        <v>0</v>
      </c>
      <c r="R658" s="84">
        <v>119</v>
      </c>
      <c r="S658" s="84">
        <v>0</v>
      </c>
      <c r="T658" s="84">
        <v>0</v>
      </c>
      <c r="U658" s="84">
        <v>0</v>
      </c>
      <c r="V658" s="84">
        <v>0</v>
      </c>
      <c r="W658" s="84">
        <v>0</v>
      </c>
      <c r="X658" s="85">
        <f>D658+E658+F658+G658+H658+N658+O658+P658+Q658+R658</f>
        <v>901</v>
      </c>
      <c r="Y658" s="85">
        <f>I658+J658+K658+L658+M658+S658+T658+U658+V658+W658</f>
        <v>41</v>
      </c>
      <c r="Z658" s="85">
        <f t="shared" si="132"/>
        <v>942</v>
      </c>
    </row>
    <row r="659" spans="1:26" ht="51" hidden="1" outlineLevel="1">
      <c r="A659" s="920"/>
      <c r="B659" s="83" t="s">
        <v>891</v>
      </c>
      <c r="C659" s="83" t="s">
        <v>892</v>
      </c>
      <c r="D659" s="84">
        <v>0</v>
      </c>
      <c r="E659" s="84">
        <v>0</v>
      </c>
      <c r="F659" s="84">
        <v>0</v>
      </c>
      <c r="G659" s="84">
        <v>0</v>
      </c>
      <c r="H659" s="84">
        <v>0</v>
      </c>
      <c r="I659" s="84">
        <v>0</v>
      </c>
      <c r="J659" s="84">
        <v>0</v>
      </c>
      <c r="K659" s="84">
        <v>0</v>
      </c>
      <c r="L659" s="84">
        <v>0</v>
      </c>
      <c r="M659" s="84">
        <v>0</v>
      </c>
      <c r="N659" s="84">
        <v>0</v>
      </c>
      <c r="O659" s="84">
        <v>0</v>
      </c>
      <c r="P659" s="84">
        <v>0</v>
      </c>
      <c r="Q659" s="84">
        <v>0</v>
      </c>
      <c r="R659" s="84">
        <v>0</v>
      </c>
      <c r="S659" s="84">
        <v>0</v>
      </c>
      <c r="T659" s="84">
        <v>0</v>
      </c>
      <c r="U659" s="84">
        <v>0</v>
      </c>
      <c r="V659" s="84">
        <v>0</v>
      </c>
      <c r="W659" s="84">
        <v>0</v>
      </c>
      <c r="X659" s="85">
        <f>D659+E659+F659+G659+H659+N659+O659+P659+Q659+R659</f>
        <v>0</v>
      </c>
      <c r="Y659" s="85">
        <f>I659+J659+K659+L659+M659+S659+T659+U659+V659+W659</f>
        <v>0</v>
      </c>
      <c r="Z659" s="85">
        <f t="shared" si="132"/>
        <v>0</v>
      </c>
    </row>
    <row r="660" spans="1:26" ht="12.95" customHeight="1" collapsed="1">
      <c r="A660" s="922" t="s">
        <v>893</v>
      </c>
      <c r="B660" s="922"/>
      <c r="C660" s="922"/>
      <c r="D660" s="81">
        <f t="shared" ref="D660:Z660" si="146">SUM(D661:D665)</f>
        <v>130</v>
      </c>
      <c r="E660" s="81">
        <f t="shared" si="146"/>
        <v>602</v>
      </c>
      <c r="F660" s="81">
        <f t="shared" si="146"/>
        <v>1288</v>
      </c>
      <c r="G660" s="81">
        <f t="shared" si="146"/>
        <v>470</v>
      </c>
      <c r="H660" s="81">
        <f t="shared" si="146"/>
        <v>72884</v>
      </c>
      <c r="I660" s="81">
        <f t="shared" si="146"/>
        <v>55</v>
      </c>
      <c r="J660" s="81">
        <f t="shared" si="146"/>
        <v>196</v>
      </c>
      <c r="K660" s="81">
        <f t="shared" si="146"/>
        <v>437</v>
      </c>
      <c r="L660" s="81">
        <f t="shared" si="146"/>
        <v>138</v>
      </c>
      <c r="M660" s="81">
        <f t="shared" si="146"/>
        <v>20176</v>
      </c>
      <c r="N660" s="81">
        <f t="shared" si="146"/>
        <v>0</v>
      </c>
      <c r="O660" s="81">
        <f t="shared" si="146"/>
        <v>0</v>
      </c>
      <c r="P660" s="81">
        <f t="shared" si="146"/>
        <v>20</v>
      </c>
      <c r="Q660" s="81">
        <f t="shared" si="146"/>
        <v>2</v>
      </c>
      <c r="R660" s="81">
        <f t="shared" si="146"/>
        <v>2614</v>
      </c>
      <c r="S660" s="81">
        <f t="shared" si="146"/>
        <v>0</v>
      </c>
      <c r="T660" s="81">
        <f t="shared" si="146"/>
        <v>0</v>
      </c>
      <c r="U660" s="81">
        <f t="shared" si="146"/>
        <v>4</v>
      </c>
      <c r="V660" s="81">
        <f t="shared" si="146"/>
        <v>2</v>
      </c>
      <c r="W660" s="81">
        <f t="shared" si="146"/>
        <v>416</v>
      </c>
      <c r="X660" s="82">
        <f t="shared" si="146"/>
        <v>78010</v>
      </c>
      <c r="Y660" s="82">
        <f t="shared" si="146"/>
        <v>21424</v>
      </c>
      <c r="Z660" s="82">
        <f t="shared" si="146"/>
        <v>99434</v>
      </c>
    </row>
    <row r="661" spans="1:26" ht="63.75" hidden="1" outlineLevel="1">
      <c r="A661" s="920" t="s">
        <v>893</v>
      </c>
      <c r="B661" s="83" t="s">
        <v>894</v>
      </c>
      <c r="C661" s="83" t="s">
        <v>895</v>
      </c>
      <c r="D661" s="84">
        <v>15</v>
      </c>
      <c r="E661" s="84">
        <v>70</v>
      </c>
      <c r="F661" s="84">
        <v>147</v>
      </c>
      <c r="G661" s="84">
        <v>76</v>
      </c>
      <c r="H661" s="84">
        <v>7841</v>
      </c>
      <c r="I661" s="84">
        <v>11</v>
      </c>
      <c r="J661" s="84">
        <v>26</v>
      </c>
      <c r="K661" s="84">
        <v>27</v>
      </c>
      <c r="L661" s="84">
        <v>20</v>
      </c>
      <c r="M661" s="84">
        <v>2179</v>
      </c>
      <c r="N661" s="84">
        <v>0</v>
      </c>
      <c r="O661" s="84">
        <v>0</v>
      </c>
      <c r="P661" s="84">
        <v>0</v>
      </c>
      <c r="Q661" s="84">
        <v>0</v>
      </c>
      <c r="R661" s="84">
        <v>221</v>
      </c>
      <c r="S661" s="84">
        <v>0</v>
      </c>
      <c r="T661" s="84">
        <v>0</v>
      </c>
      <c r="U661" s="84">
        <v>0</v>
      </c>
      <c r="V661" s="84">
        <v>0</v>
      </c>
      <c r="W661" s="84">
        <v>24</v>
      </c>
      <c r="X661" s="85">
        <f>D661+E661+F661+G661+H661+N661+O661+P661+Q661+R661</f>
        <v>8370</v>
      </c>
      <c r="Y661" s="85">
        <f>I661+J661+K661+L661+M661+S661+T661+U661+V661+W661</f>
        <v>2287</v>
      </c>
      <c r="Z661" s="85">
        <f t="shared" si="132"/>
        <v>10657</v>
      </c>
    </row>
    <row r="662" spans="1:26" ht="25.5" hidden="1" outlineLevel="1">
      <c r="A662" s="920"/>
      <c r="B662" s="920" t="s">
        <v>896</v>
      </c>
      <c r="C662" s="83" t="s">
        <v>897</v>
      </c>
      <c r="D662" s="84">
        <v>79</v>
      </c>
      <c r="E662" s="84">
        <v>322</v>
      </c>
      <c r="F662" s="84">
        <v>745</v>
      </c>
      <c r="G662" s="84">
        <v>262</v>
      </c>
      <c r="H662" s="84">
        <v>36914</v>
      </c>
      <c r="I662" s="84">
        <v>41</v>
      </c>
      <c r="J662" s="84">
        <v>160</v>
      </c>
      <c r="K662" s="84">
        <v>377</v>
      </c>
      <c r="L662" s="84">
        <v>114</v>
      </c>
      <c r="M662" s="84">
        <v>16054</v>
      </c>
      <c r="N662" s="84">
        <v>0</v>
      </c>
      <c r="O662" s="84">
        <v>0</v>
      </c>
      <c r="P662" s="84">
        <v>20</v>
      </c>
      <c r="Q662" s="84">
        <v>2</v>
      </c>
      <c r="R662" s="84">
        <v>1403</v>
      </c>
      <c r="S662" s="84">
        <v>0</v>
      </c>
      <c r="T662" s="84">
        <v>0</v>
      </c>
      <c r="U662" s="84">
        <v>4</v>
      </c>
      <c r="V662" s="84">
        <v>2</v>
      </c>
      <c r="W662" s="84">
        <v>342</v>
      </c>
      <c r="X662" s="85">
        <f>D662+E662+F662+G662+H662+N662+O662+P662+Q662+R662</f>
        <v>39747</v>
      </c>
      <c r="Y662" s="85">
        <f>I662+J662+K662+L662+M662+S662+T662+U662+V662+W662</f>
        <v>17094</v>
      </c>
      <c r="Z662" s="85">
        <f t="shared" si="132"/>
        <v>56841</v>
      </c>
    </row>
    <row r="663" spans="1:26" ht="38.25" hidden="1" outlineLevel="1">
      <c r="A663" s="920"/>
      <c r="B663" s="920"/>
      <c r="C663" s="83" t="s">
        <v>898</v>
      </c>
      <c r="D663" s="84">
        <v>5</v>
      </c>
      <c r="E663" s="84">
        <v>22</v>
      </c>
      <c r="F663" s="84">
        <v>39</v>
      </c>
      <c r="G663" s="84">
        <v>8</v>
      </c>
      <c r="H663" s="84">
        <v>2542</v>
      </c>
      <c r="I663" s="84">
        <v>2</v>
      </c>
      <c r="J663" s="84">
        <v>6</v>
      </c>
      <c r="K663" s="84">
        <v>9</v>
      </c>
      <c r="L663" s="84">
        <v>0</v>
      </c>
      <c r="M663" s="84">
        <v>485</v>
      </c>
      <c r="N663" s="84">
        <v>0</v>
      </c>
      <c r="O663" s="84">
        <v>0</v>
      </c>
      <c r="P663" s="84">
        <v>0</v>
      </c>
      <c r="Q663" s="84">
        <v>0</v>
      </c>
      <c r="R663" s="84">
        <v>159</v>
      </c>
      <c r="S663" s="84">
        <v>0</v>
      </c>
      <c r="T663" s="84">
        <v>0</v>
      </c>
      <c r="U663" s="84">
        <v>0</v>
      </c>
      <c r="V663" s="84">
        <v>0</v>
      </c>
      <c r="W663" s="84">
        <v>0</v>
      </c>
      <c r="X663" s="85">
        <f>D663+E663+F663+G663+H663+N663+O663+P663+Q663+R663</f>
        <v>2775</v>
      </c>
      <c r="Y663" s="85">
        <f>I663+J663+K663+L663+M663+S663+T663+U663+V663+W663</f>
        <v>502</v>
      </c>
      <c r="Z663" s="85">
        <f t="shared" si="132"/>
        <v>3277</v>
      </c>
    </row>
    <row r="664" spans="1:26" ht="25.5" hidden="1" outlineLevel="1">
      <c r="A664" s="920"/>
      <c r="B664" s="920"/>
      <c r="C664" s="83" t="s">
        <v>899</v>
      </c>
      <c r="D664" s="84">
        <v>15</v>
      </c>
      <c r="E664" s="84">
        <v>78</v>
      </c>
      <c r="F664" s="84">
        <v>180</v>
      </c>
      <c r="G664" s="84">
        <v>76</v>
      </c>
      <c r="H664" s="84">
        <v>10744</v>
      </c>
      <c r="I664" s="84">
        <v>1</v>
      </c>
      <c r="J664" s="84">
        <v>2</v>
      </c>
      <c r="K664" s="84">
        <v>12</v>
      </c>
      <c r="L664" s="84">
        <v>0</v>
      </c>
      <c r="M664" s="84">
        <v>716</v>
      </c>
      <c r="N664" s="84">
        <v>0</v>
      </c>
      <c r="O664" s="84">
        <v>0</v>
      </c>
      <c r="P664" s="84">
        <v>0</v>
      </c>
      <c r="Q664" s="84">
        <v>0</v>
      </c>
      <c r="R664" s="84">
        <v>277</v>
      </c>
      <c r="S664" s="84">
        <v>0</v>
      </c>
      <c r="T664" s="84">
        <v>0</v>
      </c>
      <c r="U664" s="84">
        <v>0</v>
      </c>
      <c r="V664" s="84">
        <v>0</v>
      </c>
      <c r="W664" s="84">
        <v>22</v>
      </c>
      <c r="X664" s="85">
        <f>D664+E664+F664+G664+H664+N664+O664+P664+Q664+R664</f>
        <v>11370</v>
      </c>
      <c r="Y664" s="85">
        <f>I664+J664+K664+L664+M664+S664+T664+U664+V664+W664</f>
        <v>753</v>
      </c>
      <c r="Z664" s="85">
        <f t="shared" si="132"/>
        <v>12123</v>
      </c>
    </row>
    <row r="665" spans="1:26" ht="51" hidden="1" outlineLevel="1">
      <c r="A665" s="920"/>
      <c r="B665" s="83" t="s">
        <v>900</v>
      </c>
      <c r="C665" s="83" t="s">
        <v>901</v>
      </c>
      <c r="D665" s="84">
        <v>16</v>
      </c>
      <c r="E665" s="84">
        <v>110</v>
      </c>
      <c r="F665" s="84">
        <v>177</v>
      </c>
      <c r="G665" s="84">
        <v>48</v>
      </c>
      <c r="H665" s="84">
        <v>14843</v>
      </c>
      <c r="I665" s="84">
        <v>0</v>
      </c>
      <c r="J665" s="84">
        <v>2</v>
      </c>
      <c r="K665" s="84">
        <v>12</v>
      </c>
      <c r="L665" s="84">
        <v>4</v>
      </c>
      <c r="M665" s="84">
        <v>742</v>
      </c>
      <c r="N665" s="84">
        <v>0</v>
      </c>
      <c r="O665" s="84">
        <v>0</v>
      </c>
      <c r="P665" s="84">
        <v>0</v>
      </c>
      <c r="Q665" s="84">
        <v>0</v>
      </c>
      <c r="R665" s="84">
        <v>554</v>
      </c>
      <c r="S665" s="84">
        <v>0</v>
      </c>
      <c r="T665" s="84">
        <v>0</v>
      </c>
      <c r="U665" s="84">
        <v>0</v>
      </c>
      <c r="V665" s="84">
        <v>0</v>
      </c>
      <c r="W665" s="84">
        <v>28</v>
      </c>
      <c r="X665" s="85">
        <f>D665+E665+F665+G665+H665+N665+O665+P665+Q665+R665</f>
        <v>15748</v>
      </c>
      <c r="Y665" s="85">
        <f>I665+J665+K665+L665+M665+S665+T665+U665+V665+W665</f>
        <v>788</v>
      </c>
      <c r="Z665" s="85">
        <f t="shared" si="132"/>
        <v>16536</v>
      </c>
    </row>
    <row r="666" spans="1:26" ht="12.95" customHeight="1" collapsed="1">
      <c r="A666" s="922" t="s">
        <v>1149</v>
      </c>
      <c r="B666" s="922"/>
      <c r="C666" s="922"/>
      <c r="D666" s="81">
        <f t="shared" ref="D666:Z666" si="147">SUM(D667:D673)</f>
        <v>33</v>
      </c>
      <c r="E666" s="81">
        <f t="shared" si="147"/>
        <v>136</v>
      </c>
      <c r="F666" s="81">
        <f t="shared" si="147"/>
        <v>361</v>
      </c>
      <c r="G666" s="81">
        <f t="shared" si="147"/>
        <v>64</v>
      </c>
      <c r="H666" s="81">
        <f t="shared" si="147"/>
        <v>20451</v>
      </c>
      <c r="I666" s="81">
        <f t="shared" si="147"/>
        <v>31</v>
      </c>
      <c r="J666" s="81">
        <f t="shared" si="147"/>
        <v>72</v>
      </c>
      <c r="K666" s="81">
        <f t="shared" si="147"/>
        <v>96</v>
      </c>
      <c r="L666" s="81">
        <f t="shared" si="147"/>
        <v>36</v>
      </c>
      <c r="M666" s="81">
        <f t="shared" si="147"/>
        <v>6019</v>
      </c>
      <c r="N666" s="81">
        <f t="shared" si="147"/>
        <v>1</v>
      </c>
      <c r="O666" s="81">
        <f t="shared" si="147"/>
        <v>2</v>
      </c>
      <c r="P666" s="81">
        <f t="shared" si="147"/>
        <v>2</v>
      </c>
      <c r="Q666" s="81">
        <f t="shared" si="147"/>
        <v>4</v>
      </c>
      <c r="R666" s="81">
        <f t="shared" si="147"/>
        <v>1177</v>
      </c>
      <c r="S666" s="81">
        <f t="shared" si="147"/>
        <v>0</v>
      </c>
      <c r="T666" s="81">
        <f t="shared" si="147"/>
        <v>0</v>
      </c>
      <c r="U666" s="81">
        <f t="shared" si="147"/>
        <v>0</v>
      </c>
      <c r="V666" s="81">
        <f t="shared" si="147"/>
        <v>0</v>
      </c>
      <c r="W666" s="81">
        <f t="shared" si="147"/>
        <v>112</v>
      </c>
      <c r="X666" s="82">
        <f t="shared" si="147"/>
        <v>22231</v>
      </c>
      <c r="Y666" s="82">
        <f t="shared" si="147"/>
        <v>6366</v>
      </c>
      <c r="Z666" s="82">
        <f t="shared" si="147"/>
        <v>28597</v>
      </c>
    </row>
    <row r="667" spans="1:26" ht="25.5" hidden="1" outlineLevel="1">
      <c r="A667" s="920" t="s">
        <v>902</v>
      </c>
      <c r="B667" s="920" t="s">
        <v>903</v>
      </c>
      <c r="C667" s="83" t="s">
        <v>904</v>
      </c>
      <c r="D667" s="84">
        <v>11</v>
      </c>
      <c r="E667" s="84">
        <v>62</v>
      </c>
      <c r="F667" s="84">
        <v>150</v>
      </c>
      <c r="G667" s="84">
        <v>24</v>
      </c>
      <c r="H667" s="84">
        <v>10881</v>
      </c>
      <c r="I667" s="84">
        <v>5</v>
      </c>
      <c r="J667" s="84">
        <v>22</v>
      </c>
      <c r="K667" s="84">
        <v>27</v>
      </c>
      <c r="L667" s="84">
        <v>8</v>
      </c>
      <c r="M667" s="84">
        <v>1935</v>
      </c>
      <c r="N667" s="84">
        <v>1</v>
      </c>
      <c r="O667" s="84">
        <v>0</v>
      </c>
      <c r="P667" s="84">
        <v>0</v>
      </c>
      <c r="Q667" s="84">
        <v>4</v>
      </c>
      <c r="R667" s="84">
        <v>596</v>
      </c>
      <c r="S667" s="84">
        <v>0</v>
      </c>
      <c r="T667" s="84">
        <v>0</v>
      </c>
      <c r="U667" s="84">
        <v>0</v>
      </c>
      <c r="V667" s="84">
        <v>0</v>
      </c>
      <c r="W667" s="84">
        <v>35</v>
      </c>
      <c r="X667" s="85">
        <f t="shared" ref="X667:X673" si="148">D667+E667+F667+G667+H667+N667+O667+P667+Q667+R667</f>
        <v>11729</v>
      </c>
      <c r="Y667" s="85">
        <f t="shared" ref="Y667:Y673" si="149">I667+J667+K667+L667+M667+S667+T667+U667+V667+W667</f>
        <v>2032</v>
      </c>
      <c r="Z667" s="85">
        <f t="shared" si="132"/>
        <v>13761</v>
      </c>
    </row>
    <row r="668" spans="1:26" ht="51" hidden="1" outlineLevel="1">
      <c r="A668" s="920"/>
      <c r="B668" s="920"/>
      <c r="C668" s="83" t="s">
        <v>905</v>
      </c>
      <c r="D668" s="84">
        <v>2</v>
      </c>
      <c r="E668" s="84">
        <v>4</v>
      </c>
      <c r="F668" s="84">
        <v>24</v>
      </c>
      <c r="G668" s="84">
        <v>4</v>
      </c>
      <c r="H668" s="84">
        <v>1335</v>
      </c>
      <c r="I668" s="84">
        <v>7</v>
      </c>
      <c r="J668" s="84">
        <v>10</v>
      </c>
      <c r="K668" s="84">
        <v>9</v>
      </c>
      <c r="L668" s="84">
        <v>4</v>
      </c>
      <c r="M668" s="84">
        <v>418</v>
      </c>
      <c r="N668" s="84">
        <v>0</v>
      </c>
      <c r="O668" s="84">
        <v>0</v>
      </c>
      <c r="P668" s="84">
        <v>0</v>
      </c>
      <c r="Q668" s="84">
        <v>0</v>
      </c>
      <c r="R668" s="84">
        <v>217</v>
      </c>
      <c r="S668" s="84">
        <v>0</v>
      </c>
      <c r="T668" s="84">
        <v>0</v>
      </c>
      <c r="U668" s="84">
        <v>0</v>
      </c>
      <c r="V668" s="84">
        <v>0</v>
      </c>
      <c r="W668" s="84">
        <v>20</v>
      </c>
      <c r="X668" s="85">
        <f t="shared" si="148"/>
        <v>1586</v>
      </c>
      <c r="Y668" s="85">
        <f t="shared" si="149"/>
        <v>468</v>
      </c>
      <c r="Z668" s="85">
        <f t="shared" si="132"/>
        <v>2054</v>
      </c>
    </row>
    <row r="669" spans="1:26" ht="51" hidden="1" outlineLevel="1">
      <c r="A669" s="920"/>
      <c r="B669" s="83" t="s">
        <v>906</v>
      </c>
      <c r="C669" s="83" t="s">
        <v>907</v>
      </c>
      <c r="D669" s="84">
        <v>1</v>
      </c>
      <c r="E669" s="84">
        <v>4</v>
      </c>
      <c r="F669" s="84">
        <v>9</v>
      </c>
      <c r="G669" s="84">
        <v>4</v>
      </c>
      <c r="H669" s="84">
        <v>299</v>
      </c>
      <c r="I669" s="84">
        <v>7</v>
      </c>
      <c r="J669" s="84">
        <v>10</v>
      </c>
      <c r="K669" s="84">
        <v>15</v>
      </c>
      <c r="L669" s="84">
        <v>8</v>
      </c>
      <c r="M669" s="84">
        <v>685</v>
      </c>
      <c r="N669" s="84">
        <v>0</v>
      </c>
      <c r="O669" s="84">
        <v>0</v>
      </c>
      <c r="P669" s="84">
        <v>0</v>
      </c>
      <c r="Q669" s="84">
        <v>0</v>
      </c>
      <c r="R669" s="84">
        <v>0</v>
      </c>
      <c r="S669" s="84">
        <v>0</v>
      </c>
      <c r="T669" s="84">
        <v>0</v>
      </c>
      <c r="U669" s="84">
        <v>0</v>
      </c>
      <c r="V669" s="84">
        <v>0</v>
      </c>
      <c r="W669" s="84">
        <v>18</v>
      </c>
      <c r="X669" s="85">
        <f t="shared" si="148"/>
        <v>317</v>
      </c>
      <c r="Y669" s="85">
        <f t="shared" si="149"/>
        <v>743</v>
      </c>
      <c r="Z669" s="85">
        <f t="shared" si="132"/>
        <v>1060</v>
      </c>
    </row>
    <row r="670" spans="1:26" ht="63.75" hidden="1" outlineLevel="1">
      <c r="A670" s="920"/>
      <c r="B670" s="83" t="s">
        <v>908</v>
      </c>
      <c r="C670" s="83" t="s">
        <v>909</v>
      </c>
      <c r="D670" s="84">
        <v>0</v>
      </c>
      <c r="E670" s="84">
        <v>2</v>
      </c>
      <c r="F670" s="84">
        <v>6</v>
      </c>
      <c r="G670" s="84">
        <v>8</v>
      </c>
      <c r="H670" s="84">
        <v>193</v>
      </c>
      <c r="I670" s="84">
        <v>0</v>
      </c>
      <c r="J670" s="84">
        <v>4</v>
      </c>
      <c r="K670" s="84">
        <v>3</v>
      </c>
      <c r="L670" s="84">
        <v>4</v>
      </c>
      <c r="M670" s="84">
        <v>167</v>
      </c>
      <c r="N670" s="84">
        <v>0</v>
      </c>
      <c r="O670" s="84">
        <v>0</v>
      </c>
      <c r="P670" s="84">
        <v>0</v>
      </c>
      <c r="Q670" s="84">
        <v>0</v>
      </c>
      <c r="R670" s="84">
        <v>0</v>
      </c>
      <c r="S670" s="84">
        <v>0</v>
      </c>
      <c r="T670" s="84">
        <v>0</v>
      </c>
      <c r="U670" s="84">
        <v>0</v>
      </c>
      <c r="V670" s="84">
        <v>0</v>
      </c>
      <c r="W670" s="84">
        <v>27</v>
      </c>
      <c r="X670" s="85">
        <f t="shared" si="148"/>
        <v>209</v>
      </c>
      <c r="Y670" s="85">
        <f t="shared" si="149"/>
        <v>205</v>
      </c>
      <c r="Z670" s="85">
        <f t="shared" si="132"/>
        <v>414</v>
      </c>
    </row>
    <row r="671" spans="1:26" ht="51" hidden="1" outlineLevel="1">
      <c r="A671" s="920"/>
      <c r="B671" s="920" t="s">
        <v>910</v>
      </c>
      <c r="C671" s="83" t="s">
        <v>911</v>
      </c>
      <c r="D671" s="84">
        <v>0</v>
      </c>
      <c r="E671" s="84">
        <v>4</v>
      </c>
      <c r="F671" s="84">
        <v>3</v>
      </c>
      <c r="G671" s="84">
        <v>0</v>
      </c>
      <c r="H671" s="84">
        <v>80</v>
      </c>
      <c r="I671" s="84">
        <v>0</v>
      </c>
      <c r="J671" s="84">
        <v>0</v>
      </c>
      <c r="K671" s="84">
        <v>0</v>
      </c>
      <c r="L671" s="84">
        <v>0</v>
      </c>
      <c r="M671" s="84">
        <v>0</v>
      </c>
      <c r="N671" s="84">
        <v>0</v>
      </c>
      <c r="O671" s="84">
        <v>0</v>
      </c>
      <c r="P671" s="84">
        <v>0</v>
      </c>
      <c r="Q671" s="84">
        <v>0</v>
      </c>
      <c r="R671" s="84">
        <v>43</v>
      </c>
      <c r="S671" s="84">
        <v>0</v>
      </c>
      <c r="T671" s="84">
        <v>0</v>
      </c>
      <c r="U671" s="84">
        <v>0</v>
      </c>
      <c r="V671" s="84">
        <v>0</v>
      </c>
      <c r="W671" s="84">
        <v>0</v>
      </c>
      <c r="X671" s="85">
        <f t="shared" si="148"/>
        <v>130</v>
      </c>
      <c r="Y671" s="85">
        <f t="shared" si="149"/>
        <v>0</v>
      </c>
      <c r="Z671" s="85">
        <f t="shared" si="132"/>
        <v>130</v>
      </c>
    </row>
    <row r="672" spans="1:26" ht="63.75" hidden="1" customHeight="1" outlineLevel="1">
      <c r="A672" s="920"/>
      <c r="B672" s="920"/>
      <c r="C672" s="83" t="s">
        <v>912</v>
      </c>
      <c r="D672" s="84">
        <v>13</v>
      </c>
      <c r="E672" s="84">
        <v>36</v>
      </c>
      <c r="F672" s="84">
        <v>109</v>
      </c>
      <c r="G672" s="84">
        <v>12</v>
      </c>
      <c r="H672" s="84">
        <v>4288</v>
      </c>
      <c r="I672" s="84">
        <v>11</v>
      </c>
      <c r="J672" s="84">
        <v>26</v>
      </c>
      <c r="K672" s="84">
        <v>42</v>
      </c>
      <c r="L672" s="84">
        <v>12</v>
      </c>
      <c r="M672" s="84">
        <v>2723</v>
      </c>
      <c r="N672" s="84">
        <v>0</v>
      </c>
      <c r="O672" s="84">
        <v>2</v>
      </c>
      <c r="P672" s="84">
        <v>2</v>
      </c>
      <c r="Q672" s="84">
        <v>0</v>
      </c>
      <c r="R672" s="84">
        <v>140</v>
      </c>
      <c r="S672" s="84">
        <v>0</v>
      </c>
      <c r="T672" s="84">
        <v>0</v>
      </c>
      <c r="U672" s="84">
        <v>0</v>
      </c>
      <c r="V672" s="84">
        <v>0</v>
      </c>
      <c r="W672" s="84">
        <v>12</v>
      </c>
      <c r="X672" s="85">
        <f t="shared" si="148"/>
        <v>4602</v>
      </c>
      <c r="Y672" s="85">
        <f t="shared" si="149"/>
        <v>2826</v>
      </c>
      <c r="Z672" s="85">
        <f t="shared" si="132"/>
        <v>7428</v>
      </c>
    </row>
    <row r="673" spans="1:26" ht="51" hidden="1" outlineLevel="1">
      <c r="A673" s="920"/>
      <c r="B673" s="920"/>
      <c r="C673" s="83" t="s">
        <v>913</v>
      </c>
      <c r="D673" s="84">
        <v>6</v>
      </c>
      <c r="E673" s="84">
        <v>24</v>
      </c>
      <c r="F673" s="84">
        <v>60</v>
      </c>
      <c r="G673" s="84">
        <v>12</v>
      </c>
      <c r="H673" s="84">
        <v>3375</v>
      </c>
      <c r="I673" s="84">
        <v>1</v>
      </c>
      <c r="J673" s="84">
        <v>0</v>
      </c>
      <c r="K673" s="84">
        <v>0</v>
      </c>
      <c r="L673" s="84">
        <v>0</v>
      </c>
      <c r="M673" s="84">
        <v>91</v>
      </c>
      <c r="N673" s="84">
        <v>0</v>
      </c>
      <c r="O673" s="84">
        <v>0</v>
      </c>
      <c r="P673" s="84">
        <v>0</v>
      </c>
      <c r="Q673" s="84">
        <v>0</v>
      </c>
      <c r="R673" s="84">
        <v>181</v>
      </c>
      <c r="S673" s="84">
        <v>0</v>
      </c>
      <c r="T673" s="84">
        <v>0</v>
      </c>
      <c r="U673" s="84">
        <v>0</v>
      </c>
      <c r="V673" s="84">
        <v>0</v>
      </c>
      <c r="W673" s="84">
        <v>0</v>
      </c>
      <c r="X673" s="85">
        <f t="shared" si="148"/>
        <v>3658</v>
      </c>
      <c r="Y673" s="85">
        <f t="shared" si="149"/>
        <v>92</v>
      </c>
      <c r="Z673" s="85">
        <f t="shared" si="132"/>
        <v>3750</v>
      </c>
    </row>
    <row r="674" spans="1:26" ht="12.95" customHeight="1" collapsed="1">
      <c r="A674" s="922" t="s">
        <v>914</v>
      </c>
      <c r="B674" s="922"/>
      <c r="C674" s="922"/>
      <c r="D674" s="81">
        <f>+D675+D676+D677+D678</f>
        <v>7</v>
      </c>
      <c r="E674" s="81">
        <f t="shared" ref="E674:W674" si="150">+E675+E676+E677+E678</f>
        <v>26</v>
      </c>
      <c r="F674" s="81">
        <f t="shared" si="150"/>
        <v>33</v>
      </c>
      <c r="G674" s="81">
        <f t="shared" si="150"/>
        <v>28</v>
      </c>
      <c r="H674" s="81">
        <f t="shared" si="150"/>
        <v>4320</v>
      </c>
      <c r="I674" s="81">
        <f t="shared" si="150"/>
        <v>2</v>
      </c>
      <c r="J674" s="81">
        <f t="shared" si="150"/>
        <v>2</v>
      </c>
      <c r="K674" s="81">
        <f t="shared" si="150"/>
        <v>3</v>
      </c>
      <c r="L674" s="81">
        <f t="shared" si="150"/>
        <v>0</v>
      </c>
      <c r="M674" s="81">
        <f t="shared" si="150"/>
        <v>297</v>
      </c>
      <c r="N674" s="81">
        <f t="shared" si="150"/>
        <v>1</v>
      </c>
      <c r="O674" s="81">
        <f t="shared" si="150"/>
        <v>0</v>
      </c>
      <c r="P674" s="81">
        <f t="shared" si="150"/>
        <v>0</v>
      </c>
      <c r="Q674" s="81">
        <f t="shared" si="150"/>
        <v>0</v>
      </c>
      <c r="R674" s="81">
        <f t="shared" si="150"/>
        <v>257</v>
      </c>
      <c r="S674" s="81">
        <f t="shared" si="150"/>
        <v>0</v>
      </c>
      <c r="T674" s="81">
        <f t="shared" si="150"/>
        <v>0</v>
      </c>
      <c r="U674" s="81">
        <f t="shared" si="150"/>
        <v>0</v>
      </c>
      <c r="V674" s="81">
        <f t="shared" si="150"/>
        <v>0</v>
      </c>
      <c r="W674" s="81">
        <f t="shared" si="150"/>
        <v>0</v>
      </c>
      <c r="X674" s="82">
        <f>+X675+X676+X677+X678</f>
        <v>4672</v>
      </c>
      <c r="Y674" s="82">
        <f t="shared" ref="Y674:Z674" si="151">+Y675+Y676+Y677+Y678</f>
        <v>304</v>
      </c>
      <c r="Z674" s="82">
        <f t="shared" si="151"/>
        <v>4976</v>
      </c>
    </row>
    <row r="675" spans="1:26" ht="15" hidden="1" customHeight="1" outlineLevel="1">
      <c r="A675" s="931" t="s">
        <v>1121</v>
      </c>
      <c r="B675" s="921" t="s">
        <v>1122</v>
      </c>
      <c r="C675" s="679" t="s">
        <v>1123</v>
      </c>
      <c r="D675" s="84">
        <v>4</v>
      </c>
      <c r="E675" s="84">
        <v>16</v>
      </c>
      <c r="F675" s="84">
        <v>21</v>
      </c>
      <c r="G675" s="84">
        <v>16</v>
      </c>
      <c r="H675" s="84">
        <v>1906</v>
      </c>
      <c r="I675" s="84">
        <v>1</v>
      </c>
      <c r="J675" s="84">
        <v>2</v>
      </c>
      <c r="K675" s="84">
        <v>3</v>
      </c>
      <c r="L675" s="84">
        <v>0</v>
      </c>
      <c r="M675" s="84">
        <v>78</v>
      </c>
      <c r="N675" s="84">
        <v>1</v>
      </c>
      <c r="O675" s="84">
        <v>0</v>
      </c>
      <c r="P675" s="84">
        <v>0</v>
      </c>
      <c r="Q675" s="84">
        <v>0</v>
      </c>
      <c r="R675" s="84">
        <v>169</v>
      </c>
      <c r="S675" s="84">
        <v>0</v>
      </c>
      <c r="T675" s="84">
        <v>0</v>
      </c>
      <c r="U675" s="84">
        <v>0</v>
      </c>
      <c r="V675" s="84">
        <v>0</v>
      </c>
      <c r="W675" s="84">
        <v>0</v>
      </c>
      <c r="X675" s="85">
        <f>D675+E675+F675+G675+H675+N675+O675+P675+Q675+R675</f>
        <v>2133</v>
      </c>
      <c r="Y675" s="85">
        <f>I675+J675+K675+L675+M675+S675+T675+U675+V675+W675</f>
        <v>84</v>
      </c>
      <c r="Z675" s="85">
        <f>+Y675+X675</f>
        <v>2217</v>
      </c>
    </row>
    <row r="676" spans="1:26" ht="59.25" hidden="1" customHeight="1" outlineLevel="1">
      <c r="A676" s="932"/>
      <c r="B676" s="919"/>
      <c r="C676" s="679" t="s">
        <v>1124</v>
      </c>
      <c r="D676" s="84">
        <v>0</v>
      </c>
      <c r="E676" s="84">
        <v>0</v>
      </c>
      <c r="F676" s="84">
        <v>0</v>
      </c>
      <c r="G676" s="84">
        <v>0</v>
      </c>
      <c r="H676" s="84">
        <v>198</v>
      </c>
      <c r="I676" s="84">
        <v>1</v>
      </c>
      <c r="J676" s="84">
        <v>0</v>
      </c>
      <c r="K676" s="84">
        <v>0</v>
      </c>
      <c r="L676" s="84">
        <v>0</v>
      </c>
      <c r="M676" s="84">
        <v>219</v>
      </c>
      <c r="N676" s="84">
        <v>0</v>
      </c>
      <c r="O676" s="84">
        <v>0</v>
      </c>
      <c r="P676" s="84">
        <v>0</v>
      </c>
      <c r="Q676" s="84">
        <v>0</v>
      </c>
      <c r="R676" s="84">
        <v>0</v>
      </c>
      <c r="S676" s="84">
        <v>0</v>
      </c>
      <c r="T676" s="84">
        <v>0</v>
      </c>
      <c r="U676" s="84">
        <v>0</v>
      </c>
      <c r="V676" s="84">
        <v>0</v>
      </c>
      <c r="W676" s="84">
        <v>0</v>
      </c>
      <c r="X676" s="85">
        <f>D676+E676+F676+G676+H676+N676+O676+P676+Q676+R676</f>
        <v>198</v>
      </c>
      <c r="Y676" s="85">
        <f t="shared" ref="Y676:Y678" si="152">I676+J676+K676+L676+M676+S676+T676+U676+V676+W676</f>
        <v>220</v>
      </c>
      <c r="Z676" s="85">
        <f>+Y676+X676</f>
        <v>418</v>
      </c>
    </row>
    <row r="677" spans="1:26" ht="46.5" hidden="1" customHeight="1" outlineLevel="1">
      <c r="A677" s="932"/>
      <c r="B677" s="921" t="s">
        <v>1125</v>
      </c>
      <c r="C677" s="679" t="s">
        <v>1126</v>
      </c>
      <c r="D677" s="84">
        <v>0</v>
      </c>
      <c r="E677" s="84">
        <v>0</v>
      </c>
      <c r="F677" s="84">
        <v>3</v>
      </c>
      <c r="G677" s="84">
        <v>0</v>
      </c>
      <c r="H677" s="84">
        <v>97</v>
      </c>
      <c r="I677" s="84">
        <v>0</v>
      </c>
      <c r="J677" s="84">
        <v>0</v>
      </c>
      <c r="K677" s="84">
        <v>0</v>
      </c>
      <c r="L677" s="84">
        <v>0</v>
      </c>
      <c r="M677" s="84">
        <v>0</v>
      </c>
      <c r="N677" s="84">
        <v>0</v>
      </c>
      <c r="O677" s="84">
        <v>0</v>
      </c>
      <c r="P677" s="84">
        <v>0</v>
      </c>
      <c r="Q677" s="84">
        <v>0</v>
      </c>
      <c r="R677" s="84">
        <v>9</v>
      </c>
      <c r="S677" s="84">
        <v>0</v>
      </c>
      <c r="T677" s="84">
        <v>0</v>
      </c>
      <c r="U677" s="84">
        <v>0</v>
      </c>
      <c r="V677" s="84">
        <v>0</v>
      </c>
      <c r="W677" s="84">
        <v>0</v>
      </c>
      <c r="X677" s="85">
        <f>D677+E677+F677+G677+H677+N677+O677+P677+Q677+R677</f>
        <v>109</v>
      </c>
      <c r="Y677" s="85">
        <f t="shared" ref="Y677" si="153">I677+J677+K677+L677+M677+S677+T677+U677+V677+W677</f>
        <v>0</v>
      </c>
      <c r="Z677" s="85">
        <f>+Y677+X677</f>
        <v>109</v>
      </c>
    </row>
    <row r="678" spans="1:26" ht="45.75" hidden="1" customHeight="1" outlineLevel="1">
      <c r="A678" s="933"/>
      <c r="B678" s="919"/>
      <c r="C678" s="679" t="s">
        <v>1127</v>
      </c>
      <c r="D678" s="84">
        <v>3</v>
      </c>
      <c r="E678" s="84">
        <v>10</v>
      </c>
      <c r="F678" s="84">
        <v>9</v>
      </c>
      <c r="G678" s="84">
        <v>12</v>
      </c>
      <c r="H678" s="84">
        <v>2119</v>
      </c>
      <c r="I678" s="84">
        <v>0</v>
      </c>
      <c r="J678" s="84">
        <v>0</v>
      </c>
      <c r="K678" s="84">
        <v>0</v>
      </c>
      <c r="L678" s="84">
        <v>0</v>
      </c>
      <c r="M678" s="84">
        <v>0</v>
      </c>
      <c r="N678" s="84">
        <v>0</v>
      </c>
      <c r="O678" s="84">
        <v>0</v>
      </c>
      <c r="P678" s="84">
        <v>0</v>
      </c>
      <c r="Q678" s="84">
        <v>0</v>
      </c>
      <c r="R678" s="84">
        <v>79</v>
      </c>
      <c r="S678" s="84">
        <v>0</v>
      </c>
      <c r="T678" s="84">
        <v>0</v>
      </c>
      <c r="U678" s="84">
        <v>0</v>
      </c>
      <c r="V678" s="84">
        <v>0</v>
      </c>
      <c r="W678" s="84">
        <v>0</v>
      </c>
      <c r="X678" s="85">
        <f>D678+E678+F678+G678+H678+N678+O678+P678+Q678+R678</f>
        <v>2232</v>
      </c>
      <c r="Y678" s="85">
        <f t="shared" si="152"/>
        <v>0</v>
      </c>
      <c r="Z678" s="85">
        <f>+Y678+X678</f>
        <v>2232</v>
      </c>
    </row>
    <row r="679" spans="1:26" ht="12.95" customHeight="1" collapsed="1">
      <c r="A679" s="922" t="s">
        <v>915</v>
      </c>
      <c r="B679" s="922"/>
      <c r="C679" s="922"/>
      <c r="D679" s="81">
        <f t="shared" ref="D679:Z679" si="154">SUM(D680:D690)</f>
        <v>16</v>
      </c>
      <c r="E679" s="81">
        <f t="shared" si="154"/>
        <v>98</v>
      </c>
      <c r="F679" s="81">
        <f t="shared" si="154"/>
        <v>199</v>
      </c>
      <c r="G679" s="81">
        <f t="shared" si="154"/>
        <v>25</v>
      </c>
      <c r="H679" s="81">
        <f t="shared" si="154"/>
        <v>7681</v>
      </c>
      <c r="I679" s="81">
        <f t="shared" si="154"/>
        <v>18</v>
      </c>
      <c r="J679" s="81">
        <f t="shared" si="154"/>
        <v>44</v>
      </c>
      <c r="K679" s="81">
        <f t="shared" si="154"/>
        <v>78</v>
      </c>
      <c r="L679" s="81">
        <f t="shared" si="154"/>
        <v>20</v>
      </c>
      <c r="M679" s="81">
        <f t="shared" si="154"/>
        <v>4148</v>
      </c>
      <c r="N679" s="81">
        <f t="shared" si="154"/>
        <v>0</v>
      </c>
      <c r="O679" s="81">
        <f t="shared" si="154"/>
        <v>0</v>
      </c>
      <c r="P679" s="81">
        <f t="shared" si="154"/>
        <v>2</v>
      </c>
      <c r="Q679" s="81">
        <f t="shared" si="154"/>
        <v>3</v>
      </c>
      <c r="R679" s="81">
        <f t="shared" si="154"/>
        <v>300</v>
      </c>
      <c r="S679" s="81">
        <f t="shared" si="154"/>
        <v>0</v>
      </c>
      <c r="T679" s="81">
        <f t="shared" si="154"/>
        <v>0</v>
      </c>
      <c r="U679" s="81">
        <f t="shared" si="154"/>
        <v>0</v>
      </c>
      <c r="V679" s="81">
        <f t="shared" si="154"/>
        <v>0</v>
      </c>
      <c r="W679" s="81">
        <f t="shared" si="154"/>
        <v>99</v>
      </c>
      <c r="X679" s="82">
        <f t="shared" si="154"/>
        <v>8324</v>
      </c>
      <c r="Y679" s="82">
        <f t="shared" si="154"/>
        <v>4407</v>
      </c>
      <c r="Z679" s="82">
        <f t="shared" si="154"/>
        <v>12731</v>
      </c>
    </row>
    <row r="680" spans="1:26" ht="38.25" hidden="1" outlineLevel="1">
      <c r="A680" s="924" t="s">
        <v>915</v>
      </c>
      <c r="B680" s="83" t="s">
        <v>916</v>
      </c>
      <c r="C680" s="83" t="s">
        <v>917</v>
      </c>
      <c r="D680" s="84">
        <v>0</v>
      </c>
      <c r="E680" s="84">
        <v>0</v>
      </c>
      <c r="F680" s="84">
        <v>3</v>
      </c>
      <c r="G680" s="84">
        <v>0</v>
      </c>
      <c r="H680" s="84">
        <v>196</v>
      </c>
      <c r="I680" s="84">
        <v>0</v>
      </c>
      <c r="J680" s="84">
        <v>0</v>
      </c>
      <c r="K680" s="84">
        <v>0</v>
      </c>
      <c r="L680" s="84">
        <v>8</v>
      </c>
      <c r="M680" s="84">
        <v>638</v>
      </c>
      <c r="N680" s="84">
        <v>0</v>
      </c>
      <c r="O680" s="84">
        <v>0</v>
      </c>
      <c r="P680" s="84">
        <v>0</v>
      </c>
      <c r="Q680" s="84">
        <v>0</v>
      </c>
      <c r="R680" s="84">
        <v>0</v>
      </c>
      <c r="S680" s="84">
        <v>0</v>
      </c>
      <c r="T680" s="84">
        <v>0</v>
      </c>
      <c r="U680" s="84">
        <v>0</v>
      </c>
      <c r="V680" s="84">
        <v>0</v>
      </c>
      <c r="W680" s="84">
        <v>2</v>
      </c>
      <c r="X680" s="85">
        <f t="shared" ref="X680:X690" si="155">D680+E680+F680+G680+H680+N680+O680+P680+Q680+R680</f>
        <v>199</v>
      </c>
      <c r="Y680" s="85">
        <f t="shared" ref="Y680:Y690" si="156">I680+J680+K680+L680+M680+S680+T680+U680+V680+W680</f>
        <v>648</v>
      </c>
      <c r="Z680" s="85">
        <f t="shared" ref="Z680:Z753" si="157">+Y680+X680</f>
        <v>847</v>
      </c>
    </row>
    <row r="681" spans="1:26" ht="25.5" hidden="1" outlineLevel="1">
      <c r="A681" s="924"/>
      <c r="B681" s="83" t="s">
        <v>918</v>
      </c>
      <c r="C681" s="83" t="s">
        <v>919</v>
      </c>
      <c r="D681" s="84">
        <v>0</v>
      </c>
      <c r="E681" s="84">
        <v>4</v>
      </c>
      <c r="F681" s="84">
        <v>3</v>
      </c>
      <c r="G681" s="84">
        <v>4</v>
      </c>
      <c r="H681" s="84">
        <v>327</v>
      </c>
      <c r="I681" s="84">
        <v>1</v>
      </c>
      <c r="J681" s="84">
        <v>0</v>
      </c>
      <c r="K681" s="84">
        <v>9</v>
      </c>
      <c r="L681" s="84">
        <v>0</v>
      </c>
      <c r="M681" s="84">
        <v>453</v>
      </c>
      <c r="N681" s="84">
        <v>0</v>
      </c>
      <c r="O681" s="84">
        <v>0</v>
      </c>
      <c r="P681" s="84">
        <v>0</v>
      </c>
      <c r="Q681" s="84">
        <v>0</v>
      </c>
      <c r="R681" s="84">
        <v>15</v>
      </c>
      <c r="S681" s="84">
        <v>0</v>
      </c>
      <c r="T681" s="84">
        <v>0</v>
      </c>
      <c r="U681" s="84">
        <v>0</v>
      </c>
      <c r="V681" s="84">
        <v>0</v>
      </c>
      <c r="W681" s="84">
        <v>6</v>
      </c>
      <c r="X681" s="85">
        <f t="shared" si="155"/>
        <v>353</v>
      </c>
      <c r="Y681" s="85">
        <f t="shared" si="156"/>
        <v>469</v>
      </c>
      <c r="Z681" s="85">
        <f t="shared" si="157"/>
        <v>822</v>
      </c>
    </row>
    <row r="682" spans="1:26" hidden="1" outlineLevel="1">
      <c r="A682" s="924"/>
      <c r="B682" s="920" t="s">
        <v>920</v>
      </c>
      <c r="C682" s="83" t="s">
        <v>921</v>
      </c>
      <c r="D682" s="84">
        <v>3</v>
      </c>
      <c r="E682" s="84">
        <v>20</v>
      </c>
      <c r="F682" s="84">
        <v>33</v>
      </c>
      <c r="G682" s="84">
        <v>0</v>
      </c>
      <c r="H682" s="84">
        <v>996</v>
      </c>
      <c r="I682" s="84">
        <v>6</v>
      </c>
      <c r="J682" s="84">
        <v>10</v>
      </c>
      <c r="K682" s="84">
        <v>27</v>
      </c>
      <c r="L682" s="84">
        <v>0</v>
      </c>
      <c r="M682" s="84">
        <v>741</v>
      </c>
      <c r="N682" s="84">
        <v>0</v>
      </c>
      <c r="O682" s="84">
        <v>0</v>
      </c>
      <c r="P682" s="84">
        <v>0</v>
      </c>
      <c r="Q682" s="84">
        <v>0</v>
      </c>
      <c r="R682" s="84">
        <v>36</v>
      </c>
      <c r="S682" s="84">
        <v>0</v>
      </c>
      <c r="T682" s="84">
        <v>0</v>
      </c>
      <c r="U682" s="84">
        <v>0</v>
      </c>
      <c r="V682" s="84">
        <v>0</v>
      </c>
      <c r="W682" s="84">
        <v>35</v>
      </c>
      <c r="X682" s="85">
        <f t="shared" si="155"/>
        <v>1088</v>
      </c>
      <c r="Y682" s="85">
        <f t="shared" si="156"/>
        <v>819</v>
      </c>
      <c r="Z682" s="85">
        <f t="shared" si="157"/>
        <v>1907</v>
      </c>
    </row>
    <row r="683" spans="1:26" ht="25.5" hidden="1" outlineLevel="1">
      <c r="A683" s="924"/>
      <c r="B683" s="920"/>
      <c r="C683" s="83" t="s">
        <v>922</v>
      </c>
      <c r="D683" s="84">
        <v>5</v>
      </c>
      <c r="E683" s="84">
        <v>34</v>
      </c>
      <c r="F683" s="84">
        <v>91</v>
      </c>
      <c r="G683" s="84">
        <v>13</v>
      </c>
      <c r="H683" s="84">
        <v>1728</v>
      </c>
      <c r="I683" s="84">
        <v>7</v>
      </c>
      <c r="J683" s="84">
        <v>22</v>
      </c>
      <c r="K683" s="84">
        <v>18</v>
      </c>
      <c r="L683" s="84">
        <v>4</v>
      </c>
      <c r="M683" s="84">
        <v>203</v>
      </c>
      <c r="N683" s="84">
        <v>0</v>
      </c>
      <c r="O683" s="84">
        <v>0</v>
      </c>
      <c r="P683" s="84">
        <v>2</v>
      </c>
      <c r="Q683" s="84">
        <v>3</v>
      </c>
      <c r="R683" s="84">
        <v>105</v>
      </c>
      <c r="S683" s="84">
        <v>0</v>
      </c>
      <c r="T683" s="84">
        <v>0</v>
      </c>
      <c r="U683" s="84">
        <v>0</v>
      </c>
      <c r="V683" s="84">
        <v>0</v>
      </c>
      <c r="W683" s="84">
        <v>4</v>
      </c>
      <c r="X683" s="85">
        <f t="shared" si="155"/>
        <v>1981</v>
      </c>
      <c r="Y683" s="85">
        <f t="shared" si="156"/>
        <v>258</v>
      </c>
      <c r="Z683" s="85">
        <f t="shared" si="157"/>
        <v>2239</v>
      </c>
    </row>
    <row r="684" spans="1:26" ht="51" hidden="1" outlineLevel="1">
      <c r="A684" s="924"/>
      <c r="B684" s="920" t="s">
        <v>923</v>
      </c>
      <c r="C684" s="83" t="s">
        <v>924</v>
      </c>
      <c r="D684" s="84">
        <v>0</v>
      </c>
      <c r="E684" s="84">
        <v>0</v>
      </c>
      <c r="F684" s="84">
        <v>0</v>
      </c>
      <c r="G684" s="84">
        <v>0</v>
      </c>
      <c r="H684" s="84">
        <v>0</v>
      </c>
      <c r="I684" s="84">
        <v>0</v>
      </c>
      <c r="J684" s="84">
        <v>0</v>
      </c>
      <c r="K684" s="84">
        <v>0</v>
      </c>
      <c r="L684" s="84">
        <v>0</v>
      </c>
      <c r="M684" s="84">
        <v>0</v>
      </c>
      <c r="N684" s="84">
        <v>0</v>
      </c>
      <c r="O684" s="84">
        <v>0</v>
      </c>
      <c r="P684" s="84">
        <v>0</v>
      </c>
      <c r="Q684" s="84">
        <v>0</v>
      </c>
      <c r="R684" s="84">
        <v>0</v>
      </c>
      <c r="S684" s="84">
        <v>0</v>
      </c>
      <c r="T684" s="84">
        <v>0</v>
      </c>
      <c r="U684" s="84">
        <v>0</v>
      </c>
      <c r="V684" s="84">
        <v>0</v>
      </c>
      <c r="W684" s="84">
        <v>0</v>
      </c>
      <c r="X684" s="85">
        <f t="shared" si="155"/>
        <v>0</v>
      </c>
      <c r="Y684" s="85">
        <f t="shared" si="156"/>
        <v>0</v>
      </c>
      <c r="Z684" s="85">
        <f t="shared" si="157"/>
        <v>0</v>
      </c>
    </row>
    <row r="685" spans="1:26" hidden="1" outlineLevel="1">
      <c r="A685" s="924"/>
      <c r="B685" s="920"/>
      <c r="C685" s="83" t="s">
        <v>925</v>
      </c>
      <c r="D685" s="84">
        <v>0</v>
      </c>
      <c r="E685" s="84">
        <v>6</v>
      </c>
      <c r="F685" s="84">
        <v>12</v>
      </c>
      <c r="G685" s="84">
        <v>0</v>
      </c>
      <c r="H685" s="84">
        <v>484</v>
      </c>
      <c r="I685" s="84">
        <v>3</v>
      </c>
      <c r="J685" s="84">
        <v>6</v>
      </c>
      <c r="K685" s="84">
        <v>12</v>
      </c>
      <c r="L685" s="84">
        <v>4</v>
      </c>
      <c r="M685" s="84">
        <v>352</v>
      </c>
      <c r="N685" s="84">
        <v>0</v>
      </c>
      <c r="O685" s="84">
        <v>0</v>
      </c>
      <c r="P685" s="84">
        <v>0</v>
      </c>
      <c r="Q685" s="84">
        <v>0</v>
      </c>
      <c r="R685" s="84">
        <v>5</v>
      </c>
      <c r="S685" s="84">
        <v>0</v>
      </c>
      <c r="T685" s="84">
        <v>0</v>
      </c>
      <c r="U685" s="84">
        <v>0</v>
      </c>
      <c r="V685" s="84">
        <v>0</v>
      </c>
      <c r="W685" s="84">
        <v>8</v>
      </c>
      <c r="X685" s="85">
        <f t="shared" si="155"/>
        <v>507</v>
      </c>
      <c r="Y685" s="85">
        <f t="shared" si="156"/>
        <v>385</v>
      </c>
      <c r="Z685" s="85">
        <f t="shared" si="157"/>
        <v>892</v>
      </c>
    </row>
    <row r="686" spans="1:26" ht="25.5" hidden="1" outlineLevel="1">
      <c r="A686" s="924"/>
      <c r="B686" s="920" t="s">
        <v>926</v>
      </c>
      <c r="C686" s="83" t="s">
        <v>927</v>
      </c>
      <c r="D686" s="84">
        <v>0</v>
      </c>
      <c r="E686" s="84">
        <v>0</v>
      </c>
      <c r="F686" s="84">
        <v>0</v>
      </c>
      <c r="G686" s="84">
        <v>0</v>
      </c>
      <c r="H686" s="84">
        <v>221</v>
      </c>
      <c r="I686" s="84">
        <v>0</v>
      </c>
      <c r="J686" s="84">
        <v>0</v>
      </c>
      <c r="K686" s="84">
        <v>0</v>
      </c>
      <c r="L686" s="84">
        <v>0</v>
      </c>
      <c r="M686" s="84">
        <v>0</v>
      </c>
      <c r="N686" s="84">
        <v>0</v>
      </c>
      <c r="O686" s="84">
        <v>0</v>
      </c>
      <c r="P686" s="84">
        <v>0</v>
      </c>
      <c r="Q686" s="84">
        <v>0</v>
      </c>
      <c r="R686" s="84">
        <v>7</v>
      </c>
      <c r="S686" s="84">
        <v>0</v>
      </c>
      <c r="T686" s="84">
        <v>0</v>
      </c>
      <c r="U686" s="84">
        <v>0</v>
      </c>
      <c r="V686" s="84">
        <v>0</v>
      </c>
      <c r="W686" s="84">
        <v>0</v>
      </c>
      <c r="X686" s="85">
        <f t="shared" si="155"/>
        <v>228</v>
      </c>
      <c r="Y686" s="85">
        <f t="shared" si="156"/>
        <v>0</v>
      </c>
      <c r="Z686" s="85">
        <f t="shared" si="157"/>
        <v>228</v>
      </c>
    </row>
    <row r="687" spans="1:26" hidden="1" outlineLevel="1">
      <c r="A687" s="924"/>
      <c r="B687" s="920"/>
      <c r="C687" s="83" t="s">
        <v>928</v>
      </c>
      <c r="D687" s="84">
        <v>0</v>
      </c>
      <c r="E687" s="84">
        <v>0</v>
      </c>
      <c r="F687" s="84">
        <v>0</v>
      </c>
      <c r="G687" s="84">
        <v>0</v>
      </c>
      <c r="H687" s="84">
        <v>56</v>
      </c>
      <c r="I687" s="84">
        <v>0</v>
      </c>
      <c r="J687" s="84">
        <v>0</v>
      </c>
      <c r="K687" s="84">
        <v>0</v>
      </c>
      <c r="L687" s="84">
        <v>0</v>
      </c>
      <c r="M687" s="84">
        <v>64</v>
      </c>
      <c r="N687" s="84">
        <v>0</v>
      </c>
      <c r="O687" s="84">
        <v>0</v>
      </c>
      <c r="P687" s="84">
        <v>0</v>
      </c>
      <c r="Q687" s="84">
        <v>0</v>
      </c>
      <c r="R687" s="84">
        <v>2</v>
      </c>
      <c r="S687" s="84">
        <v>0</v>
      </c>
      <c r="T687" s="84">
        <v>0</v>
      </c>
      <c r="U687" s="84">
        <v>0</v>
      </c>
      <c r="V687" s="84">
        <v>0</v>
      </c>
      <c r="W687" s="84">
        <v>0</v>
      </c>
      <c r="X687" s="85">
        <f t="shared" si="155"/>
        <v>58</v>
      </c>
      <c r="Y687" s="85">
        <f t="shared" si="156"/>
        <v>64</v>
      </c>
      <c r="Z687" s="85">
        <f t="shared" si="157"/>
        <v>122</v>
      </c>
    </row>
    <row r="688" spans="1:26" ht="25.5" hidden="1" outlineLevel="1">
      <c r="A688" s="924"/>
      <c r="B688" s="920"/>
      <c r="C688" s="83" t="s">
        <v>929</v>
      </c>
      <c r="D688" s="84">
        <v>0</v>
      </c>
      <c r="E688" s="84">
        <v>0</v>
      </c>
      <c r="F688" s="84">
        <v>0</v>
      </c>
      <c r="G688" s="84">
        <v>0</v>
      </c>
      <c r="H688" s="84">
        <v>31</v>
      </c>
      <c r="I688" s="84">
        <v>0</v>
      </c>
      <c r="J688" s="84">
        <v>0</v>
      </c>
      <c r="K688" s="84">
        <v>0</v>
      </c>
      <c r="L688" s="84">
        <v>0</v>
      </c>
      <c r="M688" s="84">
        <v>70</v>
      </c>
      <c r="N688" s="84">
        <v>0</v>
      </c>
      <c r="O688" s="84">
        <v>0</v>
      </c>
      <c r="P688" s="84">
        <v>0</v>
      </c>
      <c r="Q688" s="84">
        <v>0</v>
      </c>
      <c r="R688" s="84">
        <v>9</v>
      </c>
      <c r="S688" s="84">
        <v>0</v>
      </c>
      <c r="T688" s="84">
        <v>0</v>
      </c>
      <c r="U688" s="84">
        <v>0</v>
      </c>
      <c r="V688" s="84">
        <v>0</v>
      </c>
      <c r="W688" s="84">
        <v>0</v>
      </c>
      <c r="X688" s="85">
        <f t="shared" si="155"/>
        <v>40</v>
      </c>
      <c r="Y688" s="85">
        <f t="shared" si="156"/>
        <v>70</v>
      </c>
      <c r="Z688" s="85">
        <f t="shared" si="157"/>
        <v>110</v>
      </c>
    </row>
    <row r="689" spans="1:26" ht="38.25" hidden="1" outlineLevel="1">
      <c r="A689" s="924"/>
      <c r="B689" s="920"/>
      <c r="C689" s="83" t="s">
        <v>930</v>
      </c>
      <c r="D689" s="84">
        <v>4</v>
      </c>
      <c r="E689" s="84">
        <v>12</v>
      </c>
      <c r="F689" s="84">
        <v>24</v>
      </c>
      <c r="G689" s="84">
        <v>0</v>
      </c>
      <c r="H689" s="84">
        <v>878</v>
      </c>
      <c r="I689" s="84">
        <v>0</v>
      </c>
      <c r="J689" s="84">
        <v>2</v>
      </c>
      <c r="K689" s="84">
        <v>0</v>
      </c>
      <c r="L689" s="84">
        <v>4</v>
      </c>
      <c r="M689" s="84">
        <v>152</v>
      </c>
      <c r="N689" s="84">
        <v>0</v>
      </c>
      <c r="O689" s="84">
        <v>0</v>
      </c>
      <c r="P689" s="84">
        <v>0</v>
      </c>
      <c r="Q689" s="84">
        <v>0</v>
      </c>
      <c r="R689" s="84">
        <v>20</v>
      </c>
      <c r="S689" s="84">
        <v>0</v>
      </c>
      <c r="T689" s="84">
        <v>0</v>
      </c>
      <c r="U689" s="84">
        <v>0</v>
      </c>
      <c r="V689" s="84">
        <v>0</v>
      </c>
      <c r="W689" s="84">
        <v>7</v>
      </c>
      <c r="X689" s="85">
        <f t="shared" si="155"/>
        <v>938</v>
      </c>
      <c r="Y689" s="85">
        <f t="shared" si="156"/>
        <v>165</v>
      </c>
      <c r="Z689" s="85">
        <f t="shared" si="157"/>
        <v>1103</v>
      </c>
    </row>
    <row r="690" spans="1:26" ht="51" hidden="1" outlineLevel="1">
      <c r="A690" s="924"/>
      <c r="B690" s="83" t="s">
        <v>931</v>
      </c>
      <c r="C690" s="83" t="s">
        <v>932</v>
      </c>
      <c r="D690" s="84">
        <v>4</v>
      </c>
      <c r="E690" s="84">
        <v>22</v>
      </c>
      <c r="F690" s="84">
        <v>33</v>
      </c>
      <c r="G690" s="84">
        <v>8</v>
      </c>
      <c r="H690" s="84">
        <v>2764</v>
      </c>
      <c r="I690" s="84">
        <v>1</v>
      </c>
      <c r="J690" s="84">
        <v>4</v>
      </c>
      <c r="K690" s="84">
        <v>12</v>
      </c>
      <c r="L690" s="84">
        <v>0</v>
      </c>
      <c r="M690" s="84">
        <v>1475</v>
      </c>
      <c r="N690" s="84">
        <v>0</v>
      </c>
      <c r="O690" s="84">
        <v>0</v>
      </c>
      <c r="P690" s="84">
        <v>0</v>
      </c>
      <c r="Q690" s="84">
        <v>0</v>
      </c>
      <c r="R690" s="84">
        <v>101</v>
      </c>
      <c r="S690" s="84">
        <v>0</v>
      </c>
      <c r="T690" s="84">
        <v>0</v>
      </c>
      <c r="U690" s="84">
        <v>0</v>
      </c>
      <c r="V690" s="84">
        <v>0</v>
      </c>
      <c r="W690" s="84">
        <v>37</v>
      </c>
      <c r="X690" s="85">
        <f t="shared" si="155"/>
        <v>2932</v>
      </c>
      <c r="Y690" s="85">
        <f t="shared" si="156"/>
        <v>1529</v>
      </c>
      <c r="Z690" s="85">
        <f t="shared" si="157"/>
        <v>4461</v>
      </c>
    </row>
    <row r="691" spans="1:26" ht="12.95" customHeight="1" collapsed="1">
      <c r="A691" s="922" t="s">
        <v>933</v>
      </c>
      <c r="B691" s="922"/>
      <c r="C691" s="922"/>
      <c r="D691" s="81">
        <f t="shared" ref="D691:Z691" si="158">SUM(D692:D696)</f>
        <v>12</v>
      </c>
      <c r="E691" s="81">
        <f t="shared" si="158"/>
        <v>62</v>
      </c>
      <c r="F691" s="81">
        <f t="shared" si="158"/>
        <v>102</v>
      </c>
      <c r="G691" s="81">
        <f t="shared" si="158"/>
        <v>35</v>
      </c>
      <c r="H691" s="81">
        <f t="shared" si="158"/>
        <v>5140</v>
      </c>
      <c r="I691" s="81">
        <f t="shared" si="158"/>
        <v>15</v>
      </c>
      <c r="J691" s="81">
        <f t="shared" si="158"/>
        <v>82</v>
      </c>
      <c r="K691" s="81">
        <f t="shared" si="158"/>
        <v>141</v>
      </c>
      <c r="L691" s="81">
        <f t="shared" si="158"/>
        <v>48</v>
      </c>
      <c r="M691" s="81">
        <f t="shared" si="158"/>
        <v>6885</v>
      </c>
      <c r="N691" s="81">
        <f t="shared" si="158"/>
        <v>0</v>
      </c>
      <c r="O691" s="81">
        <f t="shared" si="158"/>
        <v>2</v>
      </c>
      <c r="P691" s="81">
        <f t="shared" si="158"/>
        <v>0</v>
      </c>
      <c r="Q691" s="81">
        <f t="shared" si="158"/>
        <v>1</v>
      </c>
      <c r="R691" s="81">
        <f t="shared" si="158"/>
        <v>152</v>
      </c>
      <c r="S691" s="81">
        <f t="shared" si="158"/>
        <v>0</v>
      </c>
      <c r="T691" s="81">
        <f t="shared" si="158"/>
        <v>0</v>
      </c>
      <c r="U691" s="81">
        <f t="shared" si="158"/>
        <v>0</v>
      </c>
      <c r="V691" s="81">
        <f t="shared" si="158"/>
        <v>0</v>
      </c>
      <c r="W691" s="81">
        <f t="shared" si="158"/>
        <v>102</v>
      </c>
      <c r="X691" s="82">
        <f t="shared" si="158"/>
        <v>5506</v>
      </c>
      <c r="Y691" s="82">
        <f t="shared" si="158"/>
        <v>7273</v>
      </c>
      <c r="Z691" s="82">
        <f t="shared" si="158"/>
        <v>12779</v>
      </c>
    </row>
    <row r="692" spans="1:26" ht="38.25" hidden="1" outlineLevel="1">
      <c r="A692" s="920" t="s">
        <v>933</v>
      </c>
      <c r="B692" s="83" t="s">
        <v>934</v>
      </c>
      <c r="C692" s="83" t="s">
        <v>935</v>
      </c>
      <c r="D692" s="84">
        <v>6</v>
      </c>
      <c r="E692" s="84">
        <v>52</v>
      </c>
      <c r="F692" s="84">
        <v>66</v>
      </c>
      <c r="G692" s="84">
        <v>27</v>
      </c>
      <c r="H692" s="84">
        <v>3218</v>
      </c>
      <c r="I692" s="84">
        <v>14</v>
      </c>
      <c r="J692" s="84">
        <v>70</v>
      </c>
      <c r="K692" s="84">
        <v>126</v>
      </c>
      <c r="L692" s="84">
        <v>44</v>
      </c>
      <c r="M692" s="84">
        <v>5837</v>
      </c>
      <c r="N692" s="84">
        <v>0</v>
      </c>
      <c r="O692" s="84">
        <v>2</v>
      </c>
      <c r="P692" s="84">
        <v>0</v>
      </c>
      <c r="Q692" s="84">
        <v>1</v>
      </c>
      <c r="R692" s="84">
        <v>106</v>
      </c>
      <c r="S692" s="84">
        <v>0</v>
      </c>
      <c r="T692" s="84">
        <v>0</v>
      </c>
      <c r="U692" s="84">
        <v>0</v>
      </c>
      <c r="V692" s="84">
        <v>0</v>
      </c>
      <c r="W692" s="84">
        <v>70</v>
      </c>
      <c r="X692" s="85">
        <f>D692+E692+F692+G692+H692+N692+O692+P692+Q692+R692</f>
        <v>3478</v>
      </c>
      <c r="Y692" s="85">
        <f>I692+J692+K692+L692+M692+S692+T692+U692+V692+W692</f>
        <v>6161</v>
      </c>
      <c r="Z692" s="85">
        <f t="shared" si="157"/>
        <v>9639</v>
      </c>
    </row>
    <row r="693" spans="1:26" ht="25.5" hidden="1" outlineLevel="1">
      <c r="A693" s="920"/>
      <c r="B693" s="920" t="s">
        <v>936</v>
      </c>
      <c r="C693" s="83" t="s">
        <v>937</v>
      </c>
      <c r="D693" s="84">
        <v>0</v>
      </c>
      <c r="E693" s="84">
        <v>0</v>
      </c>
      <c r="F693" s="84">
        <v>0</v>
      </c>
      <c r="G693" s="84">
        <v>0</v>
      </c>
      <c r="H693" s="84">
        <v>17</v>
      </c>
      <c r="I693" s="84">
        <v>0</v>
      </c>
      <c r="J693" s="84">
        <v>0</v>
      </c>
      <c r="K693" s="84">
        <v>0</v>
      </c>
      <c r="L693" s="84">
        <v>0</v>
      </c>
      <c r="M693" s="84">
        <v>160</v>
      </c>
      <c r="N693" s="84">
        <v>0</v>
      </c>
      <c r="O693" s="84">
        <v>0</v>
      </c>
      <c r="P693" s="84">
        <v>0</v>
      </c>
      <c r="Q693" s="84">
        <v>0</v>
      </c>
      <c r="R693" s="84">
        <v>0</v>
      </c>
      <c r="S693" s="84">
        <v>0</v>
      </c>
      <c r="T693" s="84">
        <v>0</v>
      </c>
      <c r="U693" s="84">
        <v>0</v>
      </c>
      <c r="V693" s="84">
        <v>0</v>
      </c>
      <c r="W693" s="84">
        <v>11</v>
      </c>
      <c r="X693" s="85">
        <f>D693+E693+F693+G693+H693+N693+O693+P693+Q693+R693</f>
        <v>17</v>
      </c>
      <c r="Y693" s="85">
        <f>I693+J693+K693+L693+M693+S693+T693+U693+V693+W693</f>
        <v>171</v>
      </c>
      <c r="Z693" s="85">
        <f t="shared" si="157"/>
        <v>188</v>
      </c>
    </row>
    <row r="694" spans="1:26" ht="38.25" hidden="1" outlineLevel="1">
      <c r="A694" s="920"/>
      <c r="B694" s="920"/>
      <c r="C694" s="83" t="s">
        <v>938</v>
      </c>
      <c r="D694" s="84">
        <v>0</v>
      </c>
      <c r="E694" s="84">
        <v>2</v>
      </c>
      <c r="F694" s="84">
        <v>3</v>
      </c>
      <c r="G694" s="84">
        <v>0</v>
      </c>
      <c r="H694" s="84">
        <v>297</v>
      </c>
      <c r="I694" s="84">
        <v>0</v>
      </c>
      <c r="J694" s="84">
        <v>0</v>
      </c>
      <c r="K694" s="84">
        <v>0</v>
      </c>
      <c r="L694" s="84">
        <v>0</v>
      </c>
      <c r="M694" s="84">
        <v>311</v>
      </c>
      <c r="N694" s="84">
        <v>0</v>
      </c>
      <c r="O694" s="84">
        <v>0</v>
      </c>
      <c r="P694" s="84">
        <v>0</v>
      </c>
      <c r="Q694" s="84">
        <v>0</v>
      </c>
      <c r="R694" s="84">
        <v>14</v>
      </c>
      <c r="S694" s="84">
        <v>0</v>
      </c>
      <c r="T694" s="84">
        <v>0</v>
      </c>
      <c r="U694" s="84">
        <v>0</v>
      </c>
      <c r="V694" s="84">
        <v>0</v>
      </c>
      <c r="W694" s="84">
        <v>6</v>
      </c>
      <c r="X694" s="85">
        <f>D694+E694+F694+G694+H694+N694+O694+P694+Q694+R694</f>
        <v>316</v>
      </c>
      <c r="Y694" s="85">
        <f>I694+J694+K694+L694+M694+S694+T694+U694+V694+W694</f>
        <v>317</v>
      </c>
      <c r="Z694" s="85">
        <f t="shared" si="157"/>
        <v>633</v>
      </c>
    </row>
    <row r="695" spans="1:26" ht="25.5" hidden="1" outlineLevel="1">
      <c r="A695" s="920"/>
      <c r="B695" s="920"/>
      <c r="C695" s="83" t="s">
        <v>939</v>
      </c>
      <c r="D695" s="84">
        <v>1</v>
      </c>
      <c r="E695" s="84">
        <v>0</v>
      </c>
      <c r="F695" s="84">
        <v>3</v>
      </c>
      <c r="G695" s="84">
        <v>0</v>
      </c>
      <c r="H695" s="84">
        <v>10</v>
      </c>
      <c r="I695" s="84">
        <v>0</v>
      </c>
      <c r="J695" s="84">
        <v>2</v>
      </c>
      <c r="K695" s="84">
        <v>6</v>
      </c>
      <c r="L695" s="84">
        <v>0</v>
      </c>
      <c r="M695" s="84">
        <v>264</v>
      </c>
      <c r="N695" s="84">
        <v>0</v>
      </c>
      <c r="O695" s="84">
        <v>0</v>
      </c>
      <c r="P695" s="84">
        <v>0</v>
      </c>
      <c r="Q695" s="84">
        <v>0</v>
      </c>
      <c r="R695" s="84">
        <v>0</v>
      </c>
      <c r="S695" s="84">
        <v>0</v>
      </c>
      <c r="T695" s="84">
        <v>0</v>
      </c>
      <c r="U695" s="84">
        <v>0</v>
      </c>
      <c r="V695" s="84">
        <v>0</v>
      </c>
      <c r="W695" s="84">
        <v>0</v>
      </c>
      <c r="X695" s="85">
        <f>D695+E695+F695+G695+H695+N695+O695+P695+Q695+R695</f>
        <v>14</v>
      </c>
      <c r="Y695" s="85">
        <f>I695+J695+K695+L695+M695+S695+T695+U695+V695+W695</f>
        <v>272</v>
      </c>
      <c r="Z695" s="85">
        <f t="shared" si="157"/>
        <v>286</v>
      </c>
    </row>
    <row r="696" spans="1:26" ht="51" hidden="1" outlineLevel="1">
      <c r="A696" s="920"/>
      <c r="B696" s="83" t="s">
        <v>940</v>
      </c>
      <c r="C696" s="83" t="s">
        <v>941</v>
      </c>
      <c r="D696" s="84">
        <v>5</v>
      </c>
      <c r="E696" s="84">
        <v>8</v>
      </c>
      <c r="F696" s="84">
        <v>30</v>
      </c>
      <c r="G696" s="84">
        <v>8</v>
      </c>
      <c r="H696" s="84">
        <v>1598</v>
      </c>
      <c r="I696" s="84">
        <v>1</v>
      </c>
      <c r="J696" s="84">
        <v>10</v>
      </c>
      <c r="K696" s="84">
        <v>9</v>
      </c>
      <c r="L696" s="84">
        <v>4</v>
      </c>
      <c r="M696" s="84">
        <v>313</v>
      </c>
      <c r="N696" s="84">
        <v>0</v>
      </c>
      <c r="O696" s="84">
        <v>0</v>
      </c>
      <c r="P696" s="84">
        <v>0</v>
      </c>
      <c r="Q696" s="84">
        <v>0</v>
      </c>
      <c r="R696" s="84">
        <v>32</v>
      </c>
      <c r="S696" s="84">
        <v>0</v>
      </c>
      <c r="T696" s="84">
        <v>0</v>
      </c>
      <c r="U696" s="84">
        <v>0</v>
      </c>
      <c r="V696" s="84">
        <v>0</v>
      </c>
      <c r="W696" s="84">
        <v>15</v>
      </c>
      <c r="X696" s="85">
        <f>D696+E696+F696+G696+H696+N696+O696+P696+Q696+R696</f>
        <v>1681</v>
      </c>
      <c r="Y696" s="85">
        <f>I696+J696+K696+L696+M696+S696+T696+U696+V696+W696</f>
        <v>352</v>
      </c>
      <c r="Z696" s="85">
        <f t="shared" si="157"/>
        <v>2033</v>
      </c>
    </row>
    <row r="697" spans="1:26" ht="12.95" customHeight="1" collapsed="1">
      <c r="A697" s="922" t="s">
        <v>942</v>
      </c>
      <c r="B697" s="922"/>
      <c r="C697" s="922"/>
      <c r="D697" s="81">
        <f t="shared" ref="D697:Z697" si="159">SUM(D698:D701)</f>
        <v>1</v>
      </c>
      <c r="E697" s="81">
        <f t="shared" si="159"/>
        <v>8</v>
      </c>
      <c r="F697" s="81">
        <f t="shared" si="159"/>
        <v>9</v>
      </c>
      <c r="G697" s="81">
        <f t="shared" si="159"/>
        <v>0</v>
      </c>
      <c r="H697" s="81">
        <f t="shared" si="159"/>
        <v>990</v>
      </c>
      <c r="I697" s="81">
        <f t="shared" si="159"/>
        <v>2</v>
      </c>
      <c r="J697" s="81">
        <f t="shared" si="159"/>
        <v>6</v>
      </c>
      <c r="K697" s="81">
        <f t="shared" si="159"/>
        <v>18</v>
      </c>
      <c r="L697" s="81">
        <f t="shared" si="159"/>
        <v>12</v>
      </c>
      <c r="M697" s="81">
        <f t="shared" si="159"/>
        <v>1602</v>
      </c>
      <c r="N697" s="81">
        <f t="shared" si="159"/>
        <v>0</v>
      </c>
      <c r="O697" s="81">
        <f t="shared" si="159"/>
        <v>0</v>
      </c>
      <c r="P697" s="81">
        <f t="shared" si="159"/>
        <v>0</v>
      </c>
      <c r="Q697" s="81">
        <f t="shared" si="159"/>
        <v>0</v>
      </c>
      <c r="R697" s="81">
        <f t="shared" si="159"/>
        <v>28</v>
      </c>
      <c r="S697" s="81">
        <f t="shared" si="159"/>
        <v>0</v>
      </c>
      <c r="T697" s="81">
        <f t="shared" si="159"/>
        <v>0</v>
      </c>
      <c r="U697" s="81">
        <f t="shared" si="159"/>
        <v>0</v>
      </c>
      <c r="V697" s="81">
        <f t="shared" si="159"/>
        <v>0</v>
      </c>
      <c r="W697" s="81">
        <f t="shared" si="159"/>
        <v>68</v>
      </c>
      <c r="X697" s="82">
        <f t="shared" si="159"/>
        <v>1036</v>
      </c>
      <c r="Y697" s="82">
        <f t="shared" si="159"/>
        <v>1708</v>
      </c>
      <c r="Z697" s="82">
        <f t="shared" si="159"/>
        <v>2744</v>
      </c>
    </row>
    <row r="698" spans="1:26" ht="51" hidden="1" outlineLevel="1">
      <c r="A698" s="920" t="s">
        <v>942</v>
      </c>
      <c r="B698" s="83" t="s">
        <v>943</v>
      </c>
      <c r="C698" s="83" t="s">
        <v>944</v>
      </c>
      <c r="D698" s="84">
        <v>0</v>
      </c>
      <c r="E698" s="84">
        <v>4</v>
      </c>
      <c r="F698" s="84">
        <v>3</v>
      </c>
      <c r="G698" s="84">
        <v>0</v>
      </c>
      <c r="H698" s="84">
        <v>57</v>
      </c>
      <c r="I698" s="84">
        <v>0</v>
      </c>
      <c r="J698" s="84">
        <v>0</v>
      </c>
      <c r="K698" s="84">
        <v>3</v>
      </c>
      <c r="L698" s="84">
        <v>0</v>
      </c>
      <c r="M698" s="84">
        <v>161</v>
      </c>
      <c r="N698" s="84">
        <v>0</v>
      </c>
      <c r="O698" s="84">
        <v>0</v>
      </c>
      <c r="P698" s="84">
        <v>0</v>
      </c>
      <c r="Q698" s="84">
        <v>0</v>
      </c>
      <c r="R698" s="84">
        <v>0</v>
      </c>
      <c r="S698" s="84">
        <v>0</v>
      </c>
      <c r="T698" s="84">
        <v>0</v>
      </c>
      <c r="U698" s="84">
        <v>0</v>
      </c>
      <c r="V698" s="84">
        <v>0</v>
      </c>
      <c r="W698" s="84">
        <v>6</v>
      </c>
      <c r="X698" s="85">
        <f>D698+E698+F698+G698+H698+N698+O698+P698+Q698+R698</f>
        <v>64</v>
      </c>
      <c r="Y698" s="85">
        <f>I698+J698+K698+L698+M698+S698+T698+U698+V698+W698</f>
        <v>170</v>
      </c>
      <c r="Z698" s="85">
        <f t="shared" si="157"/>
        <v>234</v>
      </c>
    </row>
    <row r="699" spans="1:26" ht="127.5" hidden="1" outlineLevel="1">
      <c r="A699" s="920"/>
      <c r="B699" s="83" t="s">
        <v>945</v>
      </c>
      <c r="C699" s="83" t="s">
        <v>946</v>
      </c>
      <c r="D699" s="84">
        <v>0</v>
      </c>
      <c r="E699" s="84">
        <v>0</v>
      </c>
      <c r="F699" s="84">
        <v>3</v>
      </c>
      <c r="G699" s="84">
        <v>0</v>
      </c>
      <c r="H699" s="84">
        <v>360</v>
      </c>
      <c r="I699" s="84">
        <v>0</v>
      </c>
      <c r="J699" s="84">
        <v>2</v>
      </c>
      <c r="K699" s="84">
        <v>3</v>
      </c>
      <c r="L699" s="84">
        <v>0</v>
      </c>
      <c r="M699" s="84">
        <v>219</v>
      </c>
      <c r="N699" s="84">
        <v>0</v>
      </c>
      <c r="O699" s="84">
        <v>0</v>
      </c>
      <c r="P699" s="84">
        <v>0</v>
      </c>
      <c r="Q699" s="84">
        <v>0</v>
      </c>
      <c r="R699" s="84">
        <v>11</v>
      </c>
      <c r="S699" s="84">
        <v>0</v>
      </c>
      <c r="T699" s="84">
        <v>0</v>
      </c>
      <c r="U699" s="84">
        <v>0</v>
      </c>
      <c r="V699" s="84">
        <v>0</v>
      </c>
      <c r="W699" s="84">
        <v>11</v>
      </c>
      <c r="X699" s="85">
        <f>D699+E699+F699+G699+H699+N699+O699+P699+Q699+R699</f>
        <v>374</v>
      </c>
      <c r="Y699" s="85">
        <f>I699+J699+K699+L699+M699+S699+T699+U699+V699+W699</f>
        <v>235</v>
      </c>
      <c r="Z699" s="85">
        <f t="shared" si="157"/>
        <v>609</v>
      </c>
    </row>
    <row r="700" spans="1:26" ht="102" hidden="1" outlineLevel="1">
      <c r="A700" s="920"/>
      <c r="B700" s="83" t="s">
        <v>947</v>
      </c>
      <c r="C700" s="83" t="s">
        <v>948</v>
      </c>
      <c r="D700" s="84">
        <v>1</v>
      </c>
      <c r="E700" s="84">
        <v>4</v>
      </c>
      <c r="F700" s="84">
        <v>3</v>
      </c>
      <c r="G700" s="84">
        <v>0</v>
      </c>
      <c r="H700" s="84">
        <v>394</v>
      </c>
      <c r="I700" s="84">
        <v>1</v>
      </c>
      <c r="J700" s="84">
        <v>4</v>
      </c>
      <c r="K700" s="84">
        <v>9</v>
      </c>
      <c r="L700" s="84">
        <v>12</v>
      </c>
      <c r="M700" s="84">
        <v>1008</v>
      </c>
      <c r="N700" s="84">
        <v>0</v>
      </c>
      <c r="O700" s="84">
        <v>0</v>
      </c>
      <c r="P700" s="84">
        <v>0</v>
      </c>
      <c r="Q700" s="84">
        <v>0</v>
      </c>
      <c r="R700" s="84">
        <v>6</v>
      </c>
      <c r="S700" s="84">
        <v>0</v>
      </c>
      <c r="T700" s="84">
        <v>0</v>
      </c>
      <c r="U700" s="84">
        <v>0</v>
      </c>
      <c r="V700" s="84">
        <v>0</v>
      </c>
      <c r="W700" s="84">
        <v>43</v>
      </c>
      <c r="X700" s="85">
        <f>D700+E700+F700+G700+H700+N700+O700+P700+Q700+R700</f>
        <v>408</v>
      </c>
      <c r="Y700" s="85">
        <f>I700+J700+K700+L700+M700+S700+T700+U700+V700+W700</f>
        <v>1077</v>
      </c>
      <c r="Z700" s="85">
        <f t="shared" si="157"/>
        <v>1485</v>
      </c>
    </row>
    <row r="701" spans="1:26" ht="51" hidden="1" outlineLevel="1">
      <c r="A701" s="920"/>
      <c r="B701" s="83" t="s">
        <v>949</v>
      </c>
      <c r="C701" s="83" t="s">
        <v>950</v>
      </c>
      <c r="D701" s="84">
        <v>0</v>
      </c>
      <c r="E701" s="84">
        <v>0</v>
      </c>
      <c r="F701" s="84">
        <v>0</v>
      </c>
      <c r="G701" s="84">
        <v>0</v>
      </c>
      <c r="H701" s="84">
        <v>179</v>
      </c>
      <c r="I701" s="84">
        <v>1</v>
      </c>
      <c r="J701" s="84">
        <v>0</v>
      </c>
      <c r="K701" s="84">
        <v>3</v>
      </c>
      <c r="L701" s="84">
        <v>0</v>
      </c>
      <c r="M701" s="84">
        <v>214</v>
      </c>
      <c r="N701" s="84">
        <v>0</v>
      </c>
      <c r="O701" s="84">
        <v>0</v>
      </c>
      <c r="P701" s="84">
        <v>0</v>
      </c>
      <c r="Q701" s="84">
        <v>0</v>
      </c>
      <c r="R701" s="84">
        <v>11</v>
      </c>
      <c r="S701" s="84">
        <v>0</v>
      </c>
      <c r="T701" s="84">
        <v>0</v>
      </c>
      <c r="U701" s="84">
        <v>0</v>
      </c>
      <c r="V701" s="84">
        <v>0</v>
      </c>
      <c r="W701" s="84">
        <v>8</v>
      </c>
      <c r="X701" s="85">
        <f>D701+E701+F701+G701+H701+N701+O701+P701+Q701+R701</f>
        <v>190</v>
      </c>
      <c r="Y701" s="85">
        <f>I701+J701+K701+L701+M701+S701+T701+U701+V701+W701</f>
        <v>226</v>
      </c>
      <c r="Z701" s="85">
        <f t="shared" si="157"/>
        <v>416</v>
      </c>
    </row>
    <row r="702" spans="1:26" ht="12.95" customHeight="1" collapsed="1">
      <c r="A702" s="922" t="s">
        <v>1150</v>
      </c>
      <c r="B702" s="922"/>
      <c r="C702" s="922"/>
      <c r="D702" s="81">
        <f t="shared" ref="D702:Z702" si="160">SUM(D703:D705)</f>
        <v>1</v>
      </c>
      <c r="E702" s="81">
        <f t="shared" si="160"/>
        <v>0</v>
      </c>
      <c r="F702" s="81">
        <f t="shared" si="160"/>
        <v>6</v>
      </c>
      <c r="G702" s="81">
        <f t="shared" si="160"/>
        <v>0</v>
      </c>
      <c r="H702" s="81">
        <f t="shared" si="160"/>
        <v>82</v>
      </c>
      <c r="I702" s="81">
        <f t="shared" si="160"/>
        <v>0</v>
      </c>
      <c r="J702" s="81">
        <f t="shared" si="160"/>
        <v>4</v>
      </c>
      <c r="K702" s="81">
        <f t="shared" si="160"/>
        <v>12</v>
      </c>
      <c r="L702" s="81">
        <f t="shared" si="160"/>
        <v>0</v>
      </c>
      <c r="M702" s="81">
        <f t="shared" si="160"/>
        <v>445</v>
      </c>
      <c r="N702" s="81">
        <f t="shared" si="160"/>
        <v>0</v>
      </c>
      <c r="O702" s="81">
        <f t="shared" si="160"/>
        <v>0</v>
      </c>
      <c r="P702" s="81">
        <f t="shared" si="160"/>
        <v>0</v>
      </c>
      <c r="Q702" s="81">
        <f t="shared" si="160"/>
        <v>0</v>
      </c>
      <c r="R702" s="81">
        <f t="shared" si="160"/>
        <v>1</v>
      </c>
      <c r="S702" s="81">
        <f t="shared" si="160"/>
        <v>0</v>
      </c>
      <c r="T702" s="81">
        <f t="shared" si="160"/>
        <v>0</v>
      </c>
      <c r="U702" s="81">
        <f t="shared" si="160"/>
        <v>0</v>
      </c>
      <c r="V702" s="81">
        <f t="shared" si="160"/>
        <v>0</v>
      </c>
      <c r="W702" s="81">
        <f t="shared" si="160"/>
        <v>93</v>
      </c>
      <c r="X702" s="82">
        <f t="shared" si="160"/>
        <v>90</v>
      </c>
      <c r="Y702" s="82">
        <f t="shared" si="160"/>
        <v>554</v>
      </c>
      <c r="Z702" s="82">
        <f t="shared" si="160"/>
        <v>644</v>
      </c>
    </row>
    <row r="703" spans="1:26" ht="153" hidden="1" outlineLevel="1">
      <c r="A703" s="920" t="s">
        <v>951</v>
      </c>
      <c r="B703" s="83" t="s">
        <v>952</v>
      </c>
      <c r="C703" s="83" t="s">
        <v>953</v>
      </c>
      <c r="D703" s="84">
        <v>0</v>
      </c>
      <c r="E703" s="84">
        <v>0</v>
      </c>
      <c r="F703" s="84">
        <v>3</v>
      </c>
      <c r="G703" s="84">
        <v>0</v>
      </c>
      <c r="H703" s="84">
        <v>7</v>
      </c>
      <c r="I703" s="84">
        <v>0</v>
      </c>
      <c r="J703" s="84">
        <v>0</v>
      </c>
      <c r="K703" s="84">
        <v>6</v>
      </c>
      <c r="L703" s="84">
        <v>0</v>
      </c>
      <c r="M703" s="84">
        <v>136</v>
      </c>
      <c r="N703" s="84">
        <v>0</v>
      </c>
      <c r="O703" s="84">
        <v>0</v>
      </c>
      <c r="P703" s="84">
        <v>0</v>
      </c>
      <c r="Q703" s="84">
        <v>0</v>
      </c>
      <c r="R703" s="84">
        <v>0</v>
      </c>
      <c r="S703" s="84">
        <v>0</v>
      </c>
      <c r="T703" s="84">
        <v>0</v>
      </c>
      <c r="U703" s="84">
        <v>0</v>
      </c>
      <c r="V703" s="84">
        <v>0</v>
      </c>
      <c r="W703" s="84">
        <v>1</v>
      </c>
      <c r="X703" s="85">
        <f>D703+E703+F703+G703+H703+N703+O703+P703+Q703+R703</f>
        <v>10</v>
      </c>
      <c r="Y703" s="85">
        <f>I703+J703+K703+L703+M703+S703+T703+U703+V703+W703</f>
        <v>143</v>
      </c>
      <c r="Z703" s="85">
        <f t="shared" si="157"/>
        <v>153</v>
      </c>
    </row>
    <row r="704" spans="1:26" ht="25.5" hidden="1" outlineLevel="1">
      <c r="A704" s="920"/>
      <c r="B704" s="920" t="s">
        <v>954</v>
      </c>
      <c r="C704" s="83" t="s">
        <v>955</v>
      </c>
      <c r="D704" s="84">
        <v>0</v>
      </c>
      <c r="E704" s="84">
        <v>0</v>
      </c>
      <c r="F704" s="84">
        <v>0</v>
      </c>
      <c r="G704" s="84">
        <v>0</v>
      </c>
      <c r="H704" s="84">
        <v>0</v>
      </c>
      <c r="I704" s="84">
        <v>0</v>
      </c>
      <c r="J704" s="84">
        <v>2</v>
      </c>
      <c r="K704" s="84">
        <v>0</v>
      </c>
      <c r="L704" s="84">
        <v>0</v>
      </c>
      <c r="M704" s="84">
        <v>271</v>
      </c>
      <c r="N704" s="84">
        <v>0</v>
      </c>
      <c r="O704" s="84">
        <v>0</v>
      </c>
      <c r="P704" s="84">
        <v>0</v>
      </c>
      <c r="Q704" s="84">
        <v>0</v>
      </c>
      <c r="R704" s="84">
        <v>0</v>
      </c>
      <c r="S704" s="84">
        <v>0</v>
      </c>
      <c r="T704" s="84">
        <v>0</v>
      </c>
      <c r="U704" s="84">
        <v>0</v>
      </c>
      <c r="V704" s="84">
        <v>0</v>
      </c>
      <c r="W704" s="84">
        <v>92</v>
      </c>
      <c r="X704" s="85">
        <f>D704+E704+F704+G704+H704+N704+O704+P704+Q704+R704</f>
        <v>0</v>
      </c>
      <c r="Y704" s="85">
        <f>I704+J704+K704+L704+M704+S704+T704+U704+V704+W704</f>
        <v>365</v>
      </c>
      <c r="Z704" s="85">
        <f t="shared" si="157"/>
        <v>365</v>
      </c>
    </row>
    <row r="705" spans="1:26" ht="76.5" hidden="1" outlineLevel="1">
      <c r="A705" s="920"/>
      <c r="B705" s="920"/>
      <c r="C705" s="83" t="s">
        <v>956</v>
      </c>
      <c r="D705" s="84">
        <v>1</v>
      </c>
      <c r="E705" s="84">
        <v>0</v>
      </c>
      <c r="F705" s="84">
        <v>3</v>
      </c>
      <c r="G705" s="84">
        <v>0</v>
      </c>
      <c r="H705" s="84">
        <v>75</v>
      </c>
      <c r="I705" s="84">
        <v>0</v>
      </c>
      <c r="J705" s="84">
        <v>2</v>
      </c>
      <c r="K705" s="84">
        <v>6</v>
      </c>
      <c r="L705" s="84">
        <v>0</v>
      </c>
      <c r="M705" s="84">
        <v>38</v>
      </c>
      <c r="N705" s="84">
        <v>0</v>
      </c>
      <c r="O705" s="84">
        <v>0</v>
      </c>
      <c r="P705" s="84">
        <v>0</v>
      </c>
      <c r="Q705" s="84">
        <v>0</v>
      </c>
      <c r="R705" s="84">
        <v>1</v>
      </c>
      <c r="S705" s="84">
        <v>0</v>
      </c>
      <c r="T705" s="84">
        <v>0</v>
      </c>
      <c r="U705" s="84">
        <v>0</v>
      </c>
      <c r="V705" s="84">
        <v>0</v>
      </c>
      <c r="W705" s="84">
        <v>0</v>
      </c>
      <c r="X705" s="85">
        <f>D705+E705+F705+G705+H705+N705+O705+P705+Q705+R705</f>
        <v>80</v>
      </c>
      <c r="Y705" s="85">
        <f>I705+J705+K705+L705+M705+S705+T705+U705+V705+W705</f>
        <v>46</v>
      </c>
      <c r="Z705" s="85">
        <f t="shared" si="157"/>
        <v>126</v>
      </c>
    </row>
    <row r="706" spans="1:26" ht="26.25" customHeight="1" collapsed="1">
      <c r="A706" s="922" t="s">
        <v>957</v>
      </c>
      <c r="B706" s="922"/>
      <c r="C706" s="922"/>
      <c r="D706" s="81">
        <f t="shared" ref="D706:Z706" si="161">SUM(D707:D710)</f>
        <v>0</v>
      </c>
      <c r="E706" s="81">
        <f t="shared" si="161"/>
        <v>0</v>
      </c>
      <c r="F706" s="81">
        <f t="shared" si="161"/>
        <v>0</v>
      </c>
      <c r="G706" s="81">
        <f t="shared" si="161"/>
        <v>8</v>
      </c>
      <c r="H706" s="81">
        <f t="shared" si="161"/>
        <v>395</v>
      </c>
      <c r="I706" s="81">
        <f t="shared" si="161"/>
        <v>0</v>
      </c>
      <c r="J706" s="81">
        <f t="shared" si="161"/>
        <v>0</v>
      </c>
      <c r="K706" s="81">
        <f t="shared" si="161"/>
        <v>3</v>
      </c>
      <c r="L706" s="81">
        <f t="shared" si="161"/>
        <v>0</v>
      </c>
      <c r="M706" s="81">
        <f t="shared" si="161"/>
        <v>246</v>
      </c>
      <c r="N706" s="81">
        <f t="shared" si="161"/>
        <v>0</v>
      </c>
      <c r="O706" s="81">
        <f t="shared" si="161"/>
        <v>0</v>
      </c>
      <c r="P706" s="81">
        <f t="shared" si="161"/>
        <v>0</v>
      </c>
      <c r="Q706" s="81">
        <f t="shared" si="161"/>
        <v>0</v>
      </c>
      <c r="R706" s="81">
        <f t="shared" si="161"/>
        <v>54</v>
      </c>
      <c r="S706" s="81">
        <f t="shared" si="161"/>
        <v>0</v>
      </c>
      <c r="T706" s="81">
        <f t="shared" si="161"/>
        <v>0</v>
      </c>
      <c r="U706" s="81">
        <f t="shared" si="161"/>
        <v>0</v>
      </c>
      <c r="V706" s="81">
        <f t="shared" si="161"/>
        <v>0</v>
      </c>
      <c r="W706" s="81">
        <f t="shared" si="161"/>
        <v>6</v>
      </c>
      <c r="X706" s="82">
        <f t="shared" si="161"/>
        <v>457</v>
      </c>
      <c r="Y706" s="82">
        <f t="shared" si="161"/>
        <v>255</v>
      </c>
      <c r="Z706" s="82">
        <f t="shared" si="161"/>
        <v>712</v>
      </c>
    </row>
    <row r="707" spans="1:26" ht="51" hidden="1" outlineLevel="1">
      <c r="A707" s="920" t="s">
        <v>957</v>
      </c>
      <c r="B707" s="920" t="s">
        <v>958</v>
      </c>
      <c r="C707" s="83" t="s">
        <v>959</v>
      </c>
      <c r="D707" s="84">
        <v>0</v>
      </c>
      <c r="E707" s="84">
        <v>0</v>
      </c>
      <c r="F707" s="84">
        <v>0</v>
      </c>
      <c r="G707" s="84">
        <v>4</v>
      </c>
      <c r="H707" s="84">
        <v>77</v>
      </c>
      <c r="I707" s="84">
        <v>0</v>
      </c>
      <c r="J707" s="84">
        <v>0</v>
      </c>
      <c r="K707" s="84">
        <v>0</v>
      </c>
      <c r="L707" s="84">
        <v>0</v>
      </c>
      <c r="M707" s="84">
        <v>219</v>
      </c>
      <c r="N707" s="84">
        <v>0</v>
      </c>
      <c r="O707" s="84">
        <v>0</v>
      </c>
      <c r="P707" s="84">
        <v>0</v>
      </c>
      <c r="Q707" s="84">
        <v>0</v>
      </c>
      <c r="R707" s="84">
        <v>2</v>
      </c>
      <c r="S707" s="84">
        <v>0</v>
      </c>
      <c r="T707" s="84">
        <v>0</v>
      </c>
      <c r="U707" s="84">
        <v>0</v>
      </c>
      <c r="V707" s="84">
        <v>0</v>
      </c>
      <c r="W707" s="84">
        <v>6</v>
      </c>
      <c r="X707" s="85">
        <f>D707+E707+F707+G707+H707+N707+O707+P707+Q707+R707</f>
        <v>83</v>
      </c>
      <c r="Y707" s="85">
        <f>I707+J707+K707+L707+M707+S707+T707+U707+V707+W707</f>
        <v>225</v>
      </c>
      <c r="Z707" s="85">
        <f t="shared" si="157"/>
        <v>308</v>
      </c>
    </row>
    <row r="708" spans="1:26" ht="38.25" hidden="1" outlineLevel="1">
      <c r="A708" s="920"/>
      <c r="B708" s="920"/>
      <c r="C708" s="83" t="s">
        <v>960</v>
      </c>
      <c r="D708" s="84">
        <v>0</v>
      </c>
      <c r="E708" s="84">
        <v>0</v>
      </c>
      <c r="F708" s="84">
        <v>0</v>
      </c>
      <c r="G708" s="84">
        <v>4</v>
      </c>
      <c r="H708" s="84">
        <v>298</v>
      </c>
      <c r="I708" s="84">
        <v>0</v>
      </c>
      <c r="J708" s="84">
        <v>0</v>
      </c>
      <c r="K708" s="84">
        <v>3</v>
      </c>
      <c r="L708" s="84">
        <v>0</v>
      </c>
      <c r="M708" s="84">
        <v>7</v>
      </c>
      <c r="N708" s="84">
        <v>0</v>
      </c>
      <c r="O708" s="84">
        <v>0</v>
      </c>
      <c r="P708" s="84">
        <v>0</v>
      </c>
      <c r="Q708" s="84">
        <v>0</v>
      </c>
      <c r="R708" s="84">
        <v>52</v>
      </c>
      <c r="S708" s="84">
        <v>0</v>
      </c>
      <c r="T708" s="84">
        <v>0</v>
      </c>
      <c r="U708" s="84">
        <v>0</v>
      </c>
      <c r="V708" s="84">
        <v>0</v>
      </c>
      <c r="W708" s="84">
        <v>0</v>
      </c>
      <c r="X708" s="85">
        <f>D708+E708+F708+G708+H708+N708+O708+P708+Q708+R708</f>
        <v>354</v>
      </c>
      <c r="Y708" s="85">
        <f>I708+J708+K708+L708+M708+S708+T708+U708+V708+W708</f>
        <v>10</v>
      </c>
      <c r="Z708" s="85">
        <f t="shared" si="157"/>
        <v>364</v>
      </c>
    </row>
    <row r="709" spans="1:26" ht="25.5" hidden="1" outlineLevel="1">
      <c r="A709" s="920"/>
      <c r="B709" s="920"/>
      <c r="C709" s="83" t="s">
        <v>961</v>
      </c>
      <c r="D709" s="84">
        <v>0</v>
      </c>
      <c r="E709" s="84">
        <v>0</v>
      </c>
      <c r="F709" s="84">
        <v>0</v>
      </c>
      <c r="G709" s="84">
        <v>0</v>
      </c>
      <c r="H709" s="84">
        <v>0</v>
      </c>
      <c r="I709" s="84">
        <v>0</v>
      </c>
      <c r="J709" s="84">
        <v>0</v>
      </c>
      <c r="K709" s="84">
        <v>0</v>
      </c>
      <c r="L709" s="84">
        <v>0</v>
      </c>
      <c r="M709" s="84">
        <v>20</v>
      </c>
      <c r="N709" s="84">
        <v>0</v>
      </c>
      <c r="O709" s="84">
        <v>0</v>
      </c>
      <c r="P709" s="84">
        <v>0</v>
      </c>
      <c r="Q709" s="84">
        <v>0</v>
      </c>
      <c r="R709" s="84">
        <v>0</v>
      </c>
      <c r="S709" s="84">
        <v>0</v>
      </c>
      <c r="T709" s="84">
        <v>0</v>
      </c>
      <c r="U709" s="84">
        <v>0</v>
      </c>
      <c r="V709" s="84">
        <v>0</v>
      </c>
      <c r="W709" s="84">
        <v>0</v>
      </c>
      <c r="X709" s="85">
        <f>D709+E709+F709+G709+H709+N709+O709+P709+Q709+R709</f>
        <v>0</v>
      </c>
      <c r="Y709" s="85">
        <f>I709+J709+K709+L709+M709+S709+T709+U709+V709+W709</f>
        <v>20</v>
      </c>
      <c r="Z709" s="85">
        <f t="shared" si="157"/>
        <v>20</v>
      </c>
    </row>
    <row r="710" spans="1:26" ht="25.5" hidden="1" outlineLevel="1">
      <c r="A710" s="920"/>
      <c r="B710" s="920"/>
      <c r="C710" s="83" t="s">
        <v>962</v>
      </c>
      <c r="D710" s="84">
        <v>0</v>
      </c>
      <c r="E710" s="84">
        <v>0</v>
      </c>
      <c r="F710" s="84">
        <v>0</v>
      </c>
      <c r="G710" s="84">
        <v>0</v>
      </c>
      <c r="H710" s="84">
        <v>20</v>
      </c>
      <c r="I710" s="84">
        <v>0</v>
      </c>
      <c r="J710" s="84">
        <v>0</v>
      </c>
      <c r="K710" s="84">
        <v>0</v>
      </c>
      <c r="L710" s="84">
        <v>0</v>
      </c>
      <c r="M710" s="84">
        <v>0</v>
      </c>
      <c r="N710" s="84">
        <v>0</v>
      </c>
      <c r="O710" s="84">
        <v>0</v>
      </c>
      <c r="P710" s="84">
        <v>0</v>
      </c>
      <c r="Q710" s="84">
        <v>0</v>
      </c>
      <c r="R710" s="84">
        <v>0</v>
      </c>
      <c r="S710" s="84">
        <v>0</v>
      </c>
      <c r="T710" s="84">
        <v>0</v>
      </c>
      <c r="U710" s="84">
        <v>0</v>
      </c>
      <c r="V710" s="84">
        <v>0</v>
      </c>
      <c r="W710" s="84">
        <v>0</v>
      </c>
      <c r="X710" s="85">
        <f>D710+E710+F710+G710+H710+N710+O710+P710+Q710+R710</f>
        <v>20</v>
      </c>
      <c r="Y710" s="85">
        <f>I710+J710+K710+L710+M710+S710+T710+U710+V710+W710</f>
        <v>0</v>
      </c>
      <c r="Z710" s="85">
        <f t="shared" si="157"/>
        <v>20</v>
      </c>
    </row>
    <row r="711" spans="1:26" ht="23.25" customHeight="1" collapsed="1">
      <c r="A711" s="922" t="s">
        <v>963</v>
      </c>
      <c r="B711" s="922"/>
      <c r="C711" s="922"/>
      <c r="D711" s="81">
        <f t="shared" ref="D711:Z711" si="162">SUM(D712:D715)</f>
        <v>2</v>
      </c>
      <c r="E711" s="81">
        <f t="shared" si="162"/>
        <v>0</v>
      </c>
      <c r="F711" s="81">
        <f t="shared" si="162"/>
        <v>9</v>
      </c>
      <c r="G711" s="81">
        <f t="shared" si="162"/>
        <v>0</v>
      </c>
      <c r="H711" s="81">
        <f t="shared" si="162"/>
        <v>206</v>
      </c>
      <c r="I711" s="81">
        <f t="shared" si="162"/>
        <v>0</v>
      </c>
      <c r="J711" s="81">
        <f t="shared" si="162"/>
        <v>0</v>
      </c>
      <c r="K711" s="81">
        <f t="shared" si="162"/>
        <v>0</v>
      </c>
      <c r="L711" s="81">
        <f t="shared" si="162"/>
        <v>0</v>
      </c>
      <c r="M711" s="81">
        <f t="shared" si="162"/>
        <v>0</v>
      </c>
      <c r="N711" s="81">
        <f t="shared" si="162"/>
        <v>0</v>
      </c>
      <c r="O711" s="81">
        <f t="shared" si="162"/>
        <v>0</v>
      </c>
      <c r="P711" s="81">
        <f t="shared" si="162"/>
        <v>0</v>
      </c>
      <c r="Q711" s="81">
        <f t="shared" si="162"/>
        <v>0</v>
      </c>
      <c r="R711" s="81">
        <f t="shared" si="162"/>
        <v>6</v>
      </c>
      <c r="S711" s="81">
        <f t="shared" si="162"/>
        <v>0</v>
      </c>
      <c r="T711" s="81">
        <f t="shared" si="162"/>
        <v>0</v>
      </c>
      <c r="U711" s="81">
        <f t="shared" si="162"/>
        <v>0</v>
      </c>
      <c r="V711" s="81">
        <f t="shared" si="162"/>
        <v>0</v>
      </c>
      <c r="W711" s="81">
        <f t="shared" si="162"/>
        <v>0</v>
      </c>
      <c r="X711" s="82">
        <f t="shared" si="162"/>
        <v>223</v>
      </c>
      <c r="Y711" s="82">
        <f t="shared" si="162"/>
        <v>0</v>
      </c>
      <c r="Z711" s="82">
        <f t="shared" si="162"/>
        <v>223</v>
      </c>
    </row>
    <row r="712" spans="1:26" ht="25.5" hidden="1" outlineLevel="1">
      <c r="A712" s="920" t="s">
        <v>963</v>
      </c>
      <c r="B712" s="920" t="s">
        <v>964</v>
      </c>
      <c r="C712" s="83" t="s">
        <v>965</v>
      </c>
      <c r="D712" s="84">
        <v>1</v>
      </c>
      <c r="E712" s="84">
        <v>0</v>
      </c>
      <c r="F712" s="84">
        <v>0</v>
      </c>
      <c r="G712" s="84">
        <v>0</v>
      </c>
      <c r="H712" s="84">
        <v>92</v>
      </c>
      <c r="I712" s="84">
        <v>0</v>
      </c>
      <c r="J712" s="84">
        <v>0</v>
      </c>
      <c r="K712" s="84">
        <v>0</v>
      </c>
      <c r="L712" s="84">
        <v>0</v>
      </c>
      <c r="M712" s="84">
        <v>0</v>
      </c>
      <c r="N712" s="84">
        <v>0</v>
      </c>
      <c r="O712" s="84">
        <v>0</v>
      </c>
      <c r="P712" s="84">
        <v>0</v>
      </c>
      <c r="Q712" s="84">
        <v>0</v>
      </c>
      <c r="R712" s="84">
        <v>0</v>
      </c>
      <c r="S712" s="84">
        <v>0</v>
      </c>
      <c r="T712" s="84">
        <v>0</v>
      </c>
      <c r="U712" s="84">
        <v>0</v>
      </c>
      <c r="V712" s="84">
        <v>0</v>
      </c>
      <c r="W712" s="84">
        <v>0</v>
      </c>
      <c r="X712" s="85">
        <f>D712+E712+F712+G712+H712+N712+O712+P712+Q712+R712</f>
        <v>93</v>
      </c>
      <c r="Y712" s="85">
        <f>I712+J712+K712+L712+M712+S712+T712+U712+V712+W712</f>
        <v>0</v>
      </c>
      <c r="Z712" s="85">
        <f t="shared" si="157"/>
        <v>93</v>
      </c>
    </row>
    <row r="713" spans="1:26" ht="25.5" hidden="1" outlineLevel="1">
      <c r="A713" s="920"/>
      <c r="B713" s="920"/>
      <c r="C713" s="83" t="s">
        <v>966</v>
      </c>
      <c r="D713" s="84">
        <v>0</v>
      </c>
      <c r="E713" s="84">
        <v>0</v>
      </c>
      <c r="F713" s="84">
        <v>0</v>
      </c>
      <c r="G713" s="84">
        <v>0</v>
      </c>
      <c r="H713" s="84">
        <v>62</v>
      </c>
      <c r="I713" s="84">
        <v>0</v>
      </c>
      <c r="J713" s="84">
        <v>0</v>
      </c>
      <c r="K713" s="84">
        <v>0</v>
      </c>
      <c r="L713" s="84">
        <v>0</v>
      </c>
      <c r="M713" s="84">
        <v>0</v>
      </c>
      <c r="N713" s="84">
        <v>0</v>
      </c>
      <c r="O713" s="84">
        <v>0</v>
      </c>
      <c r="P713" s="84">
        <v>0</v>
      </c>
      <c r="Q713" s="84">
        <v>0</v>
      </c>
      <c r="R713" s="84">
        <v>0</v>
      </c>
      <c r="S713" s="84">
        <v>0</v>
      </c>
      <c r="T713" s="84">
        <v>0</v>
      </c>
      <c r="U713" s="84">
        <v>0</v>
      </c>
      <c r="V713" s="84">
        <v>0</v>
      </c>
      <c r="W713" s="84">
        <v>0</v>
      </c>
      <c r="X713" s="85">
        <f>D713+E713+F713+G713+H713+N713+O713+P713+Q713+R713</f>
        <v>62</v>
      </c>
      <c r="Y713" s="85">
        <f>I713+J713+K713+L713+M713+S713+T713+U713+V713+W713</f>
        <v>0</v>
      </c>
      <c r="Z713" s="85">
        <f t="shared" si="157"/>
        <v>62</v>
      </c>
    </row>
    <row r="714" spans="1:26" ht="38.25" hidden="1" outlineLevel="1">
      <c r="A714" s="920"/>
      <c r="B714" s="920"/>
      <c r="C714" s="83" t="s">
        <v>967</v>
      </c>
      <c r="D714" s="84">
        <v>0</v>
      </c>
      <c r="E714" s="84">
        <v>0</v>
      </c>
      <c r="F714" s="84">
        <v>0</v>
      </c>
      <c r="G714" s="84">
        <v>0</v>
      </c>
      <c r="H714" s="84">
        <v>0</v>
      </c>
      <c r="I714" s="84">
        <v>0</v>
      </c>
      <c r="J714" s="84">
        <v>0</v>
      </c>
      <c r="K714" s="84">
        <v>0</v>
      </c>
      <c r="L714" s="84">
        <v>0</v>
      </c>
      <c r="M714" s="84">
        <v>0</v>
      </c>
      <c r="N714" s="84">
        <v>0</v>
      </c>
      <c r="O714" s="84">
        <v>0</v>
      </c>
      <c r="P714" s="84">
        <v>0</v>
      </c>
      <c r="Q714" s="84">
        <v>0</v>
      </c>
      <c r="R714" s="84">
        <v>0</v>
      </c>
      <c r="S714" s="84">
        <v>0</v>
      </c>
      <c r="T714" s="84">
        <v>0</v>
      </c>
      <c r="U714" s="84">
        <v>0</v>
      </c>
      <c r="V714" s="84">
        <v>0</v>
      </c>
      <c r="W714" s="84">
        <v>0</v>
      </c>
      <c r="X714" s="85">
        <f>D714+E714+F714+G714+H714+N714+O714+P714+Q714+R714</f>
        <v>0</v>
      </c>
      <c r="Y714" s="85">
        <f>I714+J714+K714+L714+M714+S714+T714+U714+V714+W714</f>
        <v>0</v>
      </c>
      <c r="Z714" s="85">
        <f t="shared" si="157"/>
        <v>0</v>
      </c>
    </row>
    <row r="715" spans="1:26" ht="63.75" hidden="1" outlineLevel="1">
      <c r="A715" s="920"/>
      <c r="B715" s="920"/>
      <c r="C715" s="83" t="s">
        <v>968</v>
      </c>
      <c r="D715" s="84">
        <v>1</v>
      </c>
      <c r="E715" s="84">
        <v>0</v>
      </c>
      <c r="F715" s="84">
        <v>9</v>
      </c>
      <c r="G715" s="84">
        <v>0</v>
      </c>
      <c r="H715" s="84">
        <v>52</v>
      </c>
      <c r="I715" s="84">
        <v>0</v>
      </c>
      <c r="J715" s="84">
        <v>0</v>
      </c>
      <c r="K715" s="84">
        <v>0</v>
      </c>
      <c r="L715" s="84">
        <v>0</v>
      </c>
      <c r="M715" s="84">
        <v>0</v>
      </c>
      <c r="N715" s="84">
        <v>0</v>
      </c>
      <c r="O715" s="84">
        <v>0</v>
      </c>
      <c r="P715" s="84">
        <v>0</v>
      </c>
      <c r="Q715" s="84">
        <v>0</v>
      </c>
      <c r="R715" s="84">
        <v>6</v>
      </c>
      <c r="S715" s="84">
        <v>0</v>
      </c>
      <c r="T715" s="84">
        <v>0</v>
      </c>
      <c r="U715" s="84">
        <v>0</v>
      </c>
      <c r="V715" s="84">
        <v>0</v>
      </c>
      <c r="W715" s="84">
        <v>0</v>
      </c>
      <c r="X715" s="85">
        <f>D715+E715+F715+G715+H715+N715+O715+P715+Q715+R715</f>
        <v>68</v>
      </c>
      <c r="Y715" s="85">
        <f>I715+J715+K715+L715+M715+S715+T715+U715+V715+W715</f>
        <v>0</v>
      </c>
      <c r="Z715" s="85">
        <f t="shared" si="157"/>
        <v>68</v>
      </c>
    </row>
    <row r="716" spans="1:26" ht="12.95" customHeight="1" collapsed="1">
      <c r="A716" s="922" t="s">
        <v>969</v>
      </c>
      <c r="B716" s="922"/>
      <c r="C716" s="922"/>
      <c r="D716" s="81">
        <v>0</v>
      </c>
      <c r="E716" s="81">
        <v>0</v>
      </c>
      <c r="F716" s="81">
        <v>0</v>
      </c>
      <c r="G716" s="81">
        <v>0</v>
      </c>
      <c r="H716" s="81">
        <v>715</v>
      </c>
      <c r="I716" s="81">
        <v>0</v>
      </c>
      <c r="J716" s="81">
        <v>0</v>
      </c>
      <c r="K716" s="81">
        <v>0</v>
      </c>
      <c r="L716" s="81">
        <v>0</v>
      </c>
      <c r="M716" s="81">
        <v>20</v>
      </c>
      <c r="N716" s="81">
        <v>0</v>
      </c>
      <c r="O716" s="81">
        <v>0</v>
      </c>
      <c r="P716" s="81">
        <v>0</v>
      </c>
      <c r="Q716" s="81">
        <v>0</v>
      </c>
      <c r="R716" s="81">
        <v>77</v>
      </c>
      <c r="S716" s="81">
        <v>0</v>
      </c>
      <c r="T716" s="81">
        <v>0</v>
      </c>
      <c r="U716" s="81">
        <v>0</v>
      </c>
      <c r="V716" s="81">
        <v>0</v>
      </c>
      <c r="W716" s="81">
        <v>0</v>
      </c>
      <c r="X716" s="82">
        <f>D716+E716+F716+G716+H716+N716+O716+P716+Q716+R716</f>
        <v>792</v>
      </c>
      <c r="Y716" s="82">
        <f>I716+J716+K716+L716+M716+S716+T716+U716+V716+W716</f>
        <v>20</v>
      </c>
      <c r="Z716" s="82">
        <f t="shared" si="157"/>
        <v>812</v>
      </c>
    </row>
    <row r="717" spans="1:26" ht="12.95" customHeight="1">
      <c r="A717" s="922" t="s">
        <v>970</v>
      </c>
      <c r="B717" s="922"/>
      <c r="C717" s="922"/>
      <c r="D717" s="81">
        <f t="shared" ref="D717:Z717" si="163">SUM(D718:D724)</f>
        <v>8</v>
      </c>
      <c r="E717" s="81">
        <f t="shared" si="163"/>
        <v>18</v>
      </c>
      <c r="F717" s="81">
        <f t="shared" si="163"/>
        <v>51</v>
      </c>
      <c r="G717" s="81">
        <f t="shared" si="163"/>
        <v>12</v>
      </c>
      <c r="H717" s="81">
        <f t="shared" si="163"/>
        <v>3508</v>
      </c>
      <c r="I717" s="81">
        <f t="shared" si="163"/>
        <v>2</v>
      </c>
      <c r="J717" s="81">
        <f t="shared" si="163"/>
        <v>2</v>
      </c>
      <c r="K717" s="81">
        <f t="shared" si="163"/>
        <v>9</v>
      </c>
      <c r="L717" s="81">
        <f t="shared" si="163"/>
        <v>8</v>
      </c>
      <c r="M717" s="81">
        <f t="shared" si="163"/>
        <v>549</v>
      </c>
      <c r="N717" s="81">
        <f t="shared" si="163"/>
        <v>0</v>
      </c>
      <c r="O717" s="81">
        <f t="shared" si="163"/>
        <v>0</v>
      </c>
      <c r="P717" s="81">
        <f t="shared" si="163"/>
        <v>0</v>
      </c>
      <c r="Q717" s="81">
        <f t="shared" si="163"/>
        <v>0</v>
      </c>
      <c r="R717" s="81">
        <f t="shared" si="163"/>
        <v>89</v>
      </c>
      <c r="S717" s="81">
        <f t="shared" si="163"/>
        <v>0</v>
      </c>
      <c r="T717" s="81">
        <f t="shared" si="163"/>
        <v>0</v>
      </c>
      <c r="U717" s="81">
        <f t="shared" si="163"/>
        <v>0</v>
      </c>
      <c r="V717" s="81">
        <f t="shared" si="163"/>
        <v>0</v>
      </c>
      <c r="W717" s="81">
        <f t="shared" si="163"/>
        <v>13</v>
      </c>
      <c r="X717" s="82">
        <f t="shared" si="163"/>
        <v>3686</v>
      </c>
      <c r="Y717" s="82">
        <f t="shared" si="163"/>
        <v>583</v>
      </c>
      <c r="Z717" s="82">
        <f t="shared" si="163"/>
        <v>4269</v>
      </c>
    </row>
    <row r="718" spans="1:26" ht="25.5" hidden="1" outlineLevel="1">
      <c r="A718" s="920" t="s">
        <v>970</v>
      </c>
      <c r="B718" s="920" t="s">
        <v>971</v>
      </c>
      <c r="C718" s="83" t="s">
        <v>972</v>
      </c>
      <c r="D718" s="84">
        <v>2</v>
      </c>
      <c r="E718" s="84">
        <v>10</v>
      </c>
      <c r="F718" s="84">
        <v>9</v>
      </c>
      <c r="G718" s="84">
        <v>4</v>
      </c>
      <c r="H718" s="84">
        <v>419</v>
      </c>
      <c r="I718" s="84">
        <v>0</v>
      </c>
      <c r="J718" s="84">
        <v>0</v>
      </c>
      <c r="K718" s="84">
        <v>3</v>
      </c>
      <c r="L718" s="84">
        <v>8</v>
      </c>
      <c r="M718" s="84">
        <v>399</v>
      </c>
      <c r="N718" s="84">
        <v>0</v>
      </c>
      <c r="O718" s="84">
        <v>0</v>
      </c>
      <c r="P718" s="84">
        <v>0</v>
      </c>
      <c r="Q718" s="84">
        <v>0</v>
      </c>
      <c r="R718" s="84">
        <v>0</v>
      </c>
      <c r="S718" s="84">
        <v>0</v>
      </c>
      <c r="T718" s="84">
        <v>0</v>
      </c>
      <c r="U718" s="84">
        <v>0</v>
      </c>
      <c r="V718" s="84">
        <v>0</v>
      </c>
      <c r="W718" s="84">
        <v>2</v>
      </c>
      <c r="X718" s="85">
        <f t="shared" ref="X718:X724" si="164">D718+E718+F718+G718+H718+N718+O718+P718+Q718+R718</f>
        <v>444</v>
      </c>
      <c r="Y718" s="85">
        <f t="shared" ref="Y718:Y724" si="165">I718+J718+K718+L718+M718+S718+T718+U718+V718+W718</f>
        <v>412</v>
      </c>
      <c r="Z718" s="85">
        <f t="shared" si="157"/>
        <v>856</v>
      </c>
    </row>
    <row r="719" spans="1:26" ht="25.5" hidden="1" outlineLevel="1">
      <c r="A719" s="920"/>
      <c r="B719" s="920"/>
      <c r="C719" s="83" t="s">
        <v>973</v>
      </c>
      <c r="D719" s="84">
        <v>0</v>
      </c>
      <c r="E719" s="84">
        <v>2</v>
      </c>
      <c r="F719" s="84">
        <v>15</v>
      </c>
      <c r="G719" s="84">
        <v>0</v>
      </c>
      <c r="H719" s="84">
        <v>822</v>
      </c>
      <c r="I719" s="84">
        <v>0</v>
      </c>
      <c r="J719" s="84">
        <v>0</v>
      </c>
      <c r="K719" s="84">
        <v>3</v>
      </c>
      <c r="L719" s="84">
        <v>0</v>
      </c>
      <c r="M719" s="84">
        <v>67</v>
      </c>
      <c r="N719" s="84">
        <v>0</v>
      </c>
      <c r="O719" s="84">
        <v>0</v>
      </c>
      <c r="P719" s="84">
        <v>0</v>
      </c>
      <c r="Q719" s="84">
        <v>0</v>
      </c>
      <c r="R719" s="84">
        <v>22</v>
      </c>
      <c r="S719" s="84">
        <v>0</v>
      </c>
      <c r="T719" s="84">
        <v>0</v>
      </c>
      <c r="U719" s="84">
        <v>0</v>
      </c>
      <c r="V719" s="84">
        <v>0</v>
      </c>
      <c r="W719" s="84">
        <v>0</v>
      </c>
      <c r="X719" s="85">
        <f t="shared" si="164"/>
        <v>861</v>
      </c>
      <c r="Y719" s="85">
        <f t="shared" si="165"/>
        <v>70</v>
      </c>
      <c r="Z719" s="85">
        <f t="shared" si="157"/>
        <v>931</v>
      </c>
    </row>
    <row r="720" spans="1:26" ht="38.25" hidden="1" outlineLevel="1">
      <c r="A720" s="920"/>
      <c r="B720" s="920"/>
      <c r="C720" s="83" t="s">
        <v>974</v>
      </c>
      <c r="D720" s="84">
        <v>0</v>
      </c>
      <c r="E720" s="84">
        <v>0</v>
      </c>
      <c r="F720" s="84">
        <v>0</v>
      </c>
      <c r="G720" s="84">
        <v>0</v>
      </c>
      <c r="H720" s="84">
        <v>15</v>
      </c>
      <c r="I720" s="84">
        <v>1</v>
      </c>
      <c r="J720" s="84">
        <v>0</v>
      </c>
      <c r="K720" s="84">
        <v>0</v>
      </c>
      <c r="L720" s="84">
        <v>0</v>
      </c>
      <c r="M720" s="84">
        <v>33</v>
      </c>
      <c r="N720" s="84">
        <v>0</v>
      </c>
      <c r="O720" s="84">
        <v>0</v>
      </c>
      <c r="P720" s="84">
        <v>0</v>
      </c>
      <c r="Q720" s="84">
        <v>0</v>
      </c>
      <c r="R720" s="84">
        <v>0</v>
      </c>
      <c r="S720" s="84">
        <v>0</v>
      </c>
      <c r="T720" s="84">
        <v>0</v>
      </c>
      <c r="U720" s="84">
        <v>0</v>
      </c>
      <c r="V720" s="84">
        <v>0</v>
      </c>
      <c r="W720" s="84">
        <v>0</v>
      </c>
      <c r="X720" s="85">
        <f t="shared" si="164"/>
        <v>15</v>
      </c>
      <c r="Y720" s="85">
        <f t="shared" si="165"/>
        <v>34</v>
      </c>
      <c r="Z720" s="85">
        <f t="shared" si="157"/>
        <v>49</v>
      </c>
    </row>
    <row r="721" spans="1:26" ht="25.5" hidden="1" outlineLevel="1">
      <c r="A721" s="920"/>
      <c r="B721" s="920"/>
      <c r="C721" s="83" t="s">
        <v>975</v>
      </c>
      <c r="D721" s="84">
        <v>2</v>
      </c>
      <c r="E721" s="84">
        <v>2</v>
      </c>
      <c r="F721" s="84">
        <v>12</v>
      </c>
      <c r="G721" s="84">
        <v>0</v>
      </c>
      <c r="H721" s="84">
        <v>1404</v>
      </c>
      <c r="I721" s="84">
        <v>0</v>
      </c>
      <c r="J721" s="84">
        <v>0</v>
      </c>
      <c r="K721" s="84">
        <v>0</v>
      </c>
      <c r="L721" s="84">
        <v>0</v>
      </c>
      <c r="M721" s="84">
        <v>0</v>
      </c>
      <c r="N721" s="84">
        <v>0</v>
      </c>
      <c r="O721" s="84">
        <v>0</v>
      </c>
      <c r="P721" s="84">
        <v>0</v>
      </c>
      <c r="Q721" s="84">
        <v>0</v>
      </c>
      <c r="R721" s="84">
        <v>57</v>
      </c>
      <c r="S721" s="84">
        <v>0</v>
      </c>
      <c r="T721" s="84">
        <v>0</v>
      </c>
      <c r="U721" s="84">
        <v>0</v>
      </c>
      <c r="V721" s="84">
        <v>0</v>
      </c>
      <c r="W721" s="84">
        <v>0</v>
      </c>
      <c r="X721" s="85">
        <f t="shared" si="164"/>
        <v>1477</v>
      </c>
      <c r="Y721" s="85">
        <f t="shared" si="165"/>
        <v>0</v>
      </c>
      <c r="Z721" s="85">
        <f t="shared" si="157"/>
        <v>1477</v>
      </c>
    </row>
    <row r="722" spans="1:26" ht="38.25" hidden="1" outlineLevel="1">
      <c r="A722" s="920"/>
      <c r="B722" s="920" t="s">
        <v>976</v>
      </c>
      <c r="C722" s="83" t="s">
        <v>977</v>
      </c>
      <c r="D722" s="84">
        <v>0</v>
      </c>
      <c r="E722" s="84">
        <v>2</v>
      </c>
      <c r="F722" s="84">
        <v>3</v>
      </c>
      <c r="G722" s="84">
        <v>0</v>
      </c>
      <c r="H722" s="84">
        <v>162</v>
      </c>
      <c r="I722" s="84">
        <v>0</v>
      </c>
      <c r="J722" s="84">
        <v>2</v>
      </c>
      <c r="K722" s="84">
        <v>0</v>
      </c>
      <c r="L722" s="84">
        <v>0</v>
      </c>
      <c r="M722" s="84">
        <v>38</v>
      </c>
      <c r="N722" s="84">
        <v>0</v>
      </c>
      <c r="O722" s="84">
        <v>0</v>
      </c>
      <c r="P722" s="84">
        <v>0</v>
      </c>
      <c r="Q722" s="84">
        <v>0</v>
      </c>
      <c r="R722" s="84">
        <v>2</v>
      </c>
      <c r="S722" s="84">
        <v>0</v>
      </c>
      <c r="T722" s="84">
        <v>0</v>
      </c>
      <c r="U722" s="84">
        <v>0</v>
      </c>
      <c r="V722" s="84">
        <v>0</v>
      </c>
      <c r="W722" s="84">
        <v>11</v>
      </c>
      <c r="X722" s="85">
        <f t="shared" si="164"/>
        <v>169</v>
      </c>
      <c r="Y722" s="85">
        <f t="shared" si="165"/>
        <v>51</v>
      </c>
      <c r="Z722" s="85">
        <f t="shared" si="157"/>
        <v>220</v>
      </c>
    </row>
    <row r="723" spans="1:26" ht="63.75" hidden="1" outlineLevel="1">
      <c r="A723" s="920"/>
      <c r="B723" s="920"/>
      <c r="C723" s="83" t="s">
        <v>978</v>
      </c>
      <c r="D723" s="84">
        <v>0</v>
      </c>
      <c r="E723" s="84">
        <v>0</v>
      </c>
      <c r="F723" s="84">
        <v>0</v>
      </c>
      <c r="G723" s="84">
        <v>0</v>
      </c>
      <c r="H723" s="84">
        <v>0</v>
      </c>
      <c r="I723" s="84">
        <v>0</v>
      </c>
      <c r="J723" s="84">
        <v>0</v>
      </c>
      <c r="K723" s="84">
        <v>0</v>
      </c>
      <c r="L723" s="84">
        <v>0</v>
      </c>
      <c r="M723" s="84">
        <v>0</v>
      </c>
      <c r="N723" s="84">
        <v>0</v>
      </c>
      <c r="O723" s="84">
        <v>0</v>
      </c>
      <c r="P723" s="84">
        <v>0</v>
      </c>
      <c r="Q723" s="84">
        <v>0</v>
      </c>
      <c r="R723" s="84">
        <v>0</v>
      </c>
      <c r="S723" s="84">
        <v>0</v>
      </c>
      <c r="T723" s="84">
        <v>0</v>
      </c>
      <c r="U723" s="84">
        <v>0</v>
      </c>
      <c r="V723" s="84">
        <v>0</v>
      </c>
      <c r="W723" s="84">
        <v>0</v>
      </c>
      <c r="X723" s="85">
        <f t="shared" si="164"/>
        <v>0</v>
      </c>
      <c r="Y723" s="85">
        <f t="shared" si="165"/>
        <v>0</v>
      </c>
      <c r="Z723" s="85">
        <f t="shared" si="157"/>
        <v>0</v>
      </c>
    </row>
    <row r="724" spans="1:26" ht="25.5" hidden="1" outlineLevel="1">
      <c r="A724" s="920"/>
      <c r="B724" s="920"/>
      <c r="C724" s="83" t="s">
        <v>979</v>
      </c>
      <c r="D724" s="84">
        <v>4</v>
      </c>
      <c r="E724" s="84">
        <v>2</v>
      </c>
      <c r="F724" s="84">
        <v>12</v>
      </c>
      <c r="G724" s="84">
        <v>8</v>
      </c>
      <c r="H724" s="84">
        <v>686</v>
      </c>
      <c r="I724" s="84">
        <v>1</v>
      </c>
      <c r="J724" s="84">
        <v>0</v>
      </c>
      <c r="K724" s="84">
        <v>3</v>
      </c>
      <c r="L724" s="84">
        <v>0</v>
      </c>
      <c r="M724" s="84">
        <v>12</v>
      </c>
      <c r="N724" s="84">
        <v>0</v>
      </c>
      <c r="O724" s="84">
        <v>0</v>
      </c>
      <c r="P724" s="84">
        <v>0</v>
      </c>
      <c r="Q724" s="84">
        <v>0</v>
      </c>
      <c r="R724" s="84">
        <v>8</v>
      </c>
      <c r="S724" s="84">
        <v>0</v>
      </c>
      <c r="T724" s="84">
        <v>0</v>
      </c>
      <c r="U724" s="84">
        <v>0</v>
      </c>
      <c r="V724" s="84">
        <v>0</v>
      </c>
      <c r="W724" s="84">
        <v>0</v>
      </c>
      <c r="X724" s="85">
        <f t="shared" si="164"/>
        <v>720</v>
      </c>
      <c r="Y724" s="85">
        <f t="shared" si="165"/>
        <v>16</v>
      </c>
      <c r="Z724" s="85">
        <f t="shared" si="157"/>
        <v>736</v>
      </c>
    </row>
    <row r="725" spans="1:26" ht="12.95" customHeight="1" collapsed="1">
      <c r="A725" s="922" t="s">
        <v>980</v>
      </c>
      <c r="B725" s="922"/>
      <c r="C725" s="922"/>
      <c r="D725" s="81">
        <f t="shared" ref="D725:Z725" si="166">SUM(D726:D731)</f>
        <v>1</v>
      </c>
      <c r="E725" s="81">
        <f t="shared" si="166"/>
        <v>8</v>
      </c>
      <c r="F725" s="81">
        <f t="shared" si="166"/>
        <v>3</v>
      </c>
      <c r="G725" s="81">
        <f t="shared" si="166"/>
        <v>0</v>
      </c>
      <c r="H725" s="81">
        <f t="shared" si="166"/>
        <v>521</v>
      </c>
      <c r="I725" s="81">
        <f t="shared" si="166"/>
        <v>1</v>
      </c>
      <c r="J725" s="81">
        <f t="shared" si="166"/>
        <v>0</v>
      </c>
      <c r="K725" s="81">
        <f t="shared" si="166"/>
        <v>0</v>
      </c>
      <c r="L725" s="81">
        <f t="shared" si="166"/>
        <v>0</v>
      </c>
      <c r="M725" s="81">
        <f t="shared" si="166"/>
        <v>57</v>
      </c>
      <c r="N725" s="81">
        <f t="shared" si="166"/>
        <v>0</v>
      </c>
      <c r="O725" s="81">
        <f t="shared" si="166"/>
        <v>0</v>
      </c>
      <c r="P725" s="81">
        <f t="shared" si="166"/>
        <v>0</v>
      </c>
      <c r="Q725" s="81">
        <f t="shared" si="166"/>
        <v>0</v>
      </c>
      <c r="R725" s="81">
        <f t="shared" si="166"/>
        <v>28</v>
      </c>
      <c r="S725" s="81">
        <f t="shared" si="166"/>
        <v>0</v>
      </c>
      <c r="T725" s="81">
        <f t="shared" si="166"/>
        <v>0</v>
      </c>
      <c r="U725" s="81">
        <f t="shared" si="166"/>
        <v>0</v>
      </c>
      <c r="V725" s="81">
        <f t="shared" si="166"/>
        <v>0</v>
      </c>
      <c r="W725" s="81">
        <f t="shared" si="166"/>
        <v>0</v>
      </c>
      <c r="X725" s="82">
        <f t="shared" si="166"/>
        <v>561</v>
      </c>
      <c r="Y725" s="82">
        <f t="shared" si="166"/>
        <v>58</v>
      </c>
      <c r="Z725" s="82">
        <f t="shared" si="166"/>
        <v>619</v>
      </c>
    </row>
    <row r="726" spans="1:26" ht="38.25" hidden="1" outlineLevel="1">
      <c r="A726" s="920" t="s">
        <v>980</v>
      </c>
      <c r="B726" s="920" t="s">
        <v>981</v>
      </c>
      <c r="C726" s="83" t="s">
        <v>982</v>
      </c>
      <c r="D726" s="84">
        <v>0</v>
      </c>
      <c r="E726" s="84">
        <v>2</v>
      </c>
      <c r="F726" s="84">
        <v>0</v>
      </c>
      <c r="G726" s="84">
        <v>0</v>
      </c>
      <c r="H726" s="84">
        <v>81</v>
      </c>
      <c r="I726" s="84">
        <v>0</v>
      </c>
      <c r="J726" s="84">
        <v>0</v>
      </c>
      <c r="K726" s="84">
        <v>0</v>
      </c>
      <c r="L726" s="84">
        <v>0</v>
      </c>
      <c r="M726" s="84">
        <v>0</v>
      </c>
      <c r="N726" s="84">
        <v>0</v>
      </c>
      <c r="O726" s="84">
        <v>0</v>
      </c>
      <c r="P726" s="84">
        <v>0</v>
      </c>
      <c r="Q726" s="84">
        <v>0</v>
      </c>
      <c r="R726" s="84">
        <v>9</v>
      </c>
      <c r="S726" s="84">
        <v>0</v>
      </c>
      <c r="T726" s="84">
        <v>0</v>
      </c>
      <c r="U726" s="84">
        <v>0</v>
      </c>
      <c r="V726" s="84">
        <v>0</v>
      </c>
      <c r="W726" s="84">
        <v>0</v>
      </c>
      <c r="X726" s="85">
        <f t="shared" ref="X726:X731" si="167">D726+E726+F726+G726+H726+N726+O726+P726+Q726+R726</f>
        <v>92</v>
      </c>
      <c r="Y726" s="85">
        <f t="shared" ref="Y726:Y731" si="168">I726+J726+K726+L726+M726+S726+T726+U726+V726+W726</f>
        <v>0</v>
      </c>
      <c r="Z726" s="85">
        <f t="shared" si="157"/>
        <v>92</v>
      </c>
    </row>
    <row r="727" spans="1:26" ht="38.25" hidden="1" outlineLevel="1">
      <c r="A727" s="920"/>
      <c r="B727" s="920"/>
      <c r="C727" s="83" t="s">
        <v>983</v>
      </c>
      <c r="D727" s="84">
        <v>1</v>
      </c>
      <c r="E727" s="84">
        <v>0</v>
      </c>
      <c r="F727" s="84">
        <v>0</v>
      </c>
      <c r="G727" s="84">
        <v>0</v>
      </c>
      <c r="H727" s="84">
        <v>9</v>
      </c>
      <c r="I727" s="84">
        <v>0</v>
      </c>
      <c r="J727" s="84">
        <v>0</v>
      </c>
      <c r="K727" s="84">
        <v>0</v>
      </c>
      <c r="L727" s="84">
        <v>0</v>
      </c>
      <c r="M727" s="84">
        <v>0</v>
      </c>
      <c r="N727" s="84">
        <v>0</v>
      </c>
      <c r="O727" s="84">
        <v>0</v>
      </c>
      <c r="P727" s="84">
        <v>0</v>
      </c>
      <c r="Q727" s="84">
        <v>0</v>
      </c>
      <c r="R727" s="84">
        <v>0</v>
      </c>
      <c r="S727" s="84">
        <v>0</v>
      </c>
      <c r="T727" s="84">
        <v>0</v>
      </c>
      <c r="U727" s="84">
        <v>0</v>
      </c>
      <c r="V727" s="84">
        <v>0</v>
      </c>
      <c r="W727" s="84">
        <v>0</v>
      </c>
      <c r="X727" s="85">
        <f t="shared" si="167"/>
        <v>10</v>
      </c>
      <c r="Y727" s="85">
        <f t="shared" si="168"/>
        <v>0</v>
      </c>
      <c r="Z727" s="85">
        <f t="shared" si="157"/>
        <v>10</v>
      </c>
    </row>
    <row r="728" spans="1:26" ht="25.5" hidden="1" outlineLevel="1">
      <c r="A728" s="920"/>
      <c r="B728" s="83" t="s">
        <v>984</v>
      </c>
      <c r="C728" s="83" t="s">
        <v>985</v>
      </c>
      <c r="D728" s="84">
        <v>0</v>
      </c>
      <c r="E728" s="84">
        <v>0</v>
      </c>
      <c r="F728" s="84">
        <v>3</v>
      </c>
      <c r="G728" s="84">
        <v>0</v>
      </c>
      <c r="H728" s="84">
        <v>113</v>
      </c>
      <c r="I728" s="84">
        <v>0</v>
      </c>
      <c r="J728" s="84">
        <v>0</v>
      </c>
      <c r="K728" s="84">
        <v>0</v>
      </c>
      <c r="L728" s="84">
        <v>0</v>
      </c>
      <c r="M728" s="84">
        <v>0</v>
      </c>
      <c r="N728" s="84">
        <v>0</v>
      </c>
      <c r="O728" s="84">
        <v>0</v>
      </c>
      <c r="P728" s="84">
        <v>0</v>
      </c>
      <c r="Q728" s="84">
        <v>0</v>
      </c>
      <c r="R728" s="84">
        <v>17</v>
      </c>
      <c r="S728" s="84">
        <v>0</v>
      </c>
      <c r="T728" s="84">
        <v>0</v>
      </c>
      <c r="U728" s="84">
        <v>0</v>
      </c>
      <c r="V728" s="84">
        <v>0</v>
      </c>
      <c r="W728" s="84">
        <v>0</v>
      </c>
      <c r="X728" s="85">
        <f t="shared" si="167"/>
        <v>133</v>
      </c>
      <c r="Y728" s="85">
        <f t="shared" si="168"/>
        <v>0</v>
      </c>
      <c r="Z728" s="85">
        <f t="shared" si="157"/>
        <v>133</v>
      </c>
    </row>
    <row r="729" spans="1:26" ht="25.5" hidden="1" outlineLevel="1">
      <c r="A729" s="920"/>
      <c r="B729" s="920" t="s">
        <v>986</v>
      </c>
      <c r="C729" s="83" t="s">
        <v>987</v>
      </c>
      <c r="D729" s="84">
        <v>0</v>
      </c>
      <c r="E729" s="84">
        <v>2</v>
      </c>
      <c r="F729" s="84">
        <v>0</v>
      </c>
      <c r="G729" s="84">
        <v>0</v>
      </c>
      <c r="H729" s="84">
        <v>0</v>
      </c>
      <c r="I729" s="84">
        <v>0</v>
      </c>
      <c r="J729" s="84">
        <v>0</v>
      </c>
      <c r="K729" s="84">
        <v>0</v>
      </c>
      <c r="L729" s="84">
        <v>0</v>
      </c>
      <c r="M729" s="84">
        <v>15</v>
      </c>
      <c r="N729" s="84">
        <v>0</v>
      </c>
      <c r="O729" s="84">
        <v>0</v>
      </c>
      <c r="P729" s="84">
        <v>0</v>
      </c>
      <c r="Q729" s="84">
        <v>0</v>
      </c>
      <c r="R729" s="84">
        <v>0</v>
      </c>
      <c r="S729" s="84">
        <v>0</v>
      </c>
      <c r="T729" s="84">
        <v>0</v>
      </c>
      <c r="U729" s="84">
        <v>0</v>
      </c>
      <c r="V729" s="84">
        <v>0</v>
      </c>
      <c r="W729" s="84">
        <v>0</v>
      </c>
      <c r="X729" s="85">
        <f t="shared" si="167"/>
        <v>2</v>
      </c>
      <c r="Y729" s="85">
        <f t="shared" si="168"/>
        <v>15</v>
      </c>
      <c r="Z729" s="85">
        <f t="shared" si="157"/>
        <v>17</v>
      </c>
    </row>
    <row r="730" spans="1:26" ht="25.5" hidden="1" outlineLevel="1">
      <c r="A730" s="920"/>
      <c r="B730" s="920"/>
      <c r="C730" s="83" t="s">
        <v>988</v>
      </c>
      <c r="D730" s="84">
        <v>0</v>
      </c>
      <c r="E730" s="84">
        <v>0</v>
      </c>
      <c r="F730" s="84">
        <v>0</v>
      </c>
      <c r="G730" s="84">
        <v>0</v>
      </c>
      <c r="H730" s="84">
        <v>121</v>
      </c>
      <c r="I730" s="84">
        <v>0</v>
      </c>
      <c r="J730" s="84">
        <v>0</v>
      </c>
      <c r="K730" s="84">
        <v>0</v>
      </c>
      <c r="L730" s="84">
        <v>0</v>
      </c>
      <c r="M730" s="84">
        <v>0</v>
      </c>
      <c r="N730" s="84">
        <v>0</v>
      </c>
      <c r="O730" s="84">
        <v>0</v>
      </c>
      <c r="P730" s="84">
        <v>0</v>
      </c>
      <c r="Q730" s="84">
        <v>0</v>
      </c>
      <c r="R730" s="84">
        <v>2</v>
      </c>
      <c r="S730" s="84">
        <v>0</v>
      </c>
      <c r="T730" s="84">
        <v>0</v>
      </c>
      <c r="U730" s="84">
        <v>0</v>
      </c>
      <c r="V730" s="84">
        <v>0</v>
      </c>
      <c r="W730" s="84">
        <v>0</v>
      </c>
      <c r="X730" s="85">
        <f t="shared" si="167"/>
        <v>123</v>
      </c>
      <c r="Y730" s="85">
        <f t="shared" si="168"/>
        <v>0</v>
      </c>
      <c r="Z730" s="85">
        <f t="shared" si="157"/>
        <v>123</v>
      </c>
    </row>
    <row r="731" spans="1:26" ht="63.75" hidden="1" outlineLevel="1">
      <c r="A731" s="920"/>
      <c r="B731" s="920"/>
      <c r="C731" s="83" t="s">
        <v>989</v>
      </c>
      <c r="D731" s="84">
        <v>0</v>
      </c>
      <c r="E731" s="84">
        <v>4</v>
      </c>
      <c r="F731" s="84">
        <v>0</v>
      </c>
      <c r="G731" s="84">
        <v>0</v>
      </c>
      <c r="H731" s="84">
        <v>197</v>
      </c>
      <c r="I731" s="84">
        <v>1</v>
      </c>
      <c r="J731" s="84">
        <v>0</v>
      </c>
      <c r="K731" s="84">
        <v>0</v>
      </c>
      <c r="L731" s="84">
        <v>0</v>
      </c>
      <c r="M731" s="84">
        <v>42</v>
      </c>
      <c r="N731" s="84">
        <v>0</v>
      </c>
      <c r="O731" s="84">
        <v>0</v>
      </c>
      <c r="P731" s="84">
        <v>0</v>
      </c>
      <c r="Q731" s="84">
        <v>0</v>
      </c>
      <c r="R731" s="84">
        <v>0</v>
      </c>
      <c r="S731" s="84">
        <v>0</v>
      </c>
      <c r="T731" s="84">
        <v>0</v>
      </c>
      <c r="U731" s="84">
        <v>0</v>
      </c>
      <c r="V731" s="84">
        <v>0</v>
      </c>
      <c r="W731" s="84">
        <v>0</v>
      </c>
      <c r="X731" s="85">
        <f t="shared" si="167"/>
        <v>201</v>
      </c>
      <c r="Y731" s="85">
        <f t="shared" si="168"/>
        <v>43</v>
      </c>
      <c r="Z731" s="85">
        <f t="shared" si="157"/>
        <v>244</v>
      </c>
    </row>
    <row r="732" spans="1:26" ht="12.95" customHeight="1" collapsed="1">
      <c r="A732" s="922" t="s">
        <v>990</v>
      </c>
      <c r="B732" s="922"/>
      <c r="C732" s="922"/>
      <c r="D732" s="81">
        <f t="shared" ref="D732:Z732" si="169">SUM(D733:D740)</f>
        <v>16</v>
      </c>
      <c r="E732" s="81">
        <f t="shared" si="169"/>
        <v>70</v>
      </c>
      <c r="F732" s="81">
        <f t="shared" si="169"/>
        <v>147</v>
      </c>
      <c r="G732" s="81">
        <f t="shared" si="169"/>
        <v>60</v>
      </c>
      <c r="H732" s="81">
        <f t="shared" si="169"/>
        <v>8365</v>
      </c>
      <c r="I732" s="81">
        <f t="shared" si="169"/>
        <v>2</v>
      </c>
      <c r="J732" s="81">
        <f t="shared" si="169"/>
        <v>6</v>
      </c>
      <c r="K732" s="81">
        <f t="shared" si="169"/>
        <v>9</v>
      </c>
      <c r="L732" s="81">
        <f t="shared" si="169"/>
        <v>12</v>
      </c>
      <c r="M732" s="81">
        <f t="shared" si="169"/>
        <v>283</v>
      </c>
      <c r="N732" s="81">
        <f t="shared" si="169"/>
        <v>0</v>
      </c>
      <c r="O732" s="81">
        <f t="shared" si="169"/>
        <v>0</v>
      </c>
      <c r="P732" s="81">
        <f t="shared" si="169"/>
        <v>0</v>
      </c>
      <c r="Q732" s="81">
        <f t="shared" si="169"/>
        <v>0</v>
      </c>
      <c r="R732" s="81">
        <f t="shared" si="169"/>
        <v>371</v>
      </c>
      <c r="S732" s="81">
        <f t="shared" si="169"/>
        <v>0</v>
      </c>
      <c r="T732" s="81">
        <f t="shared" si="169"/>
        <v>0</v>
      </c>
      <c r="U732" s="81">
        <f t="shared" si="169"/>
        <v>0</v>
      </c>
      <c r="V732" s="81">
        <f t="shared" si="169"/>
        <v>0</v>
      </c>
      <c r="W732" s="81">
        <f t="shared" si="169"/>
        <v>4</v>
      </c>
      <c r="X732" s="82">
        <f t="shared" si="169"/>
        <v>9029</v>
      </c>
      <c r="Y732" s="82">
        <f t="shared" si="169"/>
        <v>316</v>
      </c>
      <c r="Z732" s="82">
        <f t="shared" si="169"/>
        <v>9345</v>
      </c>
    </row>
    <row r="733" spans="1:26" ht="38.25" hidden="1" outlineLevel="1">
      <c r="A733" s="920" t="s">
        <v>990</v>
      </c>
      <c r="B733" s="920" t="s">
        <v>991</v>
      </c>
      <c r="C733" s="83" t="s">
        <v>992</v>
      </c>
      <c r="D733" s="84">
        <v>0</v>
      </c>
      <c r="E733" s="84">
        <v>2</v>
      </c>
      <c r="F733" s="84">
        <v>0</v>
      </c>
      <c r="G733" s="84">
        <v>0</v>
      </c>
      <c r="H733" s="84">
        <v>163</v>
      </c>
      <c r="I733" s="84">
        <v>0</v>
      </c>
      <c r="J733" s="84">
        <v>0</v>
      </c>
      <c r="K733" s="84">
        <v>0</v>
      </c>
      <c r="L733" s="84">
        <v>0</v>
      </c>
      <c r="M733" s="84">
        <v>0</v>
      </c>
      <c r="N733" s="84">
        <v>0</v>
      </c>
      <c r="O733" s="84">
        <v>0</v>
      </c>
      <c r="P733" s="84">
        <v>0</v>
      </c>
      <c r="Q733" s="84">
        <v>0</v>
      </c>
      <c r="R733" s="84">
        <v>2</v>
      </c>
      <c r="S733" s="84">
        <v>0</v>
      </c>
      <c r="T733" s="84">
        <v>0</v>
      </c>
      <c r="U733" s="84">
        <v>0</v>
      </c>
      <c r="V733" s="84">
        <v>0</v>
      </c>
      <c r="W733" s="84">
        <v>0</v>
      </c>
      <c r="X733" s="85">
        <f t="shared" ref="X733:X740" si="170">D733+E733+F733+G733+H733+N733+O733+P733+Q733+R733</f>
        <v>167</v>
      </c>
      <c r="Y733" s="85">
        <f t="shared" ref="Y733:Y740" si="171">I733+J733+K733+L733+M733+S733+T733+U733+V733+W733</f>
        <v>0</v>
      </c>
      <c r="Z733" s="85">
        <f t="shared" si="157"/>
        <v>167</v>
      </c>
    </row>
    <row r="734" spans="1:26" ht="25.5" hidden="1" outlineLevel="1">
      <c r="A734" s="920"/>
      <c r="B734" s="920"/>
      <c r="C734" s="83" t="s">
        <v>993</v>
      </c>
      <c r="D734" s="84">
        <v>0</v>
      </c>
      <c r="E734" s="84">
        <v>0</v>
      </c>
      <c r="F734" s="84">
        <v>0</v>
      </c>
      <c r="G734" s="84">
        <v>0</v>
      </c>
      <c r="H734" s="84">
        <v>41</v>
      </c>
      <c r="I734" s="84">
        <v>0</v>
      </c>
      <c r="J734" s="84">
        <v>0</v>
      </c>
      <c r="K734" s="84">
        <v>0</v>
      </c>
      <c r="L734" s="84">
        <v>0</v>
      </c>
      <c r="M734" s="84">
        <v>0</v>
      </c>
      <c r="N734" s="84">
        <v>0</v>
      </c>
      <c r="O734" s="84">
        <v>0</v>
      </c>
      <c r="P734" s="84">
        <v>0</v>
      </c>
      <c r="Q734" s="84">
        <v>0</v>
      </c>
      <c r="R734" s="84">
        <v>0</v>
      </c>
      <c r="S734" s="84">
        <v>0</v>
      </c>
      <c r="T734" s="84">
        <v>0</v>
      </c>
      <c r="U734" s="84">
        <v>0</v>
      </c>
      <c r="V734" s="84">
        <v>0</v>
      </c>
      <c r="W734" s="84">
        <v>0</v>
      </c>
      <c r="X734" s="85">
        <f t="shared" si="170"/>
        <v>41</v>
      </c>
      <c r="Y734" s="85">
        <f t="shared" si="171"/>
        <v>0</v>
      </c>
      <c r="Z734" s="85">
        <f t="shared" si="157"/>
        <v>41</v>
      </c>
    </row>
    <row r="735" spans="1:26" ht="25.5" hidden="1" outlineLevel="1">
      <c r="A735" s="920"/>
      <c r="B735" s="920" t="s">
        <v>994</v>
      </c>
      <c r="C735" s="83" t="s">
        <v>995</v>
      </c>
      <c r="D735" s="84">
        <v>0</v>
      </c>
      <c r="E735" s="84">
        <v>14</v>
      </c>
      <c r="F735" s="84">
        <v>36</v>
      </c>
      <c r="G735" s="84">
        <v>12</v>
      </c>
      <c r="H735" s="84">
        <v>2195</v>
      </c>
      <c r="I735" s="84">
        <v>1</v>
      </c>
      <c r="J735" s="84">
        <v>6</v>
      </c>
      <c r="K735" s="84">
        <v>9</v>
      </c>
      <c r="L735" s="84">
        <v>12</v>
      </c>
      <c r="M735" s="84">
        <v>165</v>
      </c>
      <c r="N735" s="84">
        <v>0</v>
      </c>
      <c r="O735" s="84">
        <v>0</v>
      </c>
      <c r="P735" s="84">
        <v>0</v>
      </c>
      <c r="Q735" s="84">
        <v>0</v>
      </c>
      <c r="R735" s="84">
        <v>110</v>
      </c>
      <c r="S735" s="84">
        <v>0</v>
      </c>
      <c r="T735" s="84">
        <v>0</v>
      </c>
      <c r="U735" s="84">
        <v>0</v>
      </c>
      <c r="V735" s="84">
        <v>0</v>
      </c>
      <c r="W735" s="84">
        <v>4</v>
      </c>
      <c r="X735" s="85">
        <f t="shared" si="170"/>
        <v>2367</v>
      </c>
      <c r="Y735" s="85">
        <f t="shared" si="171"/>
        <v>197</v>
      </c>
      <c r="Z735" s="85">
        <f t="shared" si="157"/>
        <v>2564</v>
      </c>
    </row>
    <row r="736" spans="1:26" ht="51" hidden="1" outlineLevel="1">
      <c r="A736" s="920"/>
      <c r="B736" s="920"/>
      <c r="C736" s="83" t="s">
        <v>996</v>
      </c>
      <c r="D736" s="84">
        <v>4</v>
      </c>
      <c r="E736" s="84">
        <v>14</v>
      </c>
      <c r="F736" s="84">
        <v>36</v>
      </c>
      <c r="G736" s="84">
        <v>16</v>
      </c>
      <c r="H736" s="84">
        <v>1710</v>
      </c>
      <c r="I736" s="84">
        <v>0</v>
      </c>
      <c r="J736" s="84">
        <v>0</v>
      </c>
      <c r="K736" s="84">
        <v>0</v>
      </c>
      <c r="L736" s="84">
        <v>0</v>
      </c>
      <c r="M736" s="84">
        <v>110</v>
      </c>
      <c r="N736" s="84">
        <v>0</v>
      </c>
      <c r="O736" s="84">
        <v>0</v>
      </c>
      <c r="P736" s="84">
        <v>0</v>
      </c>
      <c r="Q736" s="84">
        <v>0</v>
      </c>
      <c r="R736" s="84">
        <v>104</v>
      </c>
      <c r="S736" s="84">
        <v>0</v>
      </c>
      <c r="T736" s="84">
        <v>0</v>
      </c>
      <c r="U736" s="84">
        <v>0</v>
      </c>
      <c r="V736" s="84">
        <v>0</v>
      </c>
      <c r="W736" s="84">
        <v>0</v>
      </c>
      <c r="X736" s="85">
        <f t="shared" si="170"/>
        <v>1884</v>
      </c>
      <c r="Y736" s="85">
        <f t="shared" si="171"/>
        <v>110</v>
      </c>
      <c r="Z736" s="85">
        <f t="shared" si="157"/>
        <v>1994</v>
      </c>
    </row>
    <row r="737" spans="1:26" ht="25.5" hidden="1" outlineLevel="1">
      <c r="A737" s="920"/>
      <c r="B737" s="920"/>
      <c r="C737" s="83" t="s">
        <v>997</v>
      </c>
      <c r="D737" s="84">
        <v>0</v>
      </c>
      <c r="E737" s="84">
        <v>2</v>
      </c>
      <c r="F737" s="84">
        <v>0</v>
      </c>
      <c r="G737" s="84">
        <v>0</v>
      </c>
      <c r="H737" s="84">
        <v>0</v>
      </c>
      <c r="I737" s="84">
        <v>0</v>
      </c>
      <c r="J737" s="84">
        <v>0</v>
      </c>
      <c r="K737" s="84">
        <v>0</v>
      </c>
      <c r="L737" s="84">
        <v>0</v>
      </c>
      <c r="M737" s="84">
        <v>0</v>
      </c>
      <c r="N737" s="84">
        <v>0</v>
      </c>
      <c r="O737" s="84">
        <v>0</v>
      </c>
      <c r="P737" s="84">
        <v>0</v>
      </c>
      <c r="Q737" s="84">
        <v>0</v>
      </c>
      <c r="R737" s="84">
        <v>0</v>
      </c>
      <c r="S737" s="84">
        <v>0</v>
      </c>
      <c r="T737" s="84">
        <v>0</v>
      </c>
      <c r="U737" s="84">
        <v>0</v>
      </c>
      <c r="V737" s="84">
        <v>0</v>
      </c>
      <c r="W737" s="84">
        <v>0</v>
      </c>
      <c r="X737" s="85">
        <f t="shared" si="170"/>
        <v>2</v>
      </c>
      <c r="Y737" s="85">
        <f t="shared" si="171"/>
        <v>0</v>
      </c>
      <c r="Z737" s="85">
        <f t="shared" si="157"/>
        <v>2</v>
      </c>
    </row>
    <row r="738" spans="1:26" ht="38.25" hidden="1" outlineLevel="1">
      <c r="A738" s="920"/>
      <c r="B738" s="920"/>
      <c r="C738" s="83" t="s">
        <v>998</v>
      </c>
      <c r="D738" s="84">
        <v>12</v>
      </c>
      <c r="E738" s="84">
        <v>38</v>
      </c>
      <c r="F738" s="84">
        <v>75</v>
      </c>
      <c r="G738" s="84">
        <v>32</v>
      </c>
      <c r="H738" s="84">
        <v>4153</v>
      </c>
      <c r="I738" s="84">
        <v>1</v>
      </c>
      <c r="J738" s="84">
        <v>0</v>
      </c>
      <c r="K738" s="84">
        <v>0</v>
      </c>
      <c r="L738" s="84">
        <v>0</v>
      </c>
      <c r="M738" s="84">
        <v>8</v>
      </c>
      <c r="N738" s="84">
        <v>0</v>
      </c>
      <c r="O738" s="84">
        <v>0</v>
      </c>
      <c r="P738" s="84">
        <v>0</v>
      </c>
      <c r="Q738" s="84">
        <v>0</v>
      </c>
      <c r="R738" s="84">
        <v>155</v>
      </c>
      <c r="S738" s="84">
        <v>0</v>
      </c>
      <c r="T738" s="84">
        <v>0</v>
      </c>
      <c r="U738" s="84">
        <v>0</v>
      </c>
      <c r="V738" s="84">
        <v>0</v>
      </c>
      <c r="W738" s="84">
        <v>0</v>
      </c>
      <c r="X738" s="85">
        <f t="shared" si="170"/>
        <v>4465</v>
      </c>
      <c r="Y738" s="85">
        <f t="shared" si="171"/>
        <v>9</v>
      </c>
      <c r="Z738" s="85">
        <f t="shared" si="157"/>
        <v>4474</v>
      </c>
    </row>
    <row r="739" spans="1:26" ht="38.25" hidden="1" outlineLevel="1">
      <c r="A739" s="920"/>
      <c r="B739" s="920"/>
      <c r="C739" s="83" t="s">
        <v>999</v>
      </c>
      <c r="D739" s="84">
        <v>0</v>
      </c>
      <c r="E739" s="84">
        <v>0</v>
      </c>
      <c r="F739" s="84">
        <v>0</v>
      </c>
      <c r="G739" s="84">
        <v>0</v>
      </c>
      <c r="H739" s="84">
        <v>9</v>
      </c>
      <c r="I739" s="84">
        <v>0</v>
      </c>
      <c r="J739" s="84">
        <v>0</v>
      </c>
      <c r="K739" s="84">
        <v>0</v>
      </c>
      <c r="L739" s="84">
        <v>0</v>
      </c>
      <c r="M739" s="84">
        <v>0</v>
      </c>
      <c r="N739" s="84">
        <v>0</v>
      </c>
      <c r="O739" s="84">
        <v>0</v>
      </c>
      <c r="P739" s="84">
        <v>0</v>
      </c>
      <c r="Q739" s="84">
        <v>0</v>
      </c>
      <c r="R739" s="84">
        <v>0</v>
      </c>
      <c r="S739" s="84">
        <v>0</v>
      </c>
      <c r="T739" s="84">
        <v>0</v>
      </c>
      <c r="U739" s="84">
        <v>0</v>
      </c>
      <c r="V739" s="84">
        <v>0</v>
      </c>
      <c r="W739" s="84">
        <v>0</v>
      </c>
      <c r="X739" s="85">
        <f t="shared" si="170"/>
        <v>9</v>
      </c>
      <c r="Y739" s="85">
        <f t="shared" si="171"/>
        <v>0</v>
      </c>
      <c r="Z739" s="85">
        <f t="shared" si="157"/>
        <v>9</v>
      </c>
    </row>
    <row r="740" spans="1:26" ht="51" hidden="1" outlineLevel="1">
      <c r="A740" s="920"/>
      <c r="B740" s="920"/>
      <c r="C740" s="83" t="s">
        <v>1000</v>
      </c>
      <c r="D740" s="84">
        <v>0</v>
      </c>
      <c r="E740" s="84">
        <v>0</v>
      </c>
      <c r="F740" s="84">
        <v>0</v>
      </c>
      <c r="G740" s="84">
        <v>0</v>
      </c>
      <c r="H740" s="84">
        <v>94</v>
      </c>
      <c r="I740" s="84">
        <v>0</v>
      </c>
      <c r="J740" s="84">
        <v>0</v>
      </c>
      <c r="K740" s="84">
        <v>0</v>
      </c>
      <c r="L740" s="84">
        <v>0</v>
      </c>
      <c r="M740" s="84">
        <v>0</v>
      </c>
      <c r="N740" s="84">
        <v>0</v>
      </c>
      <c r="O740" s="84">
        <v>0</v>
      </c>
      <c r="P740" s="84">
        <v>0</v>
      </c>
      <c r="Q740" s="84">
        <v>0</v>
      </c>
      <c r="R740" s="84">
        <v>0</v>
      </c>
      <c r="S740" s="84">
        <v>0</v>
      </c>
      <c r="T740" s="84">
        <v>0</v>
      </c>
      <c r="U740" s="84">
        <v>0</v>
      </c>
      <c r="V740" s="84">
        <v>0</v>
      </c>
      <c r="W740" s="84">
        <v>0</v>
      </c>
      <c r="X740" s="85">
        <f t="shared" si="170"/>
        <v>94</v>
      </c>
      <c r="Y740" s="85">
        <f t="shared" si="171"/>
        <v>0</v>
      </c>
      <c r="Z740" s="85">
        <f t="shared" si="157"/>
        <v>94</v>
      </c>
    </row>
    <row r="741" spans="1:26" ht="12.95" customHeight="1" collapsed="1">
      <c r="A741" s="922" t="s">
        <v>1001</v>
      </c>
      <c r="B741" s="922"/>
      <c r="C741" s="922"/>
      <c r="D741" s="81">
        <f t="shared" ref="D741:Z741" si="172">SUM(D742:D748)</f>
        <v>22</v>
      </c>
      <c r="E741" s="81">
        <f t="shared" si="172"/>
        <v>84</v>
      </c>
      <c r="F741" s="81">
        <f t="shared" si="172"/>
        <v>96</v>
      </c>
      <c r="G741" s="81">
        <f t="shared" si="172"/>
        <v>48</v>
      </c>
      <c r="H741" s="81">
        <f t="shared" si="172"/>
        <v>8596</v>
      </c>
      <c r="I741" s="81">
        <f t="shared" si="172"/>
        <v>2</v>
      </c>
      <c r="J741" s="81">
        <f t="shared" si="172"/>
        <v>22</v>
      </c>
      <c r="K741" s="81">
        <f t="shared" si="172"/>
        <v>69</v>
      </c>
      <c r="L741" s="81">
        <f t="shared" si="172"/>
        <v>12</v>
      </c>
      <c r="M741" s="81">
        <f t="shared" si="172"/>
        <v>2220</v>
      </c>
      <c r="N741" s="81">
        <f t="shared" si="172"/>
        <v>0</v>
      </c>
      <c r="O741" s="81">
        <f t="shared" si="172"/>
        <v>0</v>
      </c>
      <c r="P741" s="81">
        <f t="shared" si="172"/>
        <v>0</v>
      </c>
      <c r="Q741" s="81">
        <f t="shared" si="172"/>
        <v>0</v>
      </c>
      <c r="R741" s="81">
        <f t="shared" si="172"/>
        <v>216</v>
      </c>
      <c r="S741" s="81">
        <f t="shared" si="172"/>
        <v>0</v>
      </c>
      <c r="T741" s="81">
        <f t="shared" si="172"/>
        <v>0</v>
      </c>
      <c r="U741" s="81">
        <f t="shared" si="172"/>
        <v>0</v>
      </c>
      <c r="V741" s="81">
        <f t="shared" si="172"/>
        <v>0</v>
      </c>
      <c r="W741" s="81">
        <f t="shared" si="172"/>
        <v>39</v>
      </c>
      <c r="X741" s="82">
        <f t="shared" si="172"/>
        <v>9062</v>
      </c>
      <c r="Y741" s="82">
        <f t="shared" si="172"/>
        <v>2364</v>
      </c>
      <c r="Z741" s="82">
        <f t="shared" si="172"/>
        <v>11426</v>
      </c>
    </row>
    <row r="742" spans="1:26" ht="51" hidden="1" outlineLevel="1">
      <c r="A742" s="920" t="s">
        <v>1001</v>
      </c>
      <c r="B742" s="920" t="s">
        <v>1002</v>
      </c>
      <c r="C742" s="83" t="s">
        <v>1003</v>
      </c>
      <c r="D742" s="84">
        <v>4</v>
      </c>
      <c r="E742" s="84">
        <v>14</v>
      </c>
      <c r="F742" s="84">
        <v>18</v>
      </c>
      <c r="G742" s="84">
        <v>0</v>
      </c>
      <c r="H742" s="84">
        <v>1286</v>
      </c>
      <c r="I742" s="84">
        <v>2</v>
      </c>
      <c r="J742" s="84">
        <v>4</v>
      </c>
      <c r="K742" s="84">
        <v>18</v>
      </c>
      <c r="L742" s="84">
        <v>0</v>
      </c>
      <c r="M742" s="84">
        <v>773</v>
      </c>
      <c r="N742" s="84">
        <v>0</v>
      </c>
      <c r="O742" s="84">
        <v>0</v>
      </c>
      <c r="P742" s="84">
        <v>0</v>
      </c>
      <c r="Q742" s="84">
        <v>0</v>
      </c>
      <c r="R742" s="84">
        <v>35</v>
      </c>
      <c r="S742" s="84">
        <v>0</v>
      </c>
      <c r="T742" s="84">
        <v>0</v>
      </c>
      <c r="U742" s="84">
        <v>0</v>
      </c>
      <c r="V742" s="84">
        <v>0</v>
      </c>
      <c r="W742" s="84">
        <v>6</v>
      </c>
      <c r="X742" s="85">
        <f t="shared" ref="X742:X749" si="173">D742+E742+F742+G742+H742+N742+O742+P742+Q742+R742</f>
        <v>1357</v>
      </c>
      <c r="Y742" s="85">
        <f t="shared" ref="Y742:Y749" si="174">I742+J742+K742+L742+M742+S742+T742+U742+V742+W742</f>
        <v>803</v>
      </c>
      <c r="Z742" s="85">
        <f t="shared" si="157"/>
        <v>2160</v>
      </c>
    </row>
    <row r="743" spans="1:26" ht="38.25" hidden="1" outlineLevel="1">
      <c r="A743" s="920"/>
      <c r="B743" s="920"/>
      <c r="C743" s="83" t="s">
        <v>1004</v>
      </c>
      <c r="D743" s="84">
        <v>0</v>
      </c>
      <c r="E743" s="84">
        <v>2</v>
      </c>
      <c r="F743" s="84">
        <v>3</v>
      </c>
      <c r="G743" s="84">
        <v>0</v>
      </c>
      <c r="H743" s="84">
        <v>524</v>
      </c>
      <c r="I743" s="84">
        <v>0</v>
      </c>
      <c r="J743" s="84">
        <v>0</v>
      </c>
      <c r="K743" s="84">
        <v>3</v>
      </c>
      <c r="L743" s="84">
        <v>0</v>
      </c>
      <c r="M743" s="84">
        <v>112</v>
      </c>
      <c r="N743" s="84">
        <v>0</v>
      </c>
      <c r="O743" s="84">
        <v>0</v>
      </c>
      <c r="P743" s="84">
        <v>0</v>
      </c>
      <c r="Q743" s="84">
        <v>0</v>
      </c>
      <c r="R743" s="84">
        <v>43</v>
      </c>
      <c r="S743" s="84">
        <v>0</v>
      </c>
      <c r="T743" s="84">
        <v>0</v>
      </c>
      <c r="U743" s="84">
        <v>0</v>
      </c>
      <c r="V743" s="84">
        <v>0</v>
      </c>
      <c r="W743" s="84">
        <v>0</v>
      </c>
      <c r="X743" s="85">
        <f t="shared" si="173"/>
        <v>572</v>
      </c>
      <c r="Y743" s="85">
        <f t="shared" si="174"/>
        <v>115</v>
      </c>
      <c r="Z743" s="85">
        <f t="shared" si="157"/>
        <v>687</v>
      </c>
    </row>
    <row r="744" spans="1:26" ht="25.5" hidden="1" outlineLevel="1">
      <c r="A744" s="920"/>
      <c r="B744" s="920"/>
      <c r="C744" s="83" t="s">
        <v>1005</v>
      </c>
      <c r="D744" s="84">
        <v>2</v>
      </c>
      <c r="E744" s="84">
        <v>10</v>
      </c>
      <c r="F744" s="84">
        <v>9</v>
      </c>
      <c r="G744" s="84">
        <v>12</v>
      </c>
      <c r="H744" s="84">
        <v>1052</v>
      </c>
      <c r="I744" s="84">
        <v>0</v>
      </c>
      <c r="J744" s="84">
        <v>0</v>
      </c>
      <c r="K744" s="84">
        <v>0</v>
      </c>
      <c r="L744" s="84">
        <v>0</v>
      </c>
      <c r="M744" s="84">
        <v>0</v>
      </c>
      <c r="N744" s="84">
        <v>0</v>
      </c>
      <c r="O744" s="84">
        <v>0</v>
      </c>
      <c r="P744" s="84">
        <v>0</v>
      </c>
      <c r="Q744" s="84">
        <v>0</v>
      </c>
      <c r="R744" s="84">
        <v>54</v>
      </c>
      <c r="S744" s="84">
        <v>0</v>
      </c>
      <c r="T744" s="84">
        <v>0</v>
      </c>
      <c r="U744" s="84">
        <v>0</v>
      </c>
      <c r="V744" s="84">
        <v>0</v>
      </c>
      <c r="W744" s="84">
        <v>0</v>
      </c>
      <c r="X744" s="85">
        <f t="shared" si="173"/>
        <v>1139</v>
      </c>
      <c r="Y744" s="85">
        <f t="shared" si="174"/>
        <v>0</v>
      </c>
      <c r="Z744" s="85">
        <f t="shared" si="157"/>
        <v>1139</v>
      </c>
    </row>
    <row r="745" spans="1:26" ht="63.75" hidden="1" outlineLevel="1">
      <c r="A745" s="920"/>
      <c r="B745" s="920"/>
      <c r="C745" s="83" t="s">
        <v>1006</v>
      </c>
      <c r="D745" s="84">
        <v>0</v>
      </c>
      <c r="E745" s="84">
        <v>0</v>
      </c>
      <c r="F745" s="84">
        <v>0</v>
      </c>
      <c r="G745" s="84">
        <v>0</v>
      </c>
      <c r="H745" s="84">
        <v>163</v>
      </c>
      <c r="I745" s="84">
        <v>0</v>
      </c>
      <c r="J745" s="84">
        <v>2</v>
      </c>
      <c r="K745" s="84">
        <v>12</v>
      </c>
      <c r="L745" s="84">
        <v>0</v>
      </c>
      <c r="M745" s="84">
        <v>425</v>
      </c>
      <c r="N745" s="84">
        <v>0</v>
      </c>
      <c r="O745" s="84">
        <v>0</v>
      </c>
      <c r="P745" s="84">
        <v>0</v>
      </c>
      <c r="Q745" s="84">
        <v>0</v>
      </c>
      <c r="R745" s="84">
        <v>2</v>
      </c>
      <c r="S745" s="84">
        <v>0</v>
      </c>
      <c r="T745" s="84">
        <v>0</v>
      </c>
      <c r="U745" s="84">
        <v>0</v>
      </c>
      <c r="V745" s="84">
        <v>0</v>
      </c>
      <c r="W745" s="84">
        <v>9</v>
      </c>
      <c r="X745" s="85">
        <f t="shared" si="173"/>
        <v>165</v>
      </c>
      <c r="Y745" s="85">
        <f t="shared" si="174"/>
        <v>448</v>
      </c>
      <c r="Z745" s="85">
        <f t="shared" si="157"/>
        <v>613</v>
      </c>
    </row>
    <row r="746" spans="1:26" ht="51" hidden="1" outlineLevel="1">
      <c r="A746" s="920"/>
      <c r="B746" s="920"/>
      <c r="C746" s="83" t="s">
        <v>1007</v>
      </c>
      <c r="D746" s="84">
        <v>0</v>
      </c>
      <c r="E746" s="84">
        <v>0</v>
      </c>
      <c r="F746" s="84">
        <v>0</v>
      </c>
      <c r="G746" s="84">
        <v>0</v>
      </c>
      <c r="H746" s="84">
        <v>0</v>
      </c>
      <c r="I746" s="84">
        <v>0</v>
      </c>
      <c r="J746" s="84">
        <v>0</v>
      </c>
      <c r="K746" s="84">
        <v>0</v>
      </c>
      <c r="L746" s="84">
        <v>0</v>
      </c>
      <c r="M746" s="84">
        <v>0</v>
      </c>
      <c r="N746" s="84">
        <v>0</v>
      </c>
      <c r="O746" s="84">
        <v>0</v>
      </c>
      <c r="P746" s="84">
        <v>0</v>
      </c>
      <c r="Q746" s="84">
        <v>0</v>
      </c>
      <c r="R746" s="84">
        <v>0</v>
      </c>
      <c r="S746" s="84">
        <v>0</v>
      </c>
      <c r="T746" s="84">
        <v>0</v>
      </c>
      <c r="U746" s="84">
        <v>0</v>
      </c>
      <c r="V746" s="84">
        <v>0</v>
      </c>
      <c r="W746" s="84">
        <v>0</v>
      </c>
      <c r="X746" s="85">
        <f t="shared" si="173"/>
        <v>0</v>
      </c>
      <c r="Y746" s="85">
        <f t="shared" si="174"/>
        <v>0</v>
      </c>
      <c r="Z746" s="85">
        <f t="shared" si="157"/>
        <v>0</v>
      </c>
    </row>
    <row r="747" spans="1:26" ht="25.5" hidden="1" outlineLevel="1">
      <c r="A747" s="920"/>
      <c r="B747" s="920"/>
      <c r="C747" s="83" t="s">
        <v>1008</v>
      </c>
      <c r="D747" s="84">
        <v>0</v>
      </c>
      <c r="E747" s="84">
        <v>0</v>
      </c>
      <c r="F747" s="84">
        <v>0</v>
      </c>
      <c r="G747" s="84">
        <v>0</v>
      </c>
      <c r="H747" s="84">
        <v>0</v>
      </c>
      <c r="I747" s="84">
        <v>0</v>
      </c>
      <c r="J747" s="84">
        <v>0</v>
      </c>
      <c r="K747" s="84">
        <v>0</v>
      </c>
      <c r="L747" s="84">
        <v>0</v>
      </c>
      <c r="M747" s="84">
        <v>0</v>
      </c>
      <c r="N747" s="84">
        <v>0</v>
      </c>
      <c r="O747" s="84">
        <v>0</v>
      </c>
      <c r="P747" s="84">
        <v>0</v>
      </c>
      <c r="Q747" s="84">
        <v>0</v>
      </c>
      <c r="R747" s="84">
        <v>0</v>
      </c>
      <c r="S747" s="84">
        <v>0</v>
      </c>
      <c r="T747" s="84">
        <v>0</v>
      </c>
      <c r="U747" s="84">
        <v>0</v>
      </c>
      <c r="V747" s="84">
        <v>0</v>
      </c>
      <c r="W747" s="84">
        <v>0</v>
      </c>
      <c r="X747" s="85">
        <f t="shared" si="173"/>
        <v>0</v>
      </c>
      <c r="Y747" s="85">
        <f t="shared" si="174"/>
        <v>0</v>
      </c>
      <c r="Z747" s="85">
        <f t="shared" si="157"/>
        <v>0</v>
      </c>
    </row>
    <row r="748" spans="1:26" ht="51" hidden="1" outlineLevel="1">
      <c r="A748" s="920"/>
      <c r="B748" s="920"/>
      <c r="C748" s="83" t="s">
        <v>1009</v>
      </c>
      <c r="D748" s="84">
        <v>16</v>
      </c>
      <c r="E748" s="84">
        <v>58</v>
      </c>
      <c r="F748" s="84">
        <v>66</v>
      </c>
      <c r="G748" s="84">
        <v>36</v>
      </c>
      <c r="H748" s="84">
        <v>5571</v>
      </c>
      <c r="I748" s="84">
        <v>0</v>
      </c>
      <c r="J748" s="84">
        <v>16</v>
      </c>
      <c r="K748" s="84">
        <v>36</v>
      </c>
      <c r="L748" s="84">
        <v>12</v>
      </c>
      <c r="M748" s="84">
        <v>910</v>
      </c>
      <c r="N748" s="84">
        <v>0</v>
      </c>
      <c r="O748" s="84">
        <v>0</v>
      </c>
      <c r="P748" s="84">
        <v>0</v>
      </c>
      <c r="Q748" s="84">
        <v>0</v>
      </c>
      <c r="R748" s="84">
        <v>82</v>
      </c>
      <c r="S748" s="84">
        <v>0</v>
      </c>
      <c r="T748" s="84">
        <v>0</v>
      </c>
      <c r="U748" s="84">
        <v>0</v>
      </c>
      <c r="V748" s="84">
        <v>0</v>
      </c>
      <c r="W748" s="84">
        <v>24</v>
      </c>
      <c r="X748" s="85">
        <f t="shared" si="173"/>
        <v>5829</v>
      </c>
      <c r="Y748" s="85">
        <f t="shared" si="174"/>
        <v>998</v>
      </c>
      <c r="Z748" s="85">
        <f t="shared" si="157"/>
        <v>6827</v>
      </c>
    </row>
    <row r="749" spans="1:26" ht="28.5" customHeight="1" collapsed="1">
      <c r="A749" s="922" t="s">
        <v>1010</v>
      </c>
      <c r="B749" s="922"/>
      <c r="C749" s="922"/>
      <c r="D749" s="81">
        <v>0</v>
      </c>
      <c r="E749" s="81">
        <v>0</v>
      </c>
      <c r="F749" s="81">
        <v>0</v>
      </c>
      <c r="G749" s="81">
        <v>0</v>
      </c>
      <c r="H749" s="81">
        <v>435</v>
      </c>
      <c r="I749" s="81">
        <v>1</v>
      </c>
      <c r="J749" s="81">
        <v>0</v>
      </c>
      <c r="K749" s="81">
        <v>0</v>
      </c>
      <c r="L749" s="81">
        <v>0</v>
      </c>
      <c r="M749" s="81">
        <v>37</v>
      </c>
      <c r="N749" s="81">
        <v>0</v>
      </c>
      <c r="O749" s="81">
        <v>0</v>
      </c>
      <c r="P749" s="81">
        <v>0</v>
      </c>
      <c r="Q749" s="81">
        <v>0</v>
      </c>
      <c r="R749" s="81">
        <v>28</v>
      </c>
      <c r="S749" s="81">
        <v>0</v>
      </c>
      <c r="T749" s="81">
        <v>0</v>
      </c>
      <c r="U749" s="81">
        <v>0</v>
      </c>
      <c r="V749" s="81">
        <v>0</v>
      </c>
      <c r="W749" s="81">
        <v>0</v>
      </c>
      <c r="X749" s="82">
        <f t="shared" si="173"/>
        <v>463</v>
      </c>
      <c r="Y749" s="82">
        <f t="shared" si="174"/>
        <v>38</v>
      </c>
      <c r="Z749" s="82">
        <f t="shared" si="157"/>
        <v>501</v>
      </c>
    </row>
    <row r="750" spans="1:26" ht="29.25" customHeight="1" collapsed="1">
      <c r="A750" s="934" t="s">
        <v>1011</v>
      </c>
      <c r="B750" s="934"/>
      <c r="C750" s="934"/>
      <c r="D750" s="81">
        <f t="shared" ref="D750:Z750" si="175">+D751+D752</f>
        <v>0</v>
      </c>
      <c r="E750" s="81">
        <f t="shared" si="175"/>
        <v>0</v>
      </c>
      <c r="F750" s="81">
        <f t="shared" si="175"/>
        <v>0</v>
      </c>
      <c r="G750" s="81">
        <f t="shared" si="175"/>
        <v>0</v>
      </c>
      <c r="H750" s="81">
        <f t="shared" si="175"/>
        <v>291</v>
      </c>
      <c r="I750" s="81">
        <f t="shared" si="175"/>
        <v>2</v>
      </c>
      <c r="J750" s="81">
        <f t="shared" si="175"/>
        <v>8</v>
      </c>
      <c r="K750" s="81">
        <f t="shared" si="175"/>
        <v>3</v>
      </c>
      <c r="L750" s="81">
        <f t="shared" si="175"/>
        <v>0</v>
      </c>
      <c r="M750" s="81">
        <f t="shared" si="175"/>
        <v>224</v>
      </c>
      <c r="N750" s="81">
        <f t="shared" si="175"/>
        <v>0</v>
      </c>
      <c r="O750" s="81">
        <f t="shared" si="175"/>
        <v>0</v>
      </c>
      <c r="P750" s="81">
        <f t="shared" si="175"/>
        <v>0</v>
      </c>
      <c r="Q750" s="81">
        <f t="shared" si="175"/>
        <v>0</v>
      </c>
      <c r="R750" s="81">
        <f t="shared" si="175"/>
        <v>0</v>
      </c>
      <c r="S750" s="81">
        <f t="shared" si="175"/>
        <v>0</v>
      </c>
      <c r="T750" s="81">
        <f t="shared" si="175"/>
        <v>0</v>
      </c>
      <c r="U750" s="81">
        <f t="shared" si="175"/>
        <v>0</v>
      </c>
      <c r="V750" s="81">
        <f t="shared" si="175"/>
        <v>0</v>
      </c>
      <c r="W750" s="81">
        <f t="shared" si="175"/>
        <v>0</v>
      </c>
      <c r="X750" s="82">
        <f t="shared" si="175"/>
        <v>291</v>
      </c>
      <c r="Y750" s="82">
        <f t="shared" si="175"/>
        <v>237</v>
      </c>
      <c r="Z750" s="82">
        <f t="shared" si="175"/>
        <v>528</v>
      </c>
    </row>
    <row r="751" spans="1:26" ht="140.25" hidden="1" outlineLevel="1">
      <c r="A751" s="920" t="s">
        <v>1011</v>
      </c>
      <c r="B751" s="83" t="s">
        <v>1012</v>
      </c>
      <c r="C751" s="83" t="s">
        <v>1013</v>
      </c>
      <c r="D751" s="84">
        <v>0</v>
      </c>
      <c r="E751" s="84">
        <v>0</v>
      </c>
      <c r="F751" s="84">
        <v>0</v>
      </c>
      <c r="G751" s="84">
        <v>0</v>
      </c>
      <c r="H751" s="84">
        <v>291</v>
      </c>
      <c r="I751" s="84">
        <v>2</v>
      </c>
      <c r="J751" s="84">
        <v>6</v>
      </c>
      <c r="K751" s="84">
        <v>3</v>
      </c>
      <c r="L751" s="84">
        <v>0</v>
      </c>
      <c r="M751" s="84">
        <v>224</v>
      </c>
      <c r="N751" s="84">
        <v>0</v>
      </c>
      <c r="O751" s="84">
        <v>0</v>
      </c>
      <c r="P751" s="84">
        <v>0</v>
      </c>
      <c r="Q751" s="84">
        <v>0</v>
      </c>
      <c r="R751" s="84">
        <v>0</v>
      </c>
      <c r="S751" s="84">
        <v>0</v>
      </c>
      <c r="T751" s="84">
        <v>0</v>
      </c>
      <c r="U751" s="84">
        <v>0</v>
      </c>
      <c r="V751" s="84">
        <v>0</v>
      </c>
      <c r="W751" s="84">
        <v>0</v>
      </c>
      <c r="X751" s="85">
        <f>D751+E751+F751+G751+H751+N751+O751+P751+Q751+R751</f>
        <v>291</v>
      </c>
      <c r="Y751" s="85">
        <f>I751+J751+K751+L751+M751+S751+T751+U751+V751+W751</f>
        <v>235</v>
      </c>
      <c r="Z751" s="85">
        <f t="shared" si="157"/>
        <v>526</v>
      </c>
    </row>
    <row r="752" spans="1:26" ht="140.25" hidden="1" outlineLevel="1">
      <c r="A752" s="920"/>
      <c r="B752" s="83" t="s">
        <v>1014</v>
      </c>
      <c r="C752" s="83" t="s">
        <v>1015</v>
      </c>
      <c r="D752" s="84">
        <v>0</v>
      </c>
      <c r="E752" s="84">
        <v>0</v>
      </c>
      <c r="F752" s="84">
        <v>0</v>
      </c>
      <c r="G752" s="84">
        <v>0</v>
      </c>
      <c r="H752" s="84">
        <v>0</v>
      </c>
      <c r="I752" s="84">
        <v>0</v>
      </c>
      <c r="J752" s="84">
        <v>2</v>
      </c>
      <c r="K752" s="84">
        <v>0</v>
      </c>
      <c r="L752" s="84">
        <v>0</v>
      </c>
      <c r="M752" s="84">
        <v>0</v>
      </c>
      <c r="N752" s="84">
        <v>0</v>
      </c>
      <c r="O752" s="84">
        <v>0</v>
      </c>
      <c r="P752" s="84">
        <v>0</v>
      </c>
      <c r="Q752" s="84">
        <v>0</v>
      </c>
      <c r="R752" s="84">
        <v>0</v>
      </c>
      <c r="S752" s="84">
        <v>0</v>
      </c>
      <c r="T752" s="84">
        <v>0</v>
      </c>
      <c r="U752" s="84">
        <v>0</v>
      </c>
      <c r="V752" s="84">
        <v>0</v>
      </c>
      <c r="W752" s="84">
        <v>0</v>
      </c>
      <c r="X752" s="85">
        <f>D752+E752+F752+G752+H752+N752+O752+P752+Q752+R752</f>
        <v>0</v>
      </c>
      <c r="Y752" s="85">
        <f>I752+J752+K752+L752+M752+S752+T752+U752+V752+W752</f>
        <v>2</v>
      </c>
      <c r="Z752" s="85">
        <f t="shared" si="157"/>
        <v>2</v>
      </c>
    </row>
    <row r="753" spans="1:13529" ht="12.95" customHeight="1" collapsed="1">
      <c r="A753" s="922" t="s">
        <v>1151</v>
      </c>
      <c r="B753" s="922"/>
      <c r="C753" s="922"/>
      <c r="D753" s="81">
        <v>0</v>
      </c>
      <c r="E753" s="81">
        <v>0</v>
      </c>
      <c r="F753" s="81">
        <v>0</v>
      </c>
      <c r="G753" s="81">
        <v>0</v>
      </c>
      <c r="H753" s="81">
        <v>10</v>
      </c>
      <c r="I753" s="81">
        <v>0</v>
      </c>
      <c r="J753" s="81">
        <v>0</v>
      </c>
      <c r="K753" s="81">
        <v>0</v>
      </c>
      <c r="L753" s="81">
        <v>0</v>
      </c>
      <c r="M753" s="81">
        <v>10</v>
      </c>
      <c r="N753" s="81">
        <v>0</v>
      </c>
      <c r="O753" s="81">
        <v>0</v>
      </c>
      <c r="P753" s="81">
        <v>0</v>
      </c>
      <c r="Q753" s="81">
        <v>0</v>
      </c>
      <c r="R753" s="81">
        <v>0</v>
      </c>
      <c r="S753" s="81">
        <v>0</v>
      </c>
      <c r="T753" s="81">
        <v>0</v>
      </c>
      <c r="U753" s="81">
        <v>0</v>
      </c>
      <c r="V753" s="81">
        <v>0</v>
      </c>
      <c r="W753" s="81">
        <v>0</v>
      </c>
      <c r="X753" s="82">
        <f>D753+E753+F753+G753+H753+N753+O753+P753+Q753+R753</f>
        <v>10</v>
      </c>
      <c r="Y753" s="82">
        <f>I753+J753+K753+L753+M753+S753+T753+U753+V753+W753</f>
        <v>10</v>
      </c>
      <c r="Z753" s="82">
        <f t="shared" si="157"/>
        <v>20</v>
      </c>
    </row>
    <row r="754" spans="1:13529" ht="16.5" customHeight="1">
      <c r="A754" s="936" t="s">
        <v>1152</v>
      </c>
      <c r="B754" s="936"/>
      <c r="C754" s="936"/>
      <c r="D754" s="103">
        <f t="shared" ref="D754:Z754" si="176">+D7+D39+D44+D50+D54+D57+D61+D72+D75+D102+D110+D111+D133+D144+D150+D158+D166+D173+D176+D195+D198+D205+D231+D248+D266+D277+D288+D313+D318+D327+D333+D346+D356+D365+D366+D367+D374+D377+D380+D391+D406+D413+D462+D500+D517+D526+D530+D538+D541+D546+D551+D559+D565+D568+D573+D578+D583+D591+D596+D604+D609+D613+D617+D621+D625+D629+D634+D635+D648+D652+D656+D660+D666+D674+D679+D691+D697+D702+D706+D711+D716+D717+D725+D732+D741+D749+D750+D753</f>
        <v>5324</v>
      </c>
      <c r="E754" s="103">
        <f t="shared" si="176"/>
        <v>20226</v>
      </c>
      <c r="F754" s="103">
        <f t="shared" si="176"/>
        <v>43450</v>
      </c>
      <c r="G754" s="103">
        <f t="shared" si="176"/>
        <v>15547</v>
      </c>
      <c r="H754" s="103">
        <f t="shared" si="176"/>
        <v>2948378</v>
      </c>
      <c r="I754" s="103">
        <f t="shared" si="176"/>
        <v>1087</v>
      </c>
      <c r="J754" s="103">
        <f t="shared" si="176"/>
        <v>3532</v>
      </c>
      <c r="K754" s="103">
        <f t="shared" si="176"/>
        <v>6933</v>
      </c>
      <c r="L754" s="103">
        <f t="shared" si="176"/>
        <v>2404</v>
      </c>
      <c r="M754" s="103">
        <f t="shared" si="176"/>
        <v>288526</v>
      </c>
      <c r="N754" s="103">
        <f t="shared" si="176"/>
        <v>3</v>
      </c>
      <c r="O754" s="103">
        <f t="shared" si="176"/>
        <v>30</v>
      </c>
      <c r="P754" s="103">
        <f t="shared" si="176"/>
        <v>80</v>
      </c>
      <c r="Q754" s="103">
        <f t="shared" si="176"/>
        <v>141</v>
      </c>
      <c r="R754" s="103">
        <f t="shared" si="176"/>
        <v>112276</v>
      </c>
      <c r="S754" s="103">
        <f t="shared" si="176"/>
        <v>0</v>
      </c>
      <c r="T754" s="103">
        <f t="shared" si="176"/>
        <v>6</v>
      </c>
      <c r="U754" s="103">
        <f t="shared" si="176"/>
        <v>6</v>
      </c>
      <c r="V754" s="103">
        <f t="shared" si="176"/>
        <v>60</v>
      </c>
      <c r="W754" s="103">
        <f t="shared" si="176"/>
        <v>5693</v>
      </c>
      <c r="X754" s="103">
        <f t="shared" si="176"/>
        <v>3145455</v>
      </c>
      <c r="Y754" s="103">
        <f t="shared" si="176"/>
        <v>308247</v>
      </c>
      <c r="Z754" s="103">
        <f t="shared" si="176"/>
        <v>3453702</v>
      </c>
    </row>
    <row r="755" spans="1:13529" ht="12.75" customHeight="1">
      <c r="A755" s="937" t="s">
        <v>1153</v>
      </c>
      <c r="B755" s="937"/>
      <c r="C755" s="937"/>
      <c r="D755" s="937"/>
      <c r="E755" s="937"/>
      <c r="F755" s="937"/>
      <c r="G755" s="937"/>
      <c r="H755" s="937"/>
      <c r="I755" s="937"/>
      <c r="J755" s="937"/>
      <c r="K755" s="937"/>
      <c r="L755" s="937"/>
      <c r="M755" s="937"/>
      <c r="N755" s="937"/>
      <c r="O755" s="937"/>
      <c r="P755" s="937"/>
      <c r="Q755" s="937"/>
      <c r="R755" s="937"/>
      <c r="S755" s="937"/>
      <c r="T755" s="937"/>
      <c r="U755" s="937"/>
      <c r="V755" s="937"/>
      <c r="W755" s="937"/>
      <c r="X755" s="937"/>
      <c r="Y755" s="937"/>
      <c r="Z755" s="937"/>
    </row>
    <row r="756" spans="1:13529" ht="15.75">
      <c r="A756" s="938" t="s">
        <v>1154</v>
      </c>
      <c r="B756" s="938"/>
      <c r="C756" s="938"/>
      <c r="D756" s="938"/>
      <c r="E756" s="938"/>
      <c r="F756" s="938"/>
      <c r="G756" s="938"/>
      <c r="H756" s="938"/>
      <c r="I756" s="938"/>
      <c r="J756" s="938"/>
      <c r="K756" s="938"/>
      <c r="L756" s="938"/>
      <c r="M756" s="938"/>
      <c r="N756" s="938"/>
      <c r="O756" s="938"/>
      <c r="P756" s="938"/>
      <c r="Q756" s="938"/>
      <c r="R756" s="938"/>
      <c r="S756" s="938"/>
      <c r="T756" s="938"/>
      <c r="U756" s="938"/>
      <c r="V756" s="938"/>
      <c r="W756" s="938"/>
      <c r="X756" s="938"/>
      <c r="Y756" s="938"/>
      <c r="Z756" s="938"/>
    </row>
    <row r="757" spans="1:13529" ht="12.75" customHeight="1">
      <c r="A757" s="939" t="s">
        <v>1155</v>
      </c>
      <c r="B757" s="939"/>
      <c r="C757" s="939"/>
      <c r="D757" s="939"/>
      <c r="E757" s="939"/>
      <c r="F757" s="939"/>
      <c r="G757" s="939"/>
      <c r="H757" s="939"/>
      <c r="I757" s="939"/>
      <c r="J757" s="939"/>
      <c r="K757" s="939"/>
      <c r="L757" s="939"/>
      <c r="M757" s="939"/>
      <c r="N757" s="939"/>
      <c r="O757" s="939"/>
      <c r="P757" s="939"/>
      <c r="Q757" s="939"/>
      <c r="R757" s="939"/>
      <c r="S757" s="939"/>
      <c r="T757" s="939"/>
      <c r="U757" s="939"/>
      <c r="V757" s="939"/>
      <c r="W757" s="939"/>
      <c r="X757" s="939"/>
      <c r="Y757" s="939"/>
      <c r="Z757" s="939"/>
      <c r="AA757" s="935"/>
      <c r="AB757" s="935"/>
      <c r="AC757" s="935"/>
      <c r="AD757" s="935"/>
      <c r="AE757" s="935"/>
      <c r="AF757" s="935"/>
      <c r="AG757" s="935"/>
      <c r="AH757" s="935"/>
      <c r="AI757" s="935"/>
      <c r="AJ757" s="935"/>
      <c r="AK757" s="935"/>
      <c r="AL757" s="935"/>
      <c r="AM757" s="935"/>
      <c r="AN757" s="935"/>
      <c r="AO757" s="935"/>
      <c r="AP757" s="935"/>
      <c r="AQ757" s="935"/>
      <c r="AR757" s="935"/>
      <c r="AS757" s="935"/>
      <c r="AT757" s="935"/>
      <c r="AU757" s="935"/>
      <c r="AV757" s="935"/>
      <c r="AW757" s="935"/>
      <c r="AX757" s="935"/>
      <c r="AY757" s="935"/>
      <c r="AZ757" s="935"/>
      <c r="BA757" s="935"/>
      <c r="BB757" s="935"/>
      <c r="BC757" s="935"/>
      <c r="BD757" s="935"/>
      <c r="BE757" s="935"/>
      <c r="BF757" s="935"/>
      <c r="BG757" s="935"/>
      <c r="BH757" s="935"/>
      <c r="BI757" s="935"/>
      <c r="BJ757" s="935"/>
      <c r="BK757" s="935"/>
      <c r="BL757" s="935"/>
      <c r="BM757" s="935"/>
      <c r="BN757" s="935"/>
      <c r="BO757" s="935"/>
      <c r="BP757" s="935"/>
      <c r="BQ757" s="935"/>
      <c r="BR757" s="935"/>
      <c r="BS757" s="935"/>
      <c r="BT757" s="935"/>
      <c r="BU757" s="935"/>
      <c r="BV757" s="935"/>
      <c r="BW757" s="935"/>
      <c r="BX757" s="935"/>
      <c r="BY757" s="935"/>
      <c r="BZ757" s="935"/>
      <c r="CA757" s="935"/>
      <c r="CB757" s="935"/>
      <c r="CC757" s="935"/>
      <c r="CD757" s="935"/>
      <c r="CE757" s="935"/>
      <c r="CF757" s="935"/>
      <c r="CG757" s="935"/>
      <c r="CH757" s="935"/>
      <c r="CI757" s="935"/>
      <c r="CJ757" s="935"/>
      <c r="CK757" s="935"/>
      <c r="CL757" s="935"/>
      <c r="CM757" s="935"/>
      <c r="CN757" s="935"/>
      <c r="CO757" s="935"/>
      <c r="CP757" s="935"/>
      <c r="CQ757" s="935"/>
      <c r="CR757" s="935"/>
      <c r="CS757" s="935"/>
      <c r="CT757" s="935"/>
      <c r="CU757" s="935"/>
      <c r="CV757" s="935"/>
      <c r="CW757" s="935"/>
      <c r="CX757" s="935"/>
      <c r="CY757" s="935"/>
      <c r="CZ757" s="935"/>
      <c r="DA757" s="935"/>
      <c r="DB757" s="935"/>
      <c r="DC757" s="935"/>
      <c r="DD757" s="935"/>
      <c r="DE757" s="935"/>
      <c r="DF757" s="935"/>
      <c r="DG757" s="935"/>
      <c r="DH757" s="935"/>
      <c r="DI757" s="935"/>
      <c r="DJ757" s="935"/>
      <c r="DK757" s="935"/>
      <c r="DL757" s="935"/>
      <c r="DM757" s="935"/>
      <c r="DN757" s="935"/>
      <c r="DO757" s="935"/>
      <c r="DP757" s="935"/>
      <c r="DQ757" s="935"/>
      <c r="DR757" s="935"/>
      <c r="DS757" s="935"/>
      <c r="DT757" s="935"/>
      <c r="DU757" s="935"/>
      <c r="DV757" s="935"/>
      <c r="DW757" s="935"/>
      <c r="DX757" s="935"/>
      <c r="DY757" s="935"/>
      <c r="DZ757" s="935"/>
      <c r="EA757" s="935"/>
      <c r="EB757" s="935"/>
      <c r="EC757" s="935"/>
      <c r="ED757" s="935"/>
      <c r="EE757" s="935"/>
      <c r="EF757" s="935"/>
      <c r="EG757" s="935"/>
      <c r="EH757" s="935"/>
      <c r="EI757" s="935"/>
      <c r="EJ757" s="935"/>
      <c r="EK757" s="935"/>
      <c r="EL757" s="935"/>
      <c r="EM757" s="935"/>
      <c r="EN757" s="935"/>
      <c r="EO757" s="935"/>
      <c r="EP757" s="935"/>
      <c r="EQ757" s="935"/>
      <c r="ER757" s="935"/>
      <c r="ES757" s="935"/>
      <c r="ET757" s="935"/>
      <c r="EU757" s="935"/>
      <c r="EV757" s="935"/>
      <c r="EW757" s="935"/>
      <c r="EX757" s="935"/>
      <c r="EY757" s="935"/>
      <c r="EZ757" s="935"/>
      <c r="FA757" s="935"/>
      <c r="FB757" s="935"/>
      <c r="FC757" s="935"/>
      <c r="FD757" s="935"/>
      <c r="FE757" s="935"/>
      <c r="FF757" s="935"/>
      <c r="FG757" s="935"/>
      <c r="FH757" s="935"/>
      <c r="FI757" s="935"/>
      <c r="FJ757" s="935"/>
      <c r="FK757" s="935"/>
      <c r="FL757" s="935"/>
      <c r="FM757" s="935"/>
      <c r="FN757" s="935"/>
      <c r="FO757" s="935"/>
      <c r="FP757" s="935"/>
      <c r="FQ757" s="935"/>
      <c r="FR757" s="935"/>
      <c r="FS757" s="935"/>
      <c r="FT757" s="935"/>
      <c r="FU757" s="935"/>
      <c r="FV757" s="935"/>
      <c r="FW757" s="935"/>
      <c r="FX757" s="935"/>
      <c r="FY757" s="935"/>
      <c r="FZ757" s="935"/>
      <c r="GA757" s="935"/>
      <c r="GB757" s="935"/>
      <c r="GC757" s="935"/>
      <c r="GD757" s="935"/>
      <c r="GE757" s="935"/>
      <c r="GF757" s="935"/>
      <c r="GG757" s="935"/>
      <c r="GH757" s="935"/>
      <c r="GI757" s="935"/>
      <c r="GJ757" s="935"/>
      <c r="GK757" s="935"/>
      <c r="GL757" s="935"/>
      <c r="GM757" s="935"/>
      <c r="GN757" s="935"/>
      <c r="GO757" s="935"/>
      <c r="GP757" s="935"/>
      <c r="GQ757" s="935"/>
      <c r="GR757" s="935"/>
      <c r="GS757" s="935"/>
      <c r="GT757" s="935"/>
      <c r="GU757" s="935"/>
      <c r="GV757" s="935"/>
      <c r="GW757" s="935"/>
      <c r="GX757" s="935"/>
      <c r="GY757" s="935"/>
      <c r="GZ757" s="935"/>
      <c r="HA757" s="935"/>
      <c r="HB757" s="935"/>
      <c r="HC757" s="935"/>
      <c r="HD757" s="935"/>
      <c r="HE757" s="935"/>
      <c r="HF757" s="935"/>
      <c r="HG757" s="935"/>
      <c r="HH757" s="935"/>
      <c r="HI757" s="935"/>
      <c r="HJ757" s="935"/>
      <c r="HK757" s="935"/>
      <c r="HL757" s="935"/>
      <c r="HM757" s="935"/>
      <c r="HN757" s="935"/>
      <c r="HO757" s="935"/>
      <c r="HP757" s="935"/>
      <c r="HQ757" s="935"/>
      <c r="HR757" s="935"/>
      <c r="HS757" s="935"/>
      <c r="HT757" s="935"/>
      <c r="HU757" s="935"/>
      <c r="HV757" s="935"/>
      <c r="HW757" s="935"/>
      <c r="HX757" s="935"/>
      <c r="HY757" s="935"/>
      <c r="HZ757" s="935"/>
      <c r="IA757" s="935"/>
      <c r="IB757" s="935"/>
      <c r="IC757" s="935"/>
      <c r="ID757" s="935"/>
      <c r="IE757" s="935"/>
      <c r="IF757" s="935"/>
      <c r="IG757" s="935"/>
      <c r="IH757" s="935"/>
      <c r="II757" s="935"/>
      <c r="IJ757" s="935"/>
      <c r="IK757" s="935"/>
      <c r="IL757" s="935"/>
      <c r="IM757" s="935"/>
      <c r="IN757" s="935"/>
      <c r="IO757" s="935"/>
      <c r="IP757" s="935"/>
      <c r="IQ757" s="935"/>
      <c r="IR757" s="935"/>
      <c r="IS757" s="935"/>
      <c r="IT757" s="935"/>
      <c r="IU757" s="935"/>
      <c r="IV757" s="935"/>
      <c r="IW757" s="935"/>
      <c r="IX757" s="935"/>
      <c r="IY757" s="935"/>
      <c r="IZ757" s="935"/>
      <c r="JA757" s="935"/>
      <c r="JB757" s="935"/>
      <c r="JC757" s="935"/>
      <c r="JD757" s="935"/>
      <c r="JE757" s="935"/>
      <c r="JF757" s="935"/>
      <c r="JG757" s="935"/>
      <c r="JH757" s="935"/>
      <c r="JI757" s="935"/>
      <c r="JJ757" s="935"/>
      <c r="JK757" s="935"/>
      <c r="JL757" s="935"/>
      <c r="JM757" s="935"/>
      <c r="JN757" s="935"/>
      <c r="JO757" s="935"/>
      <c r="JP757" s="935"/>
      <c r="JQ757" s="935"/>
      <c r="JR757" s="935"/>
      <c r="JS757" s="935"/>
      <c r="JT757" s="935"/>
      <c r="JU757" s="935"/>
      <c r="JV757" s="935"/>
      <c r="JW757" s="935"/>
      <c r="JX757" s="935"/>
      <c r="JY757" s="935"/>
      <c r="JZ757" s="935"/>
      <c r="KA757" s="935"/>
      <c r="KB757" s="935"/>
      <c r="KC757" s="935"/>
      <c r="KD757" s="935"/>
      <c r="KE757" s="935"/>
      <c r="KF757" s="935"/>
      <c r="KG757" s="935"/>
      <c r="KH757" s="935"/>
      <c r="KI757" s="935"/>
      <c r="KJ757" s="935"/>
      <c r="KK757" s="935"/>
      <c r="KL757" s="935"/>
      <c r="KM757" s="935"/>
      <c r="KN757" s="935"/>
      <c r="KO757" s="935"/>
      <c r="KP757" s="935"/>
      <c r="KQ757" s="935"/>
      <c r="KR757" s="935"/>
      <c r="KS757" s="935"/>
      <c r="KT757" s="935"/>
      <c r="KU757" s="935"/>
      <c r="KV757" s="935"/>
      <c r="KW757" s="935"/>
      <c r="KX757" s="935"/>
      <c r="KY757" s="935"/>
      <c r="KZ757" s="935"/>
      <c r="LA757" s="935"/>
      <c r="LB757" s="935"/>
      <c r="LC757" s="935"/>
      <c r="LD757" s="935"/>
      <c r="LE757" s="935"/>
      <c r="LF757" s="935"/>
      <c r="LG757" s="935"/>
      <c r="LH757" s="935"/>
      <c r="LI757" s="935"/>
      <c r="LJ757" s="935"/>
      <c r="LK757" s="935"/>
      <c r="LL757" s="935"/>
      <c r="LM757" s="935"/>
      <c r="LN757" s="935"/>
      <c r="LO757" s="935"/>
      <c r="LP757" s="935"/>
      <c r="LQ757" s="935"/>
      <c r="LR757" s="935"/>
      <c r="LS757" s="935"/>
      <c r="LT757" s="935"/>
      <c r="LU757" s="935"/>
      <c r="LV757" s="935"/>
      <c r="LW757" s="935"/>
      <c r="LX757" s="935"/>
      <c r="LY757" s="935"/>
      <c r="LZ757" s="935"/>
      <c r="MA757" s="935"/>
      <c r="MB757" s="935"/>
      <c r="MC757" s="935"/>
      <c r="MD757" s="935"/>
      <c r="ME757" s="935"/>
      <c r="MF757" s="935"/>
      <c r="MG757" s="935"/>
      <c r="MH757" s="935"/>
      <c r="MI757" s="935"/>
      <c r="MJ757" s="935"/>
      <c r="MK757" s="935"/>
      <c r="ML757" s="935"/>
      <c r="MM757" s="935"/>
      <c r="MN757" s="935"/>
      <c r="MO757" s="935"/>
      <c r="MP757" s="935"/>
      <c r="MQ757" s="935"/>
      <c r="MR757" s="935"/>
      <c r="MS757" s="935"/>
      <c r="MT757" s="935"/>
      <c r="MU757" s="935"/>
      <c r="MV757" s="935"/>
      <c r="MW757" s="935"/>
      <c r="MX757" s="935"/>
      <c r="MY757" s="935"/>
      <c r="MZ757" s="935"/>
      <c r="NA757" s="935"/>
      <c r="NB757" s="935"/>
      <c r="NC757" s="935"/>
      <c r="ND757" s="935"/>
      <c r="NE757" s="935"/>
      <c r="NF757" s="935"/>
      <c r="NG757" s="935"/>
      <c r="NH757" s="935"/>
      <c r="NI757" s="935"/>
      <c r="NJ757" s="935"/>
      <c r="NK757" s="935"/>
      <c r="NL757" s="935"/>
      <c r="NM757" s="935"/>
      <c r="NN757" s="935"/>
      <c r="NO757" s="935"/>
      <c r="NP757" s="935"/>
      <c r="NQ757" s="935"/>
      <c r="NR757" s="935"/>
      <c r="NS757" s="935"/>
      <c r="NT757" s="935"/>
      <c r="NU757" s="935"/>
      <c r="NV757" s="935"/>
      <c r="NW757" s="935"/>
      <c r="NX757" s="935"/>
      <c r="NY757" s="935"/>
      <c r="NZ757" s="935"/>
      <c r="OA757" s="935"/>
      <c r="OB757" s="935"/>
      <c r="OC757" s="935"/>
      <c r="OD757" s="935"/>
      <c r="OE757" s="935"/>
      <c r="OF757" s="935"/>
      <c r="OG757" s="935"/>
      <c r="OH757" s="935"/>
      <c r="OI757" s="935"/>
      <c r="OJ757" s="935"/>
      <c r="OK757" s="935"/>
      <c r="OL757" s="935"/>
      <c r="OM757" s="935"/>
      <c r="ON757" s="935"/>
      <c r="OO757" s="935"/>
      <c r="OP757" s="935"/>
      <c r="OQ757" s="935"/>
      <c r="OR757" s="935"/>
      <c r="OS757" s="935"/>
      <c r="OT757" s="935"/>
      <c r="OU757" s="935"/>
      <c r="OV757" s="935"/>
      <c r="OW757" s="935"/>
      <c r="OX757" s="935"/>
      <c r="OY757" s="935"/>
      <c r="OZ757" s="935"/>
      <c r="PA757" s="935"/>
      <c r="PB757" s="935"/>
      <c r="PC757" s="935"/>
      <c r="PD757" s="935"/>
      <c r="PE757" s="935"/>
      <c r="PF757" s="935"/>
      <c r="PG757" s="935"/>
      <c r="PH757" s="935"/>
      <c r="PI757" s="935"/>
      <c r="PJ757" s="935"/>
      <c r="PK757" s="935"/>
      <c r="PL757" s="935"/>
      <c r="PM757" s="935"/>
      <c r="PN757" s="935"/>
      <c r="PO757" s="935"/>
      <c r="PP757" s="935"/>
      <c r="PQ757" s="935"/>
      <c r="PR757" s="935"/>
      <c r="PS757" s="935"/>
      <c r="PT757" s="935"/>
      <c r="PU757" s="935"/>
      <c r="PV757" s="935"/>
      <c r="PW757" s="935"/>
      <c r="PX757" s="935"/>
      <c r="PY757" s="935"/>
      <c r="PZ757" s="935"/>
      <c r="QA757" s="935"/>
      <c r="QB757" s="935"/>
      <c r="QC757" s="935"/>
      <c r="QD757" s="935"/>
      <c r="QE757" s="935"/>
      <c r="QF757" s="935"/>
      <c r="QG757" s="935"/>
      <c r="QH757" s="935"/>
      <c r="QI757" s="935"/>
      <c r="QJ757" s="935"/>
      <c r="QK757" s="935"/>
      <c r="QL757" s="935"/>
      <c r="QM757" s="935"/>
      <c r="QN757" s="935"/>
      <c r="QO757" s="935"/>
      <c r="QP757" s="935"/>
      <c r="QQ757" s="935"/>
      <c r="QR757" s="935"/>
      <c r="QS757" s="935"/>
      <c r="QT757" s="935"/>
      <c r="QU757" s="935"/>
      <c r="QV757" s="935"/>
      <c r="QW757" s="935"/>
      <c r="QX757" s="935"/>
      <c r="QY757" s="935"/>
      <c r="QZ757" s="935"/>
      <c r="RA757" s="935"/>
      <c r="RB757" s="935"/>
      <c r="RC757" s="935"/>
      <c r="RD757" s="935"/>
      <c r="RE757" s="935"/>
      <c r="RF757" s="935"/>
      <c r="RG757" s="935"/>
      <c r="RH757" s="935"/>
      <c r="RI757" s="935"/>
      <c r="RJ757" s="935"/>
      <c r="RK757" s="935"/>
      <c r="RL757" s="935"/>
      <c r="RM757" s="935"/>
      <c r="RN757" s="935"/>
      <c r="RO757" s="935"/>
      <c r="RP757" s="935"/>
      <c r="RQ757" s="935"/>
      <c r="RR757" s="935"/>
      <c r="RS757" s="935"/>
      <c r="RT757" s="935"/>
      <c r="RU757" s="935"/>
      <c r="RV757" s="935"/>
      <c r="RW757" s="935"/>
      <c r="RX757" s="935"/>
      <c r="RY757" s="935"/>
      <c r="RZ757" s="935"/>
      <c r="SA757" s="935"/>
      <c r="SB757" s="935"/>
      <c r="SC757" s="935"/>
      <c r="SD757" s="935"/>
      <c r="SE757" s="935"/>
      <c r="SF757" s="935"/>
      <c r="SG757" s="935"/>
      <c r="SH757" s="935"/>
      <c r="SI757" s="935"/>
      <c r="SJ757" s="935"/>
      <c r="SK757" s="935"/>
      <c r="SL757" s="935"/>
      <c r="SM757" s="935"/>
      <c r="SN757" s="935"/>
      <c r="SO757" s="935"/>
      <c r="SP757" s="935"/>
      <c r="SQ757" s="935"/>
      <c r="SR757" s="935"/>
      <c r="SS757" s="935"/>
      <c r="ST757" s="935"/>
      <c r="SU757" s="935"/>
      <c r="SV757" s="935"/>
      <c r="SW757" s="935"/>
      <c r="SX757" s="935"/>
      <c r="SY757" s="935"/>
      <c r="SZ757" s="935"/>
      <c r="TA757" s="935"/>
      <c r="TB757" s="935"/>
      <c r="TC757" s="935"/>
      <c r="TD757" s="935"/>
      <c r="TE757" s="935"/>
      <c r="TF757" s="935"/>
      <c r="TG757" s="935"/>
      <c r="TH757" s="935"/>
      <c r="TI757" s="935"/>
      <c r="TJ757" s="935"/>
      <c r="TK757" s="935"/>
      <c r="TL757" s="935"/>
      <c r="TM757" s="935"/>
      <c r="TN757" s="935"/>
      <c r="TO757" s="935"/>
      <c r="TP757" s="935"/>
      <c r="TQ757" s="935"/>
      <c r="TR757" s="935"/>
      <c r="TS757" s="935"/>
      <c r="TT757" s="935"/>
      <c r="TU757" s="935"/>
      <c r="TV757" s="935"/>
      <c r="TW757" s="935"/>
      <c r="TX757" s="935"/>
      <c r="TY757" s="935"/>
      <c r="TZ757" s="935"/>
      <c r="UA757" s="935"/>
      <c r="UB757" s="935"/>
      <c r="UC757" s="935"/>
      <c r="UD757" s="935"/>
      <c r="UE757" s="935"/>
      <c r="UF757" s="935"/>
      <c r="UG757" s="935"/>
      <c r="UH757" s="935"/>
      <c r="UI757" s="935"/>
      <c r="UJ757" s="935"/>
      <c r="UK757" s="935"/>
      <c r="UL757" s="935"/>
      <c r="UM757" s="935"/>
      <c r="UN757" s="935"/>
      <c r="UO757" s="935"/>
      <c r="UP757" s="935"/>
      <c r="UQ757" s="935"/>
      <c r="UR757" s="935"/>
      <c r="US757" s="935"/>
      <c r="UT757" s="935"/>
      <c r="UU757" s="935"/>
      <c r="UV757" s="935"/>
      <c r="UW757" s="935"/>
      <c r="UX757" s="935"/>
      <c r="UY757" s="935"/>
      <c r="UZ757" s="935"/>
      <c r="VA757" s="935"/>
      <c r="VB757" s="935"/>
      <c r="VC757" s="935"/>
      <c r="VD757" s="935"/>
      <c r="VE757" s="935"/>
      <c r="VF757" s="935"/>
      <c r="VG757" s="935"/>
      <c r="VH757" s="935"/>
      <c r="VI757" s="935"/>
      <c r="VJ757" s="935"/>
      <c r="VK757" s="935"/>
      <c r="VL757" s="935"/>
      <c r="VM757" s="935"/>
      <c r="VN757" s="935"/>
      <c r="VO757" s="935"/>
      <c r="VP757" s="935"/>
      <c r="VQ757" s="935"/>
      <c r="VR757" s="935"/>
      <c r="VS757" s="935"/>
      <c r="VT757" s="935"/>
      <c r="VU757" s="935"/>
      <c r="VV757" s="935"/>
      <c r="VW757" s="935"/>
      <c r="VX757" s="935"/>
      <c r="VY757" s="935"/>
      <c r="VZ757" s="935"/>
      <c r="WA757" s="935"/>
      <c r="WB757" s="935"/>
      <c r="WC757" s="935"/>
      <c r="WD757" s="935"/>
      <c r="WE757" s="935"/>
      <c r="WF757" s="935"/>
      <c r="WG757" s="935"/>
      <c r="WH757" s="935"/>
      <c r="WI757" s="935"/>
      <c r="WJ757" s="935"/>
      <c r="WK757" s="935"/>
      <c r="WL757" s="935"/>
      <c r="WM757" s="935"/>
      <c r="WN757" s="935"/>
      <c r="WO757" s="935"/>
      <c r="WP757" s="935"/>
      <c r="WQ757" s="935"/>
      <c r="WR757" s="935"/>
      <c r="WS757" s="935"/>
      <c r="WT757" s="935"/>
      <c r="WU757" s="935"/>
      <c r="WV757" s="935"/>
      <c r="WW757" s="935"/>
      <c r="WX757" s="935"/>
      <c r="WY757" s="935"/>
      <c r="WZ757" s="935"/>
      <c r="XA757" s="935"/>
      <c r="XB757" s="935"/>
      <c r="XC757" s="935"/>
      <c r="XD757" s="935"/>
      <c r="XE757" s="935"/>
      <c r="XF757" s="935"/>
      <c r="XG757" s="935"/>
      <c r="XH757" s="935"/>
      <c r="XI757" s="935"/>
      <c r="XJ757" s="935"/>
      <c r="XK757" s="935"/>
      <c r="XL757" s="935"/>
      <c r="XM757" s="935"/>
      <c r="XN757" s="935"/>
      <c r="XO757" s="935"/>
      <c r="XP757" s="935"/>
      <c r="XQ757" s="935"/>
      <c r="XR757" s="935"/>
      <c r="XS757" s="935"/>
      <c r="XT757" s="935"/>
      <c r="XU757" s="935"/>
      <c r="XV757" s="935"/>
      <c r="XW757" s="935"/>
      <c r="XX757" s="935"/>
      <c r="XY757" s="935"/>
      <c r="XZ757" s="935"/>
      <c r="YA757" s="935"/>
      <c r="YB757" s="935"/>
      <c r="YC757" s="935"/>
      <c r="YD757" s="935"/>
      <c r="YE757" s="935"/>
      <c r="YF757" s="935"/>
      <c r="YG757" s="935"/>
      <c r="YH757" s="935"/>
      <c r="YI757" s="935"/>
      <c r="YJ757" s="935"/>
      <c r="YK757" s="935"/>
      <c r="YL757" s="935"/>
      <c r="YM757" s="935"/>
      <c r="YN757" s="935"/>
      <c r="YO757" s="935"/>
      <c r="YP757" s="935"/>
      <c r="YQ757" s="935"/>
      <c r="YR757" s="935"/>
      <c r="YS757" s="935"/>
      <c r="YT757" s="935"/>
      <c r="YU757" s="935"/>
      <c r="YV757" s="935"/>
      <c r="YW757" s="935"/>
      <c r="YX757" s="935"/>
      <c r="YY757" s="935"/>
      <c r="YZ757" s="935"/>
      <c r="ZA757" s="935"/>
      <c r="ZB757" s="935"/>
      <c r="ZC757" s="935"/>
      <c r="ZD757" s="935"/>
      <c r="ZE757" s="935"/>
      <c r="ZF757" s="935"/>
      <c r="ZG757" s="935"/>
      <c r="ZH757" s="935"/>
      <c r="ZI757" s="935"/>
      <c r="ZJ757" s="935"/>
      <c r="ZK757" s="935"/>
      <c r="ZL757" s="935"/>
      <c r="ZM757" s="935"/>
      <c r="ZN757" s="935"/>
      <c r="ZO757" s="935"/>
      <c r="ZP757" s="935"/>
      <c r="ZQ757" s="935"/>
      <c r="ZR757" s="935"/>
      <c r="ZS757" s="935"/>
      <c r="ZT757" s="935"/>
      <c r="ZU757" s="935"/>
      <c r="ZV757" s="935"/>
      <c r="ZW757" s="935"/>
      <c r="ZX757" s="935"/>
      <c r="ZY757" s="935"/>
      <c r="ZZ757" s="935"/>
      <c r="AAA757" s="935"/>
      <c r="AAB757" s="935"/>
      <c r="AAC757" s="935"/>
      <c r="AAD757" s="935"/>
      <c r="AAE757" s="935"/>
      <c r="AAF757" s="935"/>
      <c r="AAG757" s="935"/>
      <c r="AAH757" s="935"/>
      <c r="AAI757" s="935"/>
      <c r="AAJ757" s="935"/>
      <c r="AAK757" s="935"/>
      <c r="AAL757" s="935"/>
      <c r="AAM757" s="935"/>
      <c r="AAN757" s="935"/>
      <c r="AAO757" s="935"/>
      <c r="AAP757" s="935"/>
      <c r="AAQ757" s="935"/>
      <c r="AAR757" s="935"/>
      <c r="AAS757" s="935"/>
      <c r="AAT757" s="935"/>
      <c r="AAU757" s="935"/>
      <c r="AAV757" s="935"/>
      <c r="AAW757" s="935"/>
      <c r="AAX757" s="935"/>
      <c r="AAY757" s="935"/>
      <c r="AAZ757" s="935"/>
      <c r="ABA757" s="935"/>
      <c r="ABB757" s="935"/>
      <c r="ABC757" s="935"/>
      <c r="ABD757" s="935"/>
      <c r="ABE757" s="935"/>
      <c r="ABF757" s="935"/>
      <c r="ABG757" s="935"/>
      <c r="ABH757" s="935"/>
      <c r="ABI757" s="935"/>
      <c r="ABJ757" s="935"/>
      <c r="ABK757" s="935"/>
      <c r="ABL757" s="935"/>
      <c r="ABM757" s="935"/>
      <c r="ABN757" s="935"/>
      <c r="ABO757" s="935"/>
      <c r="ABP757" s="935"/>
      <c r="ABQ757" s="935"/>
      <c r="ABR757" s="935"/>
      <c r="ABS757" s="935"/>
      <c r="ABT757" s="935"/>
      <c r="ABU757" s="935"/>
      <c r="ABV757" s="935"/>
      <c r="ABW757" s="935"/>
      <c r="ABX757" s="935"/>
      <c r="ABY757" s="935"/>
      <c r="ABZ757" s="935"/>
      <c r="ACA757" s="935"/>
      <c r="ACB757" s="935"/>
      <c r="ACC757" s="935"/>
      <c r="ACD757" s="935"/>
      <c r="ACE757" s="935"/>
      <c r="ACF757" s="935"/>
      <c r="ACG757" s="935"/>
      <c r="ACH757" s="935"/>
      <c r="ACI757" s="935"/>
      <c r="ACJ757" s="935"/>
      <c r="ACK757" s="935"/>
      <c r="ACL757" s="935"/>
      <c r="ACM757" s="935"/>
      <c r="ACN757" s="935"/>
      <c r="ACO757" s="935"/>
      <c r="ACP757" s="935"/>
      <c r="ACQ757" s="935"/>
      <c r="ACR757" s="935"/>
      <c r="ACS757" s="935"/>
      <c r="ACT757" s="935"/>
      <c r="ACU757" s="935"/>
      <c r="ACV757" s="935"/>
      <c r="ACW757" s="935"/>
      <c r="ACX757" s="935"/>
      <c r="ACY757" s="935"/>
      <c r="ACZ757" s="935"/>
      <c r="ADA757" s="935"/>
      <c r="ADB757" s="935"/>
      <c r="ADC757" s="935"/>
      <c r="ADD757" s="935"/>
      <c r="ADE757" s="935"/>
      <c r="ADF757" s="935"/>
      <c r="ADG757" s="935"/>
      <c r="ADH757" s="935"/>
      <c r="ADI757" s="935"/>
      <c r="ADJ757" s="935"/>
      <c r="ADK757" s="935"/>
      <c r="ADL757" s="935"/>
      <c r="ADM757" s="935"/>
      <c r="ADN757" s="935"/>
      <c r="ADO757" s="935"/>
      <c r="ADP757" s="935"/>
      <c r="ADQ757" s="935"/>
      <c r="ADR757" s="935"/>
      <c r="ADS757" s="935"/>
      <c r="ADT757" s="935"/>
      <c r="ADU757" s="935"/>
      <c r="ADV757" s="935"/>
      <c r="ADW757" s="935"/>
      <c r="ADX757" s="935"/>
      <c r="ADY757" s="935"/>
      <c r="ADZ757" s="935"/>
      <c r="AEA757" s="935"/>
      <c r="AEB757" s="935"/>
      <c r="AEC757" s="935"/>
      <c r="AED757" s="935"/>
      <c r="AEE757" s="935"/>
      <c r="AEF757" s="935"/>
      <c r="AEG757" s="935"/>
      <c r="AEH757" s="935"/>
      <c r="AEI757" s="935"/>
      <c r="AEJ757" s="935"/>
      <c r="AEK757" s="935"/>
      <c r="AEL757" s="935"/>
      <c r="AEM757" s="935"/>
      <c r="AEN757" s="935"/>
      <c r="AEO757" s="935"/>
      <c r="AEP757" s="935"/>
      <c r="AEQ757" s="935"/>
      <c r="AER757" s="935"/>
      <c r="AES757" s="935"/>
      <c r="AET757" s="935"/>
      <c r="AEU757" s="935"/>
      <c r="AEV757" s="935"/>
      <c r="AEW757" s="935"/>
      <c r="AEX757" s="935"/>
      <c r="AEY757" s="935"/>
      <c r="AEZ757" s="935"/>
      <c r="AFA757" s="935"/>
      <c r="AFB757" s="935"/>
      <c r="AFC757" s="935"/>
      <c r="AFD757" s="935"/>
      <c r="AFE757" s="935"/>
      <c r="AFF757" s="935"/>
      <c r="AFG757" s="935"/>
      <c r="AFH757" s="935"/>
      <c r="AFI757" s="935"/>
      <c r="AFJ757" s="935"/>
      <c r="AFK757" s="935"/>
      <c r="AFL757" s="935"/>
      <c r="AFM757" s="935"/>
      <c r="AFN757" s="935"/>
      <c r="AFO757" s="935"/>
      <c r="AFP757" s="935"/>
      <c r="AFQ757" s="935"/>
      <c r="AFR757" s="935"/>
      <c r="AFS757" s="935"/>
      <c r="AFT757" s="935"/>
      <c r="AFU757" s="935"/>
      <c r="AFV757" s="935"/>
      <c r="AFW757" s="935"/>
      <c r="AFX757" s="935"/>
      <c r="AFY757" s="935"/>
      <c r="AFZ757" s="935"/>
      <c r="AGA757" s="935"/>
      <c r="AGB757" s="935"/>
      <c r="AGC757" s="935"/>
      <c r="AGD757" s="935"/>
      <c r="AGE757" s="935"/>
      <c r="AGF757" s="935"/>
      <c r="AGG757" s="935"/>
      <c r="AGH757" s="935"/>
      <c r="AGI757" s="935"/>
      <c r="AGJ757" s="935"/>
      <c r="AGK757" s="935"/>
      <c r="AGL757" s="935"/>
      <c r="AGM757" s="935"/>
      <c r="AGN757" s="935"/>
      <c r="AGO757" s="935"/>
      <c r="AGP757" s="935"/>
      <c r="AGQ757" s="935"/>
      <c r="AGR757" s="935"/>
      <c r="AGS757" s="935"/>
      <c r="AGT757" s="935"/>
      <c r="AGU757" s="935"/>
      <c r="AGV757" s="935"/>
      <c r="AGW757" s="935"/>
      <c r="AGX757" s="935"/>
      <c r="AGY757" s="935"/>
      <c r="AGZ757" s="935"/>
      <c r="AHA757" s="935"/>
      <c r="AHB757" s="935"/>
      <c r="AHC757" s="935"/>
      <c r="AHD757" s="935"/>
      <c r="AHE757" s="935"/>
      <c r="AHF757" s="935"/>
      <c r="AHG757" s="935"/>
      <c r="AHH757" s="935"/>
      <c r="AHI757" s="935"/>
      <c r="AHJ757" s="935"/>
      <c r="AHK757" s="935"/>
      <c r="AHL757" s="935"/>
      <c r="AHM757" s="935"/>
      <c r="AHN757" s="935"/>
      <c r="AHO757" s="935"/>
      <c r="AHP757" s="935"/>
      <c r="AHQ757" s="935"/>
      <c r="AHR757" s="935"/>
      <c r="AHS757" s="935"/>
      <c r="AHT757" s="935"/>
      <c r="AHU757" s="935"/>
      <c r="AHV757" s="935"/>
      <c r="AHW757" s="935"/>
      <c r="AHX757" s="935"/>
      <c r="AHY757" s="935"/>
      <c r="AHZ757" s="935"/>
      <c r="AIA757" s="935"/>
      <c r="AIB757" s="935"/>
      <c r="AIC757" s="935"/>
      <c r="AID757" s="935"/>
      <c r="AIE757" s="935"/>
      <c r="AIF757" s="935"/>
      <c r="AIG757" s="935"/>
      <c r="AIH757" s="935"/>
      <c r="AII757" s="935"/>
      <c r="AIJ757" s="935"/>
      <c r="AIK757" s="935"/>
      <c r="AIL757" s="935"/>
      <c r="AIM757" s="935"/>
      <c r="AIN757" s="935"/>
      <c r="AIO757" s="935"/>
      <c r="AIP757" s="935"/>
      <c r="AIQ757" s="935"/>
      <c r="AIR757" s="935"/>
      <c r="AIS757" s="935"/>
      <c r="AIT757" s="935"/>
      <c r="AIU757" s="935"/>
      <c r="AIV757" s="935"/>
      <c r="AIW757" s="935"/>
      <c r="AIX757" s="935"/>
      <c r="AIY757" s="935"/>
      <c r="AIZ757" s="935"/>
      <c r="AJA757" s="935"/>
      <c r="AJB757" s="935"/>
      <c r="AJC757" s="935"/>
      <c r="AJD757" s="935"/>
      <c r="AJE757" s="935"/>
      <c r="AJF757" s="935"/>
      <c r="AJG757" s="935"/>
      <c r="AJH757" s="935"/>
      <c r="AJI757" s="935"/>
      <c r="AJJ757" s="935"/>
      <c r="AJK757" s="935"/>
      <c r="AJL757" s="935"/>
      <c r="AJM757" s="935"/>
      <c r="AJN757" s="935"/>
      <c r="AJO757" s="935"/>
      <c r="AJP757" s="935"/>
      <c r="AJQ757" s="935"/>
      <c r="AJR757" s="935"/>
      <c r="AJS757" s="935"/>
      <c r="AJT757" s="935"/>
      <c r="AJU757" s="935"/>
      <c r="AJV757" s="935"/>
      <c r="AJW757" s="935"/>
      <c r="AJX757" s="935"/>
      <c r="AJY757" s="935"/>
      <c r="AJZ757" s="935"/>
      <c r="AKA757" s="935"/>
      <c r="AKB757" s="935"/>
      <c r="AKC757" s="935"/>
      <c r="AKD757" s="935"/>
      <c r="AKE757" s="935"/>
      <c r="AKF757" s="935"/>
      <c r="AKG757" s="935"/>
      <c r="AKH757" s="935"/>
      <c r="AKI757" s="935"/>
      <c r="AKJ757" s="935"/>
      <c r="AKK757" s="935"/>
      <c r="AKL757" s="935"/>
      <c r="AKM757" s="935"/>
      <c r="AKN757" s="935"/>
      <c r="AKO757" s="935"/>
      <c r="AKP757" s="935"/>
      <c r="AKQ757" s="935"/>
      <c r="AKR757" s="935"/>
      <c r="AKS757" s="935"/>
      <c r="AKT757" s="935"/>
      <c r="AKU757" s="935"/>
      <c r="AKV757" s="935"/>
      <c r="AKW757" s="935"/>
      <c r="AKX757" s="935"/>
      <c r="AKY757" s="935"/>
      <c r="AKZ757" s="935"/>
      <c r="ALA757" s="935"/>
      <c r="ALB757" s="935"/>
      <c r="ALC757" s="935"/>
      <c r="ALD757" s="935"/>
      <c r="ALE757" s="935"/>
      <c r="ALF757" s="935"/>
      <c r="ALG757" s="935"/>
      <c r="ALH757" s="935"/>
      <c r="ALI757" s="935"/>
      <c r="ALJ757" s="935"/>
      <c r="ALK757" s="935"/>
      <c r="ALL757" s="935"/>
      <c r="ALM757" s="935"/>
      <c r="ALN757" s="935"/>
      <c r="ALO757" s="935"/>
      <c r="ALP757" s="935"/>
      <c r="ALQ757" s="935"/>
      <c r="ALR757" s="935"/>
      <c r="ALS757" s="935"/>
      <c r="ALT757" s="935"/>
      <c r="ALU757" s="935"/>
      <c r="ALV757" s="935"/>
      <c r="ALW757" s="935"/>
      <c r="ALX757" s="935"/>
      <c r="ALY757" s="935"/>
      <c r="ALZ757" s="935"/>
      <c r="AMA757" s="935"/>
      <c r="AMB757" s="935"/>
      <c r="AMC757" s="935"/>
      <c r="AMD757" s="935"/>
      <c r="AME757" s="935"/>
      <c r="AMF757" s="935"/>
      <c r="AMG757" s="935"/>
      <c r="AMH757" s="935"/>
      <c r="AMI757" s="935"/>
      <c r="AMJ757" s="935"/>
      <c r="AMK757" s="935"/>
      <c r="AML757" s="935"/>
      <c r="AMM757" s="935"/>
      <c r="AMN757" s="935"/>
      <c r="AMO757" s="935"/>
      <c r="AMP757" s="935"/>
      <c r="AMQ757" s="935"/>
      <c r="AMR757" s="935"/>
      <c r="AMS757" s="935"/>
      <c r="AMT757" s="935"/>
      <c r="AMU757" s="935"/>
      <c r="AMV757" s="935"/>
      <c r="AMW757" s="935"/>
      <c r="AMX757" s="935"/>
      <c r="AMY757" s="935"/>
      <c r="AMZ757" s="935"/>
      <c r="ANA757" s="935"/>
      <c r="ANB757" s="935"/>
      <c r="ANC757" s="935"/>
      <c r="AND757" s="935"/>
      <c r="ANE757" s="935"/>
      <c r="ANF757" s="935"/>
      <c r="ANG757" s="935"/>
      <c r="ANH757" s="935"/>
      <c r="ANI757" s="935"/>
      <c r="ANJ757" s="935"/>
      <c r="ANK757" s="935"/>
      <c r="ANL757" s="935"/>
      <c r="ANM757" s="935"/>
      <c r="ANN757" s="935"/>
      <c r="ANO757" s="935"/>
      <c r="ANP757" s="935"/>
      <c r="ANQ757" s="935"/>
      <c r="ANR757" s="935"/>
      <c r="ANS757" s="935"/>
      <c r="ANT757" s="935"/>
      <c r="ANU757" s="935"/>
      <c r="ANV757" s="935"/>
      <c r="ANW757" s="935"/>
      <c r="ANX757" s="935"/>
      <c r="ANY757" s="935"/>
      <c r="ANZ757" s="935"/>
      <c r="AOA757" s="935"/>
      <c r="AOB757" s="935"/>
      <c r="AOC757" s="935"/>
      <c r="AOD757" s="935"/>
      <c r="AOE757" s="935"/>
      <c r="AOF757" s="935"/>
      <c r="AOG757" s="935"/>
      <c r="AOH757" s="935"/>
      <c r="AOI757" s="935"/>
      <c r="AOJ757" s="935"/>
      <c r="AOK757" s="935"/>
      <c r="AOL757" s="935"/>
      <c r="AOM757" s="935"/>
      <c r="AON757" s="935"/>
      <c r="AOO757" s="935"/>
      <c r="AOP757" s="935"/>
      <c r="AOQ757" s="935"/>
      <c r="AOR757" s="935"/>
      <c r="AOS757" s="935"/>
      <c r="AOT757" s="935"/>
      <c r="AOU757" s="935"/>
      <c r="AOV757" s="935"/>
      <c r="AOW757" s="935"/>
      <c r="AOX757" s="935"/>
      <c r="AOY757" s="935"/>
      <c r="AOZ757" s="935"/>
      <c r="APA757" s="935"/>
      <c r="APB757" s="935"/>
      <c r="APC757" s="935"/>
      <c r="APD757" s="935"/>
      <c r="APE757" s="935"/>
      <c r="APF757" s="935"/>
      <c r="APG757" s="935"/>
      <c r="APH757" s="935"/>
      <c r="API757" s="935"/>
      <c r="APJ757" s="935"/>
      <c r="APK757" s="935"/>
      <c r="APL757" s="935"/>
      <c r="APM757" s="935"/>
      <c r="APN757" s="935"/>
      <c r="APO757" s="935"/>
      <c r="APP757" s="935"/>
      <c r="APQ757" s="935"/>
      <c r="APR757" s="935"/>
      <c r="APS757" s="935"/>
      <c r="APT757" s="935"/>
      <c r="APU757" s="935"/>
      <c r="APV757" s="935"/>
      <c r="APW757" s="935"/>
      <c r="APX757" s="935"/>
      <c r="APY757" s="935"/>
      <c r="APZ757" s="935"/>
      <c r="AQA757" s="935"/>
      <c r="AQB757" s="935"/>
      <c r="AQC757" s="935"/>
      <c r="AQD757" s="935"/>
      <c r="AQE757" s="935"/>
      <c r="AQF757" s="935"/>
      <c r="AQG757" s="935"/>
      <c r="AQH757" s="935"/>
      <c r="AQI757" s="935"/>
      <c r="AQJ757" s="935"/>
      <c r="AQK757" s="935"/>
      <c r="AQL757" s="935"/>
      <c r="AQM757" s="935"/>
      <c r="AQN757" s="935"/>
      <c r="AQO757" s="935"/>
      <c r="AQP757" s="935"/>
      <c r="AQQ757" s="935"/>
      <c r="AQR757" s="935"/>
      <c r="AQS757" s="935"/>
      <c r="AQT757" s="935"/>
      <c r="AQU757" s="935"/>
      <c r="AQV757" s="935"/>
      <c r="AQW757" s="935"/>
      <c r="AQX757" s="935"/>
      <c r="AQY757" s="935"/>
      <c r="AQZ757" s="935"/>
      <c r="ARA757" s="935"/>
      <c r="ARB757" s="935"/>
      <c r="ARC757" s="935"/>
      <c r="ARD757" s="935"/>
      <c r="ARE757" s="935"/>
      <c r="ARF757" s="935"/>
      <c r="ARG757" s="935"/>
      <c r="ARH757" s="935"/>
      <c r="ARI757" s="935"/>
      <c r="ARJ757" s="935"/>
      <c r="ARK757" s="935"/>
      <c r="ARL757" s="935"/>
      <c r="ARM757" s="935"/>
      <c r="ARN757" s="935"/>
      <c r="ARO757" s="935"/>
      <c r="ARP757" s="935"/>
      <c r="ARQ757" s="935"/>
      <c r="ARR757" s="935"/>
      <c r="ARS757" s="935"/>
      <c r="ART757" s="935"/>
      <c r="ARU757" s="935"/>
      <c r="ARV757" s="935"/>
      <c r="ARW757" s="935"/>
      <c r="ARX757" s="935"/>
      <c r="ARY757" s="935"/>
      <c r="ARZ757" s="935"/>
      <c r="ASA757" s="935"/>
      <c r="ASB757" s="935"/>
      <c r="ASC757" s="935"/>
      <c r="ASD757" s="935"/>
      <c r="ASE757" s="935"/>
      <c r="ASF757" s="935"/>
      <c r="ASG757" s="935"/>
      <c r="ASH757" s="935"/>
      <c r="ASI757" s="935"/>
      <c r="ASJ757" s="935"/>
      <c r="ASK757" s="935"/>
      <c r="ASL757" s="935"/>
      <c r="ASM757" s="935"/>
      <c r="ASN757" s="935"/>
      <c r="ASO757" s="935"/>
      <c r="ASP757" s="935"/>
      <c r="ASQ757" s="935"/>
      <c r="ASR757" s="935"/>
      <c r="ASS757" s="935"/>
      <c r="AST757" s="935"/>
      <c r="ASU757" s="935"/>
      <c r="ASV757" s="935"/>
      <c r="ASW757" s="935"/>
      <c r="ASX757" s="935"/>
      <c r="ASY757" s="935"/>
      <c r="ASZ757" s="935"/>
      <c r="ATA757" s="935"/>
      <c r="ATB757" s="935"/>
      <c r="ATC757" s="935"/>
      <c r="ATD757" s="935"/>
      <c r="ATE757" s="935"/>
      <c r="ATF757" s="935"/>
      <c r="ATG757" s="935"/>
      <c r="ATH757" s="935"/>
      <c r="ATI757" s="935"/>
      <c r="ATJ757" s="935"/>
      <c r="ATK757" s="935"/>
      <c r="ATL757" s="935"/>
      <c r="ATM757" s="935"/>
      <c r="ATN757" s="935"/>
      <c r="ATO757" s="935"/>
      <c r="ATP757" s="935"/>
      <c r="ATQ757" s="935"/>
      <c r="ATR757" s="935"/>
      <c r="ATS757" s="935"/>
      <c r="ATT757" s="935"/>
      <c r="ATU757" s="935"/>
      <c r="ATV757" s="935"/>
      <c r="ATW757" s="935"/>
      <c r="ATX757" s="935"/>
      <c r="ATY757" s="935"/>
      <c r="ATZ757" s="935"/>
      <c r="AUA757" s="935"/>
      <c r="AUB757" s="935"/>
      <c r="AUC757" s="935"/>
      <c r="AUD757" s="935"/>
      <c r="AUE757" s="935"/>
      <c r="AUF757" s="935"/>
      <c r="AUG757" s="935"/>
      <c r="AUH757" s="935"/>
      <c r="AUI757" s="935"/>
      <c r="AUJ757" s="935"/>
      <c r="AUK757" s="935"/>
      <c r="AUL757" s="935"/>
      <c r="AUM757" s="935"/>
      <c r="AUN757" s="935"/>
      <c r="AUO757" s="935"/>
      <c r="AUP757" s="935"/>
      <c r="AUQ757" s="935"/>
      <c r="AUR757" s="935"/>
      <c r="AUS757" s="935"/>
      <c r="AUT757" s="935"/>
      <c r="AUU757" s="935"/>
      <c r="AUV757" s="935"/>
      <c r="AUW757" s="935"/>
      <c r="AUX757" s="935"/>
      <c r="AUY757" s="935"/>
      <c r="AUZ757" s="935"/>
      <c r="AVA757" s="935"/>
      <c r="AVB757" s="935"/>
      <c r="AVC757" s="935"/>
      <c r="AVD757" s="935"/>
      <c r="AVE757" s="935"/>
      <c r="AVF757" s="935"/>
      <c r="AVG757" s="935"/>
      <c r="AVH757" s="935"/>
      <c r="AVI757" s="935"/>
      <c r="AVJ757" s="935"/>
      <c r="AVK757" s="935"/>
      <c r="AVL757" s="935"/>
      <c r="AVM757" s="935"/>
      <c r="AVN757" s="935"/>
      <c r="AVO757" s="935"/>
      <c r="AVP757" s="935"/>
      <c r="AVQ757" s="935"/>
      <c r="AVR757" s="935"/>
      <c r="AVS757" s="935"/>
      <c r="AVT757" s="935"/>
      <c r="AVU757" s="935"/>
      <c r="AVV757" s="935"/>
      <c r="AVW757" s="935"/>
      <c r="AVX757" s="935"/>
      <c r="AVY757" s="935"/>
      <c r="AVZ757" s="935"/>
      <c r="AWA757" s="935"/>
      <c r="AWB757" s="935"/>
      <c r="AWC757" s="935"/>
      <c r="AWD757" s="935"/>
      <c r="AWE757" s="935"/>
      <c r="AWF757" s="935"/>
      <c r="AWG757" s="935"/>
      <c r="AWH757" s="935"/>
      <c r="AWI757" s="935"/>
      <c r="AWJ757" s="935"/>
      <c r="AWK757" s="935"/>
      <c r="AWL757" s="935"/>
      <c r="AWM757" s="935"/>
      <c r="AWN757" s="935"/>
      <c r="AWO757" s="935"/>
      <c r="AWP757" s="935"/>
      <c r="AWQ757" s="935"/>
      <c r="AWR757" s="935"/>
      <c r="AWS757" s="935"/>
      <c r="AWT757" s="935"/>
      <c r="AWU757" s="935"/>
      <c r="AWV757" s="935"/>
      <c r="AWW757" s="935"/>
      <c r="AWX757" s="935"/>
      <c r="AWY757" s="935"/>
      <c r="AWZ757" s="935"/>
      <c r="AXA757" s="935"/>
      <c r="AXB757" s="935"/>
      <c r="AXC757" s="935"/>
      <c r="AXD757" s="935"/>
      <c r="AXE757" s="935"/>
      <c r="AXF757" s="935"/>
      <c r="AXG757" s="935"/>
      <c r="AXH757" s="935"/>
      <c r="AXI757" s="935"/>
      <c r="AXJ757" s="935"/>
      <c r="AXK757" s="935"/>
      <c r="AXL757" s="935"/>
      <c r="AXM757" s="935"/>
      <c r="AXN757" s="935"/>
      <c r="AXO757" s="935"/>
      <c r="AXP757" s="935"/>
      <c r="AXQ757" s="935"/>
      <c r="AXR757" s="935"/>
      <c r="AXS757" s="935"/>
      <c r="AXT757" s="935"/>
      <c r="AXU757" s="935"/>
      <c r="AXV757" s="935"/>
      <c r="AXW757" s="935"/>
      <c r="AXX757" s="935"/>
      <c r="AXY757" s="935"/>
      <c r="AXZ757" s="935"/>
      <c r="AYA757" s="935"/>
      <c r="AYB757" s="935"/>
      <c r="AYC757" s="935"/>
      <c r="AYD757" s="935"/>
      <c r="AYE757" s="935"/>
      <c r="AYF757" s="935"/>
      <c r="AYG757" s="935"/>
      <c r="AYH757" s="935"/>
      <c r="AYI757" s="935"/>
      <c r="AYJ757" s="935"/>
      <c r="AYK757" s="935"/>
      <c r="AYL757" s="935"/>
      <c r="AYM757" s="935"/>
      <c r="AYN757" s="935"/>
      <c r="AYO757" s="935"/>
      <c r="AYP757" s="935"/>
      <c r="AYQ757" s="935"/>
      <c r="AYR757" s="935"/>
      <c r="AYS757" s="935"/>
      <c r="AYT757" s="935"/>
      <c r="AYU757" s="935"/>
      <c r="AYV757" s="935"/>
      <c r="AYW757" s="935"/>
      <c r="AYX757" s="935"/>
      <c r="AYY757" s="935"/>
      <c r="AYZ757" s="935"/>
      <c r="AZA757" s="935"/>
      <c r="AZB757" s="935"/>
      <c r="AZC757" s="935"/>
      <c r="AZD757" s="935"/>
      <c r="AZE757" s="935"/>
      <c r="AZF757" s="935"/>
      <c r="AZG757" s="935"/>
      <c r="AZH757" s="935"/>
      <c r="AZI757" s="935"/>
      <c r="AZJ757" s="935"/>
      <c r="AZK757" s="935"/>
      <c r="AZL757" s="935"/>
      <c r="AZM757" s="935"/>
      <c r="AZN757" s="935"/>
      <c r="AZO757" s="935"/>
      <c r="AZP757" s="935"/>
      <c r="AZQ757" s="935"/>
      <c r="AZR757" s="935"/>
      <c r="AZS757" s="935"/>
      <c r="AZT757" s="935"/>
      <c r="AZU757" s="935"/>
      <c r="AZV757" s="935"/>
      <c r="AZW757" s="935"/>
      <c r="AZX757" s="935"/>
      <c r="AZY757" s="935"/>
      <c r="AZZ757" s="935"/>
      <c r="BAA757" s="935"/>
      <c r="BAB757" s="935"/>
      <c r="BAC757" s="935"/>
      <c r="BAD757" s="935"/>
      <c r="BAE757" s="935"/>
      <c r="BAF757" s="935"/>
      <c r="BAG757" s="935"/>
      <c r="BAH757" s="935"/>
      <c r="BAI757" s="935"/>
      <c r="BAJ757" s="935"/>
      <c r="BAK757" s="935"/>
      <c r="BAL757" s="935"/>
      <c r="BAM757" s="935"/>
      <c r="BAN757" s="935"/>
      <c r="BAO757" s="935"/>
      <c r="BAP757" s="935"/>
      <c r="BAQ757" s="935"/>
      <c r="BAR757" s="935"/>
      <c r="BAS757" s="935"/>
      <c r="BAT757" s="935"/>
      <c r="BAU757" s="935"/>
      <c r="BAV757" s="935"/>
      <c r="BAW757" s="935"/>
      <c r="BAX757" s="935"/>
      <c r="BAY757" s="935"/>
      <c r="BAZ757" s="935"/>
      <c r="BBA757" s="935"/>
      <c r="BBB757" s="935"/>
      <c r="BBC757" s="935"/>
      <c r="BBD757" s="935"/>
      <c r="BBE757" s="935"/>
      <c r="BBF757" s="935"/>
      <c r="BBG757" s="935"/>
      <c r="BBH757" s="935"/>
      <c r="BBI757" s="935"/>
      <c r="BBJ757" s="935"/>
      <c r="BBK757" s="935"/>
      <c r="BBL757" s="935"/>
      <c r="BBM757" s="935"/>
      <c r="BBN757" s="935"/>
      <c r="BBO757" s="935"/>
      <c r="BBP757" s="935"/>
      <c r="BBQ757" s="935"/>
      <c r="BBR757" s="935"/>
      <c r="BBS757" s="935"/>
      <c r="BBT757" s="935"/>
      <c r="BBU757" s="935"/>
      <c r="BBV757" s="935"/>
      <c r="BBW757" s="935"/>
      <c r="BBX757" s="935"/>
      <c r="BBY757" s="935"/>
      <c r="BBZ757" s="935"/>
      <c r="BCA757" s="935"/>
      <c r="BCB757" s="935"/>
      <c r="BCC757" s="935"/>
      <c r="BCD757" s="935"/>
      <c r="BCE757" s="935"/>
      <c r="BCF757" s="935"/>
      <c r="BCG757" s="935"/>
      <c r="BCH757" s="935"/>
      <c r="BCI757" s="935"/>
      <c r="BCJ757" s="935"/>
      <c r="BCK757" s="935"/>
      <c r="BCL757" s="935"/>
      <c r="BCM757" s="935"/>
      <c r="BCN757" s="935"/>
      <c r="BCO757" s="935"/>
      <c r="BCP757" s="935"/>
      <c r="BCQ757" s="935"/>
      <c r="BCR757" s="935"/>
      <c r="BCS757" s="935"/>
      <c r="BCT757" s="935"/>
      <c r="BCU757" s="935"/>
      <c r="BCV757" s="935"/>
      <c r="BCW757" s="935"/>
      <c r="BCX757" s="935"/>
      <c r="BCY757" s="935"/>
      <c r="BCZ757" s="935"/>
      <c r="BDA757" s="935"/>
      <c r="BDB757" s="935"/>
      <c r="BDC757" s="935"/>
      <c r="BDD757" s="935"/>
      <c r="BDE757" s="935"/>
      <c r="BDF757" s="935"/>
      <c r="BDG757" s="935"/>
      <c r="BDH757" s="935"/>
      <c r="BDI757" s="935"/>
      <c r="BDJ757" s="935"/>
      <c r="BDK757" s="935"/>
      <c r="BDL757" s="935"/>
      <c r="BDM757" s="935"/>
      <c r="BDN757" s="935"/>
      <c r="BDO757" s="935"/>
      <c r="BDP757" s="935"/>
      <c r="BDQ757" s="935"/>
      <c r="BDR757" s="935"/>
      <c r="BDS757" s="935"/>
      <c r="BDT757" s="935"/>
      <c r="BDU757" s="935"/>
      <c r="BDV757" s="935"/>
      <c r="BDW757" s="935"/>
      <c r="BDX757" s="935"/>
      <c r="BDY757" s="935"/>
      <c r="BDZ757" s="935"/>
      <c r="BEA757" s="935"/>
      <c r="BEB757" s="935"/>
      <c r="BEC757" s="935"/>
      <c r="BED757" s="935"/>
      <c r="BEE757" s="935"/>
      <c r="BEF757" s="935"/>
      <c r="BEG757" s="935"/>
      <c r="BEH757" s="935"/>
      <c r="BEI757" s="935"/>
      <c r="BEJ757" s="935"/>
      <c r="BEK757" s="935"/>
      <c r="BEL757" s="935"/>
      <c r="BEM757" s="935"/>
      <c r="BEN757" s="935"/>
      <c r="BEO757" s="935"/>
      <c r="BEP757" s="935"/>
      <c r="BEQ757" s="935"/>
      <c r="BER757" s="935"/>
      <c r="BES757" s="935"/>
      <c r="BET757" s="935"/>
      <c r="BEU757" s="935"/>
      <c r="BEV757" s="935"/>
      <c r="BEW757" s="935"/>
      <c r="BEX757" s="935"/>
      <c r="BEY757" s="935"/>
      <c r="BEZ757" s="935"/>
      <c r="BFA757" s="935"/>
      <c r="BFB757" s="935"/>
      <c r="BFC757" s="935"/>
      <c r="BFD757" s="935"/>
      <c r="BFE757" s="935"/>
      <c r="BFF757" s="935"/>
      <c r="BFG757" s="935"/>
      <c r="BFH757" s="935"/>
      <c r="BFI757" s="935"/>
      <c r="BFJ757" s="935"/>
      <c r="BFK757" s="935"/>
      <c r="BFL757" s="935"/>
      <c r="BFM757" s="935"/>
      <c r="BFN757" s="935"/>
      <c r="BFO757" s="935"/>
      <c r="BFP757" s="935"/>
      <c r="BFQ757" s="935"/>
      <c r="BFR757" s="935"/>
      <c r="BFS757" s="935"/>
      <c r="BFT757" s="935"/>
      <c r="BFU757" s="935"/>
      <c r="BFV757" s="935"/>
      <c r="BFW757" s="935"/>
      <c r="BFX757" s="935"/>
      <c r="BFY757" s="935"/>
      <c r="BFZ757" s="935"/>
      <c r="BGA757" s="935"/>
      <c r="BGB757" s="935"/>
      <c r="BGC757" s="935"/>
      <c r="BGD757" s="935"/>
      <c r="BGE757" s="935"/>
      <c r="BGF757" s="935"/>
      <c r="BGG757" s="935"/>
      <c r="BGH757" s="935"/>
      <c r="BGI757" s="935"/>
      <c r="BGJ757" s="935"/>
      <c r="BGK757" s="935"/>
      <c r="BGL757" s="935"/>
      <c r="BGM757" s="935"/>
      <c r="BGN757" s="935"/>
      <c r="BGO757" s="935"/>
      <c r="BGP757" s="935"/>
      <c r="BGQ757" s="935"/>
      <c r="BGR757" s="935"/>
      <c r="BGS757" s="935"/>
      <c r="BGT757" s="935"/>
      <c r="BGU757" s="935"/>
      <c r="BGV757" s="935"/>
      <c r="BGW757" s="935"/>
      <c r="BGX757" s="935"/>
      <c r="BGY757" s="935"/>
      <c r="BGZ757" s="935"/>
      <c r="BHA757" s="935"/>
      <c r="BHB757" s="935"/>
      <c r="BHC757" s="935"/>
      <c r="BHD757" s="935"/>
      <c r="BHE757" s="935"/>
      <c r="BHF757" s="935"/>
      <c r="BHG757" s="935"/>
      <c r="BHH757" s="935"/>
      <c r="BHI757" s="935"/>
      <c r="BHJ757" s="935"/>
      <c r="BHK757" s="935"/>
      <c r="BHL757" s="935"/>
      <c r="BHM757" s="935"/>
      <c r="BHN757" s="935"/>
      <c r="BHO757" s="935"/>
      <c r="BHP757" s="935"/>
      <c r="BHQ757" s="935"/>
      <c r="BHR757" s="935"/>
      <c r="BHS757" s="935"/>
      <c r="BHT757" s="935"/>
      <c r="BHU757" s="935"/>
      <c r="BHV757" s="935"/>
      <c r="BHW757" s="935"/>
      <c r="BHX757" s="935"/>
      <c r="BHY757" s="935"/>
      <c r="BHZ757" s="935"/>
      <c r="BIA757" s="935"/>
      <c r="BIB757" s="935"/>
      <c r="BIC757" s="935"/>
      <c r="BID757" s="935"/>
      <c r="BIE757" s="935"/>
      <c r="BIF757" s="935"/>
      <c r="BIG757" s="935"/>
      <c r="BIH757" s="935"/>
      <c r="BII757" s="935"/>
      <c r="BIJ757" s="935"/>
      <c r="BIK757" s="935"/>
      <c r="BIL757" s="935"/>
      <c r="BIM757" s="935"/>
      <c r="BIN757" s="935"/>
      <c r="BIO757" s="935"/>
      <c r="BIP757" s="935"/>
      <c r="BIQ757" s="935"/>
      <c r="BIR757" s="935"/>
      <c r="BIS757" s="935"/>
      <c r="BIT757" s="935"/>
      <c r="BIU757" s="935"/>
      <c r="BIV757" s="935"/>
      <c r="BIW757" s="935"/>
      <c r="BIX757" s="935"/>
      <c r="BIY757" s="935"/>
      <c r="BIZ757" s="935"/>
      <c r="BJA757" s="935"/>
      <c r="BJB757" s="935"/>
      <c r="BJC757" s="935"/>
      <c r="BJD757" s="935"/>
      <c r="BJE757" s="935"/>
      <c r="BJF757" s="935"/>
      <c r="BJG757" s="935"/>
      <c r="BJH757" s="935"/>
      <c r="BJI757" s="935"/>
      <c r="BJJ757" s="935"/>
      <c r="BJK757" s="935"/>
      <c r="BJL757" s="935"/>
      <c r="BJM757" s="935"/>
      <c r="BJN757" s="935"/>
      <c r="BJO757" s="935"/>
      <c r="BJP757" s="935"/>
      <c r="BJQ757" s="935"/>
      <c r="BJR757" s="935"/>
      <c r="BJS757" s="935"/>
      <c r="BJT757" s="935"/>
      <c r="BJU757" s="935"/>
      <c r="BJV757" s="935"/>
      <c r="BJW757" s="935"/>
      <c r="BJX757" s="935"/>
      <c r="BJY757" s="935"/>
      <c r="BJZ757" s="935"/>
      <c r="BKA757" s="935"/>
      <c r="BKB757" s="935"/>
      <c r="BKC757" s="935"/>
      <c r="BKD757" s="935"/>
      <c r="BKE757" s="935"/>
      <c r="BKF757" s="935"/>
      <c r="BKG757" s="935"/>
      <c r="BKH757" s="935"/>
      <c r="BKI757" s="935"/>
      <c r="BKJ757" s="935"/>
      <c r="BKK757" s="935"/>
      <c r="BKL757" s="935"/>
      <c r="BKM757" s="935"/>
      <c r="BKN757" s="935"/>
      <c r="BKO757" s="935"/>
      <c r="BKP757" s="935"/>
      <c r="BKQ757" s="935"/>
      <c r="BKR757" s="935"/>
      <c r="BKS757" s="935"/>
      <c r="BKT757" s="935"/>
      <c r="BKU757" s="935"/>
      <c r="BKV757" s="935"/>
      <c r="BKW757" s="935"/>
      <c r="BKX757" s="935"/>
      <c r="BKY757" s="935"/>
      <c r="BKZ757" s="935"/>
      <c r="BLA757" s="935"/>
      <c r="BLB757" s="935"/>
      <c r="BLC757" s="935"/>
      <c r="BLD757" s="935"/>
      <c r="BLE757" s="935"/>
      <c r="BLF757" s="935"/>
      <c r="BLG757" s="935"/>
      <c r="BLH757" s="935"/>
      <c r="BLI757" s="935"/>
      <c r="BLJ757" s="935"/>
      <c r="BLK757" s="935"/>
      <c r="BLL757" s="935"/>
      <c r="BLM757" s="935"/>
      <c r="BLN757" s="935"/>
      <c r="BLO757" s="935"/>
      <c r="BLP757" s="935"/>
      <c r="BLQ757" s="935"/>
      <c r="BLR757" s="935"/>
      <c r="BLS757" s="935"/>
      <c r="BLT757" s="935"/>
      <c r="BLU757" s="935"/>
      <c r="BLV757" s="935"/>
      <c r="BLW757" s="935"/>
      <c r="BLX757" s="935"/>
      <c r="BLY757" s="935"/>
      <c r="BLZ757" s="935"/>
      <c r="BMA757" s="935"/>
      <c r="BMB757" s="935"/>
      <c r="BMC757" s="935"/>
      <c r="BMD757" s="935"/>
      <c r="BME757" s="935"/>
      <c r="BMF757" s="935"/>
      <c r="BMG757" s="935"/>
      <c r="BMH757" s="935"/>
      <c r="BMI757" s="935"/>
      <c r="BMJ757" s="935"/>
      <c r="BMK757" s="935"/>
      <c r="BML757" s="935"/>
      <c r="BMM757" s="935"/>
      <c r="BMN757" s="935"/>
      <c r="BMO757" s="935"/>
      <c r="BMP757" s="935"/>
      <c r="BMQ757" s="935"/>
      <c r="BMR757" s="935"/>
      <c r="BMS757" s="935"/>
      <c r="BMT757" s="935"/>
      <c r="BMU757" s="935"/>
      <c r="BMV757" s="935"/>
      <c r="BMW757" s="935"/>
      <c r="BMX757" s="935"/>
      <c r="BMY757" s="935"/>
      <c r="BMZ757" s="935"/>
      <c r="BNA757" s="935"/>
      <c r="BNB757" s="935"/>
      <c r="BNC757" s="935"/>
      <c r="BND757" s="935"/>
      <c r="BNE757" s="935"/>
      <c r="BNF757" s="935"/>
      <c r="BNG757" s="935"/>
      <c r="BNH757" s="935"/>
      <c r="BNI757" s="935"/>
      <c r="BNJ757" s="935"/>
      <c r="BNK757" s="935"/>
      <c r="BNL757" s="935"/>
      <c r="BNM757" s="935"/>
      <c r="BNN757" s="935"/>
      <c r="BNO757" s="935"/>
      <c r="BNP757" s="935"/>
      <c r="BNQ757" s="935"/>
      <c r="BNR757" s="935"/>
      <c r="BNS757" s="935"/>
      <c r="BNT757" s="935"/>
      <c r="BNU757" s="935"/>
      <c r="BNV757" s="935"/>
      <c r="BNW757" s="935"/>
      <c r="BNX757" s="935"/>
      <c r="BNY757" s="935"/>
      <c r="BNZ757" s="935"/>
      <c r="BOA757" s="935"/>
      <c r="BOB757" s="935"/>
      <c r="BOC757" s="935"/>
      <c r="BOD757" s="935"/>
      <c r="BOE757" s="935"/>
      <c r="BOF757" s="935"/>
      <c r="BOG757" s="935"/>
      <c r="BOH757" s="935"/>
      <c r="BOI757" s="935"/>
      <c r="BOJ757" s="935"/>
      <c r="BOK757" s="935"/>
      <c r="BOL757" s="935"/>
      <c r="BOM757" s="935"/>
      <c r="BON757" s="935"/>
      <c r="BOO757" s="935"/>
      <c r="BOP757" s="935"/>
      <c r="BOQ757" s="935"/>
      <c r="BOR757" s="935"/>
      <c r="BOS757" s="935"/>
      <c r="BOT757" s="935"/>
      <c r="BOU757" s="935"/>
      <c r="BOV757" s="935"/>
      <c r="BOW757" s="935"/>
      <c r="BOX757" s="935"/>
      <c r="BOY757" s="935"/>
      <c r="BOZ757" s="935"/>
      <c r="BPA757" s="935"/>
      <c r="BPB757" s="935"/>
      <c r="BPC757" s="935"/>
      <c r="BPD757" s="935"/>
      <c r="BPE757" s="935"/>
      <c r="BPF757" s="935"/>
      <c r="BPG757" s="935"/>
      <c r="BPH757" s="935"/>
      <c r="BPI757" s="935"/>
      <c r="BPJ757" s="935"/>
      <c r="BPK757" s="935"/>
      <c r="BPL757" s="935"/>
      <c r="BPM757" s="935"/>
      <c r="BPN757" s="935"/>
      <c r="BPO757" s="935"/>
      <c r="BPP757" s="935"/>
      <c r="BPQ757" s="935"/>
      <c r="BPR757" s="935"/>
      <c r="BPS757" s="935"/>
      <c r="BPT757" s="935"/>
      <c r="BPU757" s="935"/>
      <c r="BPV757" s="935"/>
      <c r="BPW757" s="935"/>
      <c r="BPX757" s="935"/>
      <c r="BPY757" s="935"/>
      <c r="BPZ757" s="935"/>
      <c r="BQA757" s="935"/>
      <c r="BQB757" s="935"/>
      <c r="BQC757" s="935"/>
      <c r="BQD757" s="935"/>
      <c r="BQE757" s="935"/>
      <c r="BQF757" s="935"/>
      <c r="BQG757" s="935"/>
      <c r="BQH757" s="935"/>
      <c r="BQI757" s="935"/>
      <c r="BQJ757" s="935"/>
      <c r="BQK757" s="935"/>
      <c r="BQL757" s="935"/>
      <c r="BQM757" s="935"/>
      <c r="BQN757" s="935"/>
      <c r="BQO757" s="935"/>
      <c r="BQP757" s="935"/>
      <c r="BQQ757" s="935"/>
      <c r="BQR757" s="935"/>
      <c r="BQS757" s="935"/>
      <c r="BQT757" s="935"/>
      <c r="BQU757" s="935"/>
      <c r="BQV757" s="935"/>
      <c r="BQW757" s="935"/>
      <c r="BQX757" s="935"/>
      <c r="BQY757" s="935"/>
      <c r="BQZ757" s="935"/>
      <c r="BRA757" s="935"/>
      <c r="BRB757" s="935"/>
      <c r="BRC757" s="935"/>
      <c r="BRD757" s="935"/>
      <c r="BRE757" s="935"/>
      <c r="BRF757" s="935"/>
      <c r="BRG757" s="935"/>
      <c r="BRH757" s="935"/>
      <c r="BRI757" s="935"/>
      <c r="BRJ757" s="935"/>
      <c r="BRK757" s="935"/>
      <c r="BRL757" s="935"/>
      <c r="BRM757" s="935"/>
      <c r="BRN757" s="935"/>
      <c r="BRO757" s="935"/>
      <c r="BRP757" s="935"/>
      <c r="BRQ757" s="935"/>
      <c r="BRR757" s="935"/>
      <c r="BRS757" s="935"/>
      <c r="BRT757" s="935"/>
      <c r="BRU757" s="935"/>
      <c r="BRV757" s="935"/>
      <c r="BRW757" s="935"/>
      <c r="BRX757" s="935"/>
      <c r="BRY757" s="935"/>
      <c r="BRZ757" s="935"/>
      <c r="BSA757" s="935"/>
      <c r="BSB757" s="935"/>
      <c r="BSC757" s="935"/>
      <c r="BSD757" s="935"/>
      <c r="BSE757" s="935"/>
      <c r="BSF757" s="935"/>
      <c r="BSG757" s="935"/>
      <c r="BSH757" s="935"/>
      <c r="BSI757" s="935"/>
      <c r="BSJ757" s="935"/>
      <c r="BSK757" s="935"/>
      <c r="BSL757" s="935"/>
      <c r="BSM757" s="935"/>
      <c r="BSN757" s="935"/>
      <c r="BSO757" s="935"/>
      <c r="BSP757" s="935"/>
      <c r="BSQ757" s="935"/>
      <c r="BSR757" s="935"/>
      <c r="BSS757" s="935"/>
      <c r="BST757" s="935"/>
      <c r="BSU757" s="935"/>
      <c r="BSV757" s="935"/>
      <c r="BSW757" s="935"/>
      <c r="BSX757" s="935"/>
      <c r="BSY757" s="935"/>
      <c r="BSZ757" s="935"/>
      <c r="BTA757" s="935"/>
      <c r="BTB757" s="935"/>
      <c r="BTC757" s="935"/>
      <c r="BTD757" s="935"/>
      <c r="BTE757" s="935"/>
      <c r="BTF757" s="935"/>
      <c r="BTG757" s="935"/>
      <c r="BTH757" s="935"/>
      <c r="BTI757" s="935"/>
      <c r="BTJ757" s="935"/>
      <c r="BTK757" s="935"/>
      <c r="BTL757" s="935"/>
      <c r="BTM757" s="935"/>
      <c r="BTN757" s="935"/>
      <c r="BTO757" s="935"/>
      <c r="BTP757" s="935"/>
      <c r="BTQ757" s="935"/>
      <c r="BTR757" s="935"/>
      <c r="BTS757" s="935"/>
      <c r="BTT757" s="935"/>
      <c r="BTU757" s="935"/>
      <c r="BTV757" s="935"/>
      <c r="BTW757" s="935"/>
      <c r="BTX757" s="935"/>
      <c r="BTY757" s="935"/>
      <c r="BTZ757" s="935"/>
      <c r="BUA757" s="935"/>
      <c r="BUB757" s="935"/>
      <c r="BUC757" s="935"/>
      <c r="BUD757" s="935"/>
      <c r="BUE757" s="935"/>
      <c r="BUF757" s="935"/>
      <c r="BUG757" s="935"/>
      <c r="BUH757" s="935"/>
      <c r="BUI757" s="935"/>
      <c r="BUJ757" s="935"/>
      <c r="BUK757" s="935"/>
      <c r="BUL757" s="935"/>
      <c r="BUM757" s="935"/>
      <c r="BUN757" s="935"/>
      <c r="BUO757" s="935"/>
      <c r="BUP757" s="935"/>
      <c r="BUQ757" s="935"/>
      <c r="BUR757" s="935"/>
      <c r="BUS757" s="935"/>
      <c r="BUT757" s="935"/>
      <c r="BUU757" s="935"/>
      <c r="BUV757" s="935"/>
      <c r="BUW757" s="935"/>
      <c r="BUX757" s="935"/>
      <c r="BUY757" s="935"/>
      <c r="BUZ757" s="935"/>
      <c r="BVA757" s="935"/>
      <c r="BVB757" s="935"/>
      <c r="BVC757" s="935"/>
      <c r="BVD757" s="935"/>
      <c r="BVE757" s="935"/>
      <c r="BVF757" s="935"/>
      <c r="BVG757" s="935"/>
      <c r="BVH757" s="935"/>
      <c r="BVI757" s="935"/>
      <c r="BVJ757" s="935"/>
      <c r="BVK757" s="935"/>
      <c r="BVL757" s="935"/>
      <c r="BVM757" s="935"/>
      <c r="BVN757" s="935"/>
      <c r="BVO757" s="935"/>
      <c r="BVP757" s="935"/>
      <c r="BVQ757" s="935"/>
      <c r="BVR757" s="935"/>
      <c r="BVS757" s="935"/>
      <c r="BVT757" s="935"/>
      <c r="BVU757" s="935"/>
      <c r="BVV757" s="935"/>
      <c r="BVW757" s="935"/>
      <c r="BVX757" s="935"/>
      <c r="BVY757" s="935"/>
      <c r="BVZ757" s="935"/>
      <c r="BWA757" s="935"/>
      <c r="BWB757" s="935"/>
      <c r="BWC757" s="935"/>
      <c r="BWD757" s="935"/>
      <c r="BWE757" s="935"/>
      <c r="BWF757" s="935"/>
      <c r="BWG757" s="935"/>
      <c r="BWH757" s="935"/>
      <c r="BWI757" s="935"/>
      <c r="BWJ757" s="935"/>
      <c r="BWK757" s="935"/>
      <c r="BWL757" s="935"/>
      <c r="BWM757" s="935"/>
      <c r="BWN757" s="935"/>
      <c r="BWO757" s="935"/>
      <c r="BWP757" s="935"/>
      <c r="BWQ757" s="935"/>
      <c r="BWR757" s="935"/>
      <c r="BWS757" s="935"/>
      <c r="BWT757" s="935"/>
      <c r="BWU757" s="935"/>
      <c r="BWV757" s="935"/>
      <c r="BWW757" s="935"/>
      <c r="BWX757" s="935"/>
      <c r="BWY757" s="935"/>
      <c r="BWZ757" s="935"/>
      <c r="BXA757" s="935"/>
      <c r="BXB757" s="935"/>
      <c r="BXC757" s="935"/>
      <c r="BXD757" s="935"/>
      <c r="BXE757" s="935"/>
      <c r="BXF757" s="935"/>
      <c r="BXG757" s="935"/>
      <c r="BXH757" s="935"/>
      <c r="BXI757" s="935"/>
      <c r="BXJ757" s="935"/>
      <c r="BXK757" s="935"/>
      <c r="BXL757" s="935"/>
      <c r="BXM757" s="935"/>
      <c r="BXN757" s="935"/>
      <c r="BXO757" s="935"/>
      <c r="BXP757" s="935"/>
      <c r="BXQ757" s="935"/>
      <c r="BXR757" s="935"/>
      <c r="BXS757" s="935"/>
      <c r="BXT757" s="935"/>
      <c r="BXU757" s="935"/>
      <c r="BXV757" s="935"/>
      <c r="BXW757" s="935"/>
      <c r="BXX757" s="935"/>
      <c r="BXY757" s="935"/>
      <c r="BXZ757" s="935"/>
      <c r="BYA757" s="935"/>
      <c r="BYB757" s="935"/>
      <c r="BYC757" s="935"/>
      <c r="BYD757" s="935"/>
      <c r="BYE757" s="935"/>
      <c r="BYF757" s="935"/>
      <c r="BYG757" s="935"/>
      <c r="BYH757" s="935"/>
      <c r="BYI757" s="935"/>
      <c r="BYJ757" s="935"/>
      <c r="BYK757" s="935"/>
      <c r="BYL757" s="935"/>
      <c r="BYM757" s="935"/>
      <c r="BYN757" s="935"/>
      <c r="BYO757" s="935"/>
      <c r="BYP757" s="935"/>
      <c r="BYQ757" s="935"/>
      <c r="BYR757" s="935"/>
      <c r="BYS757" s="935"/>
      <c r="BYT757" s="935"/>
      <c r="BYU757" s="935"/>
      <c r="BYV757" s="935"/>
      <c r="BYW757" s="935"/>
      <c r="BYX757" s="935"/>
      <c r="BYY757" s="935"/>
      <c r="BYZ757" s="935"/>
      <c r="BZA757" s="935"/>
      <c r="BZB757" s="935"/>
      <c r="BZC757" s="935"/>
      <c r="BZD757" s="935"/>
      <c r="BZE757" s="935"/>
      <c r="BZF757" s="935"/>
      <c r="BZG757" s="935"/>
      <c r="BZH757" s="935"/>
      <c r="BZI757" s="935"/>
      <c r="BZJ757" s="935"/>
      <c r="BZK757" s="935"/>
      <c r="BZL757" s="935"/>
      <c r="BZM757" s="935"/>
      <c r="BZN757" s="935"/>
      <c r="BZO757" s="935"/>
      <c r="BZP757" s="935"/>
      <c r="BZQ757" s="935"/>
      <c r="BZR757" s="935"/>
      <c r="BZS757" s="935"/>
      <c r="BZT757" s="935"/>
      <c r="BZU757" s="935"/>
      <c r="BZV757" s="935"/>
      <c r="BZW757" s="935"/>
      <c r="BZX757" s="935"/>
      <c r="BZY757" s="935"/>
      <c r="BZZ757" s="935"/>
      <c r="CAA757" s="935"/>
      <c r="CAB757" s="935"/>
      <c r="CAC757" s="935"/>
      <c r="CAD757" s="935"/>
      <c r="CAE757" s="935"/>
      <c r="CAF757" s="935"/>
      <c r="CAG757" s="935"/>
      <c r="CAH757" s="935"/>
      <c r="CAI757" s="935"/>
      <c r="CAJ757" s="935"/>
      <c r="CAK757" s="935"/>
      <c r="CAL757" s="935"/>
      <c r="CAM757" s="935"/>
      <c r="CAN757" s="935"/>
      <c r="CAO757" s="935"/>
      <c r="CAP757" s="935"/>
      <c r="CAQ757" s="935"/>
      <c r="CAR757" s="935"/>
      <c r="CAS757" s="935"/>
      <c r="CAT757" s="935"/>
      <c r="CAU757" s="935"/>
      <c r="CAV757" s="935"/>
      <c r="CAW757" s="935"/>
      <c r="CAX757" s="935"/>
      <c r="CAY757" s="935"/>
      <c r="CAZ757" s="935"/>
      <c r="CBA757" s="935"/>
      <c r="CBB757" s="935"/>
      <c r="CBC757" s="935"/>
      <c r="CBD757" s="935"/>
      <c r="CBE757" s="935"/>
      <c r="CBF757" s="935"/>
      <c r="CBG757" s="935"/>
      <c r="CBH757" s="935"/>
      <c r="CBI757" s="935"/>
      <c r="CBJ757" s="935"/>
      <c r="CBK757" s="935"/>
      <c r="CBL757" s="935"/>
      <c r="CBM757" s="935"/>
      <c r="CBN757" s="935"/>
      <c r="CBO757" s="935"/>
      <c r="CBP757" s="935"/>
      <c r="CBQ757" s="935"/>
      <c r="CBR757" s="935"/>
      <c r="CBS757" s="935"/>
      <c r="CBT757" s="935"/>
      <c r="CBU757" s="935"/>
      <c r="CBV757" s="935"/>
      <c r="CBW757" s="935"/>
      <c r="CBX757" s="935"/>
      <c r="CBY757" s="935"/>
      <c r="CBZ757" s="935"/>
      <c r="CCA757" s="935"/>
      <c r="CCB757" s="935"/>
      <c r="CCC757" s="935"/>
      <c r="CCD757" s="935"/>
      <c r="CCE757" s="935"/>
      <c r="CCF757" s="935"/>
      <c r="CCG757" s="935"/>
      <c r="CCH757" s="935"/>
      <c r="CCI757" s="935"/>
      <c r="CCJ757" s="935"/>
      <c r="CCK757" s="935"/>
      <c r="CCL757" s="935"/>
      <c r="CCM757" s="935"/>
      <c r="CCN757" s="935"/>
      <c r="CCO757" s="935"/>
      <c r="CCP757" s="935"/>
      <c r="CCQ757" s="935"/>
      <c r="CCR757" s="935"/>
      <c r="CCS757" s="935"/>
      <c r="CCT757" s="935"/>
      <c r="CCU757" s="935"/>
      <c r="CCV757" s="935"/>
      <c r="CCW757" s="935"/>
      <c r="CCX757" s="935"/>
      <c r="CCY757" s="935"/>
      <c r="CCZ757" s="935"/>
      <c r="CDA757" s="935"/>
      <c r="CDB757" s="935"/>
      <c r="CDC757" s="935"/>
      <c r="CDD757" s="935"/>
      <c r="CDE757" s="935"/>
      <c r="CDF757" s="935"/>
      <c r="CDG757" s="935"/>
      <c r="CDH757" s="935"/>
      <c r="CDI757" s="935"/>
      <c r="CDJ757" s="935"/>
      <c r="CDK757" s="935"/>
      <c r="CDL757" s="935"/>
      <c r="CDM757" s="935"/>
      <c r="CDN757" s="935"/>
      <c r="CDO757" s="935"/>
      <c r="CDP757" s="935"/>
      <c r="CDQ757" s="935"/>
      <c r="CDR757" s="935"/>
      <c r="CDS757" s="935"/>
      <c r="CDT757" s="935"/>
      <c r="CDU757" s="935"/>
      <c r="CDV757" s="935"/>
      <c r="CDW757" s="935"/>
      <c r="CDX757" s="935"/>
      <c r="CDY757" s="935"/>
      <c r="CDZ757" s="935"/>
      <c r="CEA757" s="935"/>
      <c r="CEB757" s="935"/>
      <c r="CEC757" s="935"/>
      <c r="CED757" s="935"/>
      <c r="CEE757" s="935"/>
      <c r="CEF757" s="935"/>
      <c r="CEG757" s="935"/>
      <c r="CEH757" s="935"/>
      <c r="CEI757" s="935"/>
      <c r="CEJ757" s="935"/>
      <c r="CEK757" s="935"/>
      <c r="CEL757" s="935"/>
      <c r="CEM757" s="935"/>
      <c r="CEN757" s="935"/>
      <c r="CEO757" s="935"/>
      <c r="CEP757" s="935"/>
      <c r="CEQ757" s="935"/>
      <c r="CER757" s="935"/>
      <c r="CES757" s="935"/>
      <c r="CET757" s="935"/>
      <c r="CEU757" s="935"/>
      <c r="CEV757" s="935"/>
      <c r="CEW757" s="935"/>
      <c r="CEX757" s="935"/>
      <c r="CEY757" s="935"/>
      <c r="CEZ757" s="935"/>
      <c r="CFA757" s="935"/>
      <c r="CFB757" s="935"/>
      <c r="CFC757" s="935"/>
      <c r="CFD757" s="935"/>
      <c r="CFE757" s="935"/>
      <c r="CFF757" s="935"/>
      <c r="CFG757" s="935"/>
      <c r="CFH757" s="935"/>
      <c r="CFI757" s="935"/>
      <c r="CFJ757" s="935"/>
      <c r="CFK757" s="935"/>
      <c r="CFL757" s="935"/>
      <c r="CFM757" s="935"/>
      <c r="CFN757" s="935"/>
      <c r="CFO757" s="935"/>
      <c r="CFP757" s="935"/>
      <c r="CFQ757" s="935"/>
      <c r="CFR757" s="935"/>
      <c r="CFS757" s="935"/>
      <c r="CFT757" s="935"/>
      <c r="CFU757" s="935"/>
      <c r="CFV757" s="935"/>
      <c r="CFW757" s="935"/>
      <c r="CFX757" s="935"/>
      <c r="CFY757" s="935"/>
      <c r="CFZ757" s="935"/>
      <c r="CGA757" s="935"/>
      <c r="CGB757" s="935"/>
      <c r="CGC757" s="935"/>
      <c r="CGD757" s="935"/>
      <c r="CGE757" s="935"/>
      <c r="CGF757" s="935"/>
      <c r="CGG757" s="935"/>
      <c r="CGH757" s="935"/>
      <c r="CGI757" s="935"/>
      <c r="CGJ757" s="935"/>
      <c r="CGK757" s="935"/>
      <c r="CGL757" s="935"/>
      <c r="CGM757" s="935"/>
      <c r="CGN757" s="935"/>
      <c r="CGO757" s="935"/>
      <c r="CGP757" s="935"/>
      <c r="CGQ757" s="935"/>
      <c r="CGR757" s="935"/>
      <c r="CGS757" s="935"/>
      <c r="CGT757" s="935"/>
      <c r="CGU757" s="935"/>
      <c r="CGV757" s="935"/>
      <c r="CGW757" s="935"/>
      <c r="CGX757" s="935"/>
      <c r="CGY757" s="935"/>
      <c r="CGZ757" s="935"/>
      <c r="CHA757" s="935"/>
      <c r="CHB757" s="935"/>
      <c r="CHC757" s="935"/>
      <c r="CHD757" s="935"/>
      <c r="CHE757" s="935"/>
      <c r="CHF757" s="935"/>
      <c r="CHG757" s="935"/>
      <c r="CHH757" s="935"/>
      <c r="CHI757" s="935"/>
      <c r="CHJ757" s="935"/>
      <c r="CHK757" s="935"/>
      <c r="CHL757" s="935"/>
      <c r="CHM757" s="935"/>
      <c r="CHN757" s="935"/>
      <c r="CHO757" s="935"/>
      <c r="CHP757" s="935"/>
      <c r="CHQ757" s="935"/>
      <c r="CHR757" s="935"/>
      <c r="CHS757" s="935"/>
      <c r="CHT757" s="935"/>
      <c r="CHU757" s="935"/>
      <c r="CHV757" s="935"/>
      <c r="CHW757" s="935"/>
      <c r="CHX757" s="935"/>
      <c r="CHY757" s="935"/>
      <c r="CHZ757" s="935"/>
      <c r="CIA757" s="935"/>
      <c r="CIB757" s="935"/>
      <c r="CIC757" s="935"/>
      <c r="CID757" s="935"/>
      <c r="CIE757" s="935"/>
      <c r="CIF757" s="935"/>
      <c r="CIG757" s="935"/>
      <c r="CIH757" s="935"/>
      <c r="CII757" s="935"/>
      <c r="CIJ757" s="935"/>
      <c r="CIK757" s="935"/>
      <c r="CIL757" s="935"/>
      <c r="CIM757" s="935"/>
      <c r="CIN757" s="935"/>
      <c r="CIO757" s="935"/>
      <c r="CIP757" s="935"/>
      <c r="CIQ757" s="935"/>
      <c r="CIR757" s="935"/>
      <c r="CIS757" s="935"/>
      <c r="CIT757" s="935"/>
      <c r="CIU757" s="935"/>
      <c r="CIV757" s="935"/>
      <c r="CIW757" s="935"/>
      <c r="CIX757" s="935"/>
      <c r="CIY757" s="935"/>
      <c r="CIZ757" s="935"/>
      <c r="CJA757" s="935"/>
      <c r="CJB757" s="935"/>
      <c r="CJC757" s="935"/>
      <c r="CJD757" s="935"/>
      <c r="CJE757" s="935"/>
      <c r="CJF757" s="935"/>
      <c r="CJG757" s="935"/>
      <c r="CJH757" s="935"/>
      <c r="CJI757" s="935"/>
      <c r="CJJ757" s="935"/>
      <c r="CJK757" s="935"/>
      <c r="CJL757" s="935"/>
      <c r="CJM757" s="935"/>
      <c r="CJN757" s="935"/>
      <c r="CJO757" s="935"/>
      <c r="CJP757" s="935"/>
      <c r="CJQ757" s="935"/>
      <c r="CJR757" s="935"/>
      <c r="CJS757" s="935"/>
      <c r="CJT757" s="935"/>
      <c r="CJU757" s="935"/>
      <c r="CJV757" s="935"/>
      <c r="CJW757" s="935"/>
      <c r="CJX757" s="935"/>
      <c r="CJY757" s="935"/>
      <c r="CJZ757" s="935"/>
      <c r="CKA757" s="935"/>
      <c r="CKB757" s="935"/>
      <c r="CKC757" s="935"/>
      <c r="CKD757" s="935"/>
      <c r="CKE757" s="935"/>
      <c r="CKF757" s="935"/>
      <c r="CKG757" s="935"/>
      <c r="CKH757" s="935"/>
      <c r="CKI757" s="935"/>
      <c r="CKJ757" s="935"/>
      <c r="CKK757" s="935"/>
      <c r="CKL757" s="935"/>
      <c r="CKM757" s="935"/>
      <c r="CKN757" s="935"/>
      <c r="CKO757" s="935"/>
      <c r="CKP757" s="935"/>
      <c r="CKQ757" s="935"/>
      <c r="CKR757" s="935"/>
      <c r="CKS757" s="935"/>
      <c r="CKT757" s="935"/>
      <c r="CKU757" s="935"/>
      <c r="CKV757" s="935"/>
      <c r="CKW757" s="935"/>
      <c r="CKX757" s="935"/>
      <c r="CKY757" s="935"/>
      <c r="CKZ757" s="935"/>
      <c r="CLA757" s="935"/>
      <c r="CLB757" s="935"/>
      <c r="CLC757" s="935"/>
      <c r="CLD757" s="935"/>
      <c r="CLE757" s="935"/>
      <c r="CLF757" s="935"/>
      <c r="CLG757" s="935"/>
      <c r="CLH757" s="935"/>
      <c r="CLI757" s="935"/>
      <c r="CLJ757" s="935"/>
      <c r="CLK757" s="935"/>
      <c r="CLL757" s="935"/>
      <c r="CLM757" s="935"/>
      <c r="CLN757" s="935"/>
      <c r="CLO757" s="935"/>
      <c r="CLP757" s="935"/>
      <c r="CLQ757" s="935"/>
      <c r="CLR757" s="935"/>
      <c r="CLS757" s="935"/>
      <c r="CLT757" s="935"/>
      <c r="CLU757" s="935"/>
      <c r="CLV757" s="935"/>
      <c r="CLW757" s="935"/>
      <c r="CLX757" s="935"/>
      <c r="CLY757" s="935"/>
      <c r="CLZ757" s="935"/>
      <c r="CMA757" s="935"/>
      <c r="CMB757" s="935"/>
      <c r="CMC757" s="935"/>
      <c r="CMD757" s="935"/>
      <c r="CME757" s="935"/>
      <c r="CMF757" s="935"/>
      <c r="CMG757" s="935"/>
      <c r="CMH757" s="935"/>
      <c r="CMI757" s="935"/>
      <c r="CMJ757" s="935"/>
      <c r="CMK757" s="935"/>
      <c r="CML757" s="935"/>
      <c r="CMM757" s="935"/>
      <c r="CMN757" s="935"/>
      <c r="CMO757" s="935"/>
      <c r="CMP757" s="935"/>
      <c r="CMQ757" s="935"/>
      <c r="CMR757" s="935"/>
      <c r="CMS757" s="935"/>
      <c r="CMT757" s="935"/>
      <c r="CMU757" s="935"/>
      <c r="CMV757" s="935"/>
      <c r="CMW757" s="935"/>
      <c r="CMX757" s="935"/>
      <c r="CMY757" s="935"/>
      <c r="CMZ757" s="935"/>
      <c r="CNA757" s="935"/>
      <c r="CNB757" s="935"/>
      <c r="CNC757" s="935"/>
      <c r="CND757" s="935"/>
      <c r="CNE757" s="935"/>
      <c r="CNF757" s="935"/>
      <c r="CNG757" s="935"/>
      <c r="CNH757" s="935"/>
      <c r="CNI757" s="935"/>
      <c r="CNJ757" s="935"/>
      <c r="CNK757" s="935"/>
      <c r="CNL757" s="935"/>
      <c r="CNM757" s="935"/>
      <c r="CNN757" s="935"/>
      <c r="CNO757" s="935"/>
      <c r="CNP757" s="935"/>
      <c r="CNQ757" s="935"/>
      <c r="CNR757" s="935"/>
      <c r="CNS757" s="935"/>
      <c r="CNT757" s="935"/>
      <c r="CNU757" s="935"/>
      <c r="CNV757" s="935"/>
      <c r="CNW757" s="935"/>
      <c r="CNX757" s="935"/>
      <c r="CNY757" s="935"/>
      <c r="CNZ757" s="935"/>
      <c r="COA757" s="935"/>
      <c r="COB757" s="935"/>
      <c r="COC757" s="935"/>
      <c r="COD757" s="935"/>
      <c r="COE757" s="935"/>
      <c r="COF757" s="935"/>
      <c r="COG757" s="935"/>
      <c r="COH757" s="935"/>
      <c r="COI757" s="935"/>
      <c r="COJ757" s="935"/>
      <c r="COK757" s="935"/>
      <c r="COL757" s="935"/>
      <c r="COM757" s="935"/>
      <c r="CON757" s="935"/>
      <c r="COO757" s="935"/>
      <c r="COP757" s="935"/>
      <c r="COQ757" s="935"/>
      <c r="COR757" s="935"/>
      <c r="COS757" s="935"/>
      <c r="COT757" s="935"/>
      <c r="COU757" s="935"/>
      <c r="COV757" s="935"/>
      <c r="COW757" s="935"/>
      <c r="COX757" s="935"/>
      <c r="COY757" s="935"/>
      <c r="COZ757" s="935"/>
      <c r="CPA757" s="935"/>
      <c r="CPB757" s="935"/>
      <c r="CPC757" s="935"/>
      <c r="CPD757" s="935"/>
      <c r="CPE757" s="935"/>
      <c r="CPF757" s="935"/>
      <c r="CPG757" s="935"/>
      <c r="CPH757" s="935"/>
      <c r="CPI757" s="935"/>
      <c r="CPJ757" s="935"/>
      <c r="CPK757" s="935"/>
      <c r="CPL757" s="935"/>
      <c r="CPM757" s="935"/>
      <c r="CPN757" s="935"/>
      <c r="CPO757" s="935"/>
      <c r="CPP757" s="935"/>
      <c r="CPQ757" s="935"/>
      <c r="CPR757" s="935"/>
      <c r="CPS757" s="935"/>
      <c r="CPT757" s="935"/>
      <c r="CPU757" s="935"/>
      <c r="CPV757" s="935"/>
      <c r="CPW757" s="935"/>
      <c r="CPX757" s="935"/>
      <c r="CPY757" s="935"/>
      <c r="CPZ757" s="935"/>
      <c r="CQA757" s="935"/>
      <c r="CQB757" s="935"/>
      <c r="CQC757" s="935"/>
      <c r="CQD757" s="935"/>
      <c r="CQE757" s="935"/>
      <c r="CQF757" s="935"/>
      <c r="CQG757" s="935"/>
      <c r="CQH757" s="935"/>
      <c r="CQI757" s="935"/>
      <c r="CQJ757" s="935"/>
      <c r="CQK757" s="935"/>
      <c r="CQL757" s="935"/>
      <c r="CQM757" s="935"/>
      <c r="CQN757" s="935"/>
      <c r="CQO757" s="935"/>
      <c r="CQP757" s="935"/>
      <c r="CQQ757" s="935"/>
      <c r="CQR757" s="935"/>
      <c r="CQS757" s="935"/>
      <c r="CQT757" s="935"/>
      <c r="CQU757" s="935"/>
      <c r="CQV757" s="935"/>
      <c r="CQW757" s="935"/>
      <c r="CQX757" s="935"/>
      <c r="CQY757" s="935"/>
      <c r="CQZ757" s="935"/>
      <c r="CRA757" s="935"/>
      <c r="CRB757" s="935"/>
      <c r="CRC757" s="935"/>
      <c r="CRD757" s="935"/>
      <c r="CRE757" s="935"/>
      <c r="CRF757" s="935"/>
      <c r="CRG757" s="935"/>
      <c r="CRH757" s="935"/>
      <c r="CRI757" s="935"/>
      <c r="CRJ757" s="935"/>
      <c r="CRK757" s="935"/>
      <c r="CRL757" s="935"/>
      <c r="CRM757" s="935"/>
      <c r="CRN757" s="935"/>
      <c r="CRO757" s="935"/>
      <c r="CRP757" s="935"/>
      <c r="CRQ757" s="935"/>
      <c r="CRR757" s="935"/>
      <c r="CRS757" s="935"/>
      <c r="CRT757" s="935"/>
      <c r="CRU757" s="935"/>
      <c r="CRV757" s="935"/>
      <c r="CRW757" s="935"/>
      <c r="CRX757" s="935"/>
      <c r="CRY757" s="935"/>
      <c r="CRZ757" s="935"/>
      <c r="CSA757" s="935"/>
      <c r="CSB757" s="935"/>
      <c r="CSC757" s="935"/>
      <c r="CSD757" s="935"/>
      <c r="CSE757" s="935"/>
      <c r="CSF757" s="935"/>
      <c r="CSG757" s="935"/>
      <c r="CSH757" s="935"/>
      <c r="CSI757" s="935"/>
      <c r="CSJ757" s="935"/>
      <c r="CSK757" s="935"/>
      <c r="CSL757" s="935"/>
      <c r="CSM757" s="935"/>
      <c r="CSN757" s="935"/>
      <c r="CSO757" s="935"/>
      <c r="CSP757" s="935"/>
      <c r="CSQ757" s="935"/>
      <c r="CSR757" s="935"/>
      <c r="CSS757" s="935"/>
      <c r="CST757" s="935"/>
      <c r="CSU757" s="935"/>
      <c r="CSV757" s="935"/>
      <c r="CSW757" s="935"/>
      <c r="CSX757" s="935"/>
      <c r="CSY757" s="935"/>
      <c r="CSZ757" s="935"/>
      <c r="CTA757" s="935"/>
      <c r="CTB757" s="935"/>
      <c r="CTC757" s="935"/>
      <c r="CTD757" s="935"/>
      <c r="CTE757" s="935"/>
      <c r="CTF757" s="935"/>
      <c r="CTG757" s="935"/>
      <c r="CTH757" s="935"/>
      <c r="CTI757" s="935"/>
      <c r="CTJ757" s="935"/>
      <c r="CTK757" s="935"/>
      <c r="CTL757" s="935"/>
      <c r="CTM757" s="935"/>
      <c r="CTN757" s="935"/>
      <c r="CTO757" s="935"/>
      <c r="CTP757" s="935"/>
      <c r="CTQ757" s="935"/>
      <c r="CTR757" s="935"/>
      <c r="CTS757" s="935"/>
      <c r="CTT757" s="935"/>
      <c r="CTU757" s="935"/>
      <c r="CTV757" s="935"/>
      <c r="CTW757" s="935"/>
      <c r="CTX757" s="935"/>
      <c r="CTY757" s="935"/>
      <c r="CTZ757" s="935"/>
      <c r="CUA757" s="935"/>
      <c r="CUB757" s="935"/>
      <c r="CUC757" s="935"/>
      <c r="CUD757" s="935"/>
      <c r="CUE757" s="935"/>
      <c r="CUF757" s="935"/>
      <c r="CUG757" s="935"/>
      <c r="CUH757" s="935"/>
      <c r="CUI757" s="935"/>
      <c r="CUJ757" s="935"/>
      <c r="CUK757" s="935"/>
      <c r="CUL757" s="935"/>
      <c r="CUM757" s="935"/>
      <c r="CUN757" s="935"/>
      <c r="CUO757" s="935"/>
      <c r="CUP757" s="935"/>
      <c r="CUQ757" s="935"/>
      <c r="CUR757" s="935"/>
      <c r="CUS757" s="935"/>
      <c r="CUT757" s="935"/>
      <c r="CUU757" s="935"/>
      <c r="CUV757" s="935"/>
      <c r="CUW757" s="935"/>
      <c r="CUX757" s="935"/>
      <c r="CUY757" s="935"/>
      <c r="CUZ757" s="935"/>
      <c r="CVA757" s="935"/>
      <c r="CVB757" s="935"/>
      <c r="CVC757" s="935"/>
      <c r="CVD757" s="935"/>
      <c r="CVE757" s="935"/>
      <c r="CVF757" s="935"/>
      <c r="CVG757" s="935"/>
      <c r="CVH757" s="935"/>
      <c r="CVI757" s="935"/>
      <c r="CVJ757" s="935"/>
      <c r="CVK757" s="935"/>
      <c r="CVL757" s="935"/>
      <c r="CVM757" s="935"/>
      <c r="CVN757" s="935"/>
      <c r="CVO757" s="935"/>
      <c r="CVP757" s="935"/>
      <c r="CVQ757" s="935"/>
      <c r="CVR757" s="935"/>
      <c r="CVS757" s="935"/>
      <c r="CVT757" s="935"/>
      <c r="CVU757" s="935"/>
      <c r="CVV757" s="935"/>
      <c r="CVW757" s="935"/>
      <c r="CVX757" s="935"/>
      <c r="CVY757" s="935"/>
      <c r="CVZ757" s="935"/>
      <c r="CWA757" s="935"/>
      <c r="CWB757" s="935"/>
      <c r="CWC757" s="935"/>
      <c r="CWD757" s="935"/>
      <c r="CWE757" s="935"/>
      <c r="CWF757" s="935"/>
      <c r="CWG757" s="935"/>
      <c r="CWH757" s="935"/>
      <c r="CWI757" s="935"/>
      <c r="CWJ757" s="935"/>
      <c r="CWK757" s="935"/>
      <c r="CWL757" s="935"/>
      <c r="CWM757" s="935"/>
      <c r="CWN757" s="935"/>
      <c r="CWO757" s="935"/>
      <c r="CWP757" s="935"/>
      <c r="CWQ757" s="935"/>
      <c r="CWR757" s="935"/>
      <c r="CWS757" s="935"/>
      <c r="CWT757" s="935"/>
      <c r="CWU757" s="935"/>
      <c r="CWV757" s="935"/>
      <c r="CWW757" s="935"/>
      <c r="CWX757" s="935"/>
      <c r="CWY757" s="935"/>
      <c r="CWZ757" s="935"/>
      <c r="CXA757" s="935"/>
      <c r="CXB757" s="935"/>
      <c r="CXC757" s="935"/>
      <c r="CXD757" s="935"/>
      <c r="CXE757" s="935"/>
      <c r="CXF757" s="935"/>
      <c r="CXG757" s="935"/>
      <c r="CXH757" s="935"/>
      <c r="CXI757" s="935"/>
      <c r="CXJ757" s="935"/>
      <c r="CXK757" s="935"/>
      <c r="CXL757" s="935"/>
      <c r="CXM757" s="935"/>
      <c r="CXN757" s="935"/>
      <c r="CXO757" s="935"/>
      <c r="CXP757" s="935"/>
      <c r="CXQ757" s="935"/>
      <c r="CXR757" s="935"/>
      <c r="CXS757" s="935"/>
      <c r="CXT757" s="935"/>
      <c r="CXU757" s="935"/>
      <c r="CXV757" s="935"/>
      <c r="CXW757" s="935"/>
      <c r="CXX757" s="935"/>
      <c r="CXY757" s="935"/>
      <c r="CXZ757" s="935"/>
      <c r="CYA757" s="935"/>
      <c r="CYB757" s="935"/>
      <c r="CYC757" s="935"/>
      <c r="CYD757" s="935"/>
      <c r="CYE757" s="935"/>
      <c r="CYF757" s="935"/>
      <c r="CYG757" s="935"/>
      <c r="CYH757" s="935"/>
      <c r="CYI757" s="935"/>
      <c r="CYJ757" s="935"/>
      <c r="CYK757" s="935"/>
      <c r="CYL757" s="935"/>
      <c r="CYM757" s="935"/>
      <c r="CYN757" s="935"/>
      <c r="CYO757" s="935"/>
      <c r="CYP757" s="935"/>
      <c r="CYQ757" s="935"/>
      <c r="CYR757" s="935"/>
      <c r="CYS757" s="935"/>
      <c r="CYT757" s="935"/>
      <c r="CYU757" s="935"/>
      <c r="CYV757" s="935"/>
      <c r="CYW757" s="935"/>
      <c r="CYX757" s="935"/>
      <c r="CYY757" s="935"/>
      <c r="CYZ757" s="935"/>
      <c r="CZA757" s="935"/>
      <c r="CZB757" s="935"/>
      <c r="CZC757" s="935"/>
      <c r="CZD757" s="935"/>
      <c r="CZE757" s="935"/>
      <c r="CZF757" s="935"/>
      <c r="CZG757" s="935"/>
      <c r="CZH757" s="935"/>
      <c r="CZI757" s="935"/>
      <c r="CZJ757" s="935"/>
      <c r="CZK757" s="935"/>
      <c r="CZL757" s="935"/>
      <c r="CZM757" s="935"/>
      <c r="CZN757" s="935"/>
      <c r="CZO757" s="935"/>
      <c r="CZP757" s="935"/>
      <c r="CZQ757" s="935"/>
      <c r="CZR757" s="935"/>
      <c r="CZS757" s="935"/>
      <c r="CZT757" s="935"/>
      <c r="CZU757" s="935"/>
      <c r="CZV757" s="935"/>
      <c r="CZW757" s="935"/>
      <c r="CZX757" s="935"/>
      <c r="CZY757" s="935"/>
      <c r="CZZ757" s="935"/>
      <c r="DAA757" s="935"/>
      <c r="DAB757" s="935"/>
      <c r="DAC757" s="935"/>
      <c r="DAD757" s="935"/>
      <c r="DAE757" s="935"/>
      <c r="DAF757" s="935"/>
      <c r="DAG757" s="935"/>
      <c r="DAH757" s="935"/>
      <c r="DAI757" s="935"/>
      <c r="DAJ757" s="935"/>
      <c r="DAK757" s="935"/>
      <c r="DAL757" s="935"/>
      <c r="DAM757" s="935"/>
      <c r="DAN757" s="935"/>
      <c r="DAO757" s="935"/>
      <c r="DAP757" s="935"/>
      <c r="DAQ757" s="935"/>
      <c r="DAR757" s="935"/>
      <c r="DAS757" s="935"/>
      <c r="DAT757" s="935"/>
      <c r="DAU757" s="935"/>
      <c r="DAV757" s="935"/>
      <c r="DAW757" s="935"/>
      <c r="DAX757" s="935"/>
      <c r="DAY757" s="935"/>
      <c r="DAZ757" s="935"/>
      <c r="DBA757" s="935"/>
      <c r="DBB757" s="935"/>
      <c r="DBC757" s="935"/>
      <c r="DBD757" s="935"/>
      <c r="DBE757" s="935"/>
      <c r="DBF757" s="935"/>
      <c r="DBG757" s="935"/>
      <c r="DBH757" s="935"/>
      <c r="DBI757" s="935"/>
      <c r="DBJ757" s="935"/>
      <c r="DBK757" s="935"/>
      <c r="DBL757" s="935"/>
      <c r="DBM757" s="935"/>
      <c r="DBN757" s="935"/>
      <c r="DBO757" s="935"/>
      <c r="DBP757" s="935"/>
      <c r="DBQ757" s="935"/>
      <c r="DBR757" s="935"/>
      <c r="DBS757" s="935"/>
      <c r="DBT757" s="935"/>
      <c r="DBU757" s="935"/>
      <c r="DBV757" s="935"/>
      <c r="DBW757" s="935"/>
      <c r="DBX757" s="935"/>
      <c r="DBY757" s="935"/>
      <c r="DBZ757" s="935"/>
      <c r="DCA757" s="935"/>
      <c r="DCB757" s="935"/>
      <c r="DCC757" s="935"/>
      <c r="DCD757" s="935"/>
      <c r="DCE757" s="935"/>
      <c r="DCF757" s="935"/>
      <c r="DCG757" s="935"/>
      <c r="DCH757" s="935"/>
      <c r="DCI757" s="935"/>
      <c r="DCJ757" s="935"/>
      <c r="DCK757" s="935"/>
      <c r="DCL757" s="935"/>
      <c r="DCM757" s="935"/>
      <c r="DCN757" s="935"/>
      <c r="DCO757" s="935"/>
      <c r="DCP757" s="935"/>
      <c r="DCQ757" s="935"/>
      <c r="DCR757" s="935"/>
      <c r="DCS757" s="935"/>
      <c r="DCT757" s="935"/>
      <c r="DCU757" s="935"/>
      <c r="DCV757" s="935"/>
      <c r="DCW757" s="935"/>
      <c r="DCX757" s="935"/>
      <c r="DCY757" s="935"/>
      <c r="DCZ757" s="935"/>
      <c r="DDA757" s="935"/>
      <c r="DDB757" s="935"/>
      <c r="DDC757" s="935"/>
      <c r="DDD757" s="935"/>
      <c r="DDE757" s="935"/>
      <c r="DDF757" s="935"/>
      <c r="DDG757" s="935"/>
      <c r="DDH757" s="935"/>
      <c r="DDI757" s="935"/>
      <c r="DDJ757" s="935"/>
      <c r="DDK757" s="935"/>
      <c r="DDL757" s="935"/>
      <c r="DDM757" s="935"/>
      <c r="DDN757" s="935"/>
      <c r="DDO757" s="935"/>
      <c r="DDP757" s="935"/>
      <c r="DDQ757" s="935"/>
      <c r="DDR757" s="935"/>
      <c r="DDS757" s="935"/>
      <c r="DDT757" s="935"/>
      <c r="DDU757" s="935"/>
      <c r="DDV757" s="935"/>
      <c r="DDW757" s="935"/>
      <c r="DDX757" s="935"/>
      <c r="DDY757" s="935"/>
      <c r="DDZ757" s="935"/>
      <c r="DEA757" s="935"/>
      <c r="DEB757" s="935"/>
      <c r="DEC757" s="935"/>
      <c r="DED757" s="935"/>
      <c r="DEE757" s="935"/>
      <c r="DEF757" s="935"/>
      <c r="DEG757" s="935"/>
      <c r="DEH757" s="935"/>
      <c r="DEI757" s="935"/>
      <c r="DEJ757" s="935"/>
      <c r="DEK757" s="935"/>
      <c r="DEL757" s="935"/>
      <c r="DEM757" s="935"/>
      <c r="DEN757" s="935"/>
      <c r="DEO757" s="935"/>
      <c r="DEP757" s="935"/>
      <c r="DEQ757" s="935"/>
      <c r="DER757" s="935"/>
      <c r="DES757" s="935"/>
      <c r="DET757" s="935"/>
      <c r="DEU757" s="935"/>
      <c r="DEV757" s="935"/>
      <c r="DEW757" s="935"/>
      <c r="DEX757" s="935"/>
      <c r="DEY757" s="935"/>
      <c r="DEZ757" s="935"/>
      <c r="DFA757" s="935"/>
      <c r="DFB757" s="935"/>
      <c r="DFC757" s="935"/>
      <c r="DFD757" s="935"/>
      <c r="DFE757" s="935"/>
      <c r="DFF757" s="935"/>
      <c r="DFG757" s="935"/>
      <c r="DFH757" s="935"/>
      <c r="DFI757" s="935"/>
      <c r="DFJ757" s="935"/>
      <c r="DFK757" s="935"/>
      <c r="DFL757" s="935"/>
      <c r="DFM757" s="935"/>
      <c r="DFN757" s="935"/>
      <c r="DFO757" s="935"/>
      <c r="DFP757" s="935"/>
      <c r="DFQ757" s="935"/>
      <c r="DFR757" s="935"/>
      <c r="DFS757" s="935"/>
      <c r="DFT757" s="935"/>
      <c r="DFU757" s="935"/>
      <c r="DFV757" s="935"/>
      <c r="DFW757" s="935"/>
      <c r="DFX757" s="935"/>
      <c r="DFY757" s="935"/>
      <c r="DFZ757" s="935"/>
      <c r="DGA757" s="935"/>
      <c r="DGB757" s="935"/>
      <c r="DGC757" s="935"/>
      <c r="DGD757" s="935"/>
      <c r="DGE757" s="935"/>
      <c r="DGF757" s="935"/>
      <c r="DGG757" s="935"/>
      <c r="DGH757" s="935"/>
      <c r="DGI757" s="935"/>
      <c r="DGJ757" s="935"/>
      <c r="DGK757" s="935"/>
      <c r="DGL757" s="935"/>
      <c r="DGM757" s="935"/>
      <c r="DGN757" s="935"/>
      <c r="DGO757" s="935"/>
      <c r="DGP757" s="935"/>
      <c r="DGQ757" s="935"/>
      <c r="DGR757" s="935"/>
      <c r="DGS757" s="935"/>
      <c r="DGT757" s="935"/>
      <c r="DGU757" s="935"/>
      <c r="DGV757" s="935"/>
      <c r="DGW757" s="935"/>
      <c r="DGX757" s="935"/>
      <c r="DGY757" s="935"/>
      <c r="DGZ757" s="935"/>
      <c r="DHA757" s="935"/>
      <c r="DHB757" s="935"/>
      <c r="DHC757" s="935"/>
      <c r="DHD757" s="935"/>
      <c r="DHE757" s="935"/>
      <c r="DHF757" s="935"/>
      <c r="DHG757" s="935"/>
      <c r="DHH757" s="935"/>
      <c r="DHI757" s="935"/>
      <c r="DHJ757" s="935"/>
      <c r="DHK757" s="935"/>
      <c r="DHL757" s="935"/>
      <c r="DHM757" s="935"/>
      <c r="DHN757" s="935"/>
      <c r="DHO757" s="935"/>
      <c r="DHP757" s="935"/>
      <c r="DHQ757" s="935"/>
      <c r="DHR757" s="935"/>
      <c r="DHS757" s="935"/>
      <c r="DHT757" s="935"/>
      <c r="DHU757" s="935"/>
      <c r="DHV757" s="935"/>
      <c r="DHW757" s="935"/>
      <c r="DHX757" s="935"/>
      <c r="DHY757" s="935"/>
      <c r="DHZ757" s="935"/>
      <c r="DIA757" s="935"/>
      <c r="DIB757" s="935"/>
      <c r="DIC757" s="935"/>
      <c r="DID757" s="935"/>
      <c r="DIE757" s="935"/>
      <c r="DIF757" s="935"/>
      <c r="DIG757" s="935"/>
      <c r="DIH757" s="935"/>
      <c r="DII757" s="935"/>
      <c r="DIJ757" s="935"/>
      <c r="DIK757" s="935"/>
      <c r="DIL757" s="935"/>
      <c r="DIM757" s="935"/>
      <c r="DIN757" s="935"/>
      <c r="DIO757" s="935"/>
      <c r="DIP757" s="935"/>
      <c r="DIQ757" s="935"/>
      <c r="DIR757" s="935"/>
      <c r="DIS757" s="935"/>
      <c r="DIT757" s="935"/>
      <c r="DIU757" s="935"/>
      <c r="DIV757" s="935"/>
      <c r="DIW757" s="935"/>
      <c r="DIX757" s="935"/>
      <c r="DIY757" s="935"/>
      <c r="DIZ757" s="935"/>
      <c r="DJA757" s="935"/>
      <c r="DJB757" s="935"/>
      <c r="DJC757" s="935"/>
      <c r="DJD757" s="935"/>
      <c r="DJE757" s="935"/>
      <c r="DJF757" s="935"/>
      <c r="DJG757" s="935"/>
      <c r="DJH757" s="935"/>
      <c r="DJI757" s="935"/>
      <c r="DJJ757" s="935"/>
      <c r="DJK757" s="935"/>
      <c r="DJL757" s="935"/>
      <c r="DJM757" s="935"/>
      <c r="DJN757" s="935"/>
      <c r="DJO757" s="935"/>
      <c r="DJP757" s="935"/>
      <c r="DJQ757" s="935"/>
      <c r="DJR757" s="935"/>
      <c r="DJS757" s="935"/>
      <c r="DJT757" s="935"/>
      <c r="DJU757" s="935"/>
      <c r="DJV757" s="935"/>
      <c r="DJW757" s="935"/>
      <c r="DJX757" s="935"/>
      <c r="DJY757" s="935"/>
      <c r="DJZ757" s="935"/>
      <c r="DKA757" s="935"/>
      <c r="DKB757" s="935"/>
      <c r="DKC757" s="935"/>
      <c r="DKD757" s="935"/>
      <c r="DKE757" s="935"/>
      <c r="DKF757" s="935"/>
      <c r="DKG757" s="935"/>
      <c r="DKH757" s="935"/>
      <c r="DKI757" s="935"/>
      <c r="DKJ757" s="935"/>
      <c r="DKK757" s="935"/>
      <c r="DKL757" s="935"/>
      <c r="DKM757" s="935"/>
      <c r="DKN757" s="935"/>
      <c r="DKO757" s="935"/>
      <c r="DKP757" s="935"/>
      <c r="DKQ757" s="935"/>
      <c r="DKR757" s="935"/>
      <c r="DKS757" s="935"/>
      <c r="DKT757" s="935"/>
      <c r="DKU757" s="935"/>
      <c r="DKV757" s="935"/>
      <c r="DKW757" s="935"/>
      <c r="DKX757" s="935"/>
      <c r="DKY757" s="935"/>
      <c r="DKZ757" s="935"/>
      <c r="DLA757" s="935"/>
      <c r="DLB757" s="935"/>
      <c r="DLC757" s="935"/>
      <c r="DLD757" s="935"/>
      <c r="DLE757" s="935"/>
      <c r="DLF757" s="935"/>
      <c r="DLG757" s="935"/>
      <c r="DLH757" s="935"/>
      <c r="DLI757" s="935"/>
      <c r="DLJ757" s="935"/>
      <c r="DLK757" s="935"/>
      <c r="DLL757" s="935"/>
      <c r="DLM757" s="935"/>
      <c r="DLN757" s="935"/>
      <c r="DLO757" s="935"/>
      <c r="DLP757" s="935"/>
      <c r="DLQ757" s="935"/>
      <c r="DLR757" s="935"/>
      <c r="DLS757" s="935"/>
      <c r="DLT757" s="935"/>
      <c r="DLU757" s="935"/>
      <c r="DLV757" s="935"/>
      <c r="DLW757" s="935"/>
      <c r="DLX757" s="935"/>
      <c r="DLY757" s="935"/>
      <c r="DLZ757" s="935"/>
      <c r="DMA757" s="935"/>
      <c r="DMB757" s="935"/>
      <c r="DMC757" s="935"/>
      <c r="DMD757" s="935"/>
      <c r="DME757" s="935"/>
      <c r="DMF757" s="935"/>
      <c r="DMG757" s="935"/>
      <c r="DMH757" s="935"/>
      <c r="DMI757" s="935"/>
      <c r="DMJ757" s="935"/>
      <c r="DMK757" s="935"/>
      <c r="DML757" s="935"/>
      <c r="DMM757" s="935"/>
      <c r="DMN757" s="935"/>
      <c r="DMO757" s="935"/>
      <c r="DMP757" s="935"/>
      <c r="DMQ757" s="935"/>
      <c r="DMR757" s="935"/>
      <c r="DMS757" s="935"/>
      <c r="DMT757" s="935"/>
      <c r="DMU757" s="935"/>
      <c r="DMV757" s="935"/>
      <c r="DMW757" s="935"/>
      <c r="DMX757" s="935"/>
      <c r="DMY757" s="935"/>
      <c r="DMZ757" s="935"/>
      <c r="DNA757" s="935"/>
      <c r="DNB757" s="935"/>
      <c r="DNC757" s="935"/>
      <c r="DND757" s="935"/>
      <c r="DNE757" s="935"/>
      <c r="DNF757" s="935"/>
      <c r="DNG757" s="935"/>
      <c r="DNH757" s="935"/>
      <c r="DNI757" s="935"/>
      <c r="DNJ757" s="935"/>
      <c r="DNK757" s="935"/>
      <c r="DNL757" s="935"/>
      <c r="DNM757" s="935"/>
      <c r="DNN757" s="935"/>
      <c r="DNO757" s="935"/>
      <c r="DNP757" s="935"/>
      <c r="DNQ757" s="935"/>
      <c r="DNR757" s="935"/>
      <c r="DNS757" s="935"/>
      <c r="DNT757" s="935"/>
      <c r="DNU757" s="935"/>
      <c r="DNV757" s="935"/>
      <c r="DNW757" s="935"/>
      <c r="DNX757" s="935"/>
      <c r="DNY757" s="935"/>
      <c r="DNZ757" s="935"/>
      <c r="DOA757" s="935"/>
      <c r="DOB757" s="935"/>
      <c r="DOC757" s="935"/>
      <c r="DOD757" s="935"/>
      <c r="DOE757" s="935"/>
      <c r="DOF757" s="935"/>
      <c r="DOG757" s="935"/>
      <c r="DOH757" s="935"/>
      <c r="DOI757" s="935"/>
      <c r="DOJ757" s="935"/>
      <c r="DOK757" s="935"/>
      <c r="DOL757" s="935"/>
      <c r="DOM757" s="935"/>
      <c r="DON757" s="935"/>
      <c r="DOO757" s="935"/>
      <c r="DOP757" s="935"/>
      <c r="DOQ757" s="935"/>
      <c r="DOR757" s="935"/>
      <c r="DOS757" s="935"/>
      <c r="DOT757" s="935"/>
      <c r="DOU757" s="935"/>
      <c r="DOV757" s="935"/>
      <c r="DOW757" s="935"/>
      <c r="DOX757" s="935"/>
      <c r="DOY757" s="935"/>
      <c r="DOZ757" s="935"/>
      <c r="DPA757" s="935"/>
      <c r="DPB757" s="935"/>
      <c r="DPC757" s="935"/>
      <c r="DPD757" s="935"/>
      <c r="DPE757" s="935"/>
      <c r="DPF757" s="935"/>
      <c r="DPG757" s="935"/>
      <c r="DPH757" s="935"/>
      <c r="DPI757" s="935"/>
      <c r="DPJ757" s="935"/>
      <c r="DPK757" s="935"/>
      <c r="DPL757" s="935"/>
      <c r="DPM757" s="935"/>
      <c r="DPN757" s="935"/>
      <c r="DPO757" s="935"/>
      <c r="DPP757" s="935"/>
      <c r="DPQ757" s="935"/>
      <c r="DPR757" s="935"/>
      <c r="DPS757" s="935"/>
      <c r="DPT757" s="935"/>
      <c r="DPU757" s="935"/>
      <c r="DPV757" s="935"/>
      <c r="DPW757" s="935"/>
      <c r="DPX757" s="935"/>
      <c r="DPY757" s="935"/>
      <c r="DPZ757" s="935"/>
      <c r="DQA757" s="935"/>
      <c r="DQB757" s="935"/>
      <c r="DQC757" s="935"/>
      <c r="DQD757" s="935"/>
      <c r="DQE757" s="935"/>
      <c r="DQF757" s="935"/>
      <c r="DQG757" s="935"/>
      <c r="DQH757" s="935"/>
      <c r="DQI757" s="935"/>
      <c r="DQJ757" s="935"/>
      <c r="DQK757" s="935"/>
      <c r="DQL757" s="935"/>
      <c r="DQM757" s="935"/>
      <c r="DQN757" s="935"/>
      <c r="DQO757" s="935"/>
      <c r="DQP757" s="935"/>
      <c r="DQQ757" s="935"/>
      <c r="DQR757" s="935"/>
      <c r="DQS757" s="935"/>
      <c r="DQT757" s="935"/>
      <c r="DQU757" s="935"/>
      <c r="DQV757" s="935"/>
      <c r="DQW757" s="935"/>
      <c r="DQX757" s="935"/>
      <c r="DQY757" s="935"/>
      <c r="DQZ757" s="935"/>
      <c r="DRA757" s="935"/>
      <c r="DRB757" s="935"/>
      <c r="DRC757" s="935"/>
      <c r="DRD757" s="935"/>
      <c r="DRE757" s="935"/>
      <c r="DRF757" s="935"/>
      <c r="DRG757" s="935"/>
      <c r="DRH757" s="935"/>
      <c r="DRI757" s="935"/>
      <c r="DRJ757" s="935"/>
      <c r="DRK757" s="935"/>
      <c r="DRL757" s="935"/>
      <c r="DRM757" s="935"/>
      <c r="DRN757" s="935"/>
      <c r="DRO757" s="935"/>
      <c r="DRP757" s="935"/>
      <c r="DRQ757" s="935"/>
      <c r="DRR757" s="935"/>
      <c r="DRS757" s="935"/>
      <c r="DRT757" s="935"/>
      <c r="DRU757" s="935"/>
      <c r="DRV757" s="935"/>
      <c r="DRW757" s="935"/>
      <c r="DRX757" s="935"/>
      <c r="DRY757" s="935"/>
      <c r="DRZ757" s="935"/>
      <c r="DSA757" s="935"/>
      <c r="DSB757" s="935"/>
      <c r="DSC757" s="935"/>
      <c r="DSD757" s="935"/>
      <c r="DSE757" s="935"/>
      <c r="DSF757" s="935"/>
      <c r="DSG757" s="935"/>
      <c r="DSH757" s="935"/>
      <c r="DSI757" s="935"/>
      <c r="DSJ757" s="935"/>
      <c r="DSK757" s="935"/>
      <c r="DSL757" s="935"/>
      <c r="DSM757" s="935"/>
      <c r="DSN757" s="935"/>
      <c r="DSO757" s="935"/>
      <c r="DSP757" s="935"/>
      <c r="DSQ757" s="935"/>
      <c r="DSR757" s="935"/>
      <c r="DSS757" s="935"/>
      <c r="DST757" s="935"/>
      <c r="DSU757" s="935"/>
      <c r="DSV757" s="935"/>
      <c r="DSW757" s="935"/>
      <c r="DSX757" s="935"/>
      <c r="DSY757" s="935"/>
      <c r="DSZ757" s="935"/>
      <c r="DTA757" s="935"/>
      <c r="DTB757" s="935"/>
      <c r="DTC757" s="935"/>
      <c r="DTD757" s="935"/>
      <c r="DTE757" s="935"/>
      <c r="DTF757" s="935"/>
      <c r="DTG757" s="935"/>
      <c r="DTH757" s="935"/>
      <c r="DTI757" s="935"/>
      <c r="DTJ757" s="935"/>
      <c r="DTK757" s="935"/>
      <c r="DTL757" s="935"/>
      <c r="DTM757" s="935"/>
      <c r="DTN757" s="935"/>
      <c r="DTO757" s="935"/>
      <c r="DTP757" s="935"/>
      <c r="DTQ757" s="935"/>
      <c r="DTR757" s="935"/>
      <c r="DTS757" s="935"/>
      <c r="DTT757" s="935"/>
      <c r="DTU757" s="935"/>
      <c r="DTV757" s="935"/>
      <c r="DTW757" s="935"/>
      <c r="DTX757" s="935"/>
      <c r="DTY757" s="935"/>
      <c r="DTZ757" s="935"/>
      <c r="DUA757" s="935"/>
      <c r="DUB757" s="935"/>
      <c r="DUC757" s="935"/>
      <c r="DUD757" s="935"/>
      <c r="DUE757" s="935"/>
      <c r="DUF757" s="935"/>
      <c r="DUG757" s="935"/>
      <c r="DUH757" s="935"/>
      <c r="DUI757" s="935"/>
      <c r="DUJ757" s="935"/>
      <c r="DUK757" s="935"/>
      <c r="DUL757" s="935"/>
      <c r="DUM757" s="935"/>
      <c r="DUN757" s="935"/>
      <c r="DUO757" s="935"/>
      <c r="DUP757" s="935"/>
      <c r="DUQ757" s="935"/>
      <c r="DUR757" s="935"/>
      <c r="DUS757" s="935"/>
      <c r="DUT757" s="935"/>
      <c r="DUU757" s="935"/>
      <c r="DUV757" s="935"/>
      <c r="DUW757" s="935"/>
      <c r="DUX757" s="935"/>
      <c r="DUY757" s="935"/>
      <c r="DUZ757" s="935"/>
      <c r="DVA757" s="935"/>
      <c r="DVB757" s="935"/>
      <c r="DVC757" s="935"/>
      <c r="DVD757" s="935"/>
      <c r="DVE757" s="935"/>
      <c r="DVF757" s="935"/>
      <c r="DVG757" s="935"/>
      <c r="DVH757" s="935"/>
      <c r="DVI757" s="935"/>
      <c r="DVJ757" s="935"/>
      <c r="DVK757" s="935"/>
      <c r="DVL757" s="935"/>
      <c r="DVM757" s="935"/>
      <c r="DVN757" s="935"/>
      <c r="DVO757" s="935"/>
      <c r="DVP757" s="935"/>
      <c r="DVQ757" s="935"/>
      <c r="DVR757" s="935"/>
      <c r="DVS757" s="935"/>
      <c r="DVT757" s="935"/>
      <c r="DVU757" s="935"/>
      <c r="DVV757" s="935"/>
      <c r="DVW757" s="935"/>
      <c r="DVX757" s="935"/>
      <c r="DVY757" s="935"/>
      <c r="DVZ757" s="935"/>
      <c r="DWA757" s="935"/>
      <c r="DWB757" s="935"/>
      <c r="DWC757" s="935"/>
      <c r="DWD757" s="935"/>
      <c r="DWE757" s="935"/>
      <c r="DWF757" s="935"/>
      <c r="DWG757" s="935"/>
      <c r="DWH757" s="935"/>
      <c r="DWI757" s="935"/>
      <c r="DWJ757" s="935"/>
      <c r="DWK757" s="935"/>
      <c r="DWL757" s="935"/>
      <c r="DWM757" s="935"/>
      <c r="DWN757" s="935"/>
      <c r="DWO757" s="935"/>
      <c r="DWP757" s="935"/>
      <c r="DWQ757" s="935"/>
      <c r="DWR757" s="935"/>
      <c r="DWS757" s="935"/>
      <c r="DWT757" s="935"/>
      <c r="DWU757" s="935"/>
      <c r="DWV757" s="935"/>
      <c r="DWW757" s="935"/>
      <c r="DWX757" s="935"/>
      <c r="DWY757" s="935"/>
      <c r="DWZ757" s="935"/>
      <c r="DXA757" s="935"/>
      <c r="DXB757" s="935"/>
      <c r="DXC757" s="935"/>
      <c r="DXD757" s="935"/>
      <c r="DXE757" s="935"/>
      <c r="DXF757" s="935"/>
      <c r="DXG757" s="935"/>
      <c r="DXH757" s="935"/>
      <c r="DXI757" s="935"/>
      <c r="DXJ757" s="935"/>
      <c r="DXK757" s="935"/>
      <c r="DXL757" s="935"/>
      <c r="DXM757" s="935"/>
      <c r="DXN757" s="935"/>
      <c r="DXO757" s="935"/>
      <c r="DXP757" s="935"/>
      <c r="DXQ757" s="935"/>
      <c r="DXR757" s="935"/>
      <c r="DXS757" s="935"/>
      <c r="DXT757" s="935"/>
      <c r="DXU757" s="935"/>
      <c r="DXV757" s="935"/>
      <c r="DXW757" s="935"/>
      <c r="DXX757" s="935"/>
      <c r="DXY757" s="935"/>
      <c r="DXZ757" s="935"/>
      <c r="DYA757" s="935"/>
      <c r="DYB757" s="935"/>
      <c r="DYC757" s="935"/>
      <c r="DYD757" s="935"/>
      <c r="DYE757" s="935"/>
      <c r="DYF757" s="935"/>
      <c r="DYG757" s="935"/>
      <c r="DYH757" s="935"/>
      <c r="DYI757" s="935"/>
      <c r="DYJ757" s="935"/>
      <c r="DYK757" s="935"/>
      <c r="DYL757" s="935"/>
      <c r="DYM757" s="935"/>
      <c r="DYN757" s="935"/>
      <c r="DYO757" s="935"/>
      <c r="DYP757" s="935"/>
      <c r="DYQ757" s="935"/>
      <c r="DYR757" s="935"/>
      <c r="DYS757" s="935"/>
      <c r="DYT757" s="935"/>
      <c r="DYU757" s="935"/>
      <c r="DYV757" s="935"/>
      <c r="DYW757" s="935"/>
      <c r="DYX757" s="935"/>
      <c r="DYY757" s="935"/>
      <c r="DYZ757" s="935"/>
      <c r="DZA757" s="935"/>
      <c r="DZB757" s="935"/>
      <c r="DZC757" s="935"/>
      <c r="DZD757" s="935"/>
      <c r="DZE757" s="935"/>
      <c r="DZF757" s="935"/>
      <c r="DZG757" s="935"/>
      <c r="DZH757" s="935"/>
      <c r="DZI757" s="935"/>
      <c r="DZJ757" s="935"/>
      <c r="DZK757" s="935"/>
      <c r="DZL757" s="935"/>
      <c r="DZM757" s="935"/>
      <c r="DZN757" s="935"/>
      <c r="DZO757" s="935"/>
      <c r="DZP757" s="935"/>
      <c r="DZQ757" s="935"/>
      <c r="DZR757" s="935"/>
      <c r="DZS757" s="935"/>
      <c r="DZT757" s="935"/>
      <c r="DZU757" s="935"/>
      <c r="DZV757" s="935"/>
      <c r="DZW757" s="935"/>
      <c r="DZX757" s="935"/>
      <c r="DZY757" s="935"/>
      <c r="DZZ757" s="935"/>
      <c r="EAA757" s="935"/>
      <c r="EAB757" s="935"/>
      <c r="EAC757" s="935"/>
      <c r="EAD757" s="935"/>
      <c r="EAE757" s="935"/>
      <c r="EAF757" s="935"/>
      <c r="EAG757" s="935"/>
      <c r="EAH757" s="935"/>
      <c r="EAI757" s="935"/>
      <c r="EAJ757" s="935"/>
      <c r="EAK757" s="935"/>
      <c r="EAL757" s="935"/>
      <c r="EAM757" s="935"/>
      <c r="EAN757" s="935"/>
      <c r="EAO757" s="935"/>
      <c r="EAP757" s="935"/>
      <c r="EAQ757" s="935"/>
      <c r="EAR757" s="935"/>
      <c r="EAS757" s="935"/>
      <c r="EAT757" s="935"/>
      <c r="EAU757" s="935"/>
      <c r="EAV757" s="935"/>
      <c r="EAW757" s="935"/>
      <c r="EAX757" s="935"/>
      <c r="EAY757" s="935"/>
      <c r="EAZ757" s="935"/>
      <c r="EBA757" s="935"/>
      <c r="EBB757" s="935"/>
      <c r="EBC757" s="935"/>
      <c r="EBD757" s="935"/>
      <c r="EBE757" s="935"/>
      <c r="EBF757" s="935"/>
      <c r="EBG757" s="935"/>
      <c r="EBH757" s="935"/>
      <c r="EBI757" s="935"/>
      <c r="EBJ757" s="935"/>
      <c r="EBK757" s="935"/>
      <c r="EBL757" s="935"/>
      <c r="EBM757" s="935"/>
      <c r="EBN757" s="935"/>
      <c r="EBO757" s="935"/>
      <c r="EBP757" s="935"/>
      <c r="EBQ757" s="935"/>
      <c r="EBR757" s="935"/>
      <c r="EBS757" s="935"/>
      <c r="EBT757" s="935"/>
      <c r="EBU757" s="935"/>
      <c r="EBV757" s="935"/>
      <c r="EBW757" s="935"/>
      <c r="EBX757" s="935"/>
      <c r="EBY757" s="935"/>
      <c r="EBZ757" s="935"/>
      <c r="ECA757" s="935"/>
      <c r="ECB757" s="935"/>
      <c r="ECC757" s="935"/>
      <c r="ECD757" s="935"/>
      <c r="ECE757" s="935"/>
      <c r="ECF757" s="935"/>
      <c r="ECG757" s="935"/>
      <c r="ECH757" s="935"/>
      <c r="ECI757" s="935"/>
      <c r="ECJ757" s="935"/>
      <c r="ECK757" s="935"/>
      <c r="ECL757" s="935"/>
      <c r="ECM757" s="935"/>
      <c r="ECN757" s="935"/>
      <c r="ECO757" s="935"/>
      <c r="ECP757" s="935"/>
      <c r="ECQ757" s="935"/>
      <c r="ECR757" s="935"/>
      <c r="ECS757" s="935"/>
      <c r="ECT757" s="935"/>
      <c r="ECU757" s="935"/>
      <c r="ECV757" s="935"/>
      <c r="ECW757" s="935"/>
      <c r="ECX757" s="935"/>
      <c r="ECY757" s="935"/>
      <c r="ECZ757" s="935"/>
      <c r="EDA757" s="935"/>
      <c r="EDB757" s="935"/>
      <c r="EDC757" s="935"/>
      <c r="EDD757" s="935"/>
      <c r="EDE757" s="935"/>
      <c r="EDF757" s="935"/>
      <c r="EDG757" s="935"/>
      <c r="EDH757" s="935"/>
      <c r="EDI757" s="935"/>
      <c r="EDJ757" s="935"/>
      <c r="EDK757" s="935"/>
      <c r="EDL757" s="935"/>
      <c r="EDM757" s="935"/>
      <c r="EDN757" s="935"/>
      <c r="EDO757" s="935"/>
      <c r="EDP757" s="935"/>
      <c r="EDQ757" s="935"/>
      <c r="EDR757" s="935"/>
      <c r="EDS757" s="935"/>
      <c r="EDT757" s="935"/>
      <c r="EDU757" s="935"/>
      <c r="EDV757" s="935"/>
      <c r="EDW757" s="935"/>
      <c r="EDX757" s="935"/>
      <c r="EDY757" s="935"/>
      <c r="EDZ757" s="935"/>
      <c r="EEA757" s="935"/>
      <c r="EEB757" s="935"/>
      <c r="EEC757" s="935"/>
      <c r="EED757" s="935"/>
      <c r="EEE757" s="935"/>
      <c r="EEF757" s="935"/>
      <c r="EEG757" s="935"/>
      <c r="EEH757" s="935"/>
      <c r="EEI757" s="935"/>
      <c r="EEJ757" s="935"/>
      <c r="EEK757" s="935"/>
      <c r="EEL757" s="935"/>
      <c r="EEM757" s="935"/>
      <c r="EEN757" s="935"/>
      <c r="EEO757" s="935"/>
      <c r="EEP757" s="935"/>
      <c r="EEQ757" s="935"/>
      <c r="EER757" s="935"/>
      <c r="EES757" s="935"/>
      <c r="EET757" s="935"/>
      <c r="EEU757" s="935"/>
      <c r="EEV757" s="935"/>
      <c r="EEW757" s="935"/>
      <c r="EEX757" s="935"/>
      <c r="EEY757" s="935"/>
      <c r="EEZ757" s="935"/>
      <c r="EFA757" s="935"/>
      <c r="EFB757" s="935"/>
      <c r="EFC757" s="935"/>
      <c r="EFD757" s="935"/>
      <c r="EFE757" s="935"/>
      <c r="EFF757" s="935"/>
      <c r="EFG757" s="935"/>
      <c r="EFH757" s="935"/>
      <c r="EFI757" s="935"/>
      <c r="EFJ757" s="935"/>
      <c r="EFK757" s="935"/>
      <c r="EFL757" s="935"/>
      <c r="EFM757" s="935"/>
      <c r="EFN757" s="935"/>
      <c r="EFO757" s="935"/>
      <c r="EFP757" s="935"/>
      <c r="EFQ757" s="935"/>
      <c r="EFR757" s="935"/>
      <c r="EFS757" s="935"/>
      <c r="EFT757" s="935"/>
      <c r="EFU757" s="935"/>
      <c r="EFV757" s="935"/>
      <c r="EFW757" s="935"/>
      <c r="EFX757" s="935"/>
      <c r="EFY757" s="935"/>
      <c r="EFZ757" s="935"/>
      <c r="EGA757" s="935"/>
      <c r="EGB757" s="935"/>
      <c r="EGC757" s="935"/>
      <c r="EGD757" s="935"/>
      <c r="EGE757" s="935"/>
      <c r="EGF757" s="935"/>
      <c r="EGG757" s="935"/>
      <c r="EGH757" s="935"/>
      <c r="EGI757" s="935"/>
      <c r="EGJ757" s="935"/>
      <c r="EGK757" s="935"/>
      <c r="EGL757" s="935"/>
      <c r="EGM757" s="935"/>
      <c r="EGN757" s="935"/>
      <c r="EGO757" s="935"/>
      <c r="EGP757" s="935"/>
      <c r="EGQ757" s="935"/>
      <c r="EGR757" s="935"/>
      <c r="EGS757" s="935"/>
      <c r="EGT757" s="935"/>
      <c r="EGU757" s="935"/>
      <c r="EGV757" s="935"/>
      <c r="EGW757" s="935"/>
      <c r="EGX757" s="935"/>
      <c r="EGY757" s="935"/>
      <c r="EGZ757" s="935"/>
      <c r="EHA757" s="935"/>
      <c r="EHB757" s="935"/>
      <c r="EHC757" s="935"/>
      <c r="EHD757" s="935"/>
      <c r="EHE757" s="935"/>
      <c r="EHF757" s="935"/>
      <c r="EHG757" s="935"/>
      <c r="EHH757" s="935"/>
      <c r="EHI757" s="935"/>
      <c r="EHJ757" s="935"/>
      <c r="EHK757" s="935"/>
      <c r="EHL757" s="935"/>
      <c r="EHM757" s="935"/>
      <c r="EHN757" s="935"/>
      <c r="EHO757" s="935"/>
      <c r="EHP757" s="935"/>
      <c r="EHQ757" s="935"/>
      <c r="EHR757" s="935"/>
      <c r="EHS757" s="935"/>
      <c r="EHT757" s="935"/>
      <c r="EHU757" s="935"/>
      <c r="EHV757" s="935"/>
      <c r="EHW757" s="935"/>
      <c r="EHX757" s="935"/>
      <c r="EHY757" s="935"/>
      <c r="EHZ757" s="935"/>
      <c r="EIA757" s="935"/>
      <c r="EIB757" s="935"/>
      <c r="EIC757" s="935"/>
      <c r="EID757" s="935"/>
      <c r="EIE757" s="935"/>
      <c r="EIF757" s="935"/>
      <c r="EIG757" s="935"/>
      <c r="EIH757" s="935"/>
      <c r="EII757" s="935"/>
      <c r="EIJ757" s="935"/>
      <c r="EIK757" s="935"/>
      <c r="EIL757" s="935"/>
      <c r="EIM757" s="935"/>
      <c r="EIN757" s="935"/>
      <c r="EIO757" s="935"/>
      <c r="EIP757" s="935"/>
      <c r="EIQ757" s="935"/>
      <c r="EIR757" s="935"/>
      <c r="EIS757" s="935"/>
      <c r="EIT757" s="935"/>
      <c r="EIU757" s="935"/>
      <c r="EIV757" s="935"/>
      <c r="EIW757" s="935"/>
      <c r="EIX757" s="935"/>
      <c r="EIY757" s="935"/>
      <c r="EIZ757" s="935"/>
      <c r="EJA757" s="935"/>
      <c r="EJB757" s="935"/>
      <c r="EJC757" s="935"/>
      <c r="EJD757" s="935"/>
      <c r="EJE757" s="935"/>
      <c r="EJF757" s="935"/>
      <c r="EJG757" s="935"/>
      <c r="EJH757" s="935"/>
      <c r="EJI757" s="935"/>
      <c r="EJJ757" s="935"/>
      <c r="EJK757" s="935"/>
      <c r="EJL757" s="935"/>
      <c r="EJM757" s="935"/>
      <c r="EJN757" s="935"/>
      <c r="EJO757" s="935"/>
      <c r="EJP757" s="935"/>
      <c r="EJQ757" s="935"/>
      <c r="EJR757" s="935"/>
      <c r="EJS757" s="935"/>
      <c r="EJT757" s="935"/>
      <c r="EJU757" s="935"/>
      <c r="EJV757" s="935"/>
      <c r="EJW757" s="935"/>
      <c r="EJX757" s="935"/>
      <c r="EJY757" s="935"/>
      <c r="EJZ757" s="935"/>
      <c r="EKA757" s="935"/>
      <c r="EKB757" s="935"/>
      <c r="EKC757" s="935"/>
      <c r="EKD757" s="935"/>
      <c r="EKE757" s="935"/>
      <c r="EKF757" s="935"/>
      <c r="EKG757" s="935"/>
      <c r="EKH757" s="935"/>
      <c r="EKI757" s="935"/>
      <c r="EKJ757" s="935"/>
      <c r="EKK757" s="935"/>
      <c r="EKL757" s="935"/>
      <c r="EKM757" s="935"/>
      <c r="EKN757" s="935"/>
      <c r="EKO757" s="935"/>
      <c r="EKP757" s="935"/>
      <c r="EKQ757" s="935"/>
      <c r="EKR757" s="935"/>
      <c r="EKS757" s="935"/>
      <c r="EKT757" s="935"/>
      <c r="EKU757" s="935"/>
      <c r="EKV757" s="935"/>
      <c r="EKW757" s="935"/>
      <c r="EKX757" s="935"/>
      <c r="EKY757" s="935"/>
      <c r="EKZ757" s="935"/>
      <c r="ELA757" s="935"/>
      <c r="ELB757" s="935"/>
      <c r="ELC757" s="935"/>
      <c r="ELD757" s="935"/>
      <c r="ELE757" s="935"/>
      <c r="ELF757" s="935"/>
      <c r="ELG757" s="935"/>
      <c r="ELH757" s="935"/>
      <c r="ELI757" s="935"/>
      <c r="ELJ757" s="935"/>
      <c r="ELK757" s="935"/>
      <c r="ELL757" s="935"/>
      <c r="ELM757" s="935"/>
      <c r="ELN757" s="935"/>
      <c r="ELO757" s="935"/>
      <c r="ELP757" s="935"/>
      <c r="ELQ757" s="935"/>
      <c r="ELR757" s="935"/>
      <c r="ELS757" s="935"/>
      <c r="ELT757" s="935"/>
      <c r="ELU757" s="935"/>
      <c r="ELV757" s="935"/>
      <c r="ELW757" s="935"/>
      <c r="ELX757" s="935"/>
      <c r="ELY757" s="935"/>
      <c r="ELZ757" s="935"/>
      <c r="EMA757" s="935"/>
      <c r="EMB757" s="935"/>
      <c r="EMC757" s="935"/>
      <c r="EMD757" s="935"/>
      <c r="EME757" s="935"/>
      <c r="EMF757" s="935"/>
      <c r="EMG757" s="935"/>
      <c r="EMH757" s="935"/>
      <c r="EMI757" s="935"/>
      <c r="EMJ757" s="935"/>
      <c r="EMK757" s="935"/>
      <c r="EML757" s="935"/>
      <c r="EMM757" s="935"/>
      <c r="EMN757" s="935"/>
      <c r="EMO757" s="935"/>
      <c r="EMP757" s="935"/>
      <c r="EMQ757" s="935"/>
      <c r="EMR757" s="935"/>
      <c r="EMS757" s="935"/>
      <c r="EMT757" s="935"/>
      <c r="EMU757" s="935"/>
      <c r="EMV757" s="935"/>
      <c r="EMW757" s="935"/>
      <c r="EMX757" s="935"/>
      <c r="EMY757" s="935"/>
      <c r="EMZ757" s="935"/>
      <c r="ENA757" s="935"/>
      <c r="ENB757" s="935"/>
      <c r="ENC757" s="935"/>
      <c r="END757" s="935"/>
      <c r="ENE757" s="935"/>
      <c r="ENF757" s="935"/>
      <c r="ENG757" s="935"/>
      <c r="ENH757" s="935"/>
      <c r="ENI757" s="935"/>
      <c r="ENJ757" s="935"/>
      <c r="ENK757" s="935"/>
      <c r="ENL757" s="935"/>
      <c r="ENM757" s="935"/>
      <c r="ENN757" s="935"/>
      <c r="ENO757" s="935"/>
      <c r="ENP757" s="935"/>
      <c r="ENQ757" s="935"/>
      <c r="ENR757" s="935"/>
      <c r="ENS757" s="935"/>
      <c r="ENT757" s="935"/>
      <c r="ENU757" s="935"/>
      <c r="ENV757" s="935"/>
      <c r="ENW757" s="935"/>
      <c r="ENX757" s="935"/>
      <c r="ENY757" s="935"/>
      <c r="ENZ757" s="935"/>
      <c r="EOA757" s="935"/>
      <c r="EOB757" s="935"/>
      <c r="EOC757" s="935"/>
      <c r="EOD757" s="935"/>
      <c r="EOE757" s="935"/>
      <c r="EOF757" s="935"/>
      <c r="EOG757" s="935"/>
      <c r="EOH757" s="935"/>
      <c r="EOI757" s="935"/>
      <c r="EOJ757" s="935"/>
      <c r="EOK757" s="935"/>
      <c r="EOL757" s="935"/>
      <c r="EOM757" s="935"/>
      <c r="EON757" s="935"/>
      <c r="EOO757" s="935"/>
      <c r="EOP757" s="935"/>
      <c r="EOQ757" s="935"/>
      <c r="EOR757" s="935"/>
      <c r="EOS757" s="935"/>
      <c r="EOT757" s="935"/>
      <c r="EOU757" s="935"/>
      <c r="EOV757" s="935"/>
      <c r="EOW757" s="935"/>
      <c r="EOX757" s="935"/>
      <c r="EOY757" s="935"/>
      <c r="EOZ757" s="935"/>
      <c r="EPA757" s="935"/>
      <c r="EPB757" s="935"/>
      <c r="EPC757" s="935"/>
      <c r="EPD757" s="935"/>
      <c r="EPE757" s="935"/>
      <c r="EPF757" s="935"/>
      <c r="EPG757" s="935"/>
      <c r="EPH757" s="935"/>
      <c r="EPI757" s="935"/>
      <c r="EPJ757" s="935"/>
      <c r="EPK757" s="935"/>
      <c r="EPL757" s="935"/>
      <c r="EPM757" s="935"/>
      <c r="EPN757" s="935"/>
      <c r="EPO757" s="935"/>
      <c r="EPP757" s="935"/>
      <c r="EPQ757" s="935"/>
      <c r="EPR757" s="935"/>
      <c r="EPS757" s="935"/>
      <c r="EPT757" s="935"/>
      <c r="EPU757" s="935"/>
      <c r="EPV757" s="935"/>
      <c r="EPW757" s="935"/>
      <c r="EPX757" s="935"/>
      <c r="EPY757" s="935"/>
      <c r="EPZ757" s="935"/>
      <c r="EQA757" s="935"/>
      <c r="EQB757" s="935"/>
      <c r="EQC757" s="935"/>
      <c r="EQD757" s="935"/>
      <c r="EQE757" s="935"/>
      <c r="EQF757" s="935"/>
      <c r="EQG757" s="935"/>
      <c r="EQH757" s="935"/>
      <c r="EQI757" s="935"/>
      <c r="EQJ757" s="935"/>
      <c r="EQK757" s="935"/>
      <c r="EQL757" s="935"/>
      <c r="EQM757" s="935"/>
      <c r="EQN757" s="935"/>
      <c r="EQO757" s="935"/>
      <c r="EQP757" s="935"/>
      <c r="EQQ757" s="935"/>
      <c r="EQR757" s="935"/>
      <c r="EQS757" s="935"/>
      <c r="EQT757" s="935"/>
      <c r="EQU757" s="935"/>
      <c r="EQV757" s="935"/>
      <c r="EQW757" s="935"/>
      <c r="EQX757" s="935"/>
      <c r="EQY757" s="935"/>
      <c r="EQZ757" s="935"/>
      <c r="ERA757" s="935"/>
      <c r="ERB757" s="935"/>
      <c r="ERC757" s="935"/>
      <c r="ERD757" s="935"/>
      <c r="ERE757" s="935"/>
      <c r="ERF757" s="935"/>
      <c r="ERG757" s="935"/>
      <c r="ERH757" s="935"/>
      <c r="ERI757" s="935"/>
      <c r="ERJ757" s="935"/>
      <c r="ERK757" s="935"/>
      <c r="ERL757" s="935"/>
      <c r="ERM757" s="935"/>
      <c r="ERN757" s="935"/>
      <c r="ERO757" s="935"/>
      <c r="ERP757" s="935"/>
      <c r="ERQ757" s="935"/>
      <c r="ERR757" s="935"/>
      <c r="ERS757" s="935"/>
      <c r="ERT757" s="935"/>
      <c r="ERU757" s="935"/>
      <c r="ERV757" s="935"/>
      <c r="ERW757" s="935"/>
      <c r="ERX757" s="935"/>
      <c r="ERY757" s="935"/>
      <c r="ERZ757" s="935"/>
      <c r="ESA757" s="935"/>
      <c r="ESB757" s="935"/>
      <c r="ESC757" s="935"/>
      <c r="ESD757" s="935"/>
      <c r="ESE757" s="935"/>
      <c r="ESF757" s="935"/>
      <c r="ESG757" s="935"/>
      <c r="ESH757" s="935"/>
      <c r="ESI757" s="935"/>
      <c r="ESJ757" s="935"/>
      <c r="ESK757" s="935"/>
      <c r="ESL757" s="935"/>
      <c r="ESM757" s="935"/>
      <c r="ESN757" s="935"/>
      <c r="ESO757" s="935"/>
      <c r="ESP757" s="935"/>
      <c r="ESQ757" s="935"/>
      <c r="ESR757" s="935"/>
      <c r="ESS757" s="935"/>
      <c r="EST757" s="935"/>
      <c r="ESU757" s="935"/>
      <c r="ESV757" s="935"/>
      <c r="ESW757" s="935"/>
      <c r="ESX757" s="935"/>
      <c r="ESY757" s="935"/>
      <c r="ESZ757" s="935"/>
      <c r="ETA757" s="935"/>
      <c r="ETB757" s="935"/>
      <c r="ETC757" s="935"/>
      <c r="ETD757" s="935"/>
      <c r="ETE757" s="935"/>
      <c r="ETF757" s="935"/>
      <c r="ETG757" s="935"/>
      <c r="ETH757" s="935"/>
      <c r="ETI757" s="935"/>
      <c r="ETJ757" s="935"/>
      <c r="ETK757" s="935"/>
      <c r="ETL757" s="935"/>
      <c r="ETM757" s="935"/>
      <c r="ETN757" s="935"/>
      <c r="ETO757" s="935"/>
      <c r="ETP757" s="935"/>
      <c r="ETQ757" s="935"/>
      <c r="ETR757" s="935"/>
      <c r="ETS757" s="935"/>
      <c r="ETT757" s="935"/>
      <c r="ETU757" s="935"/>
      <c r="ETV757" s="935"/>
      <c r="ETW757" s="935"/>
      <c r="ETX757" s="935"/>
      <c r="ETY757" s="935"/>
      <c r="ETZ757" s="935"/>
      <c r="EUA757" s="935"/>
      <c r="EUB757" s="935"/>
      <c r="EUC757" s="935"/>
      <c r="EUD757" s="935"/>
      <c r="EUE757" s="935"/>
      <c r="EUF757" s="935"/>
      <c r="EUG757" s="935"/>
      <c r="EUH757" s="935"/>
      <c r="EUI757" s="935"/>
      <c r="EUJ757" s="935"/>
      <c r="EUK757" s="935"/>
      <c r="EUL757" s="935"/>
      <c r="EUM757" s="935"/>
      <c r="EUN757" s="935"/>
      <c r="EUO757" s="935"/>
      <c r="EUP757" s="935"/>
      <c r="EUQ757" s="935"/>
      <c r="EUR757" s="935"/>
      <c r="EUS757" s="935"/>
      <c r="EUT757" s="935"/>
      <c r="EUU757" s="935"/>
      <c r="EUV757" s="935"/>
      <c r="EUW757" s="935"/>
      <c r="EUX757" s="935"/>
      <c r="EUY757" s="935"/>
      <c r="EUZ757" s="935"/>
      <c r="EVA757" s="935"/>
      <c r="EVB757" s="935"/>
      <c r="EVC757" s="935"/>
      <c r="EVD757" s="935"/>
      <c r="EVE757" s="935"/>
      <c r="EVF757" s="935"/>
      <c r="EVG757" s="935"/>
      <c r="EVH757" s="935"/>
      <c r="EVI757" s="935"/>
      <c r="EVJ757" s="935"/>
      <c r="EVK757" s="935"/>
      <c r="EVL757" s="935"/>
      <c r="EVM757" s="935"/>
      <c r="EVN757" s="935"/>
      <c r="EVO757" s="935"/>
      <c r="EVP757" s="935"/>
      <c r="EVQ757" s="935"/>
      <c r="EVR757" s="935"/>
      <c r="EVS757" s="935"/>
      <c r="EVT757" s="935"/>
      <c r="EVU757" s="935"/>
      <c r="EVV757" s="935"/>
      <c r="EVW757" s="935"/>
      <c r="EVX757" s="935"/>
      <c r="EVY757" s="935"/>
      <c r="EVZ757" s="935"/>
      <c r="EWA757" s="935"/>
      <c r="EWB757" s="935"/>
      <c r="EWC757" s="935"/>
      <c r="EWD757" s="935"/>
      <c r="EWE757" s="935"/>
      <c r="EWF757" s="935"/>
      <c r="EWG757" s="935"/>
      <c r="EWH757" s="935"/>
      <c r="EWI757" s="935"/>
      <c r="EWJ757" s="935"/>
      <c r="EWK757" s="935"/>
      <c r="EWL757" s="935"/>
      <c r="EWM757" s="935"/>
      <c r="EWN757" s="935"/>
      <c r="EWO757" s="935"/>
      <c r="EWP757" s="935"/>
      <c r="EWQ757" s="935"/>
      <c r="EWR757" s="935"/>
      <c r="EWS757" s="935"/>
      <c r="EWT757" s="935"/>
      <c r="EWU757" s="935"/>
      <c r="EWV757" s="935"/>
      <c r="EWW757" s="935"/>
      <c r="EWX757" s="935"/>
      <c r="EWY757" s="935"/>
      <c r="EWZ757" s="935"/>
      <c r="EXA757" s="935"/>
      <c r="EXB757" s="935"/>
      <c r="EXC757" s="935"/>
      <c r="EXD757" s="935"/>
      <c r="EXE757" s="935"/>
      <c r="EXF757" s="935"/>
      <c r="EXG757" s="935"/>
      <c r="EXH757" s="935"/>
      <c r="EXI757" s="935"/>
      <c r="EXJ757" s="935"/>
      <c r="EXK757" s="935"/>
      <c r="EXL757" s="935"/>
      <c r="EXM757" s="935"/>
      <c r="EXN757" s="935"/>
      <c r="EXO757" s="935"/>
      <c r="EXP757" s="935"/>
      <c r="EXQ757" s="935"/>
      <c r="EXR757" s="935"/>
      <c r="EXS757" s="935"/>
      <c r="EXT757" s="935"/>
      <c r="EXU757" s="935"/>
      <c r="EXV757" s="935"/>
      <c r="EXW757" s="935"/>
      <c r="EXX757" s="935"/>
      <c r="EXY757" s="935"/>
      <c r="EXZ757" s="935"/>
      <c r="EYA757" s="935"/>
      <c r="EYB757" s="935"/>
      <c r="EYC757" s="935"/>
      <c r="EYD757" s="935"/>
      <c r="EYE757" s="935"/>
      <c r="EYF757" s="935"/>
      <c r="EYG757" s="935"/>
      <c r="EYH757" s="935"/>
      <c r="EYI757" s="935"/>
      <c r="EYJ757" s="935"/>
      <c r="EYK757" s="935"/>
      <c r="EYL757" s="935"/>
      <c r="EYM757" s="935"/>
      <c r="EYN757" s="935"/>
      <c r="EYO757" s="935"/>
      <c r="EYP757" s="935"/>
      <c r="EYQ757" s="935"/>
      <c r="EYR757" s="935"/>
      <c r="EYS757" s="935"/>
      <c r="EYT757" s="935"/>
      <c r="EYU757" s="935"/>
      <c r="EYV757" s="935"/>
      <c r="EYW757" s="935"/>
      <c r="EYX757" s="935"/>
      <c r="EYY757" s="935"/>
      <c r="EYZ757" s="935"/>
      <c r="EZA757" s="935"/>
      <c r="EZB757" s="935"/>
      <c r="EZC757" s="935"/>
      <c r="EZD757" s="935"/>
      <c r="EZE757" s="935"/>
      <c r="EZF757" s="935"/>
      <c r="EZG757" s="935"/>
      <c r="EZH757" s="935"/>
      <c r="EZI757" s="935"/>
      <c r="EZJ757" s="935"/>
      <c r="EZK757" s="935"/>
      <c r="EZL757" s="935"/>
      <c r="EZM757" s="935"/>
      <c r="EZN757" s="935"/>
      <c r="EZO757" s="935"/>
      <c r="EZP757" s="935"/>
      <c r="EZQ757" s="935"/>
      <c r="EZR757" s="935"/>
      <c r="EZS757" s="935"/>
      <c r="EZT757" s="935"/>
      <c r="EZU757" s="935"/>
      <c r="EZV757" s="935"/>
      <c r="EZW757" s="935"/>
      <c r="EZX757" s="935"/>
      <c r="EZY757" s="935"/>
      <c r="EZZ757" s="935"/>
      <c r="FAA757" s="935"/>
      <c r="FAB757" s="935"/>
      <c r="FAC757" s="935"/>
      <c r="FAD757" s="935"/>
      <c r="FAE757" s="935"/>
      <c r="FAF757" s="935"/>
      <c r="FAG757" s="935"/>
      <c r="FAH757" s="935"/>
      <c r="FAI757" s="935"/>
      <c r="FAJ757" s="935"/>
      <c r="FAK757" s="935"/>
      <c r="FAL757" s="935"/>
      <c r="FAM757" s="935"/>
      <c r="FAN757" s="935"/>
      <c r="FAO757" s="935"/>
      <c r="FAP757" s="935"/>
      <c r="FAQ757" s="935"/>
      <c r="FAR757" s="935"/>
      <c r="FAS757" s="935"/>
      <c r="FAT757" s="935"/>
      <c r="FAU757" s="935"/>
      <c r="FAV757" s="935"/>
      <c r="FAW757" s="935"/>
      <c r="FAX757" s="935"/>
      <c r="FAY757" s="935"/>
      <c r="FAZ757" s="935"/>
      <c r="FBA757" s="935"/>
      <c r="FBB757" s="935"/>
      <c r="FBC757" s="935"/>
      <c r="FBD757" s="935"/>
      <c r="FBE757" s="935"/>
      <c r="FBF757" s="935"/>
      <c r="FBG757" s="935"/>
      <c r="FBH757" s="935"/>
      <c r="FBI757" s="935"/>
      <c r="FBJ757" s="935"/>
      <c r="FBK757" s="935"/>
      <c r="FBL757" s="935"/>
      <c r="FBM757" s="935"/>
      <c r="FBN757" s="935"/>
      <c r="FBO757" s="935"/>
      <c r="FBP757" s="935"/>
      <c r="FBQ757" s="935"/>
      <c r="FBR757" s="935"/>
      <c r="FBS757" s="935"/>
      <c r="FBT757" s="935"/>
      <c r="FBU757" s="935"/>
      <c r="FBV757" s="935"/>
      <c r="FBW757" s="935"/>
      <c r="FBX757" s="935"/>
      <c r="FBY757" s="935"/>
      <c r="FBZ757" s="935"/>
      <c r="FCA757" s="935"/>
      <c r="FCB757" s="935"/>
      <c r="FCC757" s="935"/>
      <c r="FCD757" s="935"/>
      <c r="FCE757" s="935"/>
      <c r="FCF757" s="935"/>
      <c r="FCG757" s="935"/>
      <c r="FCH757" s="935"/>
      <c r="FCI757" s="935"/>
      <c r="FCJ757" s="935"/>
      <c r="FCK757" s="935"/>
      <c r="FCL757" s="935"/>
      <c r="FCM757" s="935"/>
      <c r="FCN757" s="935"/>
      <c r="FCO757" s="935"/>
      <c r="FCP757" s="935"/>
      <c r="FCQ757" s="935"/>
      <c r="FCR757" s="935"/>
      <c r="FCS757" s="935"/>
      <c r="FCT757" s="935"/>
      <c r="FCU757" s="935"/>
      <c r="FCV757" s="935"/>
      <c r="FCW757" s="935"/>
      <c r="FCX757" s="935"/>
      <c r="FCY757" s="935"/>
      <c r="FCZ757" s="935"/>
      <c r="FDA757" s="935"/>
      <c r="FDB757" s="935"/>
      <c r="FDC757" s="935"/>
      <c r="FDD757" s="935"/>
      <c r="FDE757" s="935"/>
      <c r="FDF757" s="935"/>
      <c r="FDG757" s="935"/>
      <c r="FDH757" s="935"/>
      <c r="FDI757" s="935"/>
      <c r="FDJ757" s="935"/>
      <c r="FDK757" s="935"/>
      <c r="FDL757" s="935"/>
      <c r="FDM757" s="935"/>
      <c r="FDN757" s="935"/>
      <c r="FDO757" s="935"/>
      <c r="FDP757" s="935"/>
      <c r="FDQ757" s="935"/>
      <c r="FDR757" s="935"/>
      <c r="FDS757" s="935"/>
      <c r="FDT757" s="935"/>
      <c r="FDU757" s="935"/>
      <c r="FDV757" s="935"/>
      <c r="FDW757" s="935"/>
      <c r="FDX757" s="935"/>
      <c r="FDY757" s="935"/>
      <c r="FDZ757" s="935"/>
      <c r="FEA757" s="935"/>
      <c r="FEB757" s="935"/>
      <c r="FEC757" s="935"/>
      <c r="FED757" s="935"/>
      <c r="FEE757" s="935"/>
      <c r="FEF757" s="935"/>
      <c r="FEG757" s="935"/>
      <c r="FEH757" s="935"/>
      <c r="FEI757" s="935"/>
      <c r="FEJ757" s="935"/>
      <c r="FEK757" s="935"/>
      <c r="FEL757" s="935"/>
      <c r="FEM757" s="935"/>
      <c r="FEN757" s="935"/>
      <c r="FEO757" s="935"/>
      <c r="FEP757" s="935"/>
      <c r="FEQ757" s="935"/>
      <c r="FER757" s="935"/>
      <c r="FES757" s="935"/>
      <c r="FET757" s="935"/>
      <c r="FEU757" s="935"/>
      <c r="FEV757" s="935"/>
      <c r="FEW757" s="935"/>
      <c r="FEX757" s="935"/>
      <c r="FEY757" s="935"/>
      <c r="FEZ757" s="935"/>
      <c r="FFA757" s="935"/>
      <c r="FFB757" s="935"/>
      <c r="FFC757" s="935"/>
      <c r="FFD757" s="935"/>
      <c r="FFE757" s="935"/>
      <c r="FFF757" s="935"/>
      <c r="FFG757" s="935"/>
      <c r="FFH757" s="935"/>
      <c r="FFI757" s="935"/>
      <c r="FFJ757" s="935"/>
      <c r="FFK757" s="935"/>
      <c r="FFL757" s="935"/>
      <c r="FFM757" s="935"/>
      <c r="FFN757" s="935"/>
      <c r="FFO757" s="935"/>
      <c r="FFP757" s="935"/>
      <c r="FFQ757" s="935"/>
      <c r="FFR757" s="935"/>
      <c r="FFS757" s="935"/>
      <c r="FFT757" s="935"/>
      <c r="FFU757" s="935"/>
      <c r="FFV757" s="935"/>
      <c r="FFW757" s="935"/>
      <c r="FFX757" s="935"/>
      <c r="FFY757" s="935"/>
      <c r="FFZ757" s="935"/>
      <c r="FGA757" s="935"/>
      <c r="FGB757" s="935"/>
      <c r="FGC757" s="935"/>
      <c r="FGD757" s="935"/>
      <c r="FGE757" s="935"/>
      <c r="FGF757" s="935"/>
      <c r="FGG757" s="935"/>
      <c r="FGH757" s="935"/>
      <c r="FGI757" s="935"/>
      <c r="FGJ757" s="935"/>
      <c r="FGK757" s="935"/>
      <c r="FGL757" s="935"/>
      <c r="FGM757" s="935"/>
      <c r="FGN757" s="935"/>
      <c r="FGO757" s="935"/>
      <c r="FGP757" s="935"/>
      <c r="FGQ757" s="935"/>
      <c r="FGR757" s="935"/>
      <c r="FGS757" s="935"/>
      <c r="FGT757" s="935"/>
      <c r="FGU757" s="935"/>
      <c r="FGV757" s="935"/>
      <c r="FGW757" s="935"/>
      <c r="FGX757" s="935"/>
      <c r="FGY757" s="935"/>
      <c r="FGZ757" s="935"/>
      <c r="FHA757" s="935"/>
      <c r="FHB757" s="935"/>
      <c r="FHC757" s="935"/>
      <c r="FHD757" s="935"/>
      <c r="FHE757" s="935"/>
      <c r="FHF757" s="935"/>
      <c r="FHG757" s="935"/>
      <c r="FHH757" s="935"/>
      <c r="FHI757" s="935"/>
      <c r="FHJ757" s="935"/>
      <c r="FHK757" s="935"/>
      <c r="FHL757" s="935"/>
      <c r="FHM757" s="935"/>
      <c r="FHN757" s="935"/>
      <c r="FHO757" s="935"/>
      <c r="FHP757" s="935"/>
      <c r="FHQ757" s="935"/>
      <c r="FHR757" s="935"/>
      <c r="FHS757" s="935"/>
      <c r="FHT757" s="935"/>
      <c r="FHU757" s="935"/>
      <c r="FHV757" s="935"/>
      <c r="FHW757" s="935"/>
      <c r="FHX757" s="935"/>
      <c r="FHY757" s="935"/>
      <c r="FHZ757" s="935"/>
      <c r="FIA757" s="935"/>
      <c r="FIB757" s="935"/>
      <c r="FIC757" s="935"/>
      <c r="FID757" s="935"/>
      <c r="FIE757" s="935"/>
      <c r="FIF757" s="935"/>
      <c r="FIG757" s="935"/>
      <c r="FIH757" s="935"/>
      <c r="FII757" s="935"/>
      <c r="FIJ757" s="935"/>
      <c r="FIK757" s="935"/>
      <c r="FIL757" s="935"/>
      <c r="FIM757" s="935"/>
      <c r="FIN757" s="935"/>
      <c r="FIO757" s="935"/>
      <c r="FIP757" s="935"/>
      <c r="FIQ757" s="935"/>
      <c r="FIR757" s="935"/>
      <c r="FIS757" s="935"/>
      <c r="FIT757" s="935"/>
      <c r="FIU757" s="935"/>
      <c r="FIV757" s="935"/>
      <c r="FIW757" s="935"/>
      <c r="FIX757" s="935"/>
      <c r="FIY757" s="935"/>
      <c r="FIZ757" s="935"/>
      <c r="FJA757" s="935"/>
      <c r="FJB757" s="935"/>
      <c r="FJC757" s="935"/>
      <c r="FJD757" s="935"/>
      <c r="FJE757" s="935"/>
      <c r="FJF757" s="935"/>
      <c r="FJG757" s="935"/>
      <c r="FJH757" s="935"/>
      <c r="FJI757" s="935"/>
      <c r="FJJ757" s="935"/>
      <c r="FJK757" s="935"/>
      <c r="FJL757" s="935"/>
      <c r="FJM757" s="935"/>
      <c r="FJN757" s="935"/>
      <c r="FJO757" s="935"/>
      <c r="FJP757" s="935"/>
      <c r="FJQ757" s="935"/>
      <c r="FJR757" s="935"/>
      <c r="FJS757" s="935"/>
      <c r="FJT757" s="935"/>
      <c r="FJU757" s="935"/>
      <c r="FJV757" s="935"/>
      <c r="FJW757" s="935"/>
      <c r="FJX757" s="935"/>
      <c r="FJY757" s="935"/>
      <c r="FJZ757" s="935"/>
      <c r="FKA757" s="935"/>
      <c r="FKB757" s="935"/>
      <c r="FKC757" s="935"/>
      <c r="FKD757" s="935"/>
      <c r="FKE757" s="935"/>
      <c r="FKF757" s="935"/>
      <c r="FKG757" s="935"/>
      <c r="FKH757" s="935"/>
      <c r="FKI757" s="935"/>
      <c r="FKJ757" s="935"/>
      <c r="FKK757" s="935"/>
      <c r="FKL757" s="935"/>
      <c r="FKM757" s="935"/>
      <c r="FKN757" s="935"/>
      <c r="FKO757" s="935"/>
      <c r="FKP757" s="935"/>
      <c r="FKQ757" s="935"/>
      <c r="FKR757" s="935"/>
      <c r="FKS757" s="935"/>
      <c r="FKT757" s="935"/>
      <c r="FKU757" s="935"/>
      <c r="FKV757" s="935"/>
      <c r="FKW757" s="935"/>
      <c r="FKX757" s="935"/>
      <c r="FKY757" s="935"/>
      <c r="FKZ757" s="935"/>
      <c r="FLA757" s="935"/>
      <c r="FLB757" s="935"/>
      <c r="FLC757" s="935"/>
      <c r="FLD757" s="935"/>
      <c r="FLE757" s="935"/>
      <c r="FLF757" s="935"/>
      <c r="FLG757" s="935"/>
      <c r="FLH757" s="935"/>
      <c r="FLI757" s="935"/>
      <c r="FLJ757" s="935"/>
      <c r="FLK757" s="935"/>
      <c r="FLL757" s="935"/>
      <c r="FLM757" s="935"/>
      <c r="FLN757" s="935"/>
      <c r="FLO757" s="935"/>
      <c r="FLP757" s="935"/>
      <c r="FLQ757" s="935"/>
      <c r="FLR757" s="935"/>
      <c r="FLS757" s="935"/>
      <c r="FLT757" s="935"/>
      <c r="FLU757" s="935"/>
      <c r="FLV757" s="935"/>
      <c r="FLW757" s="935"/>
      <c r="FLX757" s="935"/>
      <c r="FLY757" s="935"/>
      <c r="FLZ757" s="935"/>
      <c r="FMA757" s="935"/>
      <c r="FMB757" s="935"/>
      <c r="FMC757" s="935"/>
      <c r="FMD757" s="935"/>
      <c r="FME757" s="935"/>
      <c r="FMF757" s="935"/>
      <c r="FMG757" s="935"/>
      <c r="FMH757" s="935"/>
      <c r="FMI757" s="935"/>
      <c r="FMJ757" s="935"/>
      <c r="FMK757" s="935"/>
      <c r="FML757" s="935"/>
      <c r="FMM757" s="935"/>
      <c r="FMN757" s="935"/>
      <c r="FMO757" s="935"/>
      <c r="FMP757" s="935"/>
      <c r="FMQ757" s="935"/>
      <c r="FMR757" s="935"/>
      <c r="FMS757" s="935"/>
      <c r="FMT757" s="935"/>
      <c r="FMU757" s="935"/>
      <c r="FMV757" s="935"/>
      <c r="FMW757" s="935"/>
      <c r="FMX757" s="935"/>
      <c r="FMY757" s="935"/>
      <c r="FMZ757" s="935"/>
      <c r="FNA757" s="935"/>
      <c r="FNB757" s="935"/>
      <c r="FNC757" s="935"/>
      <c r="FND757" s="935"/>
      <c r="FNE757" s="935"/>
      <c r="FNF757" s="935"/>
      <c r="FNG757" s="935"/>
      <c r="FNH757" s="935"/>
      <c r="FNI757" s="935"/>
      <c r="FNJ757" s="935"/>
      <c r="FNK757" s="935"/>
      <c r="FNL757" s="935"/>
      <c r="FNM757" s="935"/>
      <c r="FNN757" s="935"/>
      <c r="FNO757" s="935"/>
      <c r="FNP757" s="935"/>
      <c r="FNQ757" s="935"/>
      <c r="FNR757" s="935"/>
      <c r="FNS757" s="935"/>
      <c r="FNT757" s="935"/>
      <c r="FNU757" s="935"/>
      <c r="FNV757" s="935"/>
      <c r="FNW757" s="935"/>
      <c r="FNX757" s="935"/>
      <c r="FNY757" s="935"/>
      <c r="FNZ757" s="935"/>
      <c r="FOA757" s="935"/>
      <c r="FOB757" s="935"/>
      <c r="FOC757" s="935"/>
      <c r="FOD757" s="935"/>
      <c r="FOE757" s="935"/>
      <c r="FOF757" s="935"/>
      <c r="FOG757" s="935"/>
      <c r="FOH757" s="935"/>
      <c r="FOI757" s="935"/>
      <c r="FOJ757" s="935"/>
      <c r="FOK757" s="935"/>
      <c r="FOL757" s="935"/>
      <c r="FOM757" s="935"/>
      <c r="FON757" s="935"/>
      <c r="FOO757" s="935"/>
      <c r="FOP757" s="935"/>
      <c r="FOQ757" s="935"/>
      <c r="FOR757" s="935"/>
      <c r="FOS757" s="935"/>
      <c r="FOT757" s="935"/>
      <c r="FOU757" s="935"/>
      <c r="FOV757" s="935"/>
      <c r="FOW757" s="935"/>
      <c r="FOX757" s="935"/>
      <c r="FOY757" s="935"/>
      <c r="FOZ757" s="935"/>
      <c r="FPA757" s="935"/>
      <c r="FPB757" s="935"/>
      <c r="FPC757" s="935"/>
      <c r="FPD757" s="935"/>
      <c r="FPE757" s="935"/>
      <c r="FPF757" s="935"/>
      <c r="FPG757" s="935"/>
      <c r="FPH757" s="935"/>
      <c r="FPI757" s="935"/>
      <c r="FPJ757" s="935"/>
      <c r="FPK757" s="935"/>
      <c r="FPL757" s="935"/>
      <c r="FPM757" s="935"/>
      <c r="FPN757" s="935"/>
      <c r="FPO757" s="935"/>
      <c r="FPP757" s="935"/>
      <c r="FPQ757" s="935"/>
      <c r="FPR757" s="935"/>
      <c r="FPS757" s="935"/>
      <c r="FPT757" s="935"/>
      <c r="FPU757" s="935"/>
      <c r="FPV757" s="935"/>
      <c r="FPW757" s="935"/>
      <c r="FPX757" s="935"/>
      <c r="FPY757" s="935"/>
      <c r="FPZ757" s="935"/>
      <c r="FQA757" s="935"/>
      <c r="FQB757" s="935"/>
      <c r="FQC757" s="935"/>
      <c r="FQD757" s="935"/>
      <c r="FQE757" s="935"/>
      <c r="FQF757" s="935"/>
      <c r="FQG757" s="935"/>
      <c r="FQH757" s="935"/>
      <c r="FQI757" s="935"/>
      <c r="FQJ757" s="935"/>
      <c r="FQK757" s="935"/>
      <c r="FQL757" s="935"/>
      <c r="FQM757" s="935"/>
      <c r="FQN757" s="935"/>
      <c r="FQO757" s="935"/>
      <c r="FQP757" s="935"/>
      <c r="FQQ757" s="935"/>
      <c r="FQR757" s="935"/>
      <c r="FQS757" s="935"/>
      <c r="FQT757" s="935"/>
      <c r="FQU757" s="935"/>
      <c r="FQV757" s="935"/>
      <c r="FQW757" s="935"/>
      <c r="FQX757" s="935"/>
      <c r="FQY757" s="935"/>
      <c r="FQZ757" s="935"/>
      <c r="FRA757" s="935"/>
      <c r="FRB757" s="935"/>
      <c r="FRC757" s="935"/>
      <c r="FRD757" s="935"/>
      <c r="FRE757" s="935"/>
      <c r="FRF757" s="935"/>
      <c r="FRG757" s="935"/>
      <c r="FRH757" s="935"/>
      <c r="FRI757" s="935"/>
      <c r="FRJ757" s="935"/>
      <c r="FRK757" s="935"/>
      <c r="FRL757" s="935"/>
      <c r="FRM757" s="935"/>
      <c r="FRN757" s="935"/>
      <c r="FRO757" s="935"/>
      <c r="FRP757" s="935"/>
      <c r="FRQ757" s="935"/>
      <c r="FRR757" s="935"/>
      <c r="FRS757" s="935"/>
      <c r="FRT757" s="935"/>
      <c r="FRU757" s="935"/>
      <c r="FRV757" s="935"/>
      <c r="FRW757" s="935"/>
      <c r="FRX757" s="935"/>
      <c r="FRY757" s="935"/>
      <c r="FRZ757" s="935"/>
      <c r="FSA757" s="935"/>
      <c r="FSB757" s="935"/>
      <c r="FSC757" s="935"/>
      <c r="FSD757" s="935"/>
      <c r="FSE757" s="935"/>
      <c r="FSF757" s="935"/>
      <c r="FSG757" s="935"/>
      <c r="FSH757" s="935"/>
      <c r="FSI757" s="935"/>
      <c r="FSJ757" s="935"/>
      <c r="FSK757" s="935"/>
      <c r="FSL757" s="935"/>
      <c r="FSM757" s="935"/>
      <c r="FSN757" s="935"/>
      <c r="FSO757" s="935"/>
      <c r="FSP757" s="935"/>
      <c r="FSQ757" s="935"/>
      <c r="FSR757" s="935"/>
      <c r="FSS757" s="935"/>
      <c r="FST757" s="935"/>
      <c r="FSU757" s="935"/>
      <c r="FSV757" s="935"/>
      <c r="FSW757" s="935"/>
      <c r="FSX757" s="935"/>
      <c r="FSY757" s="935"/>
      <c r="FSZ757" s="935"/>
      <c r="FTA757" s="935"/>
      <c r="FTB757" s="935"/>
      <c r="FTC757" s="935"/>
      <c r="FTD757" s="935"/>
      <c r="FTE757" s="935"/>
      <c r="FTF757" s="935"/>
      <c r="FTG757" s="935"/>
      <c r="FTH757" s="935"/>
      <c r="FTI757" s="935"/>
      <c r="FTJ757" s="935"/>
      <c r="FTK757" s="935"/>
      <c r="FTL757" s="935"/>
      <c r="FTM757" s="935"/>
      <c r="FTN757" s="935"/>
      <c r="FTO757" s="935"/>
      <c r="FTP757" s="935"/>
      <c r="FTQ757" s="935"/>
      <c r="FTR757" s="935"/>
      <c r="FTS757" s="935"/>
      <c r="FTT757" s="935"/>
      <c r="FTU757" s="935"/>
      <c r="FTV757" s="935"/>
      <c r="FTW757" s="935"/>
      <c r="FTX757" s="935"/>
      <c r="FTY757" s="935"/>
      <c r="FTZ757" s="935"/>
      <c r="FUA757" s="935"/>
      <c r="FUB757" s="935"/>
      <c r="FUC757" s="935"/>
      <c r="FUD757" s="935"/>
      <c r="FUE757" s="935"/>
      <c r="FUF757" s="935"/>
      <c r="FUG757" s="935"/>
      <c r="FUH757" s="935"/>
      <c r="FUI757" s="935"/>
      <c r="FUJ757" s="935"/>
      <c r="FUK757" s="935"/>
      <c r="FUL757" s="935"/>
      <c r="FUM757" s="935"/>
      <c r="FUN757" s="935"/>
      <c r="FUO757" s="935"/>
      <c r="FUP757" s="935"/>
      <c r="FUQ757" s="935"/>
      <c r="FUR757" s="935"/>
      <c r="FUS757" s="935"/>
      <c r="FUT757" s="935"/>
      <c r="FUU757" s="935"/>
      <c r="FUV757" s="935"/>
      <c r="FUW757" s="935"/>
      <c r="FUX757" s="935"/>
      <c r="FUY757" s="935"/>
      <c r="FUZ757" s="935"/>
      <c r="FVA757" s="935"/>
      <c r="FVB757" s="935"/>
      <c r="FVC757" s="935"/>
      <c r="FVD757" s="935"/>
      <c r="FVE757" s="935"/>
      <c r="FVF757" s="935"/>
      <c r="FVG757" s="935"/>
      <c r="FVH757" s="935"/>
      <c r="FVI757" s="935"/>
      <c r="FVJ757" s="935"/>
      <c r="FVK757" s="935"/>
      <c r="FVL757" s="935"/>
      <c r="FVM757" s="935"/>
      <c r="FVN757" s="935"/>
      <c r="FVO757" s="935"/>
      <c r="FVP757" s="935"/>
      <c r="FVQ757" s="935"/>
      <c r="FVR757" s="935"/>
      <c r="FVS757" s="935"/>
      <c r="FVT757" s="935"/>
      <c r="FVU757" s="935"/>
      <c r="FVV757" s="935"/>
      <c r="FVW757" s="935"/>
      <c r="FVX757" s="935"/>
      <c r="FVY757" s="935"/>
      <c r="FVZ757" s="935"/>
      <c r="FWA757" s="935"/>
      <c r="FWB757" s="935"/>
      <c r="FWC757" s="935"/>
      <c r="FWD757" s="935"/>
      <c r="FWE757" s="935"/>
      <c r="FWF757" s="935"/>
      <c r="FWG757" s="935"/>
      <c r="FWH757" s="935"/>
      <c r="FWI757" s="935"/>
      <c r="FWJ757" s="935"/>
      <c r="FWK757" s="935"/>
      <c r="FWL757" s="935"/>
      <c r="FWM757" s="935"/>
      <c r="FWN757" s="935"/>
      <c r="FWO757" s="935"/>
      <c r="FWP757" s="935"/>
      <c r="FWQ757" s="935"/>
      <c r="FWR757" s="935"/>
      <c r="FWS757" s="935"/>
      <c r="FWT757" s="935"/>
      <c r="FWU757" s="935"/>
      <c r="FWV757" s="935"/>
      <c r="FWW757" s="935"/>
      <c r="FWX757" s="935"/>
      <c r="FWY757" s="935"/>
      <c r="FWZ757" s="935"/>
      <c r="FXA757" s="935"/>
      <c r="FXB757" s="935"/>
      <c r="FXC757" s="935"/>
      <c r="FXD757" s="935"/>
      <c r="FXE757" s="935"/>
      <c r="FXF757" s="935"/>
      <c r="FXG757" s="935"/>
      <c r="FXH757" s="935"/>
      <c r="FXI757" s="935"/>
      <c r="FXJ757" s="935"/>
      <c r="FXK757" s="935"/>
      <c r="FXL757" s="935"/>
      <c r="FXM757" s="935"/>
      <c r="FXN757" s="935"/>
      <c r="FXO757" s="935"/>
      <c r="FXP757" s="935"/>
      <c r="FXQ757" s="935"/>
      <c r="FXR757" s="935"/>
      <c r="FXS757" s="935"/>
      <c r="FXT757" s="935"/>
      <c r="FXU757" s="935"/>
      <c r="FXV757" s="935"/>
      <c r="FXW757" s="935"/>
      <c r="FXX757" s="935"/>
      <c r="FXY757" s="935"/>
      <c r="FXZ757" s="935"/>
      <c r="FYA757" s="935"/>
      <c r="FYB757" s="935"/>
      <c r="FYC757" s="935"/>
      <c r="FYD757" s="935"/>
      <c r="FYE757" s="935"/>
      <c r="FYF757" s="935"/>
      <c r="FYG757" s="935"/>
      <c r="FYH757" s="935"/>
      <c r="FYI757" s="935"/>
      <c r="FYJ757" s="935"/>
      <c r="FYK757" s="935"/>
      <c r="FYL757" s="935"/>
      <c r="FYM757" s="935"/>
      <c r="FYN757" s="935"/>
      <c r="FYO757" s="935"/>
      <c r="FYP757" s="935"/>
      <c r="FYQ757" s="935"/>
      <c r="FYR757" s="935"/>
      <c r="FYS757" s="935"/>
      <c r="FYT757" s="935"/>
      <c r="FYU757" s="935"/>
      <c r="FYV757" s="935"/>
      <c r="FYW757" s="935"/>
      <c r="FYX757" s="935"/>
      <c r="FYY757" s="935"/>
      <c r="FYZ757" s="935"/>
      <c r="FZA757" s="935"/>
      <c r="FZB757" s="935"/>
      <c r="FZC757" s="935"/>
      <c r="FZD757" s="935"/>
      <c r="FZE757" s="935"/>
      <c r="FZF757" s="935"/>
      <c r="FZG757" s="935"/>
      <c r="FZH757" s="935"/>
      <c r="FZI757" s="935"/>
      <c r="FZJ757" s="935"/>
      <c r="FZK757" s="935"/>
      <c r="FZL757" s="935"/>
      <c r="FZM757" s="935"/>
      <c r="FZN757" s="935"/>
      <c r="FZO757" s="935"/>
      <c r="FZP757" s="935"/>
      <c r="FZQ757" s="935"/>
      <c r="FZR757" s="935"/>
      <c r="FZS757" s="935"/>
      <c r="FZT757" s="935"/>
      <c r="FZU757" s="935"/>
      <c r="FZV757" s="935"/>
      <c r="FZW757" s="935"/>
      <c r="FZX757" s="935"/>
      <c r="FZY757" s="935"/>
      <c r="FZZ757" s="935"/>
      <c r="GAA757" s="935"/>
      <c r="GAB757" s="935"/>
      <c r="GAC757" s="935"/>
      <c r="GAD757" s="935"/>
      <c r="GAE757" s="935"/>
      <c r="GAF757" s="935"/>
      <c r="GAG757" s="935"/>
      <c r="GAH757" s="935"/>
      <c r="GAI757" s="935"/>
      <c r="GAJ757" s="935"/>
      <c r="GAK757" s="935"/>
      <c r="GAL757" s="935"/>
      <c r="GAM757" s="935"/>
      <c r="GAN757" s="935"/>
      <c r="GAO757" s="935"/>
      <c r="GAP757" s="935"/>
      <c r="GAQ757" s="935"/>
      <c r="GAR757" s="935"/>
      <c r="GAS757" s="935"/>
      <c r="GAT757" s="935"/>
      <c r="GAU757" s="935"/>
      <c r="GAV757" s="935"/>
      <c r="GAW757" s="935"/>
      <c r="GAX757" s="935"/>
      <c r="GAY757" s="935"/>
      <c r="GAZ757" s="935"/>
      <c r="GBA757" s="935"/>
      <c r="GBB757" s="935"/>
      <c r="GBC757" s="935"/>
      <c r="GBD757" s="935"/>
      <c r="GBE757" s="935"/>
      <c r="GBF757" s="935"/>
      <c r="GBG757" s="935"/>
      <c r="GBH757" s="935"/>
      <c r="GBI757" s="935"/>
      <c r="GBJ757" s="935"/>
      <c r="GBK757" s="935"/>
      <c r="GBL757" s="935"/>
      <c r="GBM757" s="935"/>
      <c r="GBN757" s="935"/>
      <c r="GBO757" s="935"/>
      <c r="GBP757" s="935"/>
      <c r="GBQ757" s="935"/>
      <c r="GBR757" s="935"/>
      <c r="GBS757" s="935"/>
      <c r="GBT757" s="935"/>
      <c r="GBU757" s="935"/>
      <c r="GBV757" s="935"/>
      <c r="GBW757" s="935"/>
      <c r="GBX757" s="935"/>
      <c r="GBY757" s="935"/>
      <c r="GBZ757" s="935"/>
      <c r="GCA757" s="935"/>
      <c r="GCB757" s="935"/>
      <c r="GCC757" s="935"/>
      <c r="GCD757" s="935"/>
      <c r="GCE757" s="935"/>
      <c r="GCF757" s="935"/>
      <c r="GCG757" s="935"/>
      <c r="GCH757" s="935"/>
      <c r="GCI757" s="935"/>
      <c r="GCJ757" s="935"/>
      <c r="GCK757" s="935"/>
      <c r="GCL757" s="935"/>
      <c r="GCM757" s="935"/>
      <c r="GCN757" s="935"/>
      <c r="GCO757" s="935"/>
      <c r="GCP757" s="935"/>
      <c r="GCQ757" s="935"/>
      <c r="GCR757" s="935"/>
      <c r="GCS757" s="935"/>
      <c r="GCT757" s="935"/>
      <c r="GCU757" s="935"/>
      <c r="GCV757" s="935"/>
      <c r="GCW757" s="935"/>
      <c r="GCX757" s="935"/>
      <c r="GCY757" s="935"/>
      <c r="GCZ757" s="935"/>
      <c r="GDA757" s="935"/>
      <c r="GDB757" s="935"/>
      <c r="GDC757" s="935"/>
      <c r="GDD757" s="935"/>
      <c r="GDE757" s="935"/>
      <c r="GDF757" s="935"/>
      <c r="GDG757" s="935"/>
      <c r="GDH757" s="935"/>
      <c r="GDI757" s="935"/>
      <c r="GDJ757" s="935"/>
      <c r="GDK757" s="935"/>
      <c r="GDL757" s="935"/>
      <c r="GDM757" s="935"/>
      <c r="GDN757" s="935"/>
      <c r="GDO757" s="935"/>
      <c r="GDP757" s="935"/>
      <c r="GDQ757" s="935"/>
      <c r="GDR757" s="935"/>
      <c r="GDS757" s="935"/>
      <c r="GDT757" s="935"/>
      <c r="GDU757" s="935"/>
      <c r="GDV757" s="935"/>
      <c r="GDW757" s="935"/>
      <c r="GDX757" s="935"/>
      <c r="GDY757" s="935"/>
      <c r="GDZ757" s="935"/>
      <c r="GEA757" s="935"/>
      <c r="GEB757" s="935"/>
      <c r="GEC757" s="935"/>
      <c r="GED757" s="935"/>
      <c r="GEE757" s="935"/>
      <c r="GEF757" s="935"/>
      <c r="GEG757" s="935"/>
      <c r="GEH757" s="935"/>
      <c r="GEI757" s="935"/>
      <c r="GEJ757" s="935"/>
      <c r="GEK757" s="935"/>
      <c r="GEL757" s="935"/>
      <c r="GEM757" s="935"/>
      <c r="GEN757" s="935"/>
      <c r="GEO757" s="935"/>
      <c r="GEP757" s="935"/>
      <c r="GEQ757" s="935"/>
      <c r="GER757" s="935"/>
      <c r="GES757" s="935"/>
      <c r="GET757" s="935"/>
      <c r="GEU757" s="935"/>
      <c r="GEV757" s="935"/>
      <c r="GEW757" s="935"/>
      <c r="GEX757" s="935"/>
      <c r="GEY757" s="935"/>
      <c r="GEZ757" s="935"/>
      <c r="GFA757" s="935"/>
      <c r="GFB757" s="935"/>
      <c r="GFC757" s="935"/>
      <c r="GFD757" s="935"/>
      <c r="GFE757" s="935"/>
      <c r="GFF757" s="935"/>
      <c r="GFG757" s="935"/>
      <c r="GFH757" s="935"/>
      <c r="GFI757" s="935"/>
      <c r="GFJ757" s="935"/>
      <c r="GFK757" s="935"/>
      <c r="GFL757" s="935"/>
      <c r="GFM757" s="935"/>
      <c r="GFN757" s="935"/>
      <c r="GFO757" s="935"/>
      <c r="GFP757" s="935"/>
      <c r="GFQ757" s="935"/>
      <c r="GFR757" s="935"/>
      <c r="GFS757" s="935"/>
      <c r="GFT757" s="935"/>
      <c r="GFU757" s="935"/>
      <c r="GFV757" s="935"/>
      <c r="GFW757" s="935"/>
      <c r="GFX757" s="935"/>
      <c r="GFY757" s="935"/>
      <c r="GFZ757" s="935"/>
      <c r="GGA757" s="935"/>
      <c r="GGB757" s="935"/>
      <c r="GGC757" s="935"/>
      <c r="GGD757" s="935"/>
      <c r="GGE757" s="935"/>
      <c r="GGF757" s="935"/>
      <c r="GGG757" s="935"/>
      <c r="GGH757" s="935"/>
      <c r="GGI757" s="935"/>
      <c r="GGJ757" s="935"/>
      <c r="GGK757" s="935"/>
      <c r="GGL757" s="935"/>
      <c r="GGM757" s="935"/>
      <c r="GGN757" s="935"/>
      <c r="GGO757" s="935"/>
      <c r="GGP757" s="935"/>
      <c r="GGQ757" s="935"/>
      <c r="GGR757" s="935"/>
      <c r="GGS757" s="935"/>
      <c r="GGT757" s="935"/>
      <c r="GGU757" s="935"/>
      <c r="GGV757" s="935"/>
      <c r="GGW757" s="935"/>
      <c r="GGX757" s="935"/>
      <c r="GGY757" s="935"/>
      <c r="GGZ757" s="935"/>
      <c r="GHA757" s="935"/>
      <c r="GHB757" s="935"/>
      <c r="GHC757" s="935"/>
      <c r="GHD757" s="935"/>
      <c r="GHE757" s="935"/>
      <c r="GHF757" s="935"/>
      <c r="GHG757" s="935"/>
      <c r="GHH757" s="935"/>
      <c r="GHI757" s="935"/>
      <c r="GHJ757" s="935"/>
      <c r="GHK757" s="935"/>
      <c r="GHL757" s="935"/>
      <c r="GHM757" s="935"/>
      <c r="GHN757" s="935"/>
      <c r="GHO757" s="935"/>
      <c r="GHP757" s="935"/>
      <c r="GHQ757" s="935"/>
      <c r="GHR757" s="935"/>
      <c r="GHS757" s="935"/>
      <c r="GHT757" s="935"/>
      <c r="GHU757" s="935"/>
      <c r="GHV757" s="935"/>
      <c r="GHW757" s="935"/>
      <c r="GHX757" s="935"/>
      <c r="GHY757" s="935"/>
      <c r="GHZ757" s="935"/>
      <c r="GIA757" s="935"/>
      <c r="GIB757" s="935"/>
      <c r="GIC757" s="935"/>
      <c r="GID757" s="935"/>
      <c r="GIE757" s="935"/>
      <c r="GIF757" s="935"/>
      <c r="GIG757" s="935"/>
      <c r="GIH757" s="935"/>
      <c r="GII757" s="935"/>
      <c r="GIJ757" s="935"/>
      <c r="GIK757" s="935"/>
      <c r="GIL757" s="935"/>
      <c r="GIM757" s="935"/>
      <c r="GIN757" s="935"/>
      <c r="GIO757" s="935"/>
      <c r="GIP757" s="935"/>
      <c r="GIQ757" s="935"/>
      <c r="GIR757" s="935"/>
      <c r="GIS757" s="935"/>
      <c r="GIT757" s="935"/>
      <c r="GIU757" s="935"/>
      <c r="GIV757" s="935"/>
      <c r="GIW757" s="935"/>
      <c r="GIX757" s="935"/>
      <c r="GIY757" s="935"/>
      <c r="GIZ757" s="935"/>
      <c r="GJA757" s="935"/>
      <c r="GJB757" s="935"/>
      <c r="GJC757" s="935"/>
      <c r="GJD757" s="935"/>
      <c r="GJE757" s="935"/>
      <c r="GJF757" s="935"/>
      <c r="GJG757" s="935"/>
      <c r="GJH757" s="935"/>
      <c r="GJI757" s="935"/>
      <c r="GJJ757" s="935"/>
      <c r="GJK757" s="935"/>
      <c r="GJL757" s="935"/>
      <c r="GJM757" s="935"/>
      <c r="GJN757" s="935"/>
      <c r="GJO757" s="935"/>
      <c r="GJP757" s="935"/>
      <c r="GJQ757" s="935"/>
      <c r="GJR757" s="935"/>
      <c r="GJS757" s="935"/>
      <c r="GJT757" s="935"/>
      <c r="GJU757" s="935"/>
      <c r="GJV757" s="935"/>
      <c r="GJW757" s="935"/>
      <c r="GJX757" s="935"/>
      <c r="GJY757" s="935"/>
      <c r="GJZ757" s="935"/>
      <c r="GKA757" s="935"/>
      <c r="GKB757" s="935"/>
      <c r="GKC757" s="935"/>
      <c r="GKD757" s="935"/>
      <c r="GKE757" s="935"/>
      <c r="GKF757" s="935"/>
      <c r="GKG757" s="935"/>
      <c r="GKH757" s="935"/>
      <c r="GKI757" s="935"/>
      <c r="GKJ757" s="935"/>
      <c r="GKK757" s="935"/>
      <c r="GKL757" s="935"/>
      <c r="GKM757" s="935"/>
      <c r="GKN757" s="935"/>
      <c r="GKO757" s="935"/>
      <c r="GKP757" s="935"/>
      <c r="GKQ757" s="935"/>
      <c r="GKR757" s="935"/>
      <c r="GKS757" s="935"/>
      <c r="GKT757" s="935"/>
      <c r="GKU757" s="935"/>
      <c r="GKV757" s="935"/>
      <c r="GKW757" s="935"/>
      <c r="GKX757" s="935"/>
      <c r="GKY757" s="935"/>
      <c r="GKZ757" s="935"/>
      <c r="GLA757" s="935"/>
      <c r="GLB757" s="935"/>
      <c r="GLC757" s="935"/>
      <c r="GLD757" s="935"/>
      <c r="GLE757" s="935"/>
      <c r="GLF757" s="935"/>
      <c r="GLG757" s="935"/>
      <c r="GLH757" s="935"/>
      <c r="GLI757" s="935"/>
      <c r="GLJ757" s="935"/>
      <c r="GLK757" s="935"/>
      <c r="GLL757" s="935"/>
      <c r="GLM757" s="935"/>
      <c r="GLN757" s="935"/>
      <c r="GLO757" s="935"/>
      <c r="GLP757" s="935"/>
      <c r="GLQ757" s="935"/>
      <c r="GLR757" s="935"/>
      <c r="GLS757" s="935"/>
      <c r="GLT757" s="935"/>
      <c r="GLU757" s="935"/>
      <c r="GLV757" s="935"/>
      <c r="GLW757" s="935"/>
      <c r="GLX757" s="935"/>
      <c r="GLY757" s="935"/>
      <c r="GLZ757" s="935"/>
      <c r="GMA757" s="935"/>
      <c r="GMB757" s="935"/>
      <c r="GMC757" s="935"/>
      <c r="GMD757" s="935"/>
      <c r="GME757" s="935"/>
      <c r="GMF757" s="935"/>
      <c r="GMG757" s="935"/>
      <c r="GMH757" s="935"/>
      <c r="GMI757" s="935"/>
      <c r="GMJ757" s="935"/>
      <c r="GMK757" s="935"/>
      <c r="GML757" s="935"/>
      <c r="GMM757" s="935"/>
      <c r="GMN757" s="935"/>
      <c r="GMO757" s="935"/>
      <c r="GMP757" s="935"/>
      <c r="GMQ757" s="935"/>
      <c r="GMR757" s="935"/>
      <c r="GMS757" s="935"/>
      <c r="GMT757" s="935"/>
      <c r="GMU757" s="935"/>
      <c r="GMV757" s="935"/>
      <c r="GMW757" s="935"/>
      <c r="GMX757" s="935"/>
      <c r="GMY757" s="935"/>
      <c r="GMZ757" s="935"/>
      <c r="GNA757" s="935"/>
      <c r="GNB757" s="935"/>
      <c r="GNC757" s="935"/>
      <c r="GND757" s="935"/>
      <c r="GNE757" s="935"/>
      <c r="GNF757" s="935"/>
      <c r="GNG757" s="935"/>
      <c r="GNH757" s="935"/>
      <c r="GNI757" s="935"/>
      <c r="GNJ757" s="935"/>
      <c r="GNK757" s="935"/>
      <c r="GNL757" s="935"/>
      <c r="GNM757" s="935"/>
      <c r="GNN757" s="935"/>
      <c r="GNO757" s="935"/>
      <c r="GNP757" s="935"/>
      <c r="GNQ757" s="935"/>
      <c r="GNR757" s="935"/>
      <c r="GNS757" s="935"/>
      <c r="GNT757" s="935"/>
      <c r="GNU757" s="935"/>
      <c r="GNV757" s="935"/>
      <c r="GNW757" s="935"/>
      <c r="GNX757" s="935"/>
      <c r="GNY757" s="935"/>
      <c r="GNZ757" s="935"/>
      <c r="GOA757" s="935"/>
      <c r="GOB757" s="935"/>
      <c r="GOC757" s="935"/>
      <c r="GOD757" s="935"/>
      <c r="GOE757" s="935"/>
      <c r="GOF757" s="935"/>
      <c r="GOG757" s="935"/>
      <c r="GOH757" s="935"/>
      <c r="GOI757" s="935"/>
      <c r="GOJ757" s="935"/>
      <c r="GOK757" s="935"/>
      <c r="GOL757" s="935"/>
      <c r="GOM757" s="935"/>
      <c r="GON757" s="935"/>
      <c r="GOO757" s="935"/>
      <c r="GOP757" s="935"/>
      <c r="GOQ757" s="935"/>
      <c r="GOR757" s="935"/>
      <c r="GOS757" s="935"/>
      <c r="GOT757" s="935"/>
      <c r="GOU757" s="935"/>
      <c r="GOV757" s="935"/>
      <c r="GOW757" s="935"/>
      <c r="GOX757" s="935"/>
      <c r="GOY757" s="935"/>
      <c r="GOZ757" s="935"/>
      <c r="GPA757" s="935"/>
      <c r="GPB757" s="935"/>
      <c r="GPC757" s="935"/>
      <c r="GPD757" s="935"/>
      <c r="GPE757" s="935"/>
      <c r="GPF757" s="935"/>
      <c r="GPG757" s="935"/>
      <c r="GPH757" s="935"/>
      <c r="GPI757" s="935"/>
      <c r="GPJ757" s="935"/>
      <c r="GPK757" s="935"/>
      <c r="GPL757" s="935"/>
      <c r="GPM757" s="935"/>
      <c r="GPN757" s="935"/>
      <c r="GPO757" s="935"/>
      <c r="GPP757" s="935"/>
      <c r="GPQ757" s="935"/>
      <c r="GPR757" s="935"/>
      <c r="GPS757" s="935"/>
      <c r="GPT757" s="935"/>
      <c r="GPU757" s="935"/>
      <c r="GPV757" s="935"/>
      <c r="GPW757" s="935"/>
      <c r="GPX757" s="935"/>
      <c r="GPY757" s="935"/>
      <c r="GPZ757" s="935"/>
      <c r="GQA757" s="935"/>
      <c r="GQB757" s="935"/>
      <c r="GQC757" s="935"/>
      <c r="GQD757" s="935"/>
      <c r="GQE757" s="935"/>
      <c r="GQF757" s="935"/>
      <c r="GQG757" s="935"/>
      <c r="GQH757" s="935"/>
      <c r="GQI757" s="935"/>
      <c r="GQJ757" s="935"/>
      <c r="GQK757" s="935"/>
      <c r="GQL757" s="935"/>
      <c r="GQM757" s="935"/>
      <c r="GQN757" s="935"/>
      <c r="GQO757" s="935"/>
      <c r="GQP757" s="935"/>
      <c r="GQQ757" s="935"/>
      <c r="GQR757" s="935"/>
      <c r="GQS757" s="935"/>
      <c r="GQT757" s="935"/>
      <c r="GQU757" s="935"/>
      <c r="GQV757" s="935"/>
      <c r="GQW757" s="935"/>
      <c r="GQX757" s="935"/>
      <c r="GQY757" s="935"/>
      <c r="GQZ757" s="935"/>
      <c r="GRA757" s="935"/>
      <c r="GRB757" s="935"/>
      <c r="GRC757" s="935"/>
      <c r="GRD757" s="935"/>
      <c r="GRE757" s="935"/>
      <c r="GRF757" s="935"/>
      <c r="GRG757" s="935"/>
      <c r="GRH757" s="935"/>
      <c r="GRI757" s="935"/>
      <c r="GRJ757" s="935"/>
      <c r="GRK757" s="935"/>
      <c r="GRL757" s="935"/>
      <c r="GRM757" s="935"/>
      <c r="GRN757" s="935"/>
      <c r="GRO757" s="935"/>
      <c r="GRP757" s="935"/>
      <c r="GRQ757" s="935"/>
      <c r="GRR757" s="935"/>
      <c r="GRS757" s="935"/>
      <c r="GRT757" s="935"/>
      <c r="GRU757" s="935"/>
      <c r="GRV757" s="935"/>
      <c r="GRW757" s="935"/>
      <c r="GRX757" s="935"/>
      <c r="GRY757" s="935"/>
      <c r="GRZ757" s="935"/>
      <c r="GSA757" s="935"/>
      <c r="GSB757" s="935"/>
      <c r="GSC757" s="935"/>
      <c r="GSD757" s="935"/>
      <c r="GSE757" s="935"/>
      <c r="GSF757" s="935"/>
      <c r="GSG757" s="935"/>
      <c r="GSH757" s="935"/>
      <c r="GSI757" s="935"/>
      <c r="GSJ757" s="935"/>
      <c r="GSK757" s="935"/>
      <c r="GSL757" s="935"/>
      <c r="GSM757" s="935"/>
      <c r="GSN757" s="935"/>
      <c r="GSO757" s="935"/>
      <c r="GSP757" s="935"/>
      <c r="GSQ757" s="935"/>
      <c r="GSR757" s="935"/>
      <c r="GSS757" s="935"/>
      <c r="GST757" s="935"/>
      <c r="GSU757" s="935"/>
      <c r="GSV757" s="935"/>
      <c r="GSW757" s="935"/>
      <c r="GSX757" s="935"/>
      <c r="GSY757" s="935"/>
      <c r="GSZ757" s="935"/>
      <c r="GTA757" s="935"/>
      <c r="GTB757" s="935"/>
      <c r="GTC757" s="935"/>
      <c r="GTD757" s="935"/>
      <c r="GTE757" s="935"/>
      <c r="GTF757" s="935"/>
      <c r="GTG757" s="935"/>
      <c r="GTH757" s="935"/>
      <c r="GTI757" s="935"/>
      <c r="GTJ757" s="935"/>
      <c r="GTK757" s="935"/>
      <c r="GTL757" s="935"/>
      <c r="GTM757" s="935"/>
      <c r="GTN757" s="935"/>
      <c r="GTO757" s="935"/>
      <c r="GTP757" s="935"/>
      <c r="GTQ757" s="935"/>
      <c r="GTR757" s="935"/>
      <c r="GTS757" s="935"/>
      <c r="GTT757" s="935"/>
      <c r="GTU757" s="935"/>
      <c r="GTV757" s="935"/>
      <c r="GTW757" s="935"/>
      <c r="GTX757" s="935"/>
      <c r="GTY757" s="935"/>
      <c r="GTZ757" s="935"/>
      <c r="GUA757" s="935"/>
      <c r="GUB757" s="935"/>
      <c r="GUC757" s="935"/>
      <c r="GUD757" s="935"/>
      <c r="GUE757" s="935"/>
      <c r="GUF757" s="935"/>
      <c r="GUG757" s="935"/>
      <c r="GUH757" s="935"/>
      <c r="GUI757" s="935"/>
      <c r="GUJ757" s="935"/>
      <c r="GUK757" s="935"/>
      <c r="GUL757" s="935"/>
      <c r="GUM757" s="935"/>
      <c r="GUN757" s="935"/>
      <c r="GUO757" s="935"/>
      <c r="GUP757" s="935"/>
      <c r="GUQ757" s="935"/>
      <c r="GUR757" s="935"/>
      <c r="GUS757" s="935"/>
      <c r="GUT757" s="935"/>
      <c r="GUU757" s="935"/>
      <c r="GUV757" s="935"/>
      <c r="GUW757" s="935"/>
      <c r="GUX757" s="935"/>
      <c r="GUY757" s="935"/>
      <c r="GUZ757" s="935"/>
      <c r="GVA757" s="935"/>
      <c r="GVB757" s="935"/>
      <c r="GVC757" s="935"/>
      <c r="GVD757" s="935"/>
      <c r="GVE757" s="935"/>
      <c r="GVF757" s="935"/>
      <c r="GVG757" s="935"/>
      <c r="GVH757" s="935"/>
      <c r="GVI757" s="935"/>
      <c r="GVJ757" s="935"/>
      <c r="GVK757" s="935"/>
      <c r="GVL757" s="935"/>
      <c r="GVM757" s="935"/>
      <c r="GVN757" s="935"/>
      <c r="GVO757" s="935"/>
      <c r="GVP757" s="935"/>
      <c r="GVQ757" s="935"/>
      <c r="GVR757" s="935"/>
      <c r="GVS757" s="935"/>
      <c r="GVT757" s="935"/>
      <c r="GVU757" s="935"/>
      <c r="GVV757" s="935"/>
      <c r="GVW757" s="935"/>
      <c r="GVX757" s="935"/>
      <c r="GVY757" s="935"/>
      <c r="GVZ757" s="935"/>
      <c r="GWA757" s="935"/>
      <c r="GWB757" s="935"/>
      <c r="GWC757" s="935"/>
      <c r="GWD757" s="935"/>
      <c r="GWE757" s="935"/>
      <c r="GWF757" s="935"/>
      <c r="GWG757" s="935"/>
      <c r="GWH757" s="935"/>
      <c r="GWI757" s="935"/>
      <c r="GWJ757" s="935"/>
      <c r="GWK757" s="935"/>
      <c r="GWL757" s="935"/>
      <c r="GWM757" s="935"/>
      <c r="GWN757" s="935"/>
      <c r="GWO757" s="935"/>
      <c r="GWP757" s="935"/>
      <c r="GWQ757" s="935"/>
      <c r="GWR757" s="935"/>
      <c r="GWS757" s="935"/>
      <c r="GWT757" s="935"/>
      <c r="GWU757" s="935"/>
      <c r="GWV757" s="935"/>
      <c r="GWW757" s="935"/>
      <c r="GWX757" s="935"/>
      <c r="GWY757" s="935"/>
      <c r="GWZ757" s="935"/>
      <c r="GXA757" s="935"/>
      <c r="GXB757" s="935"/>
      <c r="GXC757" s="935"/>
      <c r="GXD757" s="935"/>
      <c r="GXE757" s="935"/>
      <c r="GXF757" s="935"/>
      <c r="GXG757" s="935"/>
      <c r="GXH757" s="935"/>
      <c r="GXI757" s="935"/>
      <c r="GXJ757" s="935"/>
      <c r="GXK757" s="935"/>
      <c r="GXL757" s="935"/>
      <c r="GXM757" s="935"/>
      <c r="GXN757" s="935"/>
      <c r="GXO757" s="935"/>
      <c r="GXP757" s="935"/>
      <c r="GXQ757" s="935"/>
      <c r="GXR757" s="935"/>
      <c r="GXS757" s="935"/>
      <c r="GXT757" s="935"/>
      <c r="GXU757" s="935"/>
      <c r="GXV757" s="935"/>
      <c r="GXW757" s="935"/>
      <c r="GXX757" s="935"/>
      <c r="GXY757" s="935"/>
      <c r="GXZ757" s="935"/>
      <c r="GYA757" s="935"/>
      <c r="GYB757" s="935"/>
      <c r="GYC757" s="935"/>
      <c r="GYD757" s="935"/>
      <c r="GYE757" s="935"/>
      <c r="GYF757" s="935"/>
      <c r="GYG757" s="935"/>
      <c r="GYH757" s="935"/>
      <c r="GYI757" s="935"/>
      <c r="GYJ757" s="935"/>
      <c r="GYK757" s="935"/>
      <c r="GYL757" s="935"/>
      <c r="GYM757" s="935"/>
      <c r="GYN757" s="935"/>
      <c r="GYO757" s="935"/>
      <c r="GYP757" s="935"/>
      <c r="GYQ757" s="935"/>
      <c r="GYR757" s="935"/>
      <c r="GYS757" s="935"/>
      <c r="GYT757" s="935"/>
      <c r="GYU757" s="935"/>
      <c r="GYV757" s="935"/>
      <c r="GYW757" s="935"/>
      <c r="GYX757" s="935"/>
      <c r="GYY757" s="935"/>
      <c r="GYZ757" s="935"/>
      <c r="GZA757" s="935"/>
      <c r="GZB757" s="935"/>
      <c r="GZC757" s="935"/>
      <c r="GZD757" s="935"/>
      <c r="GZE757" s="935"/>
      <c r="GZF757" s="935"/>
      <c r="GZG757" s="935"/>
      <c r="GZH757" s="935"/>
      <c r="GZI757" s="935"/>
      <c r="GZJ757" s="935"/>
      <c r="GZK757" s="935"/>
      <c r="GZL757" s="935"/>
      <c r="GZM757" s="935"/>
      <c r="GZN757" s="935"/>
      <c r="GZO757" s="935"/>
      <c r="GZP757" s="935"/>
      <c r="GZQ757" s="935"/>
      <c r="GZR757" s="935"/>
      <c r="GZS757" s="935"/>
      <c r="GZT757" s="935"/>
      <c r="GZU757" s="935"/>
      <c r="GZV757" s="935"/>
      <c r="GZW757" s="935"/>
      <c r="GZX757" s="935"/>
      <c r="GZY757" s="935"/>
      <c r="GZZ757" s="935"/>
      <c r="HAA757" s="935"/>
      <c r="HAB757" s="935"/>
      <c r="HAC757" s="935"/>
      <c r="HAD757" s="935"/>
      <c r="HAE757" s="935"/>
      <c r="HAF757" s="935"/>
      <c r="HAG757" s="935"/>
      <c r="HAH757" s="935"/>
      <c r="HAI757" s="935"/>
      <c r="HAJ757" s="935"/>
      <c r="HAK757" s="935"/>
      <c r="HAL757" s="935"/>
      <c r="HAM757" s="935"/>
      <c r="HAN757" s="935"/>
      <c r="HAO757" s="935"/>
      <c r="HAP757" s="935"/>
      <c r="HAQ757" s="935"/>
      <c r="HAR757" s="935"/>
      <c r="HAS757" s="935"/>
      <c r="HAT757" s="935"/>
      <c r="HAU757" s="935"/>
      <c r="HAV757" s="935"/>
      <c r="HAW757" s="935"/>
      <c r="HAX757" s="935"/>
      <c r="HAY757" s="935"/>
      <c r="HAZ757" s="935"/>
      <c r="HBA757" s="935"/>
      <c r="HBB757" s="935"/>
      <c r="HBC757" s="935"/>
      <c r="HBD757" s="935"/>
      <c r="HBE757" s="935"/>
      <c r="HBF757" s="935"/>
      <c r="HBG757" s="935"/>
      <c r="HBH757" s="935"/>
      <c r="HBI757" s="935"/>
      <c r="HBJ757" s="935"/>
      <c r="HBK757" s="935"/>
      <c r="HBL757" s="935"/>
      <c r="HBM757" s="935"/>
      <c r="HBN757" s="935"/>
      <c r="HBO757" s="935"/>
      <c r="HBP757" s="935"/>
      <c r="HBQ757" s="935"/>
      <c r="HBR757" s="935"/>
      <c r="HBS757" s="935"/>
      <c r="HBT757" s="935"/>
      <c r="HBU757" s="935"/>
      <c r="HBV757" s="935"/>
      <c r="HBW757" s="935"/>
      <c r="HBX757" s="935"/>
      <c r="HBY757" s="935"/>
      <c r="HBZ757" s="935"/>
      <c r="HCA757" s="935"/>
      <c r="HCB757" s="935"/>
      <c r="HCC757" s="935"/>
      <c r="HCD757" s="935"/>
      <c r="HCE757" s="935"/>
      <c r="HCF757" s="935"/>
      <c r="HCG757" s="935"/>
      <c r="HCH757" s="935"/>
      <c r="HCI757" s="935"/>
      <c r="HCJ757" s="935"/>
      <c r="HCK757" s="935"/>
      <c r="HCL757" s="935"/>
      <c r="HCM757" s="935"/>
      <c r="HCN757" s="935"/>
      <c r="HCO757" s="935"/>
      <c r="HCP757" s="935"/>
      <c r="HCQ757" s="935"/>
      <c r="HCR757" s="935"/>
      <c r="HCS757" s="935"/>
      <c r="HCT757" s="935"/>
      <c r="HCU757" s="935"/>
      <c r="HCV757" s="935"/>
      <c r="HCW757" s="935"/>
      <c r="HCX757" s="935"/>
      <c r="HCY757" s="935"/>
      <c r="HCZ757" s="935"/>
      <c r="HDA757" s="935"/>
      <c r="HDB757" s="935"/>
      <c r="HDC757" s="935"/>
      <c r="HDD757" s="935"/>
      <c r="HDE757" s="935"/>
      <c r="HDF757" s="935"/>
      <c r="HDG757" s="935"/>
      <c r="HDH757" s="935"/>
      <c r="HDI757" s="935"/>
      <c r="HDJ757" s="935"/>
      <c r="HDK757" s="935"/>
      <c r="HDL757" s="935"/>
      <c r="HDM757" s="935"/>
      <c r="HDN757" s="935"/>
      <c r="HDO757" s="935"/>
      <c r="HDP757" s="935"/>
      <c r="HDQ757" s="935"/>
      <c r="HDR757" s="935"/>
      <c r="HDS757" s="935"/>
      <c r="HDT757" s="935"/>
      <c r="HDU757" s="935"/>
      <c r="HDV757" s="935"/>
      <c r="HDW757" s="935"/>
      <c r="HDX757" s="935"/>
      <c r="HDY757" s="935"/>
      <c r="HDZ757" s="935"/>
      <c r="HEA757" s="935"/>
      <c r="HEB757" s="935"/>
      <c r="HEC757" s="935"/>
      <c r="HED757" s="935"/>
      <c r="HEE757" s="935"/>
      <c r="HEF757" s="935"/>
      <c r="HEG757" s="935"/>
      <c r="HEH757" s="935"/>
      <c r="HEI757" s="935"/>
      <c r="HEJ757" s="935"/>
      <c r="HEK757" s="935"/>
      <c r="HEL757" s="935"/>
      <c r="HEM757" s="935"/>
      <c r="HEN757" s="935"/>
      <c r="HEO757" s="935"/>
      <c r="HEP757" s="935"/>
      <c r="HEQ757" s="935"/>
      <c r="HER757" s="935"/>
      <c r="HES757" s="935"/>
      <c r="HET757" s="935"/>
      <c r="HEU757" s="935"/>
      <c r="HEV757" s="935"/>
      <c r="HEW757" s="935"/>
      <c r="HEX757" s="935"/>
      <c r="HEY757" s="935"/>
      <c r="HEZ757" s="935"/>
      <c r="HFA757" s="935"/>
      <c r="HFB757" s="935"/>
      <c r="HFC757" s="935"/>
      <c r="HFD757" s="935"/>
      <c r="HFE757" s="935"/>
      <c r="HFF757" s="935"/>
      <c r="HFG757" s="935"/>
      <c r="HFH757" s="935"/>
      <c r="HFI757" s="935"/>
      <c r="HFJ757" s="935"/>
      <c r="HFK757" s="935"/>
      <c r="HFL757" s="935"/>
      <c r="HFM757" s="935"/>
      <c r="HFN757" s="935"/>
      <c r="HFO757" s="935"/>
      <c r="HFP757" s="935"/>
      <c r="HFQ757" s="935"/>
      <c r="HFR757" s="935"/>
      <c r="HFS757" s="935"/>
      <c r="HFT757" s="935"/>
      <c r="HFU757" s="935"/>
      <c r="HFV757" s="935"/>
      <c r="HFW757" s="935"/>
      <c r="HFX757" s="935"/>
      <c r="HFY757" s="935"/>
      <c r="HFZ757" s="935"/>
      <c r="HGA757" s="935"/>
      <c r="HGB757" s="935"/>
      <c r="HGC757" s="935"/>
      <c r="HGD757" s="935"/>
      <c r="HGE757" s="935"/>
      <c r="HGF757" s="935"/>
      <c r="HGG757" s="935"/>
      <c r="HGH757" s="935"/>
      <c r="HGI757" s="935"/>
      <c r="HGJ757" s="935"/>
      <c r="HGK757" s="935"/>
      <c r="HGL757" s="935"/>
      <c r="HGM757" s="935"/>
      <c r="HGN757" s="935"/>
      <c r="HGO757" s="935"/>
      <c r="HGP757" s="935"/>
      <c r="HGQ757" s="935"/>
      <c r="HGR757" s="935"/>
      <c r="HGS757" s="935"/>
      <c r="HGT757" s="935"/>
      <c r="HGU757" s="935"/>
      <c r="HGV757" s="935"/>
      <c r="HGW757" s="935"/>
      <c r="HGX757" s="935"/>
      <c r="HGY757" s="935"/>
      <c r="HGZ757" s="935"/>
      <c r="HHA757" s="935"/>
      <c r="HHB757" s="935"/>
      <c r="HHC757" s="935"/>
      <c r="HHD757" s="935"/>
      <c r="HHE757" s="935"/>
      <c r="HHF757" s="935"/>
      <c r="HHG757" s="935"/>
      <c r="HHH757" s="935"/>
      <c r="HHI757" s="935"/>
      <c r="HHJ757" s="935"/>
      <c r="HHK757" s="935"/>
      <c r="HHL757" s="935"/>
      <c r="HHM757" s="935"/>
      <c r="HHN757" s="935"/>
      <c r="HHO757" s="935"/>
      <c r="HHP757" s="935"/>
      <c r="HHQ757" s="935"/>
      <c r="HHR757" s="935"/>
      <c r="HHS757" s="935"/>
      <c r="HHT757" s="935"/>
      <c r="HHU757" s="935"/>
      <c r="HHV757" s="935"/>
      <c r="HHW757" s="935"/>
      <c r="HHX757" s="935"/>
      <c r="HHY757" s="935"/>
      <c r="HHZ757" s="935"/>
      <c r="HIA757" s="935"/>
      <c r="HIB757" s="935"/>
      <c r="HIC757" s="935"/>
      <c r="HID757" s="935"/>
      <c r="HIE757" s="935"/>
      <c r="HIF757" s="935"/>
      <c r="HIG757" s="935"/>
      <c r="HIH757" s="935"/>
      <c r="HII757" s="935"/>
      <c r="HIJ757" s="935"/>
      <c r="HIK757" s="935"/>
      <c r="HIL757" s="935"/>
      <c r="HIM757" s="935"/>
      <c r="HIN757" s="935"/>
      <c r="HIO757" s="935"/>
      <c r="HIP757" s="935"/>
      <c r="HIQ757" s="935"/>
      <c r="HIR757" s="935"/>
      <c r="HIS757" s="935"/>
      <c r="HIT757" s="935"/>
      <c r="HIU757" s="935"/>
      <c r="HIV757" s="935"/>
      <c r="HIW757" s="935"/>
      <c r="HIX757" s="935"/>
      <c r="HIY757" s="935"/>
      <c r="HIZ757" s="935"/>
      <c r="HJA757" s="935"/>
      <c r="HJB757" s="935"/>
      <c r="HJC757" s="935"/>
      <c r="HJD757" s="935"/>
      <c r="HJE757" s="935"/>
      <c r="HJF757" s="935"/>
      <c r="HJG757" s="935"/>
      <c r="HJH757" s="935"/>
      <c r="HJI757" s="935"/>
      <c r="HJJ757" s="935"/>
      <c r="HJK757" s="935"/>
      <c r="HJL757" s="935"/>
      <c r="HJM757" s="935"/>
      <c r="HJN757" s="935"/>
      <c r="HJO757" s="935"/>
      <c r="HJP757" s="935"/>
      <c r="HJQ757" s="935"/>
      <c r="HJR757" s="935"/>
      <c r="HJS757" s="935"/>
      <c r="HJT757" s="935"/>
      <c r="HJU757" s="935"/>
      <c r="HJV757" s="935"/>
      <c r="HJW757" s="935"/>
      <c r="HJX757" s="935"/>
      <c r="HJY757" s="935"/>
      <c r="HJZ757" s="935"/>
      <c r="HKA757" s="935"/>
      <c r="HKB757" s="935"/>
      <c r="HKC757" s="935"/>
      <c r="HKD757" s="935"/>
      <c r="HKE757" s="935"/>
      <c r="HKF757" s="935"/>
      <c r="HKG757" s="935"/>
      <c r="HKH757" s="935"/>
      <c r="HKI757" s="935"/>
      <c r="HKJ757" s="935"/>
      <c r="HKK757" s="935"/>
      <c r="HKL757" s="935"/>
      <c r="HKM757" s="935"/>
      <c r="HKN757" s="935"/>
      <c r="HKO757" s="935"/>
      <c r="HKP757" s="935"/>
      <c r="HKQ757" s="935"/>
      <c r="HKR757" s="935"/>
      <c r="HKS757" s="935"/>
      <c r="HKT757" s="935"/>
      <c r="HKU757" s="935"/>
      <c r="HKV757" s="935"/>
      <c r="HKW757" s="935"/>
      <c r="HKX757" s="935"/>
      <c r="HKY757" s="935"/>
      <c r="HKZ757" s="935"/>
      <c r="HLA757" s="935"/>
      <c r="HLB757" s="935"/>
      <c r="HLC757" s="935"/>
      <c r="HLD757" s="935"/>
      <c r="HLE757" s="935"/>
      <c r="HLF757" s="935"/>
      <c r="HLG757" s="935"/>
      <c r="HLH757" s="935"/>
      <c r="HLI757" s="935"/>
      <c r="HLJ757" s="935"/>
      <c r="HLK757" s="935"/>
      <c r="HLL757" s="935"/>
      <c r="HLM757" s="935"/>
      <c r="HLN757" s="935"/>
      <c r="HLO757" s="935"/>
      <c r="HLP757" s="935"/>
      <c r="HLQ757" s="935"/>
      <c r="HLR757" s="935"/>
      <c r="HLS757" s="935"/>
      <c r="HLT757" s="935"/>
      <c r="HLU757" s="935"/>
      <c r="HLV757" s="935"/>
      <c r="HLW757" s="935"/>
      <c r="HLX757" s="935"/>
      <c r="HLY757" s="935"/>
      <c r="HLZ757" s="935"/>
      <c r="HMA757" s="935"/>
      <c r="HMB757" s="935"/>
      <c r="HMC757" s="935"/>
      <c r="HMD757" s="935"/>
      <c r="HME757" s="935"/>
      <c r="HMF757" s="935"/>
      <c r="HMG757" s="935"/>
      <c r="HMH757" s="935"/>
      <c r="HMI757" s="935"/>
      <c r="HMJ757" s="935"/>
      <c r="HMK757" s="935"/>
      <c r="HML757" s="935"/>
      <c r="HMM757" s="935"/>
      <c r="HMN757" s="935"/>
      <c r="HMO757" s="935"/>
      <c r="HMP757" s="935"/>
      <c r="HMQ757" s="935"/>
      <c r="HMR757" s="935"/>
      <c r="HMS757" s="935"/>
      <c r="HMT757" s="935"/>
      <c r="HMU757" s="935"/>
      <c r="HMV757" s="935"/>
      <c r="HMW757" s="935"/>
      <c r="HMX757" s="935"/>
      <c r="HMY757" s="935"/>
      <c r="HMZ757" s="935"/>
      <c r="HNA757" s="935"/>
      <c r="HNB757" s="935"/>
      <c r="HNC757" s="935"/>
      <c r="HND757" s="935"/>
      <c r="HNE757" s="935"/>
      <c r="HNF757" s="935"/>
      <c r="HNG757" s="935"/>
      <c r="HNH757" s="935"/>
      <c r="HNI757" s="935"/>
      <c r="HNJ757" s="935"/>
      <c r="HNK757" s="935"/>
      <c r="HNL757" s="935"/>
      <c r="HNM757" s="935"/>
      <c r="HNN757" s="935"/>
      <c r="HNO757" s="935"/>
      <c r="HNP757" s="935"/>
      <c r="HNQ757" s="935"/>
      <c r="HNR757" s="935"/>
      <c r="HNS757" s="935"/>
      <c r="HNT757" s="935"/>
      <c r="HNU757" s="935"/>
      <c r="HNV757" s="935"/>
      <c r="HNW757" s="935"/>
      <c r="HNX757" s="935"/>
      <c r="HNY757" s="935"/>
      <c r="HNZ757" s="935"/>
      <c r="HOA757" s="935"/>
      <c r="HOB757" s="935"/>
      <c r="HOC757" s="935"/>
      <c r="HOD757" s="935"/>
      <c r="HOE757" s="935"/>
      <c r="HOF757" s="935"/>
      <c r="HOG757" s="935"/>
      <c r="HOH757" s="935"/>
      <c r="HOI757" s="935"/>
      <c r="HOJ757" s="935"/>
      <c r="HOK757" s="935"/>
      <c r="HOL757" s="935"/>
      <c r="HOM757" s="935"/>
      <c r="HON757" s="935"/>
      <c r="HOO757" s="935"/>
      <c r="HOP757" s="935"/>
      <c r="HOQ757" s="935"/>
      <c r="HOR757" s="935"/>
      <c r="HOS757" s="935"/>
      <c r="HOT757" s="935"/>
      <c r="HOU757" s="935"/>
      <c r="HOV757" s="935"/>
      <c r="HOW757" s="935"/>
      <c r="HOX757" s="935"/>
      <c r="HOY757" s="935"/>
      <c r="HOZ757" s="935"/>
      <c r="HPA757" s="935"/>
      <c r="HPB757" s="935"/>
      <c r="HPC757" s="935"/>
      <c r="HPD757" s="935"/>
      <c r="HPE757" s="935"/>
      <c r="HPF757" s="935"/>
      <c r="HPG757" s="935"/>
      <c r="HPH757" s="935"/>
      <c r="HPI757" s="935"/>
      <c r="HPJ757" s="935"/>
      <c r="HPK757" s="935"/>
      <c r="HPL757" s="935"/>
      <c r="HPM757" s="935"/>
      <c r="HPN757" s="935"/>
      <c r="HPO757" s="935"/>
      <c r="HPP757" s="935"/>
      <c r="HPQ757" s="935"/>
      <c r="HPR757" s="935"/>
      <c r="HPS757" s="935"/>
      <c r="HPT757" s="935"/>
      <c r="HPU757" s="935"/>
      <c r="HPV757" s="935"/>
      <c r="HPW757" s="935"/>
      <c r="HPX757" s="935"/>
      <c r="HPY757" s="935"/>
      <c r="HPZ757" s="935"/>
      <c r="HQA757" s="935"/>
      <c r="HQB757" s="935"/>
      <c r="HQC757" s="935"/>
      <c r="HQD757" s="935"/>
      <c r="HQE757" s="935"/>
      <c r="HQF757" s="935"/>
      <c r="HQG757" s="935"/>
      <c r="HQH757" s="935"/>
      <c r="HQI757" s="935"/>
      <c r="HQJ757" s="935"/>
      <c r="HQK757" s="935"/>
      <c r="HQL757" s="935"/>
      <c r="HQM757" s="935"/>
      <c r="HQN757" s="935"/>
      <c r="HQO757" s="935"/>
      <c r="HQP757" s="935"/>
      <c r="HQQ757" s="935"/>
      <c r="HQR757" s="935"/>
      <c r="HQS757" s="935"/>
      <c r="HQT757" s="935"/>
      <c r="HQU757" s="935"/>
      <c r="HQV757" s="935"/>
      <c r="HQW757" s="935"/>
      <c r="HQX757" s="935"/>
      <c r="HQY757" s="935"/>
      <c r="HQZ757" s="935"/>
      <c r="HRA757" s="935"/>
      <c r="HRB757" s="935"/>
      <c r="HRC757" s="935"/>
      <c r="HRD757" s="935"/>
      <c r="HRE757" s="935"/>
      <c r="HRF757" s="935"/>
      <c r="HRG757" s="935"/>
      <c r="HRH757" s="935"/>
      <c r="HRI757" s="935"/>
      <c r="HRJ757" s="935"/>
      <c r="HRK757" s="935"/>
      <c r="HRL757" s="935"/>
      <c r="HRM757" s="935"/>
      <c r="HRN757" s="935"/>
      <c r="HRO757" s="935"/>
      <c r="HRP757" s="935"/>
      <c r="HRQ757" s="935"/>
      <c r="HRR757" s="935"/>
      <c r="HRS757" s="935"/>
      <c r="HRT757" s="935"/>
      <c r="HRU757" s="935"/>
      <c r="HRV757" s="935"/>
      <c r="HRW757" s="935"/>
      <c r="HRX757" s="935"/>
      <c r="HRY757" s="935"/>
      <c r="HRZ757" s="935"/>
      <c r="HSA757" s="935"/>
      <c r="HSB757" s="935"/>
      <c r="HSC757" s="935"/>
      <c r="HSD757" s="935"/>
      <c r="HSE757" s="935"/>
      <c r="HSF757" s="935"/>
      <c r="HSG757" s="935"/>
      <c r="HSH757" s="935"/>
      <c r="HSI757" s="935"/>
      <c r="HSJ757" s="935"/>
      <c r="HSK757" s="935"/>
      <c r="HSL757" s="935"/>
      <c r="HSM757" s="935"/>
      <c r="HSN757" s="935"/>
      <c r="HSO757" s="935"/>
      <c r="HSP757" s="935"/>
      <c r="HSQ757" s="935"/>
      <c r="HSR757" s="935"/>
      <c r="HSS757" s="935"/>
      <c r="HST757" s="935"/>
      <c r="HSU757" s="935"/>
      <c r="HSV757" s="935"/>
      <c r="HSW757" s="935"/>
      <c r="HSX757" s="935"/>
      <c r="HSY757" s="935"/>
      <c r="HSZ757" s="935"/>
      <c r="HTA757" s="935"/>
      <c r="HTB757" s="935"/>
      <c r="HTC757" s="935"/>
      <c r="HTD757" s="935"/>
      <c r="HTE757" s="935"/>
      <c r="HTF757" s="935"/>
      <c r="HTG757" s="935"/>
      <c r="HTH757" s="935"/>
      <c r="HTI757" s="935"/>
      <c r="HTJ757" s="935"/>
      <c r="HTK757" s="935"/>
      <c r="HTL757" s="935"/>
      <c r="HTM757" s="935"/>
      <c r="HTN757" s="935"/>
      <c r="HTO757" s="935"/>
      <c r="HTP757" s="935"/>
      <c r="HTQ757" s="935"/>
      <c r="HTR757" s="935"/>
      <c r="HTS757" s="935"/>
      <c r="HTT757" s="935"/>
      <c r="HTU757" s="935"/>
      <c r="HTV757" s="935"/>
      <c r="HTW757" s="935"/>
      <c r="HTX757" s="935"/>
      <c r="HTY757" s="935"/>
      <c r="HTZ757" s="935"/>
      <c r="HUA757" s="935"/>
      <c r="HUB757" s="935"/>
      <c r="HUC757" s="935"/>
      <c r="HUD757" s="935"/>
      <c r="HUE757" s="935"/>
      <c r="HUF757" s="935"/>
      <c r="HUG757" s="935"/>
      <c r="HUH757" s="935"/>
      <c r="HUI757" s="935"/>
      <c r="HUJ757" s="935"/>
      <c r="HUK757" s="935"/>
      <c r="HUL757" s="935"/>
      <c r="HUM757" s="935"/>
      <c r="HUN757" s="935"/>
      <c r="HUO757" s="935"/>
      <c r="HUP757" s="935"/>
      <c r="HUQ757" s="935"/>
      <c r="HUR757" s="935"/>
      <c r="HUS757" s="935"/>
      <c r="HUT757" s="935"/>
      <c r="HUU757" s="935"/>
      <c r="HUV757" s="935"/>
      <c r="HUW757" s="935"/>
      <c r="HUX757" s="935"/>
      <c r="HUY757" s="935"/>
      <c r="HUZ757" s="935"/>
      <c r="HVA757" s="935"/>
      <c r="HVB757" s="935"/>
      <c r="HVC757" s="935"/>
      <c r="HVD757" s="935"/>
      <c r="HVE757" s="935"/>
      <c r="HVF757" s="935"/>
      <c r="HVG757" s="935"/>
      <c r="HVH757" s="935"/>
      <c r="HVI757" s="935"/>
      <c r="HVJ757" s="935"/>
      <c r="HVK757" s="935"/>
      <c r="HVL757" s="935"/>
      <c r="HVM757" s="935"/>
      <c r="HVN757" s="935"/>
      <c r="HVO757" s="935"/>
      <c r="HVP757" s="935"/>
      <c r="HVQ757" s="935"/>
      <c r="HVR757" s="935"/>
      <c r="HVS757" s="935"/>
      <c r="HVT757" s="935"/>
      <c r="HVU757" s="935"/>
      <c r="HVV757" s="935"/>
      <c r="HVW757" s="935"/>
      <c r="HVX757" s="935"/>
      <c r="HVY757" s="935"/>
      <c r="HVZ757" s="935"/>
      <c r="HWA757" s="935"/>
      <c r="HWB757" s="935"/>
      <c r="HWC757" s="935"/>
      <c r="HWD757" s="935"/>
      <c r="HWE757" s="935"/>
      <c r="HWF757" s="935"/>
      <c r="HWG757" s="935"/>
      <c r="HWH757" s="935"/>
      <c r="HWI757" s="935"/>
      <c r="HWJ757" s="935"/>
      <c r="HWK757" s="935"/>
      <c r="HWL757" s="935"/>
      <c r="HWM757" s="935"/>
      <c r="HWN757" s="935"/>
      <c r="HWO757" s="935"/>
      <c r="HWP757" s="935"/>
      <c r="HWQ757" s="935"/>
      <c r="HWR757" s="935"/>
      <c r="HWS757" s="935"/>
      <c r="HWT757" s="935"/>
      <c r="HWU757" s="935"/>
      <c r="HWV757" s="935"/>
      <c r="HWW757" s="935"/>
      <c r="HWX757" s="935"/>
      <c r="HWY757" s="935"/>
      <c r="HWZ757" s="935"/>
      <c r="HXA757" s="935"/>
      <c r="HXB757" s="935"/>
      <c r="HXC757" s="935"/>
      <c r="HXD757" s="935"/>
      <c r="HXE757" s="935"/>
      <c r="HXF757" s="935"/>
      <c r="HXG757" s="935"/>
      <c r="HXH757" s="935"/>
      <c r="HXI757" s="935"/>
      <c r="HXJ757" s="935"/>
      <c r="HXK757" s="935"/>
      <c r="HXL757" s="935"/>
      <c r="HXM757" s="935"/>
      <c r="HXN757" s="935"/>
      <c r="HXO757" s="935"/>
      <c r="HXP757" s="935"/>
      <c r="HXQ757" s="935"/>
      <c r="HXR757" s="935"/>
      <c r="HXS757" s="935"/>
      <c r="HXT757" s="935"/>
      <c r="HXU757" s="935"/>
      <c r="HXV757" s="935"/>
      <c r="HXW757" s="935"/>
      <c r="HXX757" s="935"/>
      <c r="HXY757" s="935"/>
      <c r="HXZ757" s="935"/>
      <c r="HYA757" s="935"/>
      <c r="HYB757" s="935"/>
      <c r="HYC757" s="935"/>
      <c r="HYD757" s="935"/>
      <c r="HYE757" s="935"/>
      <c r="HYF757" s="935"/>
      <c r="HYG757" s="935"/>
      <c r="HYH757" s="935"/>
      <c r="HYI757" s="935"/>
      <c r="HYJ757" s="935"/>
      <c r="HYK757" s="935"/>
      <c r="HYL757" s="935"/>
      <c r="HYM757" s="935"/>
      <c r="HYN757" s="935"/>
      <c r="HYO757" s="935"/>
      <c r="HYP757" s="935"/>
      <c r="HYQ757" s="935"/>
      <c r="HYR757" s="935"/>
      <c r="HYS757" s="935"/>
      <c r="HYT757" s="935"/>
      <c r="HYU757" s="935"/>
      <c r="HYV757" s="935"/>
      <c r="HYW757" s="935"/>
      <c r="HYX757" s="935"/>
      <c r="HYY757" s="935"/>
      <c r="HYZ757" s="935"/>
      <c r="HZA757" s="935"/>
      <c r="HZB757" s="935"/>
      <c r="HZC757" s="935"/>
      <c r="HZD757" s="935"/>
      <c r="HZE757" s="935"/>
      <c r="HZF757" s="935"/>
      <c r="HZG757" s="935"/>
      <c r="HZH757" s="935"/>
      <c r="HZI757" s="935"/>
      <c r="HZJ757" s="935"/>
      <c r="HZK757" s="935"/>
      <c r="HZL757" s="935"/>
      <c r="HZM757" s="935"/>
      <c r="HZN757" s="935"/>
      <c r="HZO757" s="935"/>
      <c r="HZP757" s="935"/>
      <c r="HZQ757" s="935"/>
      <c r="HZR757" s="935"/>
      <c r="HZS757" s="935"/>
      <c r="HZT757" s="935"/>
      <c r="HZU757" s="935"/>
      <c r="HZV757" s="935"/>
      <c r="HZW757" s="935"/>
      <c r="HZX757" s="935"/>
      <c r="HZY757" s="935"/>
      <c r="HZZ757" s="935"/>
      <c r="IAA757" s="935"/>
      <c r="IAB757" s="935"/>
      <c r="IAC757" s="935"/>
      <c r="IAD757" s="935"/>
      <c r="IAE757" s="935"/>
      <c r="IAF757" s="935"/>
      <c r="IAG757" s="935"/>
      <c r="IAH757" s="935"/>
      <c r="IAI757" s="935"/>
      <c r="IAJ757" s="935"/>
      <c r="IAK757" s="935"/>
      <c r="IAL757" s="935"/>
      <c r="IAM757" s="935"/>
      <c r="IAN757" s="935"/>
      <c r="IAO757" s="935"/>
      <c r="IAP757" s="935"/>
      <c r="IAQ757" s="935"/>
      <c r="IAR757" s="935"/>
      <c r="IAS757" s="935"/>
      <c r="IAT757" s="935"/>
      <c r="IAU757" s="935"/>
      <c r="IAV757" s="935"/>
      <c r="IAW757" s="935"/>
      <c r="IAX757" s="935"/>
      <c r="IAY757" s="935"/>
      <c r="IAZ757" s="935"/>
      <c r="IBA757" s="935"/>
      <c r="IBB757" s="935"/>
      <c r="IBC757" s="935"/>
      <c r="IBD757" s="935"/>
      <c r="IBE757" s="935"/>
      <c r="IBF757" s="935"/>
      <c r="IBG757" s="935"/>
      <c r="IBH757" s="935"/>
      <c r="IBI757" s="935"/>
      <c r="IBJ757" s="935"/>
      <c r="IBK757" s="935"/>
      <c r="IBL757" s="935"/>
      <c r="IBM757" s="935"/>
      <c r="IBN757" s="935"/>
      <c r="IBO757" s="935"/>
      <c r="IBP757" s="935"/>
      <c r="IBQ757" s="935"/>
      <c r="IBR757" s="935"/>
      <c r="IBS757" s="935"/>
      <c r="IBT757" s="935"/>
      <c r="IBU757" s="935"/>
      <c r="IBV757" s="935"/>
      <c r="IBW757" s="935"/>
      <c r="IBX757" s="935"/>
      <c r="IBY757" s="935"/>
      <c r="IBZ757" s="935"/>
      <c r="ICA757" s="935"/>
      <c r="ICB757" s="935"/>
      <c r="ICC757" s="935"/>
      <c r="ICD757" s="935"/>
      <c r="ICE757" s="935"/>
      <c r="ICF757" s="935"/>
      <c r="ICG757" s="935"/>
      <c r="ICH757" s="935"/>
      <c r="ICI757" s="935"/>
      <c r="ICJ757" s="935"/>
      <c r="ICK757" s="935"/>
      <c r="ICL757" s="935"/>
      <c r="ICM757" s="935"/>
      <c r="ICN757" s="935"/>
      <c r="ICO757" s="935"/>
      <c r="ICP757" s="935"/>
      <c r="ICQ757" s="935"/>
      <c r="ICR757" s="935"/>
      <c r="ICS757" s="935"/>
      <c r="ICT757" s="935"/>
      <c r="ICU757" s="935"/>
      <c r="ICV757" s="935"/>
      <c r="ICW757" s="935"/>
      <c r="ICX757" s="935"/>
      <c r="ICY757" s="935"/>
      <c r="ICZ757" s="935"/>
      <c r="IDA757" s="935"/>
      <c r="IDB757" s="935"/>
      <c r="IDC757" s="935"/>
      <c r="IDD757" s="935"/>
      <c r="IDE757" s="935"/>
      <c r="IDF757" s="935"/>
      <c r="IDG757" s="935"/>
      <c r="IDH757" s="935"/>
      <c r="IDI757" s="935"/>
      <c r="IDJ757" s="935"/>
      <c r="IDK757" s="935"/>
      <c r="IDL757" s="935"/>
      <c r="IDM757" s="935"/>
      <c r="IDN757" s="935"/>
      <c r="IDO757" s="935"/>
      <c r="IDP757" s="935"/>
      <c r="IDQ757" s="935"/>
      <c r="IDR757" s="935"/>
      <c r="IDS757" s="935"/>
      <c r="IDT757" s="935"/>
      <c r="IDU757" s="935"/>
      <c r="IDV757" s="935"/>
      <c r="IDW757" s="935"/>
      <c r="IDX757" s="935"/>
      <c r="IDY757" s="935"/>
      <c r="IDZ757" s="935"/>
      <c r="IEA757" s="935"/>
      <c r="IEB757" s="935"/>
      <c r="IEC757" s="935"/>
      <c r="IED757" s="935"/>
      <c r="IEE757" s="935"/>
      <c r="IEF757" s="935"/>
      <c r="IEG757" s="935"/>
      <c r="IEH757" s="935"/>
      <c r="IEI757" s="935"/>
      <c r="IEJ757" s="935"/>
      <c r="IEK757" s="935"/>
      <c r="IEL757" s="935"/>
      <c r="IEM757" s="935"/>
      <c r="IEN757" s="935"/>
      <c r="IEO757" s="935"/>
      <c r="IEP757" s="935"/>
      <c r="IEQ757" s="935"/>
      <c r="IER757" s="935"/>
      <c r="IES757" s="935"/>
      <c r="IET757" s="935"/>
      <c r="IEU757" s="935"/>
      <c r="IEV757" s="935"/>
      <c r="IEW757" s="935"/>
      <c r="IEX757" s="935"/>
      <c r="IEY757" s="935"/>
      <c r="IEZ757" s="935"/>
      <c r="IFA757" s="935"/>
      <c r="IFB757" s="935"/>
      <c r="IFC757" s="935"/>
      <c r="IFD757" s="935"/>
      <c r="IFE757" s="935"/>
      <c r="IFF757" s="935"/>
      <c r="IFG757" s="935"/>
      <c r="IFH757" s="935"/>
      <c r="IFI757" s="935"/>
      <c r="IFJ757" s="935"/>
      <c r="IFK757" s="935"/>
      <c r="IFL757" s="935"/>
      <c r="IFM757" s="935"/>
      <c r="IFN757" s="935"/>
      <c r="IFO757" s="935"/>
      <c r="IFP757" s="935"/>
      <c r="IFQ757" s="935"/>
      <c r="IFR757" s="935"/>
      <c r="IFS757" s="935"/>
      <c r="IFT757" s="935"/>
      <c r="IFU757" s="935"/>
      <c r="IFV757" s="935"/>
      <c r="IFW757" s="935"/>
      <c r="IFX757" s="935"/>
      <c r="IFY757" s="935"/>
      <c r="IFZ757" s="935"/>
      <c r="IGA757" s="935"/>
      <c r="IGB757" s="935"/>
      <c r="IGC757" s="935"/>
      <c r="IGD757" s="935"/>
      <c r="IGE757" s="935"/>
      <c r="IGF757" s="935"/>
      <c r="IGG757" s="935"/>
      <c r="IGH757" s="935"/>
      <c r="IGI757" s="935"/>
      <c r="IGJ757" s="935"/>
      <c r="IGK757" s="935"/>
      <c r="IGL757" s="935"/>
      <c r="IGM757" s="935"/>
      <c r="IGN757" s="935"/>
      <c r="IGO757" s="935"/>
      <c r="IGP757" s="935"/>
      <c r="IGQ757" s="935"/>
      <c r="IGR757" s="935"/>
      <c r="IGS757" s="935"/>
      <c r="IGT757" s="935"/>
      <c r="IGU757" s="935"/>
      <c r="IGV757" s="935"/>
      <c r="IGW757" s="935"/>
      <c r="IGX757" s="935"/>
      <c r="IGY757" s="935"/>
      <c r="IGZ757" s="935"/>
      <c r="IHA757" s="935"/>
      <c r="IHB757" s="935"/>
      <c r="IHC757" s="935"/>
      <c r="IHD757" s="935"/>
      <c r="IHE757" s="935"/>
      <c r="IHF757" s="935"/>
      <c r="IHG757" s="935"/>
      <c r="IHH757" s="935"/>
      <c r="IHI757" s="935"/>
      <c r="IHJ757" s="935"/>
      <c r="IHK757" s="935"/>
      <c r="IHL757" s="935"/>
      <c r="IHM757" s="935"/>
      <c r="IHN757" s="935"/>
      <c r="IHO757" s="935"/>
      <c r="IHP757" s="935"/>
      <c r="IHQ757" s="935"/>
      <c r="IHR757" s="935"/>
      <c r="IHS757" s="935"/>
      <c r="IHT757" s="935"/>
      <c r="IHU757" s="935"/>
      <c r="IHV757" s="935"/>
      <c r="IHW757" s="935"/>
      <c r="IHX757" s="935"/>
      <c r="IHY757" s="935"/>
      <c r="IHZ757" s="935"/>
      <c r="IIA757" s="935"/>
      <c r="IIB757" s="935"/>
      <c r="IIC757" s="935"/>
      <c r="IID757" s="935"/>
      <c r="IIE757" s="935"/>
      <c r="IIF757" s="935"/>
      <c r="IIG757" s="935"/>
      <c r="IIH757" s="935"/>
      <c r="III757" s="935"/>
      <c r="IIJ757" s="935"/>
      <c r="IIK757" s="935"/>
      <c r="IIL757" s="935"/>
      <c r="IIM757" s="935"/>
      <c r="IIN757" s="935"/>
      <c r="IIO757" s="935"/>
      <c r="IIP757" s="935"/>
      <c r="IIQ757" s="935"/>
      <c r="IIR757" s="935"/>
      <c r="IIS757" s="935"/>
      <c r="IIT757" s="935"/>
      <c r="IIU757" s="935"/>
      <c r="IIV757" s="935"/>
      <c r="IIW757" s="935"/>
      <c r="IIX757" s="935"/>
      <c r="IIY757" s="935"/>
      <c r="IIZ757" s="935"/>
      <c r="IJA757" s="935"/>
      <c r="IJB757" s="935"/>
      <c r="IJC757" s="935"/>
      <c r="IJD757" s="935"/>
      <c r="IJE757" s="935"/>
      <c r="IJF757" s="935"/>
      <c r="IJG757" s="935"/>
      <c r="IJH757" s="935"/>
      <c r="IJI757" s="935"/>
      <c r="IJJ757" s="935"/>
      <c r="IJK757" s="935"/>
      <c r="IJL757" s="935"/>
      <c r="IJM757" s="935"/>
      <c r="IJN757" s="935"/>
      <c r="IJO757" s="935"/>
      <c r="IJP757" s="935"/>
      <c r="IJQ757" s="935"/>
      <c r="IJR757" s="935"/>
      <c r="IJS757" s="935"/>
      <c r="IJT757" s="935"/>
      <c r="IJU757" s="935"/>
      <c r="IJV757" s="935"/>
      <c r="IJW757" s="935"/>
      <c r="IJX757" s="935"/>
      <c r="IJY757" s="935"/>
      <c r="IJZ757" s="935"/>
      <c r="IKA757" s="935"/>
      <c r="IKB757" s="935"/>
      <c r="IKC757" s="935"/>
      <c r="IKD757" s="935"/>
      <c r="IKE757" s="935"/>
      <c r="IKF757" s="935"/>
      <c r="IKG757" s="935"/>
      <c r="IKH757" s="935"/>
      <c r="IKI757" s="935"/>
      <c r="IKJ757" s="935"/>
      <c r="IKK757" s="935"/>
      <c r="IKL757" s="935"/>
      <c r="IKM757" s="935"/>
      <c r="IKN757" s="935"/>
      <c r="IKO757" s="935"/>
      <c r="IKP757" s="935"/>
      <c r="IKQ757" s="935"/>
      <c r="IKR757" s="935"/>
      <c r="IKS757" s="935"/>
      <c r="IKT757" s="935"/>
      <c r="IKU757" s="935"/>
      <c r="IKV757" s="935"/>
      <c r="IKW757" s="935"/>
      <c r="IKX757" s="935"/>
      <c r="IKY757" s="935"/>
      <c r="IKZ757" s="935"/>
      <c r="ILA757" s="935"/>
      <c r="ILB757" s="935"/>
      <c r="ILC757" s="935"/>
      <c r="ILD757" s="935"/>
      <c r="ILE757" s="935"/>
      <c r="ILF757" s="935"/>
      <c r="ILG757" s="935"/>
      <c r="ILH757" s="935"/>
      <c r="ILI757" s="935"/>
      <c r="ILJ757" s="935"/>
      <c r="ILK757" s="935"/>
      <c r="ILL757" s="935"/>
      <c r="ILM757" s="935"/>
      <c r="ILN757" s="935"/>
      <c r="ILO757" s="935"/>
      <c r="ILP757" s="935"/>
      <c r="ILQ757" s="935"/>
      <c r="ILR757" s="935"/>
      <c r="ILS757" s="935"/>
      <c r="ILT757" s="935"/>
      <c r="ILU757" s="935"/>
      <c r="ILV757" s="935"/>
      <c r="ILW757" s="935"/>
      <c r="ILX757" s="935"/>
      <c r="ILY757" s="935"/>
      <c r="ILZ757" s="935"/>
      <c r="IMA757" s="935"/>
      <c r="IMB757" s="935"/>
      <c r="IMC757" s="935"/>
      <c r="IMD757" s="935"/>
      <c r="IME757" s="935"/>
      <c r="IMF757" s="935"/>
      <c r="IMG757" s="935"/>
      <c r="IMH757" s="935"/>
      <c r="IMI757" s="935"/>
      <c r="IMJ757" s="935"/>
      <c r="IMK757" s="935"/>
      <c r="IML757" s="935"/>
      <c r="IMM757" s="935"/>
      <c r="IMN757" s="935"/>
      <c r="IMO757" s="935"/>
      <c r="IMP757" s="935"/>
      <c r="IMQ757" s="935"/>
      <c r="IMR757" s="935"/>
      <c r="IMS757" s="935"/>
      <c r="IMT757" s="935"/>
      <c r="IMU757" s="935"/>
      <c r="IMV757" s="935"/>
      <c r="IMW757" s="935"/>
      <c r="IMX757" s="935"/>
      <c r="IMY757" s="935"/>
      <c r="IMZ757" s="935"/>
      <c r="INA757" s="935"/>
      <c r="INB757" s="935"/>
      <c r="INC757" s="935"/>
      <c r="IND757" s="935"/>
      <c r="INE757" s="935"/>
      <c r="INF757" s="935"/>
      <c r="ING757" s="935"/>
      <c r="INH757" s="935"/>
      <c r="INI757" s="935"/>
      <c r="INJ757" s="935"/>
      <c r="INK757" s="935"/>
      <c r="INL757" s="935"/>
      <c r="INM757" s="935"/>
      <c r="INN757" s="935"/>
      <c r="INO757" s="935"/>
      <c r="INP757" s="935"/>
      <c r="INQ757" s="935"/>
      <c r="INR757" s="935"/>
      <c r="INS757" s="935"/>
      <c r="INT757" s="935"/>
      <c r="INU757" s="935"/>
      <c r="INV757" s="935"/>
      <c r="INW757" s="935"/>
      <c r="INX757" s="935"/>
      <c r="INY757" s="935"/>
      <c r="INZ757" s="935"/>
      <c r="IOA757" s="935"/>
      <c r="IOB757" s="935"/>
      <c r="IOC757" s="935"/>
      <c r="IOD757" s="935"/>
      <c r="IOE757" s="935"/>
      <c r="IOF757" s="935"/>
      <c r="IOG757" s="935"/>
      <c r="IOH757" s="935"/>
      <c r="IOI757" s="935"/>
      <c r="IOJ757" s="935"/>
      <c r="IOK757" s="935"/>
      <c r="IOL757" s="935"/>
      <c r="IOM757" s="935"/>
      <c r="ION757" s="935"/>
      <c r="IOO757" s="935"/>
      <c r="IOP757" s="935"/>
      <c r="IOQ757" s="935"/>
      <c r="IOR757" s="935"/>
      <c r="IOS757" s="935"/>
      <c r="IOT757" s="935"/>
      <c r="IOU757" s="935"/>
      <c r="IOV757" s="935"/>
      <c r="IOW757" s="935"/>
      <c r="IOX757" s="935"/>
      <c r="IOY757" s="935"/>
      <c r="IOZ757" s="935"/>
      <c r="IPA757" s="935"/>
      <c r="IPB757" s="935"/>
      <c r="IPC757" s="935"/>
      <c r="IPD757" s="935"/>
      <c r="IPE757" s="935"/>
      <c r="IPF757" s="935"/>
      <c r="IPG757" s="935"/>
      <c r="IPH757" s="935"/>
      <c r="IPI757" s="935"/>
      <c r="IPJ757" s="935"/>
      <c r="IPK757" s="935"/>
      <c r="IPL757" s="935"/>
      <c r="IPM757" s="935"/>
      <c r="IPN757" s="935"/>
      <c r="IPO757" s="935"/>
      <c r="IPP757" s="935"/>
      <c r="IPQ757" s="935"/>
      <c r="IPR757" s="935"/>
      <c r="IPS757" s="935"/>
      <c r="IPT757" s="935"/>
      <c r="IPU757" s="935"/>
      <c r="IPV757" s="935"/>
      <c r="IPW757" s="935"/>
      <c r="IPX757" s="935"/>
      <c r="IPY757" s="935"/>
      <c r="IPZ757" s="935"/>
      <c r="IQA757" s="935"/>
      <c r="IQB757" s="935"/>
      <c r="IQC757" s="935"/>
      <c r="IQD757" s="935"/>
      <c r="IQE757" s="935"/>
      <c r="IQF757" s="935"/>
      <c r="IQG757" s="935"/>
      <c r="IQH757" s="935"/>
      <c r="IQI757" s="935"/>
      <c r="IQJ757" s="935"/>
      <c r="IQK757" s="935"/>
      <c r="IQL757" s="935"/>
      <c r="IQM757" s="935"/>
      <c r="IQN757" s="935"/>
      <c r="IQO757" s="935"/>
      <c r="IQP757" s="935"/>
      <c r="IQQ757" s="935"/>
      <c r="IQR757" s="935"/>
      <c r="IQS757" s="935"/>
      <c r="IQT757" s="935"/>
      <c r="IQU757" s="935"/>
      <c r="IQV757" s="935"/>
      <c r="IQW757" s="935"/>
      <c r="IQX757" s="935"/>
      <c r="IQY757" s="935"/>
      <c r="IQZ757" s="935"/>
      <c r="IRA757" s="935"/>
      <c r="IRB757" s="935"/>
      <c r="IRC757" s="935"/>
      <c r="IRD757" s="935"/>
      <c r="IRE757" s="935"/>
      <c r="IRF757" s="935"/>
      <c r="IRG757" s="935"/>
      <c r="IRH757" s="935"/>
      <c r="IRI757" s="935"/>
      <c r="IRJ757" s="935"/>
      <c r="IRK757" s="935"/>
      <c r="IRL757" s="935"/>
      <c r="IRM757" s="935"/>
      <c r="IRN757" s="935"/>
      <c r="IRO757" s="935"/>
      <c r="IRP757" s="935"/>
      <c r="IRQ757" s="935"/>
      <c r="IRR757" s="935"/>
      <c r="IRS757" s="935"/>
      <c r="IRT757" s="935"/>
      <c r="IRU757" s="935"/>
      <c r="IRV757" s="935"/>
      <c r="IRW757" s="935"/>
      <c r="IRX757" s="935"/>
      <c r="IRY757" s="935"/>
      <c r="IRZ757" s="935"/>
      <c r="ISA757" s="935"/>
      <c r="ISB757" s="935"/>
      <c r="ISC757" s="935"/>
      <c r="ISD757" s="935"/>
      <c r="ISE757" s="935"/>
      <c r="ISF757" s="935"/>
      <c r="ISG757" s="935"/>
      <c r="ISH757" s="935"/>
      <c r="ISI757" s="935"/>
      <c r="ISJ757" s="935"/>
      <c r="ISK757" s="935"/>
      <c r="ISL757" s="935"/>
      <c r="ISM757" s="935"/>
      <c r="ISN757" s="935"/>
      <c r="ISO757" s="935"/>
      <c r="ISP757" s="935"/>
      <c r="ISQ757" s="935"/>
      <c r="ISR757" s="935"/>
      <c r="ISS757" s="935"/>
      <c r="IST757" s="935"/>
      <c r="ISU757" s="935"/>
      <c r="ISV757" s="935"/>
      <c r="ISW757" s="935"/>
      <c r="ISX757" s="935"/>
      <c r="ISY757" s="935"/>
      <c r="ISZ757" s="935"/>
      <c r="ITA757" s="935"/>
      <c r="ITB757" s="935"/>
      <c r="ITC757" s="935"/>
      <c r="ITD757" s="935"/>
      <c r="ITE757" s="935"/>
      <c r="ITF757" s="935"/>
      <c r="ITG757" s="935"/>
      <c r="ITH757" s="935"/>
      <c r="ITI757" s="935"/>
      <c r="ITJ757" s="935"/>
      <c r="ITK757" s="935"/>
      <c r="ITL757" s="935"/>
      <c r="ITM757" s="935"/>
      <c r="ITN757" s="935"/>
      <c r="ITO757" s="935"/>
      <c r="ITP757" s="935"/>
      <c r="ITQ757" s="935"/>
      <c r="ITR757" s="935"/>
      <c r="ITS757" s="935"/>
      <c r="ITT757" s="935"/>
      <c r="ITU757" s="935"/>
      <c r="ITV757" s="935"/>
      <c r="ITW757" s="935"/>
      <c r="ITX757" s="935"/>
      <c r="ITY757" s="935"/>
      <c r="ITZ757" s="935"/>
      <c r="IUA757" s="935"/>
      <c r="IUB757" s="935"/>
      <c r="IUC757" s="935"/>
      <c r="IUD757" s="935"/>
      <c r="IUE757" s="935"/>
      <c r="IUF757" s="935"/>
      <c r="IUG757" s="935"/>
      <c r="IUH757" s="935"/>
      <c r="IUI757" s="935"/>
      <c r="IUJ757" s="935"/>
      <c r="IUK757" s="935"/>
      <c r="IUL757" s="935"/>
      <c r="IUM757" s="935"/>
      <c r="IUN757" s="935"/>
      <c r="IUO757" s="935"/>
      <c r="IUP757" s="935"/>
      <c r="IUQ757" s="935"/>
      <c r="IUR757" s="935"/>
      <c r="IUS757" s="935"/>
      <c r="IUT757" s="935"/>
      <c r="IUU757" s="935"/>
      <c r="IUV757" s="935"/>
      <c r="IUW757" s="935"/>
      <c r="IUX757" s="935"/>
      <c r="IUY757" s="935"/>
      <c r="IUZ757" s="935"/>
      <c r="IVA757" s="935"/>
      <c r="IVB757" s="935"/>
      <c r="IVC757" s="935"/>
      <c r="IVD757" s="935"/>
      <c r="IVE757" s="935"/>
      <c r="IVF757" s="935"/>
      <c r="IVG757" s="935"/>
      <c r="IVH757" s="935"/>
      <c r="IVI757" s="935"/>
      <c r="IVJ757" s="935"/>
      <c r="IVK757" s="935"/>
      <c r="IVL757" s="935"/>
      <c r="IVM757" s="935"/>
      <c r="IVN757" s="935"/>
      <c r="IVO757" s="935"/>
      <c r="IVP757" s="935"/>
      <c r="IVQ757" s="935"/>
      <c r="IVR757" s="935"/>
      <c r="IVS757" s="935"/>
      <c r="IVT757" s="935"/>
      <c r="IVU757" s="935"/>
      <c r="IVV757" s="935"/>
      <c r="IVW757" s="935"/>
      <c r="IVX757" s="935"/>
      <c r="IVY757" s="935"/>
      <c r="IVZ757" s="935"/>
      <c r="IWA757" s="935"/>
      <c r="IWB757" s="935"/>
      <c r="IWC757" s="935"/>
      <c r="IWD757" s="935"/>
      <c r="IWE757" s="935"/>
      <c r="IWF757" s="935"/>
      <c r="IWG757" s="935"/>
      <c r="IWH757" s="935"/>
      <c r="IWI757" s="935"/>
      <c r="IWJ757" s="935"/>
      <c r="IWK757" s="935"/>
      <c r="IWL757" s="935"/>
      <c r="IWM757" s="935"/>
      <c r="IWN757" s="935"/>
      <c r="IWO757" s="935"/>
      <c r="IWP757" s="935"/>
      <c r="IWQ757" s="935"/>
      <c r="IWR757" s="935"/>
      <c r="IWS757" s="935"/>
      <c r="IWT757" s="935"/>
      <c r="IWU757" s="935"/>
      <c r="IWV757" s="935"/>
      <c r="IWW757" s="935"/>
      <c r="IWX757" s="935"/>
      <c r="IWY757" s="935"/>
      <c r="IWZ757" s="935"/>
      <c r="IXA757" s="935"/>
      <c r="IXB757" s="935"/>
      <c r="IXC757" s="935"/>
      <c r="IXD757" s="935"/>
      <c r="IXE757" s="935"/>
      <c r="IXF757" s="935"/>
      <c r="IXG757" s="935"/>
      <c r="IXH757" s="935"/>
      <c r="IXI757" s="935"/>
      <c r="IXJ757" s="935"/>
      <c r="IXK757" s="935"/>
      <c r="IXL757" s="935"/>
      <c r="IXM757" s="935"/>
      <c r="IXN757" s="935"/>
      <c r="IXO757" s="935"/>
      <c r="IXP757" s="935"/>
      <c r="IXQ757" s="935"/>
      <c r="IXR757" s="935"/>
      <c r="IXS757" s="935"/>
      <c r="IXT757" s="935"/>
      <c r="IXU757" s="935"/>
      <c r="IXV757" s="935"/>
      <c r="IXW757" s="935"/>
      <c r="IXX757" s="935"/>
      <c r="IXY757" s="935"/>
      <c r="IXZ757" s="935"/>
      <c r="IYA757" s="935"/>
      <c r="IYB757" s="935"/>
      <c r="IYC757" s="935"/>
      <c r="IYD757" s="935"/>
      <c r="IYE757" s="935"/>
      <c r="IYF757" s="935"/>
      <c r="IYG757" s="935"/>
      <c r="IYH757" s="935"/>
      <c r="IYI757" s="935"/>
      <c r="IYJ757" s="935"/>
      <c r="IYK757" s="935"/>
      <c r="IYL757" s="935"/>
      <c r="IYM757" s="935"/>
      <c r="IYN757" s="935"/>
      <c r="IYO757" s="935"/>
      <c r="IYP757" s="935"/>
      <c r="IYQ757" s="935"/>
      <c r="IYR757" s="935"/>
      <c r="IYS757" s="935"/>
      <c r="IYT757" s="935"/>
      <c r="IYU757" s="935"/>
      <c r="IYV757" s="935"/>
      <c r="IYW757" s="935"/>
      <c r="IYX757" s="935"/>
      <c r="IYY757" s="935"/>
      <c r="IYZ757" s="935"/>
      <c r="IZA757" s="935"/>
      <c r="IZB757" s="935"/>
      <c r="IZC757" s="935"/>
      <c r="IZD757" s="935"/>
      <c r="IZE757" s="935"/>
      <c r="IZF757" s="935"/>
      <c r="IZG757" s="935"/>
      <c r="IZH757" s="935"/>
      <c r="IZI757" s="935"/>
      <c r="IZJ757" s="935"/>
      <c r="IZK757" s="935"/>
      <c r="IZL757" s="935"/>
      <c r="IZM757" s="935"/>
      <c r="IZN757" s="935"/>
      <c r="IZO757" s="935"/>
      <c r="IZP757" s="935"/>
      <c r="IZQ757" s="935"/>
      <c r="IZR757" s="935"/>
      <c r="IZS757" s="935"/>
      <c r="IZT757" s="935"/>
      <c r="IZU757" s="935"/>
      <c r="IZV757" s="935"/>
      <c r="IZW757" s="935"/>
      <c r="IZX757" s="935"/>
      <c r="IZY757" s="935"/>
      <c r="IZZ757" s="935"/>
      <c r="JAA757" s="935"/>
      <c r="JAB757" s="935"/>
      <c r="JAC757" s="935"/>
      <c r="JAD757" s="935"/>
      <c r="JAE757" s="935"/>
      <c r="JAF757" s="935"/>
      <c r="JAG757" s="935"/>
      <c r="JAH757" s="935"/>
      <c r="JAI757" s="935"/>
      <c r="JAJ757" s="935"/>
      <c r="JAK757" s="935"/>
      <c r="JAL757" s="935"/>
      <c r="JAM757" s="935"/>
      <c r="JAN757" s="935"/>
      <c r="JAO757" s="935"/>
      <c r="JAP757" s="935"/>
      <c r="JAQ757" s="935"/>
      <c r="JAR757" s="935"/>
      <c r="JAS757" s="935"/>
      <c r="JAT757" s="935"/>
      <c r="JAU757" s="935"/>
      <c r="JAV757" s="935"/>
      <c r="JAW757" s="935"/>
      <c r="JAX757" s="935"/>
      <c r="JAY757" s="935"/>
      <c r="JAZ757" s="935"/>
      <c r="JBA757" s="935"/>
      <c r="JBB757" s="935"/>
      <c r="JBC757" s="935"/>
      <c r="JBD757" s="935"/>
      <c r="JBE757" s="935"/>
      <c r="JBF757" s="935"/>
      <c r="JBG757" s="935"/>
      <c r="JBH757" s="935"/>
      <c r="JBI757" s="935"/>
      <c r="JBJ757" s="935"/>
      <c r="JBK757" s="935"/>
      <c r="JBL757" s="935"/>
      <c r="JBM757" s="935"/>
      <c r="JBN757" s="935"/>
      <c r="JBO757" s="935"/>
      <c r="JBP757" s="935"/>
      <c r="JBQ757" s="935"/>
      <c r="JBR757" s="935"/>
      <c r="JBS757" s="935"/>
      <c r="JBT757" s="935"/>
      <c r="JBU757" s="935"/>
      <c r="JBV757" s="935"/>
      <c r="JBW757" s="935"/>
      <c r="JBX757" s="935"/>
      <c r="JBY757" s="935"/>
      <c r="JBZ757" s="935"/>
      <c r="JCA757" s="935"/>
      <c r="JCB757" s="935"/>
      <c r="JCC757" s="935"/>
      <c r="JCD757" s="935"/>
      <c r="JCE757" s="935"/>
      <c r="JCF757" s="935"/>
      <c r="JCG757" s="935"/>
      <c r="JCH757" s="935"/>
      <c r="JCI757" s="935"/>
      <c r="JCJ757" s="935"/>
      <c r="JCK757" s="935"/>
      <c r="JCL757" s="935"/>
      <c r="JCM757" s="935"/>
      <c r="JCN757" s="935"/>
      <c r="JCO757" s="935"/>
      <c r="JCP757" s="935"/>
      <c r="JCQ757" s="935"/>
      <c r="JCR757" s="935"/>
      <c r="JCS757" s="935"/>
      <c r="JCT757" s="935"/>
      <c r="JCU757" s="935"/>
      <c r="JCV757" s="935"/>
      <c r="JCW757" s="935"/>
      <c r="JCX757" s="935"/>
      <c r="JCY757" s="935"/>
      <c r="JCZ757" s="935"/>
      <c r="JDA757" s="935"/>
      <c r="JDB757" s="935"/>
      <c r="JDC757" s="935"/>
      <c r="JDD757" s="935"/>
      <c r="JDE757" s="935"/>
      <c r="JDF757" s="935"/>
      <c r="JDG757" s="935"/>
      <c r="JDH757" s="935"/>
      <c r="JDI757" s="935"/>
      <c r="JDJ757" s="935"/>
      <c r="JDK757" s="935"/>
      <c r="JDL757" s="935"/>
      <c r="JDM757" s="935"/>
      <c r="JDN757" s="935"/>
      <c r="JDO757" s="935"/>
      <c r="JDP757" s="935"/>
      <c r="JDQ757" s="935"/>
      <c r="JDR757" s="935"/>
      <c r="JDS757" s="935"/>
      <c r="JDT757" s="935"/>
      <c r="JDU757" s="935"/>
      <c r="JDV757" s="935"/>
      <c r="JDW757" s="935"/>
      <c r="JDX757" s="935"/>
      <c r="JDY757" s="935"/>
      <c r="JDZ757" s="935"/>
      <c r="JEA757" s="935"/>
      <c r="JEB757" s="935"/>
      <c r="JEC757" s="935"/>
      <c r="JED757" s="935"/>
      <c r="JEE757" s="935"/>
      <c r="JEF757" s="935"/>
      <c r="JEG757" s="935"/>
      <c r="JEH757" s="935"/>
      <c r="JEI757" s="935"/>
      <c r="JEJ757" s="935"/>
      <c r="JEK757" s="935"/>
      <c r="JEL757" s="935"/>
      <c r="JEM757" s="935"/>
      <c r="JEN757" s="935"/>
      <c r="JEO757" s="935"/>
      <c r="JEP757" s="935"/>
      <c r="JEQ757" s="935"/>
      <c r="JER757" s="935"/>
      <c r="JES757" s="935"/>
      <c r="JET757" s="935"/>
      <c r="JEU757" s="935"/>
      <c r="JEV757" s="935"/>
      <c r="JEW757" s="935"/>
      <c r="JEX757" s="935"/>
      <c r="JEY757" s="935"/>
      <c r="JEZ757" s="935"/>
      <c r="JFA757" s="935"/>
      <c r="JFB757" s="935"/>
      <c r="JFC757" s="935"/>
      <c r="JFD757" s="935"/>
      <c r="JFE757" s="935"/>
      <c r="JFF757" s="935"/>
      <c r="JFG757" s="935"/>
      <c r="JFH757" s="935"/>
      <c r="JFI757" s="935"/>
      <c r="JFJ757" s="935"/>
      <c r="JFK757" s="935"/>
      <c r="JFL757" s="935"/>
      <c r="JFM757" s="935"/>
      <c r="JFN757" s="935"/>
      <c r="JFO757" s="935"/>
      <c r="JFP757" s="935"/>
      <c r="JFQ757" s="935"/>
      <c r="JFR757" s="935"/>
      <c r="JFS757" s="935"/>
      <c r="JFT757" s="935"/>
      <c r="JFU757" s="935"/>
      <c r="JFV757" s="935"/>
      <c r="JFW757" s="935"/>
      <c r="JFX757" s="935"/>
      <c r="JFY757" s="935"/>
      <c r="JFZ757" s="935"/>
      <c r="JGA757" s="935"/>
      <c r="JGB757" s="935"/>
      <c r="JGC757" s="935"/>
      <c r="JGD757" s="935"/>
      <c r="JGE757" s="935"/>
      <c r="JGF757" s="935"/>
      <c r="JGG757" s="935"/>
      <c r="JGH757" s="935"/>
      <c r="JGI757" s="935"/>
      <c r="JGJ757" s="935"/>
      <c r="JGK757" s="935"/>
      <c r="JGL757" s="935"/>
      <c r="JGM757" s="935"/>
      <c r="JGN757" s="935"/>
      <c r="JGO757" s="935"/>
      <c r="JGP757" s="935"/>
      <c r="JGQ757" s="935"/>
      <c r="JGR757" s="935"/>
      <c r="JGS757" s="935"/>
      <c r="JGT757" s="935"/>
      <c r="JGU757" s="935"/>
      <c r="JGV757" s="935"/>
      <c r="JGW757" s="935"/>
      <c r="JGX757" s="935"/>
      <c r="JGY757" s="935"/>
      <c r="JGZ757" s="935"/>
      <c r="JHA757" s="935"/>
      <c r="JHB757" s="935"/>
      <c r="JHC757" s="935"/>
      <c r="JHD757" s="935"/>
      <c r="JHE757" s="935"/>
      <c r="JHF757" s="935"/>
      <c r="JHG757" s="935"/>
      <c r="JHH757" s="935"/>
      <c r="JHI757" s="935"/>
      <c r="JHJ757" s="935"/>
      <c r="JHK757" s="935"/>
      <c r="JHL757" s="935"/>
      <c r="JHM757" s="935"/>
      <c r="JHN757" s="935"/>
      <c r="JHO757" s="935"/>
      <c r="JHP757" s="935"/>
      <c r="JHQ757" s="935"/>
      <c r="JHR757" s="935"/>
      <c r="JHS757" s="935"/>
      <c r="JHT757" s="935"/>
      <c r="JHU757" s="935"/>
      <c r="JHV757" s="935"/>
      <c r="JHW757" s="935"/>
      <c r="JHX757" s="935"/>
      <c r="JHY757" s="935"/>
      <c r="JHZ757" s="935"/>
      <c r="JIA757" s="935"/>
      <c r="JIB757" s="935"/>
      <c r="JIC757" s="935"/>
      <c r="JID757" s="935"/>
      <c r="JIE757" s="935"/>
      <c r="JIF757" s="935"/>
      <c r="JIG757" s="935"/>
      <c r="JIH757" s="935"/>
      <c r="JII757" s="935"/>
      <c r="JIJ757" s="935"/>
      <c r="JIK757" s="935"/>
      <c r="JIL757" s="935"/>
      <c r="JIM757" s="935"/>
      <c r="JIN757" s="935"/>
      <c r="JIO757" s="935"/>
      <c r="JIP757" s="935"/>
      <c r="JIQ757" s="935"/>
      <c r="JIR757" s="935"/>
      <c r="JIS757" s="935"/>
      <c r="JIT757" s="935"/>
      <c r="JIU757" s="935"/>
      <c r="JIV757" s="935"/>
      <c r="JIW757" s="935"/>
      <c r="JIX757" s="935"/>
      <c r="JIY757" s="935"/>
      <c r="JIZ757" s="935"/>
      <c r="JJA757" s="935"/>
      <c r="JJB757" s="935"/>
      <c r="JJC757" s="935"/>
      <c r="JJD757" s="935"/>
      <c r="JJE757" s="935"/>
      <c r="JJF757" s="935"/>
      <c r="JJG757" s="935"/>
      <c r="JJH757" s="935"/>
      <c r="JJI757" s="935"/>
      <c r="JJJ757" s="935"/>
      <c r="JJK757" s="935"/>
      <c r="JJL757" s="935"/>
      <c r="JJM757" s="935"/>
      <c r="JJN757" s="935"/>
      <c r="JJO757" s="935"/>
      <c r="JJP757" s="935"/>
      <c r="JJQ757" s="935"/>
      <c r="JJR757" s="935"/>
      <c r="JJS757" s="935"/>
      <c r="JJT757" s="935"/>
      <c r="JJU757" s="935"/>
      <c r="JJV757" s="935"/>
      <c r="JJW757" s="935"/>
      <c r="JJX757" s="935"/>
      <c r="JJY757" s="935"/>
      <c r="JJZ757" s="935"/>
      <c r="JKA757" s="935"/>
      <c r="JKB757" s="935"/>
      <c r="JKC757" s="935"/>
      <c r="JKD757" s="935"/>
      <c r="JKE757" s="935"/>
      <c r="JKF757" s="935"/>
      <c r="JKG757" s="935"/>
      <c r="JKH757" s="935"/>
      <c r="JKI757" s="935"/>
      <c r="JKJ757" s="935"/>
      <c r="JKK757" s="935"/>
      <c r="JKL757" s="935"/>
      <c r="JKM757" s="935"/>
      <c r="JKN757" s="935"/>
      <c r="JKO757" s="935"/>
      <c r="JKP757" s="935"/>
      <c r="JKQ757" s="935"/>
      <c r="JKR757" s="935"/>
      <c r="JKS757" s="935"/>
      <c r="JKT757" s="935"/>
      <c r="JKU757" s="935"/>
      <c r="JKV757" s="935"/>
      <c r="JKW757" s="935"/>
      <c r="JKX757" s="935"/>
      <c r="JKY757" s="935"/>
      <c r="JKZ757" s="935"/>
      <c r="JLA757" s="935"/>
      <c r="JLB757" s="935"/>
      <c r="JLC757" s="935"/>
      <c r="JLD757" s="935"/>
      <c r="JLE757" s="935"/>
      <c r="JLF757" s="935"/>
      <c r="JLG757" s="935"/>
      <c r="JLH757" s="935"/>
      <c r="JLI757" s="935"/>
      <c r="JLJ757" s="935"/>
      <c r="JLK757" s="935"/>
      <c r="JLL757" s="935"/>
      <c r="JLM757" s="935"/>
      <c r="JLN757" s="935"/>
      <c r="JLO757" s="935"/>
      <c r="JLP757" s="935"/>
      <c r="JLQ757" s="935"/>
      <c r="JLR757" s="935"/>
      <c r="JLS757" s="935"/>
      <c r="JLT757" s="935"/>
      <c r="JLU757" s="935"/>
      <c r="JLV757" s="935"/>
      <c r="JLW757" s="935"/>
      <c r="JLX757" s="935"/>
      <c r="JLY757" s="935"/>
      <c r="JLZ757" s="935"/>
      <c r="JMA757" s="935"/>
      <c r="JMB757" s="935"/>
      <c r="JMC757" s="935"/>
      <c r="JMD757" s="935"/>
      <c r="JME757" s="935"/>
      <c r="JMF757" s="935"/>
      <c r="JMG757" s="935"/>
      <c r="JMH757" s="935"/>
      <c r="JMI757" s="935"/>
      <c r="JMJ757" s="935"/>
      <c r="JMK757" s="935"/>
      <c r="JML757" s="935"/>
      <c r="JMM757" s="935"/>
      <c r="JMN757" s="935"/>
      <c r="JMO757" s="935"/>
      <c r="JMP757" s="935"/>
      <c r="JMQ757" s="935"/>
      <c r="JMR757" s="935"/>
      <c r="JMS757" s="935"/>
      <c r="JMT757" s="935"/>
      <c r="JMU757" s="935"/>
      <c r="JMV757" s="935"/>
      <c r="JMW757" s="935"/>
      <c r="JMX757" s="935"/>
      <c r="JMY757" s="935"/>
      <c r="JMZ757" s="935"/>
      <c r="JNA757" s="935"/>
      <c r="JNB757" s="935"/>
      <c r="JNC757" s="935"/>
      <c r="JND757" s="935"/>
      <c r="JNE757" s="935"/>
      <c r="JNF757" s="935"/>
      <c r="JNG757" s="935"/>
      <c r="JNH757" s="935"/>
      <c r="JNI757" s="935"/>
      <c r="JNJ757" s="935"/>
      <c r="JNK757" s="935"/>
      <c r="JNL757" s="935"/>
      <c r="JNM757" s="935"/>
      <c r="JNN757" s="935"/>
      <c r="JNO757" s="935"/>
      <c r="JNP757" s="935"/>
      <c r="JNQ757" s="935"/>
      <c r="JNR757" s="935"/>
      <c r="JNS757" s="935"/>
      <c r="JNT757" s="935"/>
      <c r="JNU757" s="935"/>
      <c r="JNV757" s="935"/>
      <c r="JNW757" s="935"/>
      <c r="JNX757" s="935"/>
      <c r="JNY757" s="935"/>
      <c r="JNZ757" s="935"/>
      <c r="JOA757" s="935"/>
      <c r="JOB757" s="935"/>
      <c r="JOC757" s="935"/>
      <c r="JOD757" s="935"/>
      <c r="JOE757" s="935"/>
      <c r="JOF757" s="935"/>
      <c r="JOG757" s="935"/>
      <c r="JOH757" s="935"/>
      <c r="JOI757" s="935"/>
      <c r="JOJ757" s="935"/>
      <c r="JOK757" s="935"/>
      <c r="JOL757" s="935"/>
      <c r="JOM757" s="935"/>
      <c r="JON757" s="935"/>
      <c r="JOO757" s="935"/>
      <c r="JOP757" s="935"/>
      <c r="JOQ757" s="935"/>
      <c r="JOR757" s="935"/>
      <c r="JOS757" s="935"/>
      <c r="JOT757" s="935"/>
      <c r="JOU757" s="935"/>
      <c r="JOV757" s="935"/>
      <c r="JOW757" s="935"/>
      <c r="JOX757" s="935"/>
      <c r="JOY757" s="935"/>
      <c r="JOZ757" s="935"/>
      <c r="JPA757" s="935"/>
      <c r="JPB757" s="935"/>
      <c r="JPC757" s="935"/>
      <c r="JPD757" s="935"/>
      <c r="JPE757" s="935"/>
      <c r="JPF757" s="935"/>
      <c r="JPG757" s="935"/>
      <c r="JPH757" s="935"/>
      <c r="JPI757" s="935"/>
      <c r="JPJ757" s="935"/>
      <c r="JPK757" s="935"/>
      <c r="JPL757" s="935"/>
      <c r="JPM757" s="935"/>
      <c r="JPN757" s="935"/>
      <c r="JPO757" s="935"/>
      <c r="JPP757" s="935"/>
      <c r="JPQ757" s="935"/>
      <c r="JPR757" s="935"/>
      <c r="JPS757" s="935"/>
      <c r="JPT757" s="935"/>
      <c r="JPU757" s="935"/>
      <c r="JPV757" s="935"/>
      <c r="JPW757" s="935"/>
      <c r="JPX757" s="935"/>
      <c r="JPY757" s="935"/>
      <c r="JPZ757" s="935"/>
      <c r="JQA757" s="935"/>
      <c r="JQB757" s="935"/>
      <c r="JQC757" s="935"/>
      <c r="JQD757" s="935"/>
      <c r="JQE757" s="935"/>
      <c r="JQF757" s="935"/>
      <c r="JQG757" s="935"/>
      <c r="JQH757" s="935"/>
      <c r="JQI757" s="935"/>
      <c r="JQJ757" s="935"/>
      <c r="JQK757" s="935"/>
      <c r="JQL757" s="935"/>
      <c r="JQM757" s="935"/>
      <c r="JQN757" s="935"/>
      <c r="JQO757" s="935"/>
      <c r="JQP757" s="935"/>
      <c r="JQQ757" s="935"/>
      <c r="JQR757" s="935"/>
      <c r="JQS757" s="935"/>
      <c r="JQT757" s="935"/>
      <c r="JQU757" s="935"/>
      <c r="JQV757" s="935"/>
      <c r="JQW757" s="935"/>
      <c r="JQX757" s="935"/>
      <c r="JQY757" s="935"/>
      <c r="JQZ757" s="935"/>
      <c r="JRA757" s="935"/>
      <c r="JRB757" s="935"/>
      <c r="JRC757" s="935"/>
      <c r="JRD757" s="935"/>
      <c r="JRE757" s="935"/>
      <c r="JRF757" s="935"/>
      <c r="JRG757" s="935"/>
      <c r="JRH757" s="935"/>
      <c r="JRI757" s="935"/>
      <c r="JRJ757" s="935"/>
      <c r="JRK757" s="935"/>
      <c r="JRL757" s="935"/>
      <c r="JRM757" s="935"/>
      <c r="JRN757" s="935"/>
      <c r="JRO757" s="935"/>
      <c r="JRP757" s="935"/>
      <c r="JRQ757" s="935"/>
      <c r="JRR757" s="935"/>
      <c r="JRS757" s="935"/>
      <c r="JRT757" s="935"/>
      <c r="JRU757" s="935"/>
      <c r="JRV757" s="935"/>
      <c r="JRW757" s="935"/>
      <c r="JRX757" s="935"/>
      <c r="JRY757" s="935"/>
      <c r="JRZ757" s="935"/>
      <c r="JSA757" s="935"/>
      <c r="JSB757" s="935"/>
      <c r="JSC757" s="935"/>
      <c r="JSD757" s="935"/>
      <c r="JSE757" s="935"/>
      <c r="JSF757" s="935"/>
      <c r="JSG757" s="935"/>
      <c r="JSH757" s="935"/>
      <c r="JSI757" s="935"/>
      <c r="JSJ757" s="935"/>
      <c r="JSK757" s="935"/>
      <c r="JSL757" s="935"/>
      <c r="JSM757" s="935"/>
      <c r="JSN757" s="935"/>
      <c r="JSO757" s="935"/>
      <c r="JSP757" s="935"/>
      <c r="JSQ757" s="935"/>
      <c r="JSR757" s="935"/>
      <c r="JSS757" s="935"/>
      <c r="JST757" s="935"/>
      <c r="JSU757" s="935"/>
      <c r="JSV757" s="935"/>
      <c r="JSW757" s="935"/>
      <c r="JSX757" s="935"/>
      <c r="JSY757" s="935"/>
      <c r="JSZ757" s="935"/>
      <c r="JTA757" s="935"/>
      <c r="JTB757" s="935"/>
      <c r="JTC757" s="935"/>
      <c r="JTD757" s="935"/>
      <c r="JTE757" s="935"/>
      <c r="JTF757" s="935"/>
      <c r="JTG757" s="935"/>
      <c r="JTH757" s="935"/>
      <c r="JTI757" s="935"/>
      <c r="JTJ757" s="935"/>
      <c r="JTK757" s="935"/>
      <c r="JTL757" s="935"/>
      <c r="JTM757" s="935"/>
      <c r="JTN757" s="935"/>
      <c r="JTO757" s="935"/>
      <c r="JTP757" s="935"/>
      <c r="JTQ757" s="935"/>
      <c r="JTR757" s="935"/>
      <c r="JTS757" s="935"/>
      <c r="JTT757" s="935"/>
      <c r="JTU757" s="935"/>
      <c r="JTV757" s="935"/>
      <c r="JTW757" s="935"/>
      <c r="JTX757" s="935"/>
      <c r="JTY757" s="935"/>
      <c r="JTZ757" s="935"/>
      <c r="JUA757" s="935"/>
      <c r="JUB757" s="935"/>
      <c r="JUC757" s="935"/>
      <c r="JUD757" s="935"/>
      <c r="JUE757" s="935"/>
      <c r="JUF757" s="935"/>
      <c r="JUG757" s="935"/>
      <c r="JUH757" s="935"/>
      <c r="JUI757" s="935"/>
      <c r="JUJ757" s="935"/>
      <c r="JUK757" s="935"/>
      <c r="JUL757" s="935"/>
      <c r="JUM757" s="935"/>
      <c r="JUN757" s="935"/>
      <c r="JUO757" s="935"/>
      <c r="JUP757" s="935"/>
      <c r="JUQ757" s="935"/>
      <c r="JUR757" s="935"/>
      <c r="JUS757" s="935"/>
      <c r="JUT757" s="935"/>
      <c r="JUU757" s="935"/>
      <c r="JUV757" s="935"/>
      <c r="JUW757" s="935"/>
      <c r="JUX757" s="935"/>
      <c r="JUY757" s="935"/>
      <c r="JUZ757" s="935"/>
      <c r="JVA757" s="935"/>
      <c r="JVB757" s="935"/>
      <c r="JVC757" s="935"/>
      <c r="JVD757" s="935"/>
      <c r="JVE757" s="935"/>
      <c r="JVF757" s="935"/>
      <c r="JVG757" s="935"/>
      <c r="JVH757" s="935"/>
      <c r="JVI757" s="935"/>
      <c r="JVJ757" s="935"/>
      <c r="JVK757" s="935"/>
      <c r="JVL757" s="935"/>
      <c r="JVM757" s="935"/>
      <c r="JVN757" s="935"/>
      <c r="JVO757" s="935"/>
      <c r="JVP757" s="935"/>
      <c r="JVQ757" s="935"/>
      <c r="JVR757" s="935"/>
      <c r="JVS757" s="935"/>
      <c r="JVT757" s="935"/>
      <c r="JVU757" s="935"/>
      <c r="JVV757" s="935"/>
      <c r="JVW757" s="935"/>
      <c r="JVX757" s="935"/>
      <c r="JVY757" s="935"/>
      <c r="JVZ757" s="935"/>
      <c r="JWA757" s="935"/>
      <c r="JWB757" s="935"/>
      <c r="JWC757" s="935"/>
      <c r="JWD757" s="935"/>
      <c r="JWE757" s="935"/>
      <c r="JWF757" s="935"/>
      <c r="JWG757" s="935"/>
      <c r="JWH757" s="935"/>
      <c r="JWI757" s="935"/>
      <c r="JWJ757" s="935"/>
      <c r="JWK757" s="935"/>
      <c r="JWL757" s="935"/>
      <c r="JWM757" s="935"/>
      <c r="JWN757" s="935"/>
      <c r="JWO757" s="935"/>
      <c r="JWP757" s="935"/>
      <c r="JWQ757" s="935"/>
      <c r="JWR757" s="935"/>
      <c r="JWS757" s="935"/>
      <c r="JWT757" s="935"/>
      <c r="JWU757" s="935"/>
      <c r="JWV757" s="935"/>
      <c r="JWW757" s="935"/>
      <c r="JWX757" s="935"/>
      <c r="JWY757" s="935"/>
      <c r="JWZ757" s="935"/>
      <c r="JXA757" s="935"/>
      <c r="JXB757" s="935"/>
      <c r="JXC757" s="935"/>
      <c r="JXD757" s="935"/>
      <c r="JXE757" s="935"/>
      <c r="JXF757" s="935"/>
      <c r="JXG757" s="935"/>
      <c r="JXH757" s="935"/>
      <c r="JXI757" s="935"/>
      <c r="JXJ757" s="935"/>
      <c r="JXK757" s="935"/>
      <c r="JXL757" s="935"/>
      <c r="JXM757" s="935"/>
      <c r="JXN757" s="935"/>
      <c r="JXO757" s="935"/>
      <c r="JXP757" s="935"/>
      <c r="JXQ757" s="935"/>
      <c r="JXR757" s="935"/>
      <c r="JXS757" s="935"/>
      <c r="JXT757" s="935"/>
      <c r="JXU757" s="935"/>
      <c r="JXV757" s="935"/>
      <c r="JXW757" s="935"/>
      <c r="JXX757" s="935"/>
      <c r="JXY757" s="935"/>
      <c r="JXZ757" s="935"/>
      <c r="JYA757" s="935"/>
      <c r="JYB757" s="935"/>
      <c r="JYC757" s="935"/>
      <c r="JYD757" s="935"/>
      <c r="JYE757" s="935"/>
      <c r="JYF757" s="935"/>
      <c r="JYG757" s="935"/>
      <c r="JYH757" s="935"/>
      <c r="JYI757" s="935"/>
      <c r="JYJ757" s="935"/>
      <c r="JYK757" s="935"/>
      <c r="JYL757" s="935"/>
      <c r="JYM757" s="935"/>
      <c r="JYN757" s="935"/>
      <c r="JYO757" s="935"/>
      <c r="JYP757" s="935"/>
      <c r="JYQ757" s="935"/>
      <c r="JYR757" s="935"/>
      <c r="JYS757" s="935"/>
      <c r="JYT757" s="935"/>
      <c r="JYU757" s="935"/>
      <c r="JYV757" s="935"/>
      <c r="JYW757" s="935"/>
      <c r="JYX757" s="935"/>
      <c r="JYY757" s="935"/>
      <c r="JYZ757" s="935"/>
      <c r="JZA757" s="935"/>
      <c r="JZB757" s="935"/>
      <c r="JZC757" s="935"/>
      <c r="JZD757" s="935"/>
      <c r="JZE757" s="935"/>
      <c r="JZF757" s="935"/>
      <c r="JZG757" s="935"/>
      <c r="JZH757" s="935"/>
      <c r="JZI757" s="935"/>
      <c r="JZJ757" s="935"/>
      <c r="JZK757" s="935"/>
      <c r="JZL757" s="935"/>
      <c r="JZM757" s="935"/>
      <c r="JZN757" s="935"/>
      <c r="JZO757" s="935"/>
      <c r="JZP757" s="935"/>
      <c r="JZQ757" s="935"/>
      <c r="JZR757" s="935"/>
      <c r="JZS757" s="935"/>
      <c r="JZT757" s="935"/>
      <c r="JZU757" s="935"/>
      <c r="JZV757" s="935"/>
      <c r="JZW757" s="935"/>
      <c r="JZX757" s="935"/>
      <c r="JZY757" s="935"/>
      <c r="JZZ757" s="935"/>
      <c r="KAA757" s="935"/>
      <c r="KAB757" s="935"/>
      <c r="KAC757" s="935"/>
      <c r="KAD757" s="935"/>
      <c r="KAE757" s="935"/>
      <c r="KAF757" s="935"/>
      <c r="KAG757" s="935"/>
      <c r="KAH757" s="935"/>
      <c r="KAI757" s="935"/>
      <c r="KAJ757" s="935"/>
      <c r="KAK757" s="935"/>
      <c r="KAL757" s="935"/>
      <c r="KAM757" s="935"/>
      <c r="KAN757" s="935"/>
      <c r="KAO757" s="935"/>
      <c r="KAP757" s="935"/>
      <c r="KAQ757" s="935"/>
      <c r="KAR757" s="935"/>
      <c r="KAS757" s="935"/>
      <c r="KAT757" s="935"/>
      <c r="KAU757" s="935"/>
      <c r="KAV757" s="935"/>
      <c r="KAW757" s="935"/>
      <c r="KAX757" s="935"/>
      <c r="KAY757" s="935"/>
      <c r="KAZ757" s="935"/>
      <c r="KBA757" s="935"/>
      <c r="KBB757" s="935"/>
      <c r="KBC757" s="935"/>
      <c r="KBD757" s="935"/>
      <c r="KBE757" s="935"/>
      <c r="KBF757" s="935"/>
      <c r="KBG757" s="935"/>
      <c r="KBH757" s="935"/>
      <c r="KBI757" s="935"/>
      <c r="KBJ757" s="935"/>
      <c r="KBK757" s="935"/>
      <c r="KBL757" s="935"/>
      <c r="KBM757" s="935"/>
      <c r="KBN757" s="935"/>
      <c r="KBO757" s="935"/>
      <c r="KBP757" s="935"/>
      <c r="KBQ757" s="935"/>
      <c r="KBR757" s="935"/>
      <c r="KBS757" s="935"/>
      <c r="KBT757" s="935"/>
      <c r="KBU757" s="935"/>
      <c r="KBV757" s="935"/>
      <c r="KBW757" s="935"/>
      <c r="KBX757" s="935"/>
      <c r="KBY757" s="935"/>
      <c r="KBZ757" s="935"/>
      <c r="KCA757" s="935"/>
      <c r="KCB757" s="935"/>
      <c r="KCC757" s="935"/>
      <c r="KCD757" s="935"/>
      <c r="KCE757" s="935"/>
      <c r="KCF757" s="935"/>
      <c r="KCG757" s="935"/>
      <c r="KCH757" s="935"/>
      <c r="KCI757" s="935"/>
      <c r="KCJ757" s="935"/>
      <c r="KCK757" s="935"/>
      <c r="KCL757" s="935"/>
      <c r="KCM757" s="935"/>
      <c r="KCN757" s="935"/>
      <c r="KCO757" s="935"/>
      <c r="KCP757" s="935"/>
      <c r="KCQ757" s="935"/>
      <c r="KCR757" s="935"/>
      <c r="KCS757" s="935"/>
      <c r="KCT757" s="935"/>
      <c r="KCU757" s="935"/>
      <c r="KCV757" s="935"/>
      <c r="KCW757" s="935"/>
      <c r="KCX757" s="935"/>
      <c r="KCY757" s="935"/>
      <c r="KCZ757" s="935"/>
      <c r="KDA757" s="935"/>
      <c r="KDB757" s="935"/>
      <c r="KDC757" s="935"/>
      <c r="KDD757" s="935"/>
      <c r="KDE757" s="935"/>
      <c r="KDF757" s="935"/>
      <c r="KDG757" s="935"/>
      <c r="KDH757" s="935"/>
      <c r="KDI757" s="935"/>
      <c r="KDJ757" s="935"/>
      <c r="KDK757" s="935"/>
      <c r="KDL757" s="935"/>
      <c r="KDM757" s="935"/>
      <c r="KDN757" s="935"/>
      <c r="KDO757" s="935"/>
      <c r="KDP757" s="935"/>
      <c r="KDQ757" s="935"/>
      <c r="KDR757" s="935"/>
      <c r="KDS757" s="935"/>
      <c r="KDT757" s="935"/>
      <c r="KDU757" s="935"/>
      <c r="KDV757" s="935"/>
      <c r="KDW757" s="935"/>
      <c r="KDX757" s="935"/>
      <c r="KDY757" s="935"/>
      <c r="KDZ757" s="935"/>
      <c r="KEA757" s="935"/>
      <c r="KEB757" s="935"/>
      <c r="KEC757" s="935"/>
      <c r="KED757" s="935"/>
      <c r="KEE757" s="935"/>
      <c r="KEF757" s="935"/>
      <c r="KEG757" s="935"/>
      <c r="KEH757" s="935"/>
      <c r="KEI757" s="935"/>
      <c r="KEJ757" s="935"/>
      <c r="KEK757" s="935"/>
      <c r="KEL757" s="935"/>
      <c r="KEM757" s="935"/>
      <c r="KEN757" s="935"/>
      <c r="KEO757" s="935"/>
      <c r="KEP757" s="935"/>
      <c r="KEQ757" s="935"/>
      <c r="KER757" s="935"/>
      <c r="KES757" s="935"/>
      <c r="KET757" s="935"/>
      <c r="KEU757" s="935"/>
      <c r="KEV757" s="935"/>
      <c r="KEW757" s="935"/>
      <c r="KEX757" s="935"/>
      <c r="KEY757" s="935"/>
      <c r="KEZ757" s="935"/>
      <c r="KFA757" s="935"/>
      <c r="KFB757" s="935"/>
      <c r="KFC757" s="935"/>
      <c r="KFD757" s="935"/>
      <c r="KFE757" s="935"/>
      <c r="KFF757" s="935"/>
      <c r="KFG757" s="935"/>
      <c r="KFH757" s="935"/>
      <c r="KFI757" s="935"/>
      <c r="KFJ757" s="935"/>
      <c r="KFK757" s="935"/>
      <c r="KFL757" s="935"/>
      <c r="KFM757" s="935"/>
      <c r="KFN757" s="935"/>
      <c r="KFO757" s="935"/>
      <c r="KFP757" s="935"/>
      <c r="KFQ757" s="935"/>
      <c r="KFR757" s="935"/>
      <c r="KFS757" s="935"/>
      <c r="KFT757" s="935"/>
      <c r="KFU757" s="935"/>
      <c r="KFV757" s="935"/>
      <c r="KFW757" s="935"/>
      <c r="KFX757" s="935"/>
      <c r="KFY757" s="935"/>
      <c r="KFZ757" s="935"/>
      <c r="KGA757" s="935"/>
      <c r="KGB757" s="935"/>
      <c r="KGC757" s="935"/>
      <c r="KGD757" s="935"/>
      <c r="KGE757" s="935"/>
      <c r="KGF757" s="935"/>
      <c r="KGG757" s="935"/>
      <c r="KGH757" s="935"/>
      <c r="KGI757" s="935"/>
      <c r="KGJ757" s="935"/>
      <c r="KGK757" s="935"/>
      <c r="KGL757" s="935"/>
      <c r="KGM757" s="935"/>
      <c r="KGN757" s="935"/>
      <c r="KGO757" s="935"/>
      <c r="KGP757" s="935"/>
      <c r="KGQ757" s="935"/>
      <c r="KGR757" s="935"/>
      <c r="KGS757" s="935"/>
      <c r="KGT757" s="935"/>
      <c r="KGU757" s="935"/>
      <c r="KGV757" s="935"/>
      <c r="KGW757" s="935"/>
      <c r="KGX757" s="935"/>
      <c r="KGY757" s="935"/>
      <c r="KGZ757" s="935"/>
      <c r="KHA757" s="935"/>
      <c r="KHB757" s="935"/>
      <c r="KHC757" s="935"/>
      <c r="KHD757" s="935"/>
      <c r="KHE757" s="935"/>
      <c r="KHF757" s="935"/>
      <c r="KHG757" s="935"/>
      <c r="KHH757" s="935"/>
      <c r="KHI757" s="935"/>
      <c r="KHJ757" s="935"/>
      <c r="KHK757" s="935"/>
      <c r="KHL757" s="935"/>
      <c r="KHM757" s="935"/>
      <c r="KHN757" s="935"/>
      <c r="KHO757" s="935"/>
      <c r="KHP757" s="935"/>
      <c r="KHQ757" s="935"/>
      <c r="KHR757" s="935"/>
      <c r="KHS757" s="935"/>
      <c r="KHT757" s="935"/>
      <c r="KHU757" s="935"/>
      <c r="KHV757" s="935"/>
      <c r="KHW757" s="935"/>
      <c r="KHX757" s="935"/>
      <c r="KHY757" s="935"/>
      <c r="KHZ757" s="935"/>
      <c r="KIA757" s="935"/>
      <c r="KIB757" s="935"/>
      <c r="KIC757" s="935"/>
      <c r="KID757" s="935"/>
      <c r="KIE757" s="935"/>
      <c r="KIF757" s="935"/>
      <c r="KIG757" s="935"/>
      <c r="KIH757" s="935"/>
      <c r="KII757" s="935"/>
      <c r="KIJ757" s="935"/>
      <c r="KIK757" s="935"/>
      <c r="KIL757" s="935"/>
      <c r="KIM757" s="935"/>
      <c r="KIN757" s="935"/>
      <c r="KIO757" s="935"/>
      <c r="KIP757" s="935"/>
      <c r="KIQ757" s="935"/>
      <c r="KIR757" s="935"/>
      <c r="KIS757" s="935"/>
      <c r="KIT757" s="935"/>
      <c r="KIU757" s="935"/>
      <c r="KIV757" s="935"/>
      <c r="KIW757" s="935"/>
      <c r="KIX757" s="935"/>
      <c r="KIY757" s="935"/>
      <c r="KIZ757" s="935"/>
      <c r="KJA757" s="935"/>
      <c r="KJB757" s="935"/>
      <c r="KJC757" s="935"/>
      <c r="KJD757" s="935"/>
      <c r="KJE757" s="935"/>
      <c r="KJF757" s="935"/>
      <c r="KJG757" s="935"/>
      <c r="KJH757" s="935"/>
      <c r="KJI757" s="935"/>
      <c r="KJJ757" s="935"/>
      <c r="KJK757" s="935"/>
      <c r="KJL757" s="935"/>
      <c r="KJM757" s="935"/>
      <c r="KJN757" s="935"/>
      <c r="KJO757" s="935"/>
      <c r="KJP757" s="935"/>
      <c r="KJQ757" s="935"/>
      <c r="KJR757" s="935"/>
      <c r="KJS757" s="935"/>
      <c r="KJT757" s="935"/>
      <c r="KJU757" s="935"/>
      <c r="KJV757" s="935"/>
      <c r="KJW757" s="935"/>
      <c r="KJX757" s="935"/>
      <c r="KJY757" s="935"/>
      <c r="KJZ757" s="935"/>
      <c r="KKA757" s="935"/>
      <c r="KKB757" s="935"/>
      <c r="KKC757" s="935"/>
      <c r="KKD757" s="935"/>
      <c r="KKE757" s="935"/>
      <c r="KKF757" s="935"/>
      <c r="KKG757" s="935"/>
      <c r="KKH757" s="935"/>
      <c r="KKI757" s="935"/>
      <c r="KKJ757" s="935"/>
      <c r="KKK757" s="935"/>
      <c r="KKL757" s="935"/>
      <c r="KKM757" s="935"/>
      <c r="KKN757" s="935"/>
      <c r="KKO757" s="935"/>
      <c r="KKP757" s="935"/>
      <c r="KKQ757" s="935"/>
      <c r="KKR757" s="935"/>
      <c r="KKS757" s="935"/>
      <c r="KKT757" s="935"/>
      <c r="KKU757" s="935"/>
      <c r="KKV757" s="935"/>
      <c r="KKW757" s="935"/>
      <c r="KKX757" s="935"/>
      <c r="KKY757" s="935"/>
      <c r="KKZ757" s="935"/>
      <c r="KLA757" s="935"/>
      <c r="KLB757" s="935"/>
      <c r="KLC757" s="935"/>
      <c r="KLD757" s="935"/>
      <c r="KLE757" s="935"/>
      <c r="KLF757" s="935"/>
      <c r="KLG757" s="935"/>
      <c r="KLH757" s="935"/>
      <c r="KLI757" s="935"/>
      <c r="KLJ757" s="935"/>
      <c r="KLK757" s="935"/>
      <c r="KLL757" s="935"/>
      <c r="KLM757" s="935"/>
      <c r="KLN757" s="935"/>
      <c r="KLO757" s="935"/>
      <c r="KLP757" s="935"/>
      <c r="KLQ757" s="935"/>
      <c r="KLR757" s="935"/>
      <c r="KLS757" s="935"/>
      <c r="KLT757" s="935"/>
      <c r="KLU757" s="935"/>
      <c r="KLV757" s="935"/>
      <c r="KLW757" s="935"/>
      <c r="KLX757" s="935"/>
      <c r="KLY757" s="935"/>
      <c r="KLZ757" s="935"/>
      <c r="KMA757" s="935"/>
      <c r="KMB757" s="935"/>
      <c r="KMC757" s="935"/>
      <c r="KMD757" s="935"/>
      <c r="KME757" s="935"/>
      <c r="KMF757" s="935"/>
      <c r="KMG757" s="935"/>
      <c r="KMH757" s="935"/>
      <c r="KMI757" s="935"/>
      <c r="KMJ757" s="935"/>
      <c r="KMK757" s="935"/>
      <c r="KML757" s="935"/>
      <c r="KMM757" s="935"/>
      <c r="KMN757" s="935"/>
      <c r="KMO757" s="935"/>
      <c r="KMP757" s="935"/>
      <c r="KMQ757" s="935"/>
      <c r="KMR757" s="935"/>
      <c r="KMS757" s="935"/>
      <c r="KMT757" s="935"/>
      <c r="KMU757" s="935"/>
      <c r="KMV757" s="935"/>
      <c r="KMW757" s="935"/>
      <c r="KMX757" s="935"/>
      <c r="KMY757" s="935"/>
      <c r="KMZ757" s="935"/>
      <c r="KNA757" s="935"/>
      <c r="KNB757" s="935"/>
      <c r="KNC757" s="935"/>
      <c r="KND757" s="935"/>
      <c r="KNE757" s="935"/>
      <c r="KNF757" s="935"/>
      <c r="KNG757" s="935"/>
      <c r="KNH757" s="935"/>
      <c r="KNI757" s="935"/>
      <c r="KNJ757" s="935"/>
      <c r="KNK757" s="935"/>
      <c r="KNL757" s="935"/>
      <c r="KNM757" s="935"/>
      <c r="KNN757" s="935"/>
      <c r="KNO757" s="935"/>
      <c r="KNP757" s="935"/>
      <c r="KNQ757" s="935"/>
      <c r="KNR757" s="935"/>
      <c r="KNS757" s="935"/>
      <c r="KNT757" s="935"/>
      <c r="KNU757" s="935"/>
      <c r="KNV757" s="935"/>
      <c r="KNW757" s="935"/>
      <c r="KNX757" s="935"/>
      <c r="KNY757" s="935"/>
      <c r="KNZ757" s="935"/>
      <c r="KOA757" s="935"/>
      <c r="KOB757" s="935"/>
      <c r="KOC757" s="935"/>
      <c r="KOD757" s="935"/>
      <c r="KOE757" s="935"/>
      <c r="KOF757" s="935"/>
      <c r="KOG757" s="935"/>
      <c r="KOH757" s="935"/>
      <c r="KOI757" s="935"/>
      <c r="KOJ757" s="935"/>
      <c r="KOK757" s="935"/>
      <c r="KOL757" s="935"/>
      <c r="KOM757" s="935"/>
      <c r="KON757" s="935"/>
      <c r="KOO757" s="935"/>
      <c r="KOP757" s="935"/>
      <c r="KOQ757" s="935"/>
      <c r="KOR757" s="935"/>
      <c r="KOS757" s="935"/>
      <c r="KOT757" s="935"/>
      <c r="KOU757" s="935"/>
      <c r="KOV757" s="935"/>
      <c r="KOW757" s="935"/>
      <c r="KOX757" s="935"/>
      <c r="KOY757" s="935"/>
      <c r="KOZ757" s="935"/>
      <c r="KPA757" s="935"/>
      <c r="KPB757" s="935"/>
      <c r="KPC757" s="935"/>
      <c r="KPD757" s="935"/>
      <c r="KPE757" s="935"/>
      <c r="KPF757" s="935"/>
      <c r="KPG757" s="935"/>
      <c r="KPH757" s="935"/>
      <c r="KPI757" s="935"/>
      <c r="KPJ757" s="935"/>
      <c r="KPK757" s="935"/>
      <c r="KPL757" s="935"/>
      <c r="KPM757" s="935"/>
      <c r="KPN757" s="935"/>
      <c r="KPO757" s="935"/>
      <c r="KPP757" s="935"/>
      <c r="KPQ757" s="935"/>
      <c r="KPR757" s="935"/>
      <c r="KPS757" s="935"/>
      <c r="KPT757" s="935"/>
      <c r="KPU757" s="935"/>
      <c r="KPV757" s="935"/>
      <c r="KPW757" s="935"/>
      <c r="KPX757" s="935"/>
      <c r="KPY757" s="935"/>
      <c r="KPZ757" s="935"/>
      <c r="KQA757" s="935"/>
      <c r="KQB757" s="935"/>
      <c r="KQC757" s="935"/>
      <c r="KQD757" s="935"/>
      <c r="KQE757" s="935"/>
      <c r="KQF757" s="935"/>
      <c r="KQG757" s="935"/>
      <c r="KQH757" s="935"/>
      <c r="KQI757" s="935"/>
      <c r="KQJ757" s="935"/>
      <c r="KQK757" s="935"/>
      <c r="KQL757" s="935"/>
      <c r="KQM757" s="935"/>
      <c r="KQN757" s="935"/>
      <c r="KQO757" s="935"/>
      <c r="KQP757" s="935"/>
      <c r="KQQ757" s="935"/>
      <c r="KQR757" s="935"/>
      <c r="KQS757" s="935"/>
      <c r="KQT757" s="935"/>
      <c r="KQU757" s="935"/>
      <c r="KQV757" s="935"/>
      <c r="KQW757" s="935"/>
      <c r="KQX757" s="935"/>
      <c r="KQY757" s="935"/>
      <c r="KQZ757" s="935"/>
      <c r="KRA757" s="935"/>
      <c r="KRB757" s="935"/>
      <c r="KRC757" s="935"/>
      <c r="KRD757" s="935"/>
      <c r="KRE757" s="935"/>
      <c r="KRF757" s="935"/>
      <c r="KRG757" s="935"/>
      <c r="KRH757" s="935"/>
      <c r="KRI757" s="935"/>
      <c r="KRJ757" s="935"/>
      <c r="KRK757" s="935"/>
      <c r="KRL757" s="935"/>
      <c r="KRM757" s="935"/>
      <c r="KRN757" s="935"/>
      <c r="KRO757" s="935"/>
      <c r="KRP757" s="935"/>
      <c r="KRQ757" s="935"/>
      <c r="KRR757" s="935"/>
      <c r="KRS757" s="935"/>
      <c r="KRT757" s="935"/>
      <c r="KRU757" s="935"/>
      <c r="KRV757" s="935"/>
      <c r="KRW757" s="935"/>
      <c r="KRX757" s="935"/>
      <c r="KRY757" s="935"/>
      <c r="KRZ757" s="935"/>
      <c r="KSA757" s="935"/>
      <c r="KSB757" s="935"/>
      <c r="KSC757" s="935"/>
      <c r="KSD757" s="935"/>
      <c r="KSE757" s="935"/>
      <c r="KSF757" s="935"/>
      <c r="KSG757" s="935"/>
      <c r="KSH757" s="935"/>
      <c r="KSI757" s="935"/>
      <c r="KSJ757" s="935"/>
      <c r="KSK757" s="935"/>
      <c r="KSL757" s="935"/>
      <c r="KSM757" s="935"/>
      <c r="KSN757" s="935"/>
      <c r="KSO757" s="935"/>
      <c r="KSP757" s="935"/>
      <c r="KSQ757" s="935"/>
      <c r="KSR757" s="935"/>
      <c r="KSS757" s="935"/>
      <c r="KST757" s="935"/>
      <c r="KSU757" s="935"/>
      <c r="KSV757" s="935"/>
      <c r="KSW757" s="935"/>
      <c r="KSX757" s="935"/>
      <c r="KSY757" s="935"/>
      <c r="KSZ757" s="935"/>
      <c r="KTA757" s="935"/>
      <c r="KTB757" s="935"/>
      <c r="KTC757" s="935"/>
      <c r="KTD757" s="935"/>
      <c r="KTE757" s="935"/>
      <c r="KTF757" s="935"/>
      <c r="KTG757" s="935"/>
      <c r="KTH757" s="935"/>
      <c r="KTI757" s="935"/>
      <c r="KTJ757" s="935"/>
      <c r="KTK757" s="935"/>
      <c r="KTL757" s="935"/>
      <c r="KTM757" s="935"/>
      <c r="KTN757" s="935"/>
      <c r="KTO757" s="935"/>
      <c r="KTP757" s="935"/>
      <c r="KTQ757" s="935"/>
      <c r="KTR757" s="935"/>
      <c r="KTS757" s="935"/>
      <c r="KTT757" s="935"/>
      <c r="KTU757" s="935"/>
      <c r="KTV757" s="935"/>
      <c r="KTW757" s="935"/>
      <c r="KTX757" s="935"/>
      <c r="KTY757" s="935"/>
      <c r="KTZ757" s="935"/>
      <c r="KUA757" s="935"/>
      <c r="KUB757" s="935"/>
      <c r="KUC757" s="935"/>
      <c r="KUD757" s="935"/>
      <c r="KUE757" s="935"/>
      <c r="KUF757" s="935"/>
      <c r="KUG757" s="935"/>
      <c r="KUH757" s="935"/>
      <c r="KUI757" s="935"/>
      <c r="KUJ757" s="935"/>
      <c r="KUK757" s="935"/>
      <c r="KUL757" s="935"/>
      <c r="KUM757" s="935"/>
      <c r="KUN757" s="935"/>
      <c r="KUO757" s="935"/>
      <c r="KUP757" s="935"/>
      <c r="KUQ757" s="935"/>
      <c r="KUR757" s="935"/>
      <c r="KUS757" s="935"/>
      <c r="KUT757" s="935"/>
      <c r="KUU757" s="935"/>
      <c r="KUV757" s="935"/>
      <c r="KUW757" s="935"/>
      <c r="KUX757" s="935"/>
      <c r="KUY757" s="935"/>
      <c r="KUZ757" s="935"/>
      <c r="KVA757" s="935"/>
      <c r="KVB757" s="935"/>
      <c r="KVC757" s="935"/>
      <c r="KVD757" s="935"/>
      <c r="KVE757" s="935"/>
      <c r="KVF757" s="935"/>
      <c r="KVG757" s="935"/>
      <c r="KVH757" s="935"/>
      <c r="KVI757" s="935"/>
      <c r="KVJ757" s="935"/>
      <c r="KVK757" s="935"/>
      <c r="KVL757" s="935"/>
      <c r="KVM757" s="935"/>
      <c r="KVN757" s="935"/>
      <c r="KVO757" s="935"/>
      <c r="KVP757" s="935"/>
      <c r="KVQ757" s="935"/>
      <c r="KVR757" s="935"/>
      <c r="KVS757" s="935"/>
      <c r="KVT757" s="935"/>
      <c r="KVU757" s="935"/>
      <c r="KVV757" s="935"/>
      <c r="KVW757" s="935"/>
      <c r="KVX757" s="935"/>
      <c r="KVY757" s="935"/>
      <c r="KVZ757" s="935"/>
      <c r="KWA757" s="935"/>
      <c r="KWB757" s="935"/>
      <c r="KWC757" s="935"/>
      <c r="KWD757" s="935"/>
      <c r="KWE757" s="935"/>
      <c r="KWF757" s="935"/>
      <c r="KWG757" s="935"/>
      <c r="KWH757" s="935"/>
      <c r="KWI757" s="935"/>
      <c r="KWJ757" s="935"/>
      <c r="KWK757" s="935"/>
      <c r="KWL757" s="935"/>
      <c r="KWM757" s="935"/>
      <c r="KWN757" s="935"/>
      <c r="KWO757" s="935"/>
      <c r="KWP757" s="935"/>
      <c r="KWQ757" s="935"/>
      <c r="KWR757" s="935"/>
      <c r="KWS757" s="935"/>
      <c r="KWT757" s="935"/>
      <c r="KWU757" s="935"/>
      <c r="KWV757" s="935"/>
      <c r="KWW757" s="935"/>
      <c r="KWX757" s="935"/>
      <c r="KWY757" s="935"/>
      <c r="KWZ757" s="935"/>
      <c r="KXA757" s="935"/>
      <c r="KXB757" s="935"/>
      <c r="KXC757" s="935"/>
      <c r="KXD757" s="935"/>
      <c r="KXE757" s="935"/>
      <c r="KXF757" s="935"/>
      <c r="KXG757" s="935"/>
      <c r="KXH757" s="935"/>
      <c r="KXI757" s="935"/>
      <c r="KXJ757" s="935"/>
      <c r="KXK757" s="935"/>
      <c r="KXL757" s="935"/>
      <c r="KXM757" s="935"/>
      <c r="KXN757" s="935"/>
      <c r="KXO757" s="935"/>
      <c r="KXP757" s="935"/>
      <c r="KXQ757" s="935"/>
      <c r="KXR757" s="935"/>
      <c r="KXS757" s="935"/>
      <c r="KXT757" s="935"/>
      <c r="KXU757" s="935"/>
      <c r="KXV757" s="935"/>
      <c r="KXW757" s="935"/>
      <c r="KXX757" s="935"/>
      <c r="KXY757" s="935"/>
      <c r="KXZ757" s="935"/>
      <c r="KYA757" s="935"/>
      <c r="KYB757" s="935"/>
      <c r="KYC757" s="935"/>
      <c r="KYD757" s="935"/>
      <c r="KYE757" s="935"/>
      <c r="KYF757" s="935"/>
      <c r="KYG757" s="935"/>
      <c r="KYH757" s="935"/>
      <c r="KYI757" s="935"/>
      <c r="KYJ757" s="935"/>
      <c r="KYK757" s="935"/>
      <c r="KYL757" s="935"/>
      <c r="KYM757" s="935"/>
      <c r="KYN757" s="935"/>
      <c r="KYO757" s="935"/>
      <c r="KYP757" s="935"/>
      <c r="KYQ757" s="935"/>
      <c r="KYR757" s="935"/>
      <c r="KYS757" s="935"/>
      <c r="KYT757" s="935"/>
      <c r="KYU757" s="935"/>
      <c r="KYV757" s="935"/>
      <c r="KYW757" s="935"/>
      <c r="KYX757" s="935"/>
      <c r="KYY757" s="935"/>
      <c r="KYZ757" s="935"/>
      <c r="KZA757" s="935"/>
      <c r="KZB757" s="935"/>
      <c r="KZC757" s="935"/>
      <c r="KZD757" s="935"/>
      <c r="KZE757" s="935"/>
      <c r="KZF757" s="935"/>
      <c r="KZG757" s="935"/>
      <c r="KZH757" s="935"/>
      <c r="KZI757" s="935"/>
      <c r="KZJ757" s="935"/>
      <c r="KZK757" s="935"/>
      <c r="KZL757" s="935"/>
      <c r="KZM757" s="935"/>
      <c r="KZN757" s="935"/>
      <c r="KZO757" s="935"/>
      <c r="KZP757" s="935"/>
      <c r="KZQ757" s="935"/>
      <c r="KZR757" s="935"/>
      <c r="KZS757" s="935"/>
      <c r="KZT757" s="935"/>
      <c r="KZU757" s="935"/>
      <c r="KZV757" s="935"/>
      <c r="KZW757" s="935"/>
      <c r="KZX757" s="935"/>
      <c r="KZY757" s="935"/>
      <c r="KZZ757" s="935"/>
      <c r="LAA757" s="935"/>
      <c r="LAB757" s="935"/>
      <c r="LAC757" s="935"/>
      <c r="LAD757" s="935"/>
      <c r="LAE757" s="935"/>
      <c r="LAF757" s="935"/>
      <c r="LAG757" s="935"/>
      <c r="LAH757" s="935"/>
      <c r="LAI757" s="935"/>
      <c r="LAJ757" s="935"/>
      <c r="LAK757" s="935"/>
      <c r="LAL757" s="935"/>
      <c r="LAM757" s="935"/>
      <c r="LAN757" s="935"/>
      <c r="LAO757" s="935"/>
      <c r="LAP757" s="935"/>
      <c r="LAQ757" s="935"/>
      <c r="LAR757" s="935"/>
      <c r="LAS757" s="935"/>
      <c r="LAT757" s="935"/>
      <c r="LAU757" s="935"/>
      <c r="LAV757" s="935"/>
      <c r="LAW757" s="935"/>
      <c r="LAX757" s="935"/>
      <c r="LAY757" s="935"/>
      <c r="LAZ757" s="935"/>
      <c r="LBA757" s="935"/>
      <c r="LBB757" s="935"/>
      <c r="LBC757" s="935"/>
      <c r="LBD757" s="935"/>
      <c r="LBE757" s="935"/>
      <c r="LBF757" s="935"/>
      <c r="LBG757" s="935"/>
      <c r="LBH757" s="935"/>
      <c r="LBI757" s="935"/>
      <c r="LBJ757" s="935"/>
      <c r="LBK757" s="935"/>
      <c r="LBL757" s="935"/>
      <c r="LBM757" s="935"/>
      <c r="LBN757" s="935"/>
      <c r="LBO757" s="935"/>
      <c r="LBP757" s="935"/>
      <c r="LBQ757" s="935"/>
      <c r="LBR757" s="935"/>
      <c r="LBS757" s="935"/>
      <c r="LBT757" s="935"/>
      <c r="LBU757" s="935"/>
      <c r="LBV757" s="935"/>
      <c r="LBW757" s="935"/>
      <c r="LBX757" s="935"/>
      <c r="LBY757" s="935"/>
      <c r="LBZ757" s="935"/>
      <c r="LCA757" s="935"/>
      <c r="LCB757" s="935"/>
      <c r="LCC757" s="935"/>
      <c r="LCD757" s="935"/>
      <c r="LCE757" s="935"/>
      <c r="LCF757" s="935"/>
      <c r="LCG757" s="935"/>
      <c r="LCH757" s="935"/>
      <c r="LCI757" s="935"/>
      <c r="LCJ757" s="935"/>
      <c r="LCK757" s="935"/>
      <c r="LCL757" s="935"/>
      <c r="LCM757" s="935"/>
      <c r="LCN757" s="935"/>
      <c r="LCO757" s="935"/>
      <c r="LCP757" s="935"/>
      <c r="LCQ757" s="935"/>
      <c r="LCR757" s="935"/>
      <c r="LCS757" s="935"/>
      <c r="LCT757" s="935"/>
      <c r="LCU757" s="935"/>
      <c r="LCV757" s="935"/>
      <c r="LCW757" s="935"/>
      <c r="LCX757" s="935"/>
      <c r="LCY757" s="935"/>
      <c r="LCZ757" s="935"/>
      <c r="LDA757" s="935"/>
      <c r="LDB757" s="935"/>
      <c r="LDC757" s="935"/>
      <c r="LDD757" s="935"/>
      <c r="LDE757" s="935"/>
      <c r="LDF757" s="935"/>
      <c r="LDG757" s="935"/>
      <c r="LDH757" s="935"/>
      <c r="LDI757" s="935"/>
      <c r="LDJ757" s="935"/>
      <c r="LDK757" s="935"/>
      <c r="LDL757" s="935"/>
      <c r="LDM757" s="935"/>
      <c r="LDN757" s="935"/>
      <c r="LDO757" s="935"/>
      <c r="LDP757" s="935"/>
      <c r="LDQ757" s="935"/>
      <c r="LDR757" s="935"/>
      <c r="LDS757" s="935"/>
      <c r="LDT757" s="935"/>
      <c r="LDU757" s="935"/>
      <c r="LDV757" s="935"/>
      <c r="LDW757" s="935"/>
      <c r="LDX757" s="935"/>
      <c r="LDY757" s="935"/>
      <c r="LDZ757" s="935"/>
      <c r="LEA757" s="935"/>
      <c r="LEB757" s="935"/>
      <c r="LEC757" s="935"/>
      <c r="LED757" s="935"/>
      <c r="LEE757" s="935"/>
      <c r="LEF757" s="935"/>
      <c r="LEG757" s="935"/>
      <c r="LEH757" s="935"/>
      <c r="LEI757" s="935"/>
      <c r="LEJ757" s="935"/>
      <c r="LEK757" s="935"/>
      <c r="LEL757" s="935"/>
      <c r="LEM757" s="935"/>
      <c r="LEN757" s="935"/>
      <c r="LEO757" s="935"/>
      <c r="LEP757" s="935"/>
      <c r="LEQ757" s="935"/>
      <c r="LER757" s="935"/>
      <c r="LES757" s="935"/>
      <c r="LET757" s="935"/>
      <c r="LEU757" s="935"/>
      <c r="LEV757" s="935"/>
      <c r="LEW757" s="935"/>
      <c r="LEX757" s="935"/>
      <c r="LEY757" s="935"/>
      <c r="LEZ757" s="935"/>
      <c r="LFA757" s="935"/>
      <c r="LFB757" s="935"/>
      <c r="LFC757" s="935"/>
      <c r="LFD757" s="935"/>
      <c r="LFE757" s="935"/>
      <c r="LFF757" s="935"/>
      <c r="LFG757" s="935"/>
      <c r="LFH757" s="935"/>
      <c r="LFI757" s="935"/>
      <c r="LFJ757" s="935"/>
      <c r="LFK757" s="935"/>
      <c r="LFL757" s="935"/>
      <c r="LFM757" s="935"/>
      <c r="LFN757" s="935"/>
      <c r="LFO757" s="935"/>
      <c r="LFP757" s="935"/>
      <c r="LFQ757" s="935"/>
      <c r="LFR757" s="935"/>
      <c r="LFS757" s="935"/>
      <c r="LFT757" s="935"/>
      <c r="LFU757" s="935"/>
      <c r="LFV757" s="935"/>
      <c r="LFW757" s="935"/>
      <c r="LFX757" s="935"/>
      <c r="LFY757" s="935"/>
      <c r="LFZ757" s="935"/>
      <c r="LGA757" s="935"/>
      <c r="LGB757" s="935"/>
      <c r="LGC757" s="935"/>
      <c r="LGD757" s="935"/>
      <c r="LGE757" s="935"/>
      <c r="LGF757" s="935"/>
      <c r="LGG757" s="935"/>
      <c r="LGH757" s="935"/>
      <c r="LGI757" s="935"/>
      <c r="LGJ757" s="935"/>
      <c r="LGK757" s="935"/>
      <c r="LGL757" s="935"/>
      <c r="LGM757" s="935"/>
      <c r="LGN757" s="935"/>
      <c r="LGO757" s="935"/>
      <c r="LGP757" s="935"/>
      <c r="LGQ757" s="935"/>
      <c r="LGR757" s="935"/>
      <c r="LGS757" s="935"/>
      <c r="LGT757" s="935"/>
      <c r="LGU757" s="935"/>
      <c r="LGV757" s="935"/>
      <c r="LGW757" s="935"/>
      <c r="LGX757" s="935"/>
      <c r="LGY757" s="935"/>
      <c r="LGZ757" s="935"/>
      <c r="LHA757" s="935"/>
      <c r="LHB757" s="935"/>
      <c r="LHC757" s="935"/>
      <c r="LHD757" s="935"/>
      <c r="LHE757" s="935"/>
      <c r="LHF757" s="935"/>
      <c r="LHG757" s="935"/>
      <c r="LHH757" s="935"/>
      <c r="LHI757" s="935"/>
      <c r="LHJ757" s="935"/>
      <c r="LHK757" s="935"/>
      <c r="LHL757" s="935"/>
      <c r="LHM757" s="935"/>
      <c r="LHN757" s="935"/>
      <c r="LHO757" s="935"/>
      <c r="LHP757" s="935"/>
      <c r="LHQ757" s="935"/>
      <c r="LHR757" s="935"/>
      <c r="LHS757" s="935"/>
      <c r="LHT757" s="935"/>
      <c r="LHU757" s="935"/>
      <c r="LHV757" s="935"/>
      <c r="LHW757" s="935"/>
      <c r="LHX757" s="935"/>
      <c r="LHY757" s="935"/>
      <c r="LHZ757" s="935"/>
      <c r="LIA757" s="935"/>
      <c r="LIB757" s="935"/>
      <c r="LIC757" s="935"/>
      <c r="LID757" s="935"/>
      <c r="LIE757" s="935"/>
      <c r="LIF757" s="935"/>
      <c r="LIG757" s="935"/>
      <c r="LIH757" s="935"/>
      <c r="LII757" s="935"/>
      <c r="LIJ757" s="935"/>
      <c r="LIK757" s="935"/>
      <c r="LIL757" s="935"/>
      <c r="LIM757" s="935"/>
      <c r="LIN757" s="935"/>
      <c r="LIO757" s="935"/>
      <c r="LIP757" s="935"/>
      <c r="LIQ757" s="935"/>
      <c r="LIR757" s="935"/>
      <c r="LIS757" s="935"/>
      <c r="LIT757" s="935"/>
      <c r="LIU757" s="935"/>
      <c r="LIV757" s="935"/>
      <c r="LIW757" s="935"/>
      <c r="LIX757" s="935"/>
      <c r="LIY757" s="935"/>
      <c r="LIZ757" s="935"/>
      <c r="LJA757" s="935"/>
      <c r="LJB757" s="935"/>
      <c r="LJC757" s="935"/>
      <c r="LJD757" s="935"/>
      <c r="LJE757" s="935"/>
      <c r="LJF757" s="935"/>
      <c r="LJG757" s="935"/>
      <c r="LJH757" s="935"/>
      <c r="LJI757" s="935"/>
      <c r="LJJ757" s="935"/>
      <c r="LJK757" s="935"/>
      <c r="LJL757" s="935"/>
      <c r="LJM757" s="935"/>
      <c r="LJN757" s="935"/>
      <c r="LJO757" s="935"/>
      <c r="LJP757" s="935"/>
      <c r="LJQ757" s="935"/>
      <c r="LJR757" s="935"/>
      <c r="LJS757" s="935"/>
      <c r="LJT757" s="935"/>
      <c r="LJU757" s="935"/>
      <c r="LJV757" s="935"/>
      <c r="LJW757" s="935"/>
      <c r="LJX757" s="935"/>
      <c r="LJY757" s="935"/>
      <c r="LJZ757" s="935"/>
      <c r="LKA757" s="935"/>
      <c r="LKB757" s="935"/>
      <c r="LKC757" s="935"/>
      <c r="LKD757" s="935"/>
      <c r="LKE757" s="935"/>
      <c r="LKF757" s="935"/>
      <c r="LKG757" s="935"/>
      <c r="LKH757" s="935"/>
      <c r="LKI757" s="935"/>
      <c r="LKJ757" s="935"/>
      <c r="LKK757" s="935"/>
      <c r="LKL757" s="935"/>
      <c r="LKM757" s="935"/>
      <c r="LKN757" s="935"/>
      <c r="LKO757" s="935"/>
      <c r="LKP757" s="935"/>
      <c r="LKQ757" s="935"/>
      <c r="LKR757" s="935"/>
      <c r="LKS757" s="935"/>
      <c r="LKT757" s="935"/>
      <c r="LKU757" s="935"/>
      <c r="LKV757" s="935"/>
      <c r="LKW757" s="935"/>
      <c r="LKX757" s="935"/>
      <c r="LKY757" s="935"/>
      <c r="LKZ757" s="935"/>
      <c r="LLA757" s="935"/>
      <c r="LLB757" s="935"/>
      <c r="LLC757" s="935"/>
      <c r="LLD757" s="935"/>
      <c r="LLE757" s="935"/>
      <c r="LLF757" s="935"/>
      <c r="LLG757" s="935"/>
      <c r="LLH757" s="935"/>
      <c r="LLI757" s="935"/>
      <c r="LLJ757" s="935"/>
      <c r="LLK757" s="935"/>
      <c r="LLL757" s="935"/>
      <c r="LLM757" s="935"/>
      <c r="LLN757" s="935"/>
      <c r="LLO757" s="935"/>
      <c r="LLP757" s="935"/>
      <c r="LLQ757" s="935"/>
      <c r="LLR757" s="935"/>
      <c r="LLS757" s="935"/>
      <c r="LLT757" s="935"/>
      <c r="LLU757" s="935"/>
      <c r="LLV757" s="935"/>
      <c r="LLW757" s="935"/>
      <c r="LLX757" s="935"/>
      <c r="LLY757" s="935"/>
      <c r="LLZ757" s="935"/>
      <c r="LMA757" s="935"/>
      <c r="LMB757" s="935"/>
      <c r="LMC757" s="935"/>
      <c r="LMD757" s="935"/>
      <c r="LME757" s="935"/>
      <c r="LMF757" s="935"/>
      <c r="LMG757" s="935"/>
      <c r="LMH757" s="935"/>
      <c r="LMI757" s="935"/>
      <c r="LMJ757" s="935"/>
      <c r="LMK757" s="935"/>
      <c r="LML757" s="935"/>
      <c r="LMM757" s="935"/>
      <c r="LMN757" s="935"/>
      <c r="LMO757" s="935"/>
      <c r="LMP757" s="935"/>
      <c r="LMQ757" s="935"/>
      <c r="LMR757" s="935"/>
      <c r="LMS757" s="935"/>
      <c r="LMT757" s="935"/>
      <c r="LMU757" s="935"/>
      <c r="LMV757" s="935"/>
      <c r="LMW757" s="935"/>
      <c r="LMX757" s="935"/>
      <c r="LMY757" s="935"/>
      <c r="LMZ757" s="935"/>
      <c r="LNA757" s="935"/>
      <c r="LNB757" s="935"/>
      <c r="LNC757" s="935"/>
      <c r="LND757" s="935"/>
      <c r="LNE757" s="935"/>
      <c r="LNF757" s="935"/>
      <c r="LNG757" s="935"/>
      <c r="LNH757" s="935"/>
      <c r="LNI757" s="935"/>
      <c r="LNJ757" s="935"/>
      <c r="LNK757" s="935"/>
      <c r="LNL757" s="935"/>
      <c r="LNM757" s="935"/>
      <c r="LNN757" s="935"/>
      <c r="LNO757" s="935"/>
      <c r="LNP757" s="935"/>
      <c r="LNQ757" s="935"/>
      <c r="LNR757" s="935"/>
      <c r="LNS757" s="935"/>
      <c r="LNT757" s="935"/>
      <c r="LNU757" s="935"/>
      <c r="LNV757" s="935"/>
      <c r="LNW757" s="935"/>
      <c r="LNX757" s="935"/>
      <c r="LNY757" s="935"/>
      <c r="LNZ757" s="935"/>
      <c r="LOA757" s="935"/>
      <c r="LOB757" s="935"/>
      <c r="LOC757" s="935"/>
      <c r="LOD757" s="935"/>
      <c r="LOE757" s="935"/>
      <c r="LOF757" s="935"/>
      <c r="LOG757" s="935"/>
      <c r="LOH757" s="935"/>
      <c r="LOI757" s="935"/>
      <c r="LOJ757" s="935"/>
      <c r="LOK757" s="935"/>
      <c r="LOL757" s="935"/>
      <c r="LOM757" s="935"/>
      <c r="LON757" s="935"/>
      <c r="LOO757" s="935"/>
      <c r="LOP757" s="935"/>
      <c r="LOQ757" s="935"/>
      <c r="LOR757" s="935"/>
      <c r="LOS757" s="935"/>
      <c r="LOT757" s="935"/>
      <c r="LOU757" s="935"/>
      <c r="LOV757" s="935"/>
      <c r="LOW757" s="935"/>
      <c r="LOX757" s="935"/>
      <c r="LOY757" s="935"/>
      <c r="LOZ757" s="935"/>
      <c r="LPA757" s="935"/>
      <c r="LPB757" s="935"/>
      <c r="LPC757" s="935"/>
      <c r="LPD757" s="935"/>
      <c r="LPE757" s="935"/>
      <c r="LPF757" s="935"/>
      <c r="LPG757" s="935"/>
      <c r="LPH757" s="935"/>
      <c r="LPI757" s="935"/>
      <c r="LPJ757" s="935"/>
      <c r="LPK757" s="935"/>
      <c r="LPL757" s="935"/>
      <c r="LPM757" s="935"/>
      <c r="LPN757" s="935"/>
      <c r="LPO757" s="935"/>
      <c r="LPP757" s="935"/>
      <c r="LPQ757" s="935"/>
      <c r="LPR757" s="935"/>
      <c r="LPS757" s="935"/>
      <c r="LPT757" s="935"/>
      <c r="LPU757" s="935"/>
      <c r="LPV757" s="935"/>
      <c r="LPW757" s="935"/>
      <c r="LPX757" s="935"/>
      <c r="LPY757" s="935"/>
      <c r="LPZ757" s="935"/>
      <c r="LQA757" s="935"/>
      <c r="LQB757" s="935"/>
      <c r="LQC757" s="935"/>
      <c r="LQD757" s="935"/>
      <c r="LQE757" s="935"/>
      <c r="LQF757" s="935"/>
      <c r="LQG757" s="935"/>
      <c r="LQH757" s="935"/>
      <c r="LQI757" s="935"/>
      <c r="LQJ757" s="935"/>
      <c r="LQK757" s="935"/>
      <c r="LQL757" s="935"/>
      <c r="LQM757" s="935"/>
      <c r="LQN757" s="935"/>
      <c r="LQO757" s="935"/>
      <c r="LQP757" s="935"/>
      <c r="LQQ757" s="935"/>
      <c r="LQR757" s="935"/>
      <c r="LQS757" s="935"/>
      <c r="LQT757" s="935"/>
      <c r="LQU757" s="935"/>
      <c r="LQV757" s="935"/>
      <c r="LQW757" s="935"/>
      <c r="LQX757" s="935"/>
      <c r="LQY757" s="935"/>
      <c r="LQZ757" s="935"/>
      <c r="LRA757" s="935"/>
      <c r="LRB757" s="935"/>
      <c r="LRC757" s="935"/>
      <c r="LRD757" s="935"/>
      <c r="LRE757" s="935"/>
      <c r="LRF757" s="935"/>
      <c r="LRG757" s="935"/>
      <c r="LRH757" s="935"/>
      <c r="LRI757" s="935"/>
      <c r="LRJ757" s="935"/>
      <c r="LRK757" s="935"/>
      <c r="LRL757" s="935"/>
      <c r="LRM757" s="935"/>
      <c r="LRN757" s="935"/>
      <c r="LRO757" s="935"/>
      <c r="LRP757" s="935"/>
      <c r="LRQ757" s="935"/>
      <c r="LRR757" s="935"/>
      <c r="LRS757" s="935"/>
      <c r="LRT757" s="935"/>
      <c r="LRU757" s="935"/>
      <c r="LRV757" s="935"/>
      <c r="LRW757" s="935"/>
      <c r="LRX757" s="935"/>
      <c r="LRY757" s="935"/>
      <c r="LRZ757" s="935"/>
      <c r="LSA757" s="935"/>
      <c r="LSB757" s="935"/>
      <c r="LSC757" s="935"/>
      <c r="LSD757" s="935"/>
      <c r="LSE757" s="935"/>
      <c r="LSF757" s="935"/>
      <c r="LSG757" s="935"/>
      <c r="LSH757" s="935"/>
      <c r="LSI757" s="935"/>
      <c r="LSJ757" s="935"/>
      <c r="LSK757" s="935"/>
      <c r="LSL757" s="935"/>
      <c r="LSM757" s="935"/>
      <c r="LSN757" s="935"/>
      <c r="LSO757" s="935"/>
      <c r="LSP757" s="935"/>
      <c r="LSQ757" s="935"/>
      <c r="LSR757" s="935"/>
      <c r="LSS757" s="935"/>
      <c r="LST757" s="935"/>
      <c r="LSU757" s="935"/>
      <c r="LSV757" s="935"/>
      <c r="LSW757" s="935"/>
      <c r="LSX757" s="935"/>
      <c r="LSY757" s="935"/>
      <c r="LSZ757" s="935"/>
      <c r="LTA757" s="935"/>
      <c r="LTB757" s="935"/>
      <c r="LTC757" s="935"/>
      <c r="LTD757" s="935"/>
      <c r="LTE757" s="935"/>
      <c r="LTF757" s="935"/>
      <c r="LTG757" s="935"/>
      <c r="LTH757" s="935"/>
      <c r="LTI757" s="935"/>
      <c r="LTJ757" s="935"/>
      <c r="LTK757" s="935"/>
      <c r="LTL757" s="935"/>
      <c r="LTM757" s="935"/>
      <c r="LTN757" s="935"/>
      <c r="LTO757" s="935"/>
      <c r="LTP757" s="935"/>
      <c r="LTQ757" s="935"/>
      <c r="LTR757" s="935"/>
      <c r="LTS757" s="935"/>
      <c r="LTT757" s="935"/>
      <c r="LTU757" s="935"/>
      <c r="LTV757" s="935"/>
      <c r="LTW757" s="935"/>
      <c r="LTX757" s="935"/>
      <c r="LTY757" s="935"/>
      <c r="LTZ757" s="935"/>
      <c r="LUA757" s="935"/>
      <c r="LUB757" s="935"/>
      <c r="LUC757" s="935"/>
      <c r="LUD757" s="935"/>
      <c r="LUE757" s="935"/>
      <c r="LUF757" s="935"/>
      <c r="LUG757" s="935"/>
      <c r="LUH757" s="935"/>
      <c r="LUI757" s="935"/>
      <c r="LUJ757" s="935"/>
      <c r="LUK757" s="935"/>
      <c r="LUL757" s="935"/>
      <c r="LUM757" s="935"/>
      <c r="LUN757" s="935"/>
      <c r="LUO757" s="935"/>
      <c r="LUP757" s="935"/>
      <c r="LUQ757" s="935"/>
      <c r="LUR757" s="935"/>
      <c r="LUS757" s="935"/>
      <c r="LUT757" s="935"/>
      <c r="LUU757" s="935"/>
      <c r="LUV757" s="935"/>
      <c r="LUW757" s="935"/>
      <c r="LUX757" s="935"/>
      <c r="LUY757" s="935"/>
      <c r="LUZ757" s="935"/>
      <c r="LVA757" s="935"/>
      <c r="LVB757" s="935"/>
      <c r="LVC757" s="935"/>
      <c r="LVD757" s="935"/>
      <c r="LVE757" s="935"/>
      <c r="LVF757" s="935"/>
      <c r="LVG757" s="935"/>
      <c r="LVH757" s="935"/>
      <c r="LVI757" s="935"/>
      <c r="LVJ757" s="935"/>
      <c r="LVK757" s="935"/>
      <c r="LVL757" s="935"/>
      <c r="LVM757" s="935"/>
      <c r="LVN757" s="935"/>
      <c r="LVO757" s="935"/>
      <c r="LVP757" s="935"/>
      <c r="LVQ757" s="935"/>
      <c r="LVR757" s="935"/>
      <c r="LVS757" s="935"/>
      <c r="LVT757" s="935"/>
      <c r="LVU757" s="935"/>
      <c r="LVV757" s="935"/>
      <c r="LVW757" s="935"/>
      <c r="LVX757" s="935"/>
      <c r="LVY757" s="935"/>
      <c r="LVZ757" s="935"/>
      <c r="LWA757" s="935"/>
      <c r="LWB757" s="935"/>
      <c r="LWC757" s="935"/>
      <c r="LWD757" s="935"/>
      <c r="LWE757" s="935"/>
      <c r="LWF757" s="935"/>
      <c r="LWG757" s="935"/>
      <c r="LWH757" s="935"/>
      <c r="LWI757" s="935"/>
      <c r="LWJ757" s="935"/>
      <c r="LWK757" s="935"/>
      <c r="LWL757" s="935"/>
      <c r="LWM757" s="935"/>
      <c r="LWN757" s="935"/>
      <c r="LWO757" s="935"/>
      <c r="LWP757" s="935"/>
      <c r="LWQ757" s="935"/>
      <c r="LWR757" s="935"/>
      <c r="LWS757" s="935"/>
      <c r="LWT757" s="935"/>
      <c r="LWU757" s="935"/>
      <c r="LWV757" s="935"/>
      <c r="LWW757" s="935"/>
      <c r="LWX757" s="935"/>
      <c r="LWY757" s="935"/>
      <c r="LWZ757" s="935"/>
      <c r="LXA757" s="935"/>
      <c r="LXB757" s="935"/>
      <c r="LXC757" s="935"/>
      <c r="LXD757" s="935"/>
      <c r="LXE757" s="935"/>
      <c r="LXF757" s="935"/>
      <c r="LXG757" s="935"/>
      <c r="LXH757" s="935"/>
      <c r="LXI757" s="935"/>
      <c r="LXJ757" s="935"/>
      <c r="LXK757" s="935"/>
      <c r="LXL757" s="935"/>
      <c r="LXM757" s="935"/>
      <c r="LXN757" s="935"/>
      <c r="LXO757" s="935"/>
      <c r="LXP757" s="935"/>
      <c r="LXQ757" s="935"/>
      <c r="LXR757" s="935"/>
      <c r="LXS757" s="935"/>
      <c r="LXT757" s="935"/>
      <c r="LXU757" s="935"/>
      <c r="LXV757" s="935"/>
      <c r="LXW757" s="935"/>
      <c r="LXX757" s="935"/>
      <c r="LXY757" s="935"/>
      <c r="LXZ757" s="935"/>
      <c r="LYA757" s="935"/>
      <c r="LYB757" s="935"/>
      <c r="LYC757" s="935"/>
      <c r="LYD757" s="935"/>
      <c r="LYE757" s="935"/>
      <c r="LYF757" s="935"/>
      <c r="LYG757" s="935"/>
      <c r="LYH757" s="935"/>
      <c r="LYI757" s="935"/>
      <c r="LYJ757" s="935"/>
      <c r="LYK757" s="935"/>
      <c r="LYL757" s="935"/>
      <c r="LYM757" s="935"/>
      <c r="LYN757" s="935"/>
      <c r="LYO757" s="935"/>
      <c r="LYP757" s="935"/>
      <c r="LYQ757" s="935"/>
      <c r="LYR757" s="935"/>
      <c r="LYS757" s="935"/>
      <c r="LYT757" s="935"/>
      <c r="LYU757" s="935"/>
      <c r="LYV757" s="935"/>
      <c r="LYW757" s="935"/>
      <c r="LYX757" s="935"/>
      <c r="LYY757" s="935"/>
      <c r="LYZ757" s="935"/>
      <c r="LZA757" s="935"/>
      <c r="LZB757" s="935"/>
      <c r="LZC757" s="935"/>
      <c r="LZD757" s="935"/>
      <c r="LZE757" s="935"/>
      <c r="LZF757" s="935"/>
      <c r="LZG757" s="935"/>
      <c r="LZH757" s="935"/>
      <c r="LZI757" s="935"/>
      <c r="LZJ757" s="935"/>
      <c r="LZK757" s="935"/>
      <c r="LZL757" s="935"/>
      <c r="LZM757" s="935"/>
      <c r="LZN757" s="935"/>
      <c r="LZO757" s="935"/>
      <c r="LZP757" s="935"/>
      <c r="LZQ757" s="935"/>
      <c r="LZR757" s="935"/>
      <c r="LZS757" s="935"/>
      <c r="LZT757" s="935"/>
      <c r="LZU757" s="935"/>
      <c r="LZV757" s="935"/>
      <c r="LZW757" s="935"/>
      <c r="LZX757" s="935"/>
      <c r="LZY757" s="935"/>
      <c r="LZZ757" s="935"/>
      <c r="MAA757" s="935"/>
      <c r="MAB757" s="935"/>
      <c r="MAC757" s="935"/>
      <c r="MAD757" s="935"/>
      <c r="MAE757" s="935"/>
      <c r="MAF757" s="935"/>
      <c r="MAG757" s="935"/>
      <c r="MAH757" s="935"/>
      <c r="MAI757" s="935"/>
      <c r="MAJ757" s="935"/>
      <c r="MAK757" s="935"/>
      <c r="MAL757" s="935"/>
      <c r="MAM757" s="935"/>
      <c r="MAN757" s="935"/>
      <c r="MAO757" s="935"/>
      <c r="MAP757" s="935"/>
      <c r="MAQ757" s="935"/>
      <c r="MAR757" s="935"/>
      <c r="MAS757" s="935"/>
      <c r="MAT757" s="935"/>
      <c r="MAU757" s="935"/>
      <c r="MAV757" s="935"/>
      <c r="MAW757" s="935"/>
      <c r="MAX757" s="935"/>
      <c r="MAY757" s="935"/>
      <c r="MAZ757" s="935"/>
      <c r="MBA757" s="935"/>
      <c r="MBB757" s="935"/>
      <c r="MBC757" s="935"/>
      <c r="MBD757" s="935"/>
      <c r="MBE757" s="935"/>
      <c r="MBF757" s="935"/>
      <c r="MBG757" s="935"/>
      <c r="MBH757" s="935"/>
      <c r="MBI757" s="935"/>
      <c r="MBJ757" s="935"/>
      <c r="MBK757" s="935"/>
      <c r="MBL757" s="935"/>
      <c r="MBM757" s="935"/>
      <c r="MBN757" s="935"/>
      <c r="MBO757" s="935"/>
      <c r="MBP757" s="935"/>
      <c r="MBQ757" s="935"/>
      <c r="MBR757" s="935"/>
      <c r="MBS757" s="935"/>
      <c r="MBT757" s="935"/>
      <c r="MBU757" s="935"/>
      <c r="MBV757" s="935"/>
      <c r="MBW757" s="935"/>
      <c r="MBX757" s="935"/>
      <c r="MBY757" s="935"/>
      <c r="MBZ757" s="935"/>
      <c r="MCA757" s="935"/>
      <c r="MCB757" s="935"/>
      <c r="MCC757" s="935"/>
      <c r="MCD757" s="935"/>
      <c r="MCE757" s="935"/>
      <c r="MCF757" s="935"/>
      <c r="MCG757" s="935"/>
      <c r="MCH757" s="935"/>
      <c r="MCI757" s="935"/>
      <c r="MCJ757" s="935"/>
      <c r="MCK757" s="935"/>
      <c r="MCL757" s="935"/>
      <c r="MCM757" s="935"/>
      <c r="MCN757" s="935"/>
      <c r="MCO757" s="935"/>
      <c r="MCP757" s="935"/>
      <c r="MCQ757" s="935"/>
      <c r="MCR757" s="935"/>
      <c r="MCS757" s="935"/>
      <c r="MCT757" s="935"/>
      <c r="MCU757" s="935"/>
      <c r="MCV757" s="935"/>
      <c r="MCW757" s="935"/>
      <c r="MCX757" s="935"/>
      <c r="MCY757" s="935"/>
      <c r="MCZ757" s="935"/>
      <c r="MDA757" s="935"/>
      <c r="MDB757" s="935"/>
      <c r="MDC757" s="935"/>
      <c r="MDD757" s="935"/>
      <c r="MDE757" s="935"/>
      <c r="MDF757" s="935"/>
      <c r="MDG757" s="935"/>
      <c r="MDH757" s="935"/>
      <c r="MDI757" s="935"/>
      <c r="MDJ757" s="935"/>
      <c r="MDK757" s="935"/>
      <c r="MDL757" s="935"/>
      <c r="MDM757" s="935"/>
      <c r="MDN757" s="935"/>
      <c r="MDO757" s="935"/>
      <c r="MDP757" s="935"/>
      <c r="MDQ757" s="935"/>
      <c r="MDR757" s="935"/>
      <c r="MDS757" s="935"/>
      <c r="MDT757" s="935"/>
      <c r="MDU757" s="935"/>
      <c r="MDV757" s="935"/>
      <c r="MDW757" s="935"/>
      <c r="MDX757" s="935"/>
      <c r="MDY757" s="935"/>
      <c r="MDZ757" s="935"/>
      <c r="MEA757" s="935"/>
      <c r="MEB757" s="935"/>
      <c r="MEC757" s="935"/>
      <c r="MED757" s="935"/>
      <c r="MEE757" s="935"/>
      <c r="MEF757" s="935"/>
      <c r="MEG757" s="935"/>
      <c r="MEH757" s="935"/>
      <c r="MEI757" s="935"/>
      <c r="MEJ757" s="935"/>
      <c r="MEK757" s="935"/>
      <c r="MEL757" s="935"/>
      <c r="MEM757" s="935"/>
      <c r="MEN757" s="935"/>
      <c r="MEO757" s="935"/>
      <c r="MEP757" s="935"/>
      <c r="MEQ757" s="935"/>
      <c r="MER757" s="935"/>
      <c r="MES757" s="935"/>
      <c r="MET757" s="935"/>
      <c r="MEU757" s="935"/>
      <c r="MEV757" s="935"/>
      <c r="MEW757" s="935"/>
      <c r="MEX757" s="935"/>
      <c r="MEY757" s="935"/>
      <c r="MEZ757" s="935"/>
      <c r="MFA757" s="935"/>
      <c r="MFB757" s="935"/>
      <c r="MFC757" s="935"/>
      <c r="MFD757" s="935"/>
      <c r="MFE757" s="935"/>
      <c r="MFF757" s="935"/>
      <c r="MFG757" s="935"/>
      <c r="MFH757" s="935"/>
      <c r="MFI757" s="935"/>
      <c r="MFJ757" s="935"/>
      <c r="MFK757" s="935"/>
      <c r="MFL757" s="935"/>
      <c r="MFM757" s="935"/>
      <c r="MFN757" s="935"/>
      <c r="MFO757" s="935"/>
      <c r="MFP757" s="935"/>
      <c r="MFQ757" s="935"/>
      <c r="MFR757" s="935"/>
      <c r="MFS757" s="935"/>
      <c r="MFT757" s="935"/>
      <c r="MFU757" s="935"/>
      <c r="MFV757" s="935"/>
      <c r="MFW757" s="935"/>
      <c r="MFX757" s="935"/>
      <c r="MFY757" s="935"/>
      <c r="MFZ757" s="935"/>
      <c r="MGA757" s="935"/>
      <c r="MGB757" s="935"/>
      <c r="MGC757" s="935"/>
      <c r="MGD757" s="935"/>
      <c r="MGE757" s="935"/>
      <c r="MGF757" s="935"/>
      <c r="MGG757" s="935"/>
      <c r="MGH757" s="935"/>
      <c r="MGI757" s="935"/>
      <c r="MGJ757" s="935"/>
      <c r="MGK757" s="935"/>
      <c r="MGL757" s="935"/>
      <c r="MGM757" s="935"/>
      <c r="MGN757" s="935"/>
      <c r="MGO757" s="935"/>
      <c r="MGP757" s="935"/>
      <c r="MGQ757" s="935"/>
      <c r="MGR757" s="935"/>
      <c r="MGS757" s="935"/>
      <c r="MGT757" s="935"/>
      <c r="MGU757" s="935"/>
      <c r="MGV757" s="935"/>
      <c r="MGW757" s="935"/>
      <c r="MGX757" s="935"/>
      <c r="MGY757" s="935"/>
      <c r="MGZ757" s="935"/>
      <c r="MHA757" s="935"/>
      <c r="MHB757" s="935"/>
      <c r="MHC757" s="935"/>
      <c r="MHD757" s="935"/>
      <c r="MHE757" s="935"/>
      <c r="MHF757" s="935"/>
      <c r="MHG757" s="935"/>
      <c r="MHH757" s="935"/>
      <c r="MHI757" s="935"/>
      <c r="MHJ757" s="935"/>
      <c r="MHK757" s="935"/>
      <c r="MHL757" s="935"/>
      <c r="MHM757" s="935"/>
      <c r="MHN757" s="935"/>
      <c r="MHO757" s="935"/>
      <c r="MHP757" s="935"/>
      <c r="MHQ757" s="935"/>
      <c r="MHR757" s="935"/>
      <c r="MHS757" s="935"/>
      <c r="MHT757" s="935"/>
      <c r="MHU757" s="935"/>
      <c r="MHV757" s="935"/>
      <c r="MHW757" s="935"/>
      <c r="MHX757" s="935"/>
      <c r="MHY757" s="935"/>
      <c r="MHZ757" s="935"/>
      <c r="MIA757" s="935"/>
      <c r="MIB757" s="935"/>
      <c r="MIC757" s="935"/>
      <c r="MID757" s="935"/>
      <c r="MIE757" s="935"/>
      <c r="MIF757" s="935"/>
      <c r="MIG757" s="935"/>
      <c r="MIH757" s="935"/>
      <c r="MII757" s="935"/>
      <c r="MIJ757" s="935"/>
      <c r="MIK757" s="935"/>
      <c r="MIL757" s="935"/>
      <c r="MIM757" s="935"/>
      <c r="MIN757" s="935"/>
      <c r="MIO757" s="935"/>
      <c r="MIP757" s="935"/>
      <c r="MIQ757" s="935"/>
      <c r="MIR757" s="935"/>
      <c r="MIS757" s="935"/>
      <c r="MIT757" s="935"/>
      <c r="MIU757" s="935"/>
      <c r="MIV757" s="935"/>
      <c r="MIW757" s="935"/>
      <c r="MIX757" s="935"/>
      <c r="MIY757" s="935"/>
      <c r="MIZ757" s="935"/>
      <c r="MJA757" s="935"/>
      <c r="MJB757" s="935"/>
      <c r="MJC757" s="935"/>
      <c r="MJD757" s="935"/>
      <c r="MJE757" s="935"/>
      <c r="MJF757" s="935"/>
      <c r="MJG757" s="935"/>
      <c r="MJH757" s="935"/>
      <c r="MJI757" s="935"/>
      <c r="MJJ757" s="935"/>
      <c r="MJK757" s="935"/>
      <c r="MJL757" s="935"/>
      <c r="MJM757" s="935"/>
      <c r="MJN757" s="935"/>
      <c r="MJO757" s="935"/>
      <c r="MJP757" s="935"/>
      <c r="MJQ757" s="935"/>
      <c r="MJR757" s="935"/>
      <c r="MJS757" s="935"/>
      <c r="MJT757" s="935"/>
      <c r="MJU757" s="935"/>
      <c r="MJV757" s="935"/>
      <c r="MJW757" s="935"/>
      <c r="MJX757" s="935"/>
      <c r="MJY757" s="935"/>
      <c r="MJZ757" s="935"/>
      <c r="MKA757" s="935"/>
      <c r="MKB757" s="935"/>
      <c r="MKC757" s="935"/>
      <c r="MKD757" s="935"/>
      <c r="MKE757" s="935"/>
      <c r="MKF757" s="935"/>
      <c r="MKG757" s="935"/>
      <c r="MKH757" s="935"/>
      <c r="MKI757" s="935"/>
      <c r="MKJ757" s="935"/>
      <c r="MKK757" s="935"/>
      <c r="MKL757" s="935"/>
      <c r="MKM757" s="935"/>
      <c r="MKN757" s="935"/>
      <c r="MKO757" s="935"/>
      <c r="MKP757" s="935"/>
      <c r="MKQ757" s="935"/>
      <c r="MKR757" s="935"/>
      <c r="MKS757" s="935"/>
      <c r="MKT757" s="935"/>
      <c r="MKU757" s="935"/>
      <c r="MKV757" s="935"/>
      <c r="MKW757" s="935"/>
      <c r="MKX757" s="935"/>
      <c r="MKY757" s="935"/>
      <c r="MKZ757" s="935"/>
      <c r="MLA757" s="935"/>
      <c r="MLB757" s="935"/>
      <c r="MLC757" s="935"/>
      <c r="MLD757" s="935"/>
      <c r="MLE757" s="935"/>
      <c r="MLF757" s="935"/>
      <c r="MLG757" s="935"/>
      <c r="MLH757" s="935"/>
      <c r="MLI757" s="935"/>
      <c r="MLJ757" s="935"/>
      <c r="MLK757" s="935"/>
      <c r="MLL757" s="935"/>
      <c r="MLM757" s="935"/>
      <c r="MLN757" s="935"/>
      <c r="MLO757" s="935"/>
      <c r="MLP757" s="935"/>
      <c r="MLQ757" s="935"/>
      <c r="MLR757" s="935"/>
      <c r="MLS757" s="935"/>
      <c r="MLT757" s="935"/>
      <c r="MLU757" s="935"/>
      <c r="MLV757" s="935"/>
      <c r="MLW757" s="935"/>
      <c r="MLX757" s="935"/>
      <c r="MLY757" s="935"/>
      <c r="MLZ757" s="935"/>
      <c r="MMA757" s="935"/>
      <c r="MMB757" s="935"/>
      <c r="MMC757" s="935"/>
      <c r="MMD757" s="935"/>
      <c r="MME757" s="935"/>
      <c r="MMF757" s="935"/>
      <c r="MMG757" s="935"/>
      <c r="MMH757" s="935"/>
      <c r="MMI757" s="935"/>
      <c r="MMJ757" s="935"/>
      <c r="MMK757" s="935"/>
      <c r="MML757" s="935"/>
      <c r="MMM757" s="935"/>
      <c r="MMN757" s="935"/>
      <c r="MMO757" s="935"/>
      <c r="MMP757" s="935"/>
      <c r="MMQ757" s="935"/>
      <c r="MMR757" s="935"/>
      <c r="MMS757" s="935"/>
      <c r="MMT757" s="935"/>
      <c r="MMU757" s="935"/>
      <c r="MMV757" s="935"/>
      <c r="MMW757" s="935"/>
      <c r="MMX757" s="935"/>
      <c r="MMY757" s="935"/>
      <c r="MMZ757" s="935"/>
      <c r="MNA757" s="935"/>
      <c r="MNB757" s="935"/>
      <c r="MNC757" s="935"/>
      <c r="MND757" s="935"/>
      <c r="MNE757" s="935"/>
      <c r="MNF757" s="935"/>
      <c r="MNG757" s="935"/>
      <c r="MNH757" s="935"/>
      <c r="MNI757" s="935"/>
      <c r="MNJ757" s="935"/>
      <c r="MNK757" s="935"/>
      <c r="MNL757" s="935"/>
      <c r="MNM757" s="935"/>
      <c r="MNN757" s="935"/>
      <c r="MNO757" s="935"/>
      <c r="MNP757" s="935"/>
      <c r="MNQ757" s="935"/>
      <c r="MNR757" s="935"/>
      <c r="MNS757" s="935"/>
      <c r="MNT757" s="935"/>
      <c r="MNU757" s="935"/>
      <c r="MNV757" s="935"/>
      <c r="MNW757" s="935"/>
      <c r="MNX757" s="935"/>
      <c r="MNY757" s="935"/>
      <c r="MNZ757" s="935"/>
      <c r="MOA757" s="935"/>
      <c r="MOB757" s="935"/>
      <c r="MOC757" s="935"/>
      <c r="MOD757" s="935"/>
      <c r="MOE757" s="935"/>
      <c r="MOF757" s="935"/>
      <c r="MOG757" s="935"/>
      <c r="MOH757" s="935"/>
      <c r="MOI757" s="935"/>
      <c r="MOJ757" s="935"/>
      <c r="MOK757" s="935"/>
      <c r="MOL757" s="935"/>
      <c r="MOM757" s="935"/>
      <c r="MON757" s="935"/>
      <c r="MOO757" s="935"/>
      <c r="MOP757" s="935"/>
      <c r="MOQ757" s="935"/>
      <c r="MOR757" s="935"/>
      <c r="MOS757" s="935"/>
      <c r="MOT757" s="935"/>
      <c r="MOU757" s="935"/>
      <c r="MOV757" s="935"/>
      <c r="MOW757" s="935"/>
      <c r="MOX757" s="935"/>
      <c r="MOY757" s="935"/>
      <c r="MOZ757" s="935"/>
      <c r="MPA757" s="935"/>
      <c r="MPB757" s="935"/>
      <c r="MPC757" s="935"/>
      <c r="MPD757" s="935"/>
      <c r="MPE757" s="935"/>
      <c r="MPF757" s="935"/>
      <c r="MPG757" s="935"/>
      <c r="MPH757" s="935"/>
      <c r="MPI757" s="935"/>
      <c r="MPJ757" s="935"/>
      <c r="MPK757" s="935"/>
      <c r="MPL757" s="935"/>
      <c r="MPM757" s="935"/>
      <c r="MPN757" s="935"/>
      <c r="MPO757" s="935"/>
      <c r="MPP757" s="935"/>
      <c r="MPQ757" s="935"/>
      <c r="MPR757" s="935"/>
      <c r="MPS757" s="935"/>
      <c r="MPT757" s="935"/>
      <c r="MPU757" s="935"/>
      <c r="MPV757" s="935"/>
      <c r="MPW757" s="935"/>
      <c r="MPX757" s="935"/>
      <c r="MPY757" s="935"/>
      <c r="MPZ757" s="935"/>
      <c r="MQA757" s="935"/>
      <c r="MQB757" s="935"/>
      <c r="MQC757" s="935"/>
      <c r="MQD757" s="935"/>
      <c r="MQE757" s="935"/>
      <c r="MQF757" s="935"/>
      <c r="MQG757" s="935"/>
      <c r="MQH757" s="935"/>
      <c r="MQI757" s="935"/>
      <c r="MQJ757" s="935"/>
      <c r="MQK757" s="935"/>
      <c r="MQL757" s="935"/>
      <c r="MQM757" s="935"/>
      <c r="MQN757" s="935"/>
      <c r="MQO757" s="935"/>
      <c r="MQP757" s="935"/>
      <c r="MQQ757" s="935"/>
      <c r="MQR757" s="935"/>
      <c r="MQS757" s="935"/>
      <c r="MQT757" s="935"/>
      <c r="MQU757" s="935"/>
      <c r="MQV757" s="935"/>
      <c r="MQW757" s="935"/>
      <c r="MQX757" s="935"/>
      <c r="MQY757" s="935"/>
      <c r="MQZ757" s="935"/>
      <c r="MRA757" s="935"/>
      <c r="MRB757" s="935"/>
      <c r="MRC757" s="935"/>
      <c r="MRD757" s="935"/>
      <c r="MRE757" s="935"/>
      <c r="MRF757" s="935"/>
      <c r="MRG757" s="935"/>
      <c r="MRH757" s="935"/>
      <c r="MRI757" s="935"/>
      <c r="MRJ757" s="935"/>
      <c r="MRK757" s="935"/>
      <c r="MRL757" s="935"/>
      <c r="MRM757" s="935"/>
      <c r="MRN757" s="935"/>
      <c r="MRO757" s="935"/>
      <c r="MRP757" s="935"/>
      <c r="MRQ757" s="935"/>
      <c r="MRR757" s="935"/>
      <c r="MRS757" s="935"/>
      <c r="MRT757" s="935"/>
      <c r="MRU757" s="935"/>
      <c r="MRV757" s="935"/>
      <c r="MRW757" s="935"/>
      <c r="MRX757" s="935"/>
      <c r="MRY757" s="935"/>
      <c r="MRZ757" s="935"/>
      <c r="MSA757" s="935"/>
      <c r="MSB757" s="935"/>
      <c r="MSC757" s="935"/>
      <c r="MSD757" s="935"/>
      <c r="MSE757" s="935"/>
      <c r="MSF757" s="935"/>
      <c r="MSG757" s="935"/>
      <c r="MSH757" s="935"/>
      <c r="MSI757" s="935"/>
      <c r="MSJ757" s="935"/>
      <c r="MSK757" s="935"/>
      <c r="MSL757" s="935"/>
      <c r="MSM757" s="935"/>
      <c r="MSN757" s="935"/>
      <c r="MSO757" s="935"/>
      <c r="MSP757" s="935"/>
      <c r="MSQ757" s="935"/>
      <c r="MSR757" s="935"/>
      <c r="MSS757" s="935"/>
      <c r="MST757" s="935"/>
      <c r="MSU757" s="935"/>
      <c r="MSV757" s="935"/>
      <c r="MSW757" s="935"/>
      <c r="MSX757" s="935"/>
      <c r="MSY757" s="935"/>
      <c r="MSZ757" s="935"/>
      <c r="MTA757" s="935"/>
      <c r="MTB757" s="935"/>
      <c r="MTC757" s="935"/>
      <c r="MTD757" s="935"/>
      <c r="MTE757" s="935"/>
      <c r="MTF757" s="935"/>
      <c r="MTG757" s="935"/>
      <c r="MTH757" s="935"/>
      <c r="MTI757" s="935"/>
      <c r="MTJ757" s="935"/>
      <c r="MTK757" s="935"/>
      <c r="MTL757" s="935"/>
      <c r="MTM757" s="935"/>
      <c r="MTN757" s="935"/>
      <c r="MTO757" s="935"/>
      <c r="MTP757" s="935"/>
      <c r="MTQ757" s="935"/>
      <c r="MTR757" s="935"/>
      <c r="MTS757" s="935"/>
      <c r="MTT757" s="935"/>
      <c r="MTU757" s="935"/>
      <c r="MTV757" s="935"/>
      <c r="MTW757" s="935"/>
      <c r="MTX757" s="935"/>
      <c r="MTY757" s="935"/>
      <c r="MTZ757" s="935"/>
      <c r="MUA757" s="935"/>
      <c r="MUB757" s="935"/>
      <c r="MUC757" s="935"/>
      <c r="MUD757" s="935"/>
      <c r="MUE757" s="935"/>
      <c r="MUF757" s="935"/>
      <c r="MUG757" s="935"/>
      <c r="MUH757" s="935"/>
      <c r="MUI757" s="935"/>
      <c r="MUJ757" s="935"/>
      <c r="MUK757" s="935"/>
      <c r="MUL757" s="935"/>
      <c r="MUM757" s="935"/>
      <c r="MUN757" s="935"/>
      <c r="MUO757" s="935"/>
      <c r="MUP757" s="935"/>
      <c r="MUQ757" s="935"/>
      <c r="MUR757" s="935"/>
      <c r="MUS757" s="935"/>
      <c r="MUT757" s="935"/>
      <c r="MUU757" s="935"/>
      <c r="MUV757" s="935"/>
      <c r="MUW757" s="935"/>
      <c r="MUX757" s="935"/>
      <c r="MUY757" s="935"/>
      <c r="MUZ757" s="935"/>
      <c r="MVA757" s="935"/>
      <c r="MVB757" s="935"/>
      <c r="MVC757" s="935"/>
      <c r="MVD757" s="935"/>
      <c r="MVE757" s="935"/>
      <c r="MVF757" s="935"/>
      <c r="MVG757" s="935"/>
      <c r="MVH757" s="935"/>
      <c r="MVI757" s="935"/>
      <c r="MVJ757" s="935"/>
      <c r="MVK757" s="935"/>
      <c r="MVL757" s="935"/>
      <c r="MVM757" s="935"/>
      <c r="MVN757" s="935"/>
      <c r="MVO757" s="935"/>
      <c r="MVP757" s="935"/>
      <c r="MVQ757" s="935"/>
      <c r="MVR757" s="935"/>
      <c r="MVS757" s="935"/>
      <c r="MVT757" s="935"/>
      <c r="MVU757" s="935"/>
      <c r="MVV757" s="935"/>
      <c r="MVW757" s="935"/>
      <c r="MVX757" s="935"/>
      <c r="MVY757" s="935"/>
      <c r="MVZ757" s="935"/>
      <c r="MWA757" s="935"/>
      <c r="MWB757" s="935"/>
      <c r="MWC757" s="935"/>
      <c r="MWD757" s="935"/>
      <c r="MWE757" s="935"/>
      <c r="MWF757" s="935"/>
      <c r="MWG757" s="935"/>
      <c r="MWH757" s="935"/>
      <c r="MWI757" s="935"/>
      <c r="MWJ757" s="935"/>
      <c r="MWK757" s="935"/>
      <c r="MWL757" s="935"/>
      <c r="MWM757" s="935"/>
      <c r="MWN757" s="935"/>
      <c r="MWO757" s="935"/>
      <c r="MWP757" s="935"/>
      <c r="MWQ757" s="935"/>
      <c r="MWR757" s="935"/>
      <c r="MWS757" s="935"/>
      <c r="MWT757" s="935"/>
      <c r="MWU757" s="935"/>
      <c r="MWV757" s="935"/>
      <c r="MWW757" s="935"/>
      <c r="MWX757" s="935"/>
      <c r="MWY757" s="935"/>
      <c r="MWZ757" s="935"/>
      <c r="MXA757" s="935"/>
      <c r="MXB757" s="935"/>
      <c r="MXC757" s="935"/>
      <c r="MXD757" s="935"/>
      <c r="MXE757" s="935"/>
      <c r="MXF757" s="935"/>
      <c r="MXG757" s="935"/>
      <c r="MXH757" s="935"/>
      <c r="MXI757" s="935"/>
      <c r="MXJ757" s="935"/>
      <c r="MXK757" s="935"/>
      <c r="MXL757" s="935"/>
      <c r="MXM757" s="935"/>
      <c r="MXN757" s="935"/>
      <c r="MXO757" s="935"/>
      <c r="MXP757" s="935"/>
      <c r="MXQ757" s="935"/>
      <c r="MXR757" s="935"/>
      <c r="MXS757" s="935"/>
      <c r="MXT757" s="935"/>
      <c r="MXU757" s="935"/>
      <c r="MXV757" s="935"/>
      <c r="MXW757" s="935"/>
      <c r="MXX757" s="935"/>
      <c r="MXY757" s="935"/>
      <c r="MXZ757" s="935"/>
      <c r="MYA757" s="935"/>
      <c r="MYB757" s="935"/>
      <c r="MYC757" s="935"/>
      <c r="MYD757" s="935"/>
      <c r="MYE757" s="935"/>
      <c r="MYF757" s="935"/>
      <c r="MYG757" s="935"/>
      <c r="MYH757" s="935"/>
      <c r="MYI757" s="935"/>
      <c r="MYJ757" s="935"/>
      <c r="MYK757" s="935"/>
      <c r="MYL757" s="935"/>
      <c r="MYM757" s="935"/>
      <c r="MYN757" s="935"/>
      <c r="MYO757" s="935"/>
      <c r="MYP757" s="935"/>
      <c r="MYQ757" s="935"/>
      <c r="MYR757" s="935"/>
      <c r="MYS757" s="935"/>
      <c r="MYT757" s="935"/>
      <c r="MYU757" s="935"/>
      <c r="MYV757" s="935"/>
      <c r="MYW757" s="935"/>
      <c r="MYX757" s="935"/>
      <c r="MYY757" s="935"/>
      <c r="MYZ757" s="935"/>
      <c r="MZA757" s="935"/>
      <c r="MZB757" s="935"/>
      <c r="MZC757" s="935"/>
      <c r="MZD757" s="935"/>
      <c r="MZE757" s="935"/>
      <c r="MZF757" s="935"/>
      <c r="MZG757" s="935"/>
      <c r="MZH757" s="935"/>
      <c r="MZI757" s="935"/>
      <c r="MZJ757" s="935"/>
      <c r="MZK757" s="935"/>
      <c r="MZL757" s="935"/>
      <c r="MZM757" s="935"/>
      <c r="MZN757" s="935"/>
      <c r="MZO757" s="935"/>
      <c r="MZP757" s="935"/>
      <c r="MZQ757" s="935"/>
      <c r="MZR757" s="935"/>
      <c r="MZS757" s="935"/>
      <c r="MZT757" s="935"/>
      <c r="MZU757" s="935"/>
      <c r="MZV757" s="935"/>
      <c r="MZW757" s="935"/>
      <c r="MZX757" s="935"/>
      <c r="MZY757" s="935"/>
      <c r="MZZ757" s="935"/>
      <c r="NAA757" s="935"/>
      <c r="NAB757" s="935"/>
      <c r="NAC757" s="935"/>
      <c r="NAD757" s="935"/>
      <c r="NAE757" s="935"/>
      <c r="NAF757" s="935"/>
      <c r="NAG757" s="935"/>
      <c r="NAH757" s="935"/>
      <c r="NAI757" s="935"/>
      <c r="NAJ757" s="935"/>
      <c r="NAK757" s="935"/>
      <c r="NAL757" s="935"/>
      <c r="NAM757" s="935"/>
      <c r="NAN757" s="935"/>
      <c r="NAO757" s="935"/>
      <c r="NAP757" s="935"/>
      <c r="NAQ757" s="935"/>
      <c r="NAR757" s="935"/>
      <c r="NAS757" s="935"/>
      <c r="NAT757" s="935"/>
      <c r="NAU757" s="935"/>
      <c r="NAV757" s="935"/>
      <c r="NAW757" s="935"/>
      <c r="NAX757" s="935"/>
      <c r="NAY757" s="935"/>
      <c r="NAZ757" s="935"/>
      <c r="NBA757" s="935"/>
      <c r="NBB757" s="935"/>
      <c r="NBC757" s="935"/>
      <c r="NBD757" s="935"/>
      <c r="NBE757" s="935"/>
      <c r="NBF757" s="935"/>
      <c r="NBG757" s="935"/>
      <c r="NBH757" s="935"/>
      <c r="NBI757" s="935"/>
      <c r="NBJ757" s="935"/>
      <c r="NBK757" s="935"/>
      <c r="NBL757" s="935"/>
      <c r="NBM757" s="935"/>
      <c r="NBN757" s="935"/>
      <c r="NBO757" s="935"/>
      <c r="NBP757" s="935"/>
      <c r="NBQ757" s="935"/>
      <c r="NBR757" s="935"/>
      <c r="NBS757" s="935"/>
      <c r="NBT757" s="935"/>
      <c r="NBU757" s="935"/>
      <c r="NBV757" s="935"/>
      <c r="NBW757" s="935"/>
      <c r="NBX757" s="935"/>
      <c r="NBY757" s="935"/>
      <c r="NBZ757" s="935"/>
      <c r="NCA757" s="935"/>
      <c r="NCB757" s="935"/>
      <c r="NCC757" s="935"/>
      <c r="NCD757" s="935"/>
      <c r="NCE757" s="935"/>
      <c r="NCF757" s="935"/>
      <c r="NCG757" s="935"/>
      <c r="NCH757" s="935"/>
      <c r="NCI757" s="935"/>
      <c r="NCJ757" s="935"/>
      <c r="NCK757" s="935"/>
      <c r="NCL757" s="935"/>
      <c r="NCM757" s="935"/>
      <c r="NCN757" s="935"/>
      <c r="NCO757" s="935"/>
      <c r="NCP757" s="935"/>
      <c r="NCQ757" s="935"/>
      <c r="NCR757" s="935"/>
      <c r="NCS757" s="935"/>
      <c r="NCT757" s="935"/>
      <c r="NCU757" s="935"/>
      <c r="NCV757" s="935"/>
      <c r="NCW757" s="935"/>
      <c r="NCX757" s="935"/>
      <c r="NCY757" s="935"/>
      <c r="NCZ757" s="935"/>
      <c r="NDA757" s="935"/>
      <c r="NDB757" s="935"/>
      <c r="NDC757" s="935"/>
      <c r="NDD757" s="935"/>
      <c r="NDE757" s="935"/>
      <c r="NDF757" s="935"/>
      <c r="NDG757" s="935"/>
      <c r="NDH757" s="935"/>
      <c r="NDI757" s="935"/>
      <c r="NDJ757" s="935"/>
      <c r="NDK757" s="935"/>
      <c r="NDL757" s="935"/>
      <c r="NDM757" s="935"/>
      <c r="NDN757" s="935"/>
      <c r="NDO757" s="935"/>
      <c r="NDP757" s="935"/>
      <c r="NDQ757" s="935"/>
      <c r="NDR757" s="935"/>
      <c r="NDS757" s="935"/>
      <c r="NDT757" s="935"/>
      <c r="NDU757" s="935"/>
      <c r="NDV757" s="935"/>
      <c r="NDW757" s="935"/>
      <c r="NDX757" s="935"/>
      <c r="NDY757" s="935"/>
      <c r="NDZ757" s="935"/>
      <c r="NEA757" s="935"/>
      <c r="NEB757" s="935"/>
      <c r="NEC757" s="935"/>
      <c r="NED757" s="935"/>
      <c r="NEE757" s="935"/>
      <c r="NEF757" s="935"/>
      <c r="NEG757" s="935"/>
      <c r="NEH757" s="935"/>
      <c r="NEI757" s="935"/>
      <c r="NEJ757" s="935"/>
      <c r="NEK757" s="935"/>
      <c r="NEL757" s="935"/>
      <c r="NEM757" s="935"/>
      <c r="NEN757" s="935"/>
      <c r="NEO757" s="935"/>
      <c r="NEP757" s="935"/>
      <c r="NEQ757" s="935"/>
      <c r="NER757" s="935"/>
      <c r="NES757" s="935"/>
      <c r="NET757" s="935"/>
      <c r="NEU757" s="935"/>
      <c r="NEV757" s="935"/>
      <c r="NEW757" s="935"/>
      <c r="NEX757" s="935"/>
      <c r="NEY757" s="935"/>
      <c r="NEZ757" s="935"/>
      <c r="NFA757" s="935"/>
      <c r="NFB757" s="935"/>
      <c r="NFC757" s="935"/>
      <c r="NFD757" s="935"/>
      <c r="NFE757" s="935"/>
      <c r="NFF757" s="935"/>
      <c r="NFG757" s="935"/>
      <c r="NFH757" s="935"/>
      <c r="NFI757" s="935"/>
      <c r="NFJ757" s="935"/>
      <c r="NFK757" s="935"/>
      <c r="NFL757" s="935"/>
      <c r="NFM757" s="935"/>
      <c r="NFN757" s="935"/>
      <c r="NFO757" s="935"/>
      <c r="NFP757" s="935"/>
      <c r="NFQ757" s="935"/>
      <c r="NFR757" s="935"/>
      <c r="NFS757" s="935"/>
      <c r="NFT757" s="935"/>
      <c r="NFU757" s="935"/>
      <c r="NFV757" s="935"/>
      <c r="NFW757" s="935"/>
      <c r="NFX757" s="935"/>
      <c r="NFY757" s="935"/>
      <c r="NFZ757" s="935"/>
      <c r="NGA757" s="935"/>
      <c r="NGB757" s="935"/>
      <c r="NGC757" s="935"/>
      <c r="NGD757" s="935"/>
      <c r="NGE757" s="935"/>
      <c r="NGF757" s="935"/>
      <c r="NGG757" s="935"/>
      <c r="NGH757" s="935"/>
      <c r="NGI757" s="935"/>
      <c r="NGJ757" s="935"/>
      <c r="NGK757" s="935"/>
      <c r="NGL757" s="935"/>
      <c r="NGM757" s="935"/>
      <c r="NGN757" s="935"/>
      <c r="NGO757" s="935"/>
      <c r="NGP757" s="935"/>
      <c r="NGQ757" s="935"/>
      <c r="NGR757" s="935"/>
      <c r="NGS757" s="935"/>
      <c r="NGT757" s="935"/>
      <c r="NGU757" s="935"/>
      <c r="NGV757" s="935"/>
      <c r="NGW757" s="935"/>
      <c r="NGX757" s="935"/>
      <c r="NGY757" s="935"/>
      <c r="NGZ757" s="935"/>
      <c r="NHA757" s="935"/>
      <c r="NHB757" s="935"/>
      <c r="NHC757" s="935"/>
      <c r="NHD757" s="935"/>
      <c r="NHE757" s="935"/>
      <c r="NHF757" s="935"/>
      <c r="NHG757" s="935"/>
      <c r="NHH757" s="935"/>
      <c r="NHI757" s="935"/>
      <c r="NHJ757" s="935"/>
      <c r="NHK757" s="935"/>
      <c r="NHL757" s="935"/>
      <c r="NHM757" s="935"/>
      <c r="NHN757" s="935"/>
      <c r="NHO757" s="935"/>
      <c r="NHP757" s="935"/>
      <c r="NHQ757" s="935"/>
      <c r="NHR757" s="935"/>
      <c r="NHS757" s="935"/>
      <c r="NHT757" s="935"/>
      <c r="NHU757" s="935"/>
      <c r="NHV757" s="935"/>
      <c r="NHW757" s="935"/>
      <c r="NHX757" s="935"/>
      <c r="NHY757" s="935"/>
      <c r="NHZ757" s="935"/>
      <c r="NIA757" s="935"/>
      <c r="NIB757" s="935"/>
      <c r="NIC757" s="935"/>
      <c r="NID757" s="935"/>
      <c r="NIE757" s="935"/>
      <c r="NIF757" s="935"/>
      <c r="NIG757" s="935"/>
      <c r="NIH757" s="935"/>
      <c r="NII757" s="935"/>
      <c r="NIJ757" s="935"/>
      <c r="NIK757" s="935"/>
      <c r="NIL757" s="935"/>
      <c r="NIM757" s="935"/>
      <c r="NIN757" s="935"/>
      <c r="NIO757" s="935"/>
      <c r="NIP757" s="935"/>
      <c r="NIQ757" s="935"/>
      <c r="NIR757" s="935"/>
      <c r="NIS757" s="935"/>
      <c r="NIT757" s="935"/>
      <c r="NIU757" s="935"/>
      <c r="NIV757" s="935"/>
      <c r="NIW757" s="935"/>
      <c r="NIX757" s="935"/>
      <c r="NIY757" s="935"/>
      <c r="NIZ757" s="935"/>
      <c r="NJA757" s="935"/>
      <c r="NJB757" s="935"/>
      <c r="NJC757" s="935"/>
      <c r="NJD757" s="935"/>
      <c r="NJE757" s="935"/>
      <c r="NJF757" s="935"/>
      <c r="NJG757" s="935"/>
      <c r="NJH757" s="935"/>
      <c r="NJI757" s="935"/>
      <c r="NJJ757" s="935"/>
      <c r="NJK757" s="935"/>
      <c r="NJL757" s="935"/>
      <c r="NJM757" s="935"/>
      <c r="NJN757" s="935"/>
      <c r="NJO757" s="935"/>
      <c r="NJP757" s="935"/>
      <c r="NJQ757" s="935"/>
      <c r="NJR757" s="935"/>
      <c r="NJS757" s="935"/>
      <c r="NJT757" s="935"/>
      <c r="NJU757" s="935"/>
      <c r="NJV757" s="935"/>
      <c r="NJW757" s="935"/>
      <c r="NJX757" s="935"/>
      <c r="NJY757" s="935"/>
      <c r="NJZ757" s="935"/>
      <c r="NKA757" s="935"/>
      <c r="NKB757" s="935"/>
      <c r="NKC757" s="935"/>
      <c r="NKD757" s="935"/>
      <c r="NKE757" s="935"/>
      <c r="NKF757" s="935"/>
      <c r="NKG757" s="935"/>
      <c r="NKH757" s="935"/>
      <c r="NKI757" s="935"/>
      <c r="NKJ757" s="935"/>
      <c r="NKK757" s="935"/>
      <c r="NKL757" s="935"/>
      <c r="NKM757" s="935"/>
      <c r="NKN757" s="935"/>
      <c r="NKO757" s="935"/>
      <c r="NKP757" s="935"/>
      <c r="NKQ757" s="935"/>
      <c r="NKR757" s="935"/>
      <c r="NKS757" s="935"/>
      <c r="NKT757" s="935"/>
      <c r="NKU757" s="935"/>
      <c r="NKV757" s="935"/>
      <c r="NKW757" s="935"/>
      <c r="NKX757" s="935"/>
      <c r="NKY757" s="935"/>
      <c r="NKZ757" s="935"/>
      <c r="NLA757" s="935"/>
      <c r="NLB757" s="935"/>
      <c r="NLC757" s="935"/>
      <c r="NLD757" s="935"/>
      <c r="NLE757" s="935"/>
      <c r="NLF757" s="935"/>
      <c r="NLG757" s="935"/>
      <c r="NLH757" s="935"/>
      <c r="NLI757" s="935"/>
      <c r="NLJ757" s="935"/>
      <c r="NLK757" s="935"/>
      <c r="NLL757" s="935"/>
      <c r="NLM757" s="935"/>
      <c r="NLN757" s="935"/>
      <c r="NLO757" s="935"/>
      <c r="NLP757" s="935"/>
      <c r="NLQ757" s="935"/>
      <c r="NLR757" s="935"/>
      <c r="NLS757" s="935"/>
      <c r="NLT757" s="935"/>
      <c r="NLU757" s="935"/>
      <c r="NLV757" s="935"/>
      <c r="NLW757" s="935"/>
      <c r="NLX757" s="935"/>
      <c r="NLY757" s="935"/>
      <c r="NLZ757" s="935"/>
      <c r="NMA757" s="935"/>
      <c r="NMB757" s="935"/>
      <c r="NMC757" s="935"/>
      <c r="NMD757" s="935"/>
      <c r="NME757" s="935"/>
      <c r="NMF757" s="935"/>
      <c r="NMG757" s="935"/>
      <c r="NMH757" s="935"/>
      <c r="NMI757" s="935"/>
      <c r="NMJ757" s="935"/>
      <c r="NMK757" s="935"/>
      <c r="NML757" s="935"/>
      <c r="NMM757" s="935"/>
      <c r="NMN757" s="935"/>
      <c r="NMO757" s="935"/>
      <c r="NMP757" s="935"/>
      <c r="NMQ757" s="935"/>
      <c r="NMR757" s="935"/>
      <c r="NMS757" s="935"/>
      <c r="NMT757" s="935"/>
      <c r="NMU757" s="935"/>
      <c r="NMV757" s="935"/>
      <c r="NMW757" s="935"/>
      <c r="NMX757" s="935"/>
      <c r="NMY757" s="935"/>
      <c r="NMZ757" s="935"/>
      <c r="NNA757" s="935"/>
      <c r="NNB757" s="935"/>
      <c r="NNC757" s="935"/>
      <c r="NND757" s="935"/>
      <c r="NNE757" s="935"/>
      <c r="NNF757" s="935"/>
      <c r="NNG757" s="935"/>
      <c r="NNH757" s="935"/>
      <c r="NNI757" s="935"/>
      <c r="NNJ757" s="935"/>
      <c r="NNK757" s="935"/>
      <c r="NNL757" s="935"/>
      <c r="NNM757" s="935"/>
      <c r="NNN757" s="935"/>
      <c r="NNO757" s="935"/>
      <c r="NNP757" s="935"/>
      <c r="NNQ757" s="935"/>
      <c r="NNR757" s="935"/>
      <c r="NNS757" s="935"/>
      <c r="NNT757" s="935"/>
      <c r="NNU757" s="935"/>
      <c r="NNV757" s="935"/>
      <c r="NNW757" s="935"/>
      <c r="NNX757" s="935"/>
      <c r="NNY757" s="935"/>
      <c r="NNZ757" s="935"/>
      <c r="NOA757" s="935"/>
      <c r="NOB757" s="935"/>
      <c r="NOC757" s="935"/>
      <c r="NOD757" s="935"/>
      <c r="NOE757" s="935"/>
      <c r="NOF757" s="935"/>
      <c r="NOG757" s="935"/>
      <c r="NOH757" s="935"/>
      <c r="NOI757" s="935"/>
      <c r="NOJ757" s="935"/>
      <c r="NOK757" s="935"/>
      <c r="NOL757" s="935"/>
      <c r="NOM757" s="935"/>
      <c r="NON757" s="935"/>
      <c r="NOO757" s="935"/>
      <c r="NOP757" s="935"/>
      <c r="NOQ757" s="935"/>
      <c r="NOR757" s="935"/>
      <c r="NOS757" s="935"/>
      <c r="NOT757" s="935"/>
      <c r="NOU757" s="935"/>
      <c r="NOV757" s="935"/>
      <c r="NOW757" s="935"/>
      <c r="NOX757" s="935"/>
      <c r="NOY757" s="935"/>
      <c r="NOZ757" s="935"/>
      <c r="NPA757" s="935"/>
      <c r="NPB757" s="935"/>
      <c r="NPC757" s="935"/>
      <c r="NPD757" s="935"/>
      <c r="NPE757" s="935"/>
      <c r="NPF757" s="935"/>
      <c r="NPG757" s="935"/>
      <c r="NPH757" s="935"/>
      <c r="NPI757" s="935"/>
      <c r="NPJ757" s="935"/>
      <c r="NPK757" s="935"/>
      <c r="NPL757" s="935"/>
      <c r="NPM757" s="935"/>
      <c r="NPN757" s="935"/>
      <c r="NPO757" s="935"/>
      <c r="NPP757" s="935"/>
      <c r="NPQ757" s="935"/>
      <c r="NPR757" s="935"/>
      <c r="NPS757" s="935"/>
      <c r="NPT757" s="935"/>
      <c r="NPU757" s="935"/>
      <c r="NPV757" s="935"/>
      <c r="NPW757" s="935"/>
      <c r="NPX757" s="935"/>
      <c r="NPY757" s="935"/>
      <c r="NPZ757" s="935"/>
      <c r="NQA757" s="935"/>
      <c r="NQB757" s="935"/>
      <c r="NQC757" s="935"/>
      <c r="NQD757" s="935"/>
      <c r="NQE757" s="935"/>
      <c r="NQF757" s="935"/>
      <c r="NQG757" s="935"/>
      <c r="NQH757" s="935"/>
      <c r="NQI757" s="935"/>
      <c r="NQJ757" s="935"/>
      <c r="NQK757" s="935"/>
      <c r="NQL757" s="935"/>
      <c r="NQM757" s="935"/>
      <c r="NQN757" s="935"/>
      <c r="NQO757" s="935"/>
      <c r="NQP757" s="935"/>
      <c r="NQQ757" s="935"/>
      <c r="NQR757" s="935"/>
      <c r="NQS757" s="935"/>
      <c r="NQT757" s="935"/>
      <c r="NQU757" s="935"/>
      <c r="NQV757" s="935"/>
      <c r="NQW757" s="935"/>
      <c r="NQX757" s="935"/>
      <c r="NQY757" s="935"/>
      <c r="NQZ757" s="935"/>
      <c r="NRA757" s="935"/>
      <c r="NRB757" s="935"/>
      <c r="NRC757" s="935"/>
      <c r="NRD757" s="935"/>
      <c r="NRE757" s="935"/>
      <c r="NRF757" s="935"/>
      <c r="NRG757" s="935"/>
      <c r="NRH757" s="935"/>
      <c r="NRI757" s="935"/>
      <c r="NRJ757" s="935"/>
      <c r="NRK757" s="935"/>
      <c r="NRL757" s="935"/>
      <c r="NRM757" s="935"/>
      <c r="NRN757" s="935"/>
      <c r="NRO757" s="935"/>
      <c r="NRP757" s="935"/>
      <c r="NRQ757" s="935"/>
      <c r="NRR757" s="935"/>
      <c r="NRS757" s="935"/>
      <c r="NRT757" s="935"/>
      <c r="NRU757" s="935"/>
      <c r="NRV757" s="935"/>
      <c r="NRW757" s="935"/>
      <c r="NRX757" s="935"/>
      <c r="NRY757" s="935"/>
      <c r="NRZ757" s="935"/>
      <c r="NSA757" s="935"/>
      <c r="NSB757" s="935"/>
      <c r="NSC757" s="935"/>
      <c r="NSD757" s="935"/>
      <c r="NSE757" s="935"/>
      <c r="NSF757" s="935"/>
      <c r="NSG757" s="935"/>
      <c r="NSH757" s="935"/>
      <c r="NSI757" s="935"/>
      <c r="NSJ757" s="935"/>
      <c r="NSK757" s="935"/>
      <c r="NSL757" s="935"/>
      <c r="NSM757" s="935"/>
      <c r="NSN757" s="935"/>
      <c r="NSO757" s="935"/>
      <c r="NSP757" s="935"/>
      <c r="NSQ757" s="935"/>
      <c r="NSR757" s="935"/>
      <c r="NSS757" s="935"/>
      <c r="NST757" s="935"/>
      <c r="NSU757" s="935"/>
      <c r="NSV757" s="935"/>
      <c r="NSW757" s="935"/>
      <c r="NSX757" s="935"/>
      <c r="NSY757" s="935"/>
      <c r="NSZ757" s="935"/>
      <c r="NTA757" s="935"/>
      <c r="NTB757" s="935"/>
      <c r="NTC757" s="935"/>
      <c r="NTD757" s="935"/>
      <c r="NTE757" s="935"/>
      <c r="NTF757" s="935"/>
      <c r="NTG757" s="935"/>
      <c r="NTH757" s="935"/>
      <c r="NTI757" s="935"/>
      <c r="NTJ757" s="935"/>
      <c r="NTK757" s="935"/>
      <c r="NTL757" s="935"/>
      <c r="NTM757" s="935"/>
      <c r="NTN757" s="935"/>
      <c r="NTO757" s="935"/>
      <c r="NTP757" s="935"/>
      <c r="NTQ757" s="935"/>
      <c r="NTR757" s="935"/>
      <c r="NTS757" s="935"/>
      <c r="NTT757" s="935"/>
      <c r="NTU757" s="935"/>
      <c r="NTV757" s="935"/>
      <c r="NTW757" s="935"/>
      <c r="NTX757" s="935"/>
      <c r="NTY757" s="935"/>
      <c r="NTZ757" s="935"/>
      <c r="NUA757" s="935"/>
      <c r="NUB757" s="935"/>
      <c r="NUC757" s="935"/>
      <c r="NUD757" s="935"/>
      <c r="NUE757" s="935"/>
      <c r="NUF757" s="935"/>
      <c r="NUG757" s="935"/>
      <c r="NUH757" s="935"/>
      <c r="NUI757" s="935"/>
      <c r="NUJ757" s="935"/>
      <c r="NUK757" s="935"/>
      <c r="NUL757" s="935"/>
      <c r="NUM757" s="935"/>
      <c r="NUN757" s="935"/>
      <c r="NUO757" s="935"/>
      <c r="NUP757" s="935"/>
      <c r="NUQ757" s="935"/>
      <c r="NUR757" s="935"/>
      <c r="NUS757" s="935"/>
      <c r="NUT757" s="935"/>
      <c r="NUU757" s="935"/>
      <c r="NUV757" s="935"/>
      <c r="NUW757" s="935"/>
      <c r="NUX757" s="935"/>
      <c r="NUY757" s="935"/>
      <c r="NUZ757" s="935"/>
      <c r="NVA757" s="935"/>
      <c r="NVB757" s="935"/>
      <c r="NVC757" s="935"/>
      <c r="NVD757" s="935"/>
      <c r="NVE757" s="935"/>
      <c r="NVF757" s="935"/>
      <c r="NVG757" s="935"/>
      <c r="NVH757" s="935"/>
      <c r="NVI757" s="935"/>
      <c r="NVJ757" s="935"/>
      <c r="NVK757" s="935"/>
      <c r="NVL757" s="935"/>
      <c r="NVM757" s="935"/>
      <c r="NVN757" s="935"/>
      <c r="NVO757" s="935"/>
      <c r="NVP757" s="935"/>
      <c r="NVQ757" s="935"/>
      <c r="NVR757" s="935"/>
      <c r="NVS757" s="935"/>
      <c r="NVT757" s="935"/>
      <c r="NVU757" s="935"/>
      <c r="NVV757" s="935"/>
      <c r="NVW757" s="935"/>
      <c r="NVX757" s="935"/>
      <c r="NVY757" s="935"/>
      <c r="NVZ757" s="935"/>
      <c r="NWA757" s="935"/>
      <c r="NWB757" s="935"/>
      <c r="NWC757" s="935"/>
      <c r="NWD757" s="935"/>
      <c r="NWE757" s="935"/>
      <c r="NWF757" s="935"/>
      <c r="NWG757" s="935"/>
      <c r="NWH757" s="935"/>
      <c r="NWI757" s="935"/>
      <c r="NWJ757" s="935"/>
      <c r="NWK757" s="935"/>
      <c r="NWL757" s="935"/>
      <c r="NWM757" s="935"/>
      <c r="NWN757" s="935"/>
      <c r="NWO757" s="935"/>
      <c r="NWP757" s="935"/>
      <c r="NWQ757" s="935"/>
      <c r="NWR757" s="935"/>
      <c r="NWS757" s="935"/>
      <c r="NWT757" s="935"/>
      <c r="NWU757" s="935"/>
      <c r="NWV757" s="935"/>
      <c r="NWW757" s="935"/>
      <c r="NWX757" s="935"/>
      <c r="NWY757" s="935"/>
      <c r="NWZ757" s="935"/>
      <c r="NXA757" s="935"/>
      <c r="NXB757" s="935"/>
      <c r="NXC757" s="935"/>
      <c r="NXD757" s="935"/>
      <c r="NXE757" s="935"/>
      <c r="NXF757" s="935"/>
      <c r="NXG757" s="935"/>
      <c r="NXH757" s="935"/>
      <c r="NXI757" s="935"/>
      <c r="NXJ757" s="935"/>
      <c r="NXK757" s="935"/>
      <c r="NXL757" s="935"/>
      <c r="NXM757" s="935"/>
      <c r="NXN757" s="935"/>
      <c r="NXO757" s="935"/>
      <c r="NXP757" s="935"/>
      <c r="NXQ757" s="935"/>
      <c r="NXR757" s="935"/>
      <c r="NXS757" s="935"/>
      <c r="NXT757" s="935"/>
      <c r="NXU757" s="935"/>
      <c r="NXV757" s="935"/>
      <c r="NXW757" s="935"/>
      <c r="NXX757" s="935"/>
      <c r="NXY757" s="935"/>
      <c r="NXZ757" s="935"/>
      <c r="NYA757" s="935"/>
      <c r="NYB757" s="935"/>
      <c r="NYC757" s="935"/>
      <c r="NYD757" s="935"/>
      <c r="NYE757" s="935"/>
      <c r="NYF757" s="935"/>
      <c r="NYG757" s="935"/>
      <c r="NYH757" s="935"/>
      <c r="NYI757" s="935"/>
      <c r="NYJ757" s="935"/>
      <c r="NYK757" s="935"/>
      <c r="NYL757" s="935"/>
      <c r="NYM757" s="935"/>
      <c r="NYN757" s="935"/>
      <c r="NYO757" s="935"/>
      <c r="NYP757" s="935"/>
      <c r="NYQ757" s="935"/>
      <c r="NYR757" s="935"/>
      <c r="NYS757" s="935"/>
      <c r="NYT757" s="935"/>
      <c r="NYU757" s="935"/>
      <c r="NYV757" s="935"/>
      <c r="NYW757" s="935"/>
      <c r="NYX757" s="935"/>
      <c r="NYY757" s="935"/>
      <c r="NYZ757" s="935"/>
      <c r="NZA757" s="935"/>
      <c r="NZB757" s="935"/>
      <c r="NZC757" s="935"/>
      <c r="NZD757" s="935"/>
      <c r="NZE757" s="935"/>
      <c r="NZF757" s="935"/>
      <c r="NZG757" s="935"/>
      <c r="NZH757" s="935"/>
      <c r="NZI757" s="935"/>
      <c r="NZJ757" s="935"/>
      <c r="NZK757" s="935"/>
      <c r="NZL757" s="935"/>
      <c r="NZM757" s="935"/>
      <c r="NZN757" s="935"/>
      <c r="NZO757" s="935"/>
      <c r="NZP757" s="935"/>
      <c r="NZQ757" s="935"/>
      <c r="NZR757" s="935"/>
      <c r="NZS757" s="935"/>
      <c r="NZT757" s="935"/>
      <c r="NZU757" s="935"/>
      <c r="NZV757" s="935"/>
      <c r="NZW757" s="935"/>
      <c r="NZX757" s="935"/>
      <c r="NZY757" s="935"/>
      <c r="NZZ757" s="935"/>
      <c r="OAA757" s="935"/>
      <c r="OAB757" s="935"/>
      <c r="OAC757" s="935"/>
      <c r="OAD757" s="935"/>
      <c r="OAE757" s="935"/>
      <c r="OAF757" s="935"/>
      <c r="OAG757" s="935"/>
      <c r="OAH757" s="935"/>
      <c r="OAI757" s="935"/>
      <c r="OAJ757" s="935"/>
      <c r="OAK757" s="935"/>
      <c r="OAL757" s="935"/>
      <c r="OAM757" s="935"/>
      <c r="OAN757" s="935"/>
      <c r="OAO757" s="935"/>
      <c r="OAP757" s="935"/>
      <c r="OAQ757" s="935"/>
      <c r="OAR757" s="935"/>
      <c r="OAS757" s="935"/>
      <c r="OAT757" s="935"/>
      <c r="OAU757" s="935"/>
      <c r="OAV757" s="935"/>
      <c r="OAW757" s="935"/>
      <c r="OAX757" s="935"/>
      <c r="OAY757" s="935"/>
      <c r="OAZ757" s="935"/>
      <c r="OBA757" s="935"/>
      <c r="OBB757" s="935"/>
      <c r="OBC757" s="935"/>
      <c r="OBD757" s="935"/>
      <c r="OBE757" s="935"/>
      <c r="OBF757" s="935"/>
      <c r="OBG757" s="935"/>
      <c r="OBH757" s="935"/>
      <c r="OBI757" s="935"/>
      <c r="OBJ757" s="935"/>
      <c r="OBK757" s="935"/>
      <c r="OBL757" s="935"/>
      <c r="OBM757" s="935"/>
      <c r="OBN757" s="935"/>
      <c r="OBO757" s="935"/>
      <c r="OBP757" s="935"/>
      <c r="OBQ757" s="935"/>
      <c r="OBR757" s="935"/>
      <c r="OBS757" s="935"/>
      <c r="OBT757" s="935"/>
      <c r="OBU757" s="935"/>
      <c r="OBV757" s="935"/>
      <c r="OBW757" s="935"/>
      <c r="OBX757" s="935"/>
      <c r="OBY757" s="935"/>
      <c r="OBZ757" s="935"/>
      <c r="OCA757" s="935"/>
      <c r="OCB757" s="935"/>
      <c r="OCC757" s="935"/>
      <c r="OCD757" s="935"/>
      <c r="OCE757" s="935"/>
      <c r="OCF757" s="935"/>
      <c r="OCG757" s="935"/>
      <c r="OCH757" s="935"/>
      <c r="OCI757" s="935"/>
      <c r="OCJ757" s="935"/>
      <c r="OCK757" s="935"/>
      <c r="OCL757" s="935"/>
      <c r="OCM757" s="935"/>
      <c r="OCN757" s="935"/>
      <c r="OCO757" s="935"/>
      <c r="OCP757" s="935"/>
      <c r="OCQ757" s="935"/>
      <c r="OCR757" s="935"/>
      <c r="OCS757" s="935"/>
      <c r="OCT757" s="935"/>
      <c r="OCU757" s="935"/>
      <c r="OCV757" s="935"/>
      <c r="OCW757" s="935"/>
      <c r="OCX757" s="935"/>
      <c r="OCY757" s="935"/>
      <c r="OCZ757" s="935"/>
      <c r="ODA757" s="935"/>
      <c r="ODB757" s="935"/>
      <c r="ODC757" s="935"/>
      <c r="ODD757" s="935"/>
      <c r="ODE757" s="935"/>
      <c r="ODF757" s="935"/>
      <c r="ODG757" s="935"/>
      <c r="ODH757" s="935"/>
      <c r="ODI757" s="935"/>
      <c r="ODJ757" s="935"/>
      <c r="ODK757" s="935"/>
      <c r="ODL757" s="935"/>
      <c r="ODM757" s="935"/>
      <c r="ODN757" s="935"/>
      <c r="ODO757" s="935"/>
      <c r="ODP757" s="935"/>
      <c r="ODQ757" s="935"/>
      <c r="ODR757" s="935"/>
      <c r="ODS757" s="935"/>
      <c r="ODT757" s="935"/>
      <c r="ODU757" s="935"/>
      <c r="ODV757" s="935"/>
      <c r="ODW757" s="935"/>
      <c r="ODX757" s="935"/>
      <c r="ODY757" s="935"/>
      <c r="ODZ757" s="935"/>
      <c r="OEA757" s="935"/>
      <c r="OEB757" s="935"/>
      <c r="OEC757" s="935"/>
      <c r="OED757" s="935"/>
      <c r="OEE757" s="935"/>
      <c r="OEF757" s="935"/>
      <c r="OEG757" s="935"/>
      <c r="OEH757" s="935"/>
      <c r="OEI757" s="935"/>
      <c r="OEJ757" s="935"/>
      <c r="OEK757" s="935"/>
      <c r="OEL757" s="935"/>
      <c r="OEM757" s="935"/>
      <c r="OEN757" s="935"/>
      <c r="OEO757" s="935"/>
      <c r="OEP757" s="935"/>
      <c r="OEQ757" s="935"/>
      <c r="OER757" s="935"/>
      <c r="OES757" s="935"/>
      <c r="OET757" s="935"/>
      <c r="OEU757" s="935"/>
      <c r="OEV757" s="935"/>
      <c r="OEW757" s="935"/>
      <c r="OEX757" s="935"/>
      <c r="OEY757" s="935"/>
      <c r="OEZ757" s="935"/>
      <c r="OFA757" s="935"/>
      <c r="OFB757" s="935"/>
      <c r="OFC757" s="935"/>
      <c r="OFD757" s="935"/>
      <c r="OFE757" s="935"/>
      <c r="OFF757" s="935"/>
      <c r="OFG757" s="935"/>
      <c r="OFH757" s="935"/>
      <c r="OFI757" s="935"/>
      <c r="OFJ757" s="935"/>
      <c r="OFK757" s="935"/>
      <c r="OFL757" s="935"/>
      <c r="OFM757" s="935"/>
      <c r="OFN757" s="935"/>
      <c r="OFO757" s="935"/>
      <c r="OFP757" s="935"/>
      <c r="OFQ757" s="935"/>
      <c r="OFR757" s="935"/>
      <c r="OFS757" s="935"/>
      <c r="OFT757" s="935"/>
      <c r="OFU757" s="935"/>
      <c r="OFV757" s="935"/>
      <c r="OFW757" s="935"/>
      <c r="OFX757" s="935"/>
      <c r="OFY757" s="935"/>
      <c r="OFZ757" s="935"/>
      <c r="OGA757" s="935"/>
      <c r="OGB757" s="935"/>
      <c r="OGC757" s="935"/>
      <c r="OGD757" s="935"/>
      <c r="OGE757" s="935"/>
      <c r="OGF757" s="935"/>
      <c r="OGG757" s="935"/>
      <c r="OGH757" s="935"/>
      <c r="OGI757" s="935"/>
      <c r="OGJ757" s="935"/>
      <c r="OGK757" s="935"/>
      <c r="OGL757" s="935"/>
      <c r="OGM757" s="935"/>
      <c r="OGN757" s="935"/>
      <c r="OGO757" s="935"/>
      <c r="OGP757" s="935"/>
      <c r="OGQ757" s="935"/>
      <c r="OGR757" s="935"/>
      <c r="OGS757" s="935"/>
      <c r="OGT757" s="935"/>
      <c r="OGU757" s="935"/>
      <c r="OGV757" s="935"/>
      <c r="OGW757" s="935"/>
      <c r="OGX757" s="935"/>
      <c r="OGY757" s="935"/>
      <c r="OGZ757" s="935"/>
      <c r="OHA757" s="935"/>
      <c r="OHB757" s="935"/>
      <c r="OHC757" s="935"/>
      <c r="OHD757" s="935"/>
      <c r="OHE757" s="935"/>
      <c r="OHF757" s="935"/>
      <c r="OHG757" s="935"/>
      <c r="OHH757" s="935"/>
      <c r="OHI757" s="935"/>
      <c r="OHJ757" s="935"/>
      <c r="OHK757" s="935"/>
      <c r="OHL757" s="935"/>
      <c r="OHM757" s="935"/>
      <c r="OHN757" s="935"/>
      <c r="OHO757" s="935"/>
      <c r="OHP757" s="935"/>
      <c r="OHQ757" s="935"/>
      <c r="OHR757" s="935"/>
      <c r="OHS757" s="935"/>
      <c r="OHT757" s="935"/>
      <c r="OHU757" s="935"/>
      <c r="OHV757" s="935"/>
      <c r="OHW757" s="935"/>
      <c r="OHX757" s="935"/>
      <c r="OHY757" s="935"/>
      <c r="OHZ757" s="935"/>
      <c r="OIA757" s="935"/>
      <c r="OIB757" s="935"/>
      <c r="OIC757" s="935"/>
      <c r="OID757" s="935"/>
      <c r="OIE757" s="935"/>
      <c r="OIF757" s="935"/>
      <c r="OIG757" s="935"/>
      <c r="OIH757" s="935"/>
      <c r="OII757" s="935"/>
      <c r="OIJ757" s="935"/>
      <c r="OIK757" s="935"/>
      <c r="OIL757" s="935"/>
      <c r="OIM757" s="935"/>
      <c r="OIN757" s="935"/>
      <c r="OIO757" s="935"/>
      <c r="OIP757" s="935"/>
      <c r="OIQ757" s="935"/>
      <c r="OIR757" s="935"/>
      <c r="OIS757" s="935"/>
      <c r="OIT757" s="935"/>
      <c r="OIU757" s="935"/>
      <c r="OIV757" s="935"/>
      <c r="OIW757" s="935"/>
      <c r="OIX757" s="935"/>
      <c r="OIY757" s="935"/>
      <c r="OIZ757" s="935"/>
      <c r="OJA757" s="935"/>
      <c r="OJB757" s="935"/>
      <c r="OJC757" s="935"/>
      <c r="OJD757" s="935"/>
      <c r="OJE757" s="935"/>
      <c r="OJF757" s="935"/>
      <c r="OJG757" s="935"/>
      <c r="OJH757" s="935"/>
      <c r="OJI757" s="935"/>
      <c r="OJJ757" s="935"/>
      <c r="OJK757" s="935"/>
      <c r="OJL757" s="935"/>
      <c r="OJM757" s="935"/>
      <c r="OJN757" s="935"/>
      <c r="OJO757" s="935"/>
      <c r="OJP757" s="935"/>
      <c r="OJQ757" s="935"/>
      <c r="OJR757" s="935"/>
      <c r="OJS757" s="935"/>
      <c r="OJT757" s="935"/>
      <c r="OJU757" s="935"/>
      <c r="OJV757" s="935"/>
      <c r="OJW757" s="935"/>
      <c r="OJX757" s="935"/>
      <c r="OJY757" s="935"/>
      <c r="OJZ757" s="935"/>
      <c r="OKA757" s="935"/>
      <c r="OKB757" s="935"/>
      <c r="OKC757" s="935"/>
      <c r="OKD757" s="935"/>
      <c r="OKE757" s="935"/>
      <c r="OKF757" s="935"/>
      <c r="OKG757" s="935"/>
      <c r="OKH757" s="935"/>
      <c r="OKI757" s="935"/>
      <c r="OKJ757" s="935"/>
      <c r="OKK757" s="935"/>
      <c r="OKL757" s="935"/>
      <c r="OKM757" s="935"/>
      <c r="OKN757" s="935"/>
      <c r="OKO757" s="935"/>
      <c r="OKP757" s="935"/>
      <c r="OKQ757" s="935"/>
      <c r="OKR757" s="935"/>
      <c r="OKS757" s="935"/>
      <c r="OKT757" s="935"/>
      <c r="OKU757" s="935"/>
      <c r="OKV757" s="935"/>
      <c r="OKW757" s="935"/>
      <c r="OKX757" s="935"/>
      <c r="OKY757" s="935"/>
      <c r="OKZ757" s="935"/>
      <c r="OLA757" s="935"/>
      <c r="OLB757" s="935"/>
      <c r="OLC757" s="935"/>
      <c r="OLD757" s="935"/>
      <c r="OLE757" s="935"/>
      <c r="OLF757" s="935"/>
      <c r="OLG757" s="935"/>
      <c r="OLH757" s="935"/>
      <c r="OLI757" s="935"/>
      <c r="OLJ757" s="935"/>
      <c r="OLK757" s="935"/>
      <c r="OLL757" s="935"/>
      <c r="OLM757" s="935"/>
      <c r="OLN757" s="935"/>
      <c r="OLO757" s="935"/>
      <c r="OLP757" s="935"/>
      <c r="OLQ757" s="935"/>
      <c r="OLR757" s="935"/>
      <c r="OLS757" s="935"/>
      <c r="OLT757" s="935"/>
      <c r="OLU757" s="935"/>
      <c r="OLV757" s="935"/>
      <c r="OLW757" s="935"/>
      <c r="OLX757" s="935"/>
      <c r="OLY757" s="935"/>
      <c r="OLZ757" s="935"/>
      <c r="OMA757" s="935"/>
      <c r="OMB757" s="935"/>
      <c r="OMC757" s="935"/>
      <c r="OMD757" s="935"/>
      <c r="OME757" s="935"/>
      <c r="OMF757" s="935"/>
      <c r="OMG757" s="935"/>
      <c r="OMH757" s="935"/>
      <c r="OMI757" s="935"/>
      <c r="OMJ757" s="935"/>
      <c r="OMK757" s="935"/>
      <c r="OML757" s="935"/>
      <c r="OMM757" s="935"/>
      <c r="OMN757" s="935"/>
      <c r="OMO757" s="935"/>
      <c r="OMP757" s="935"/>
      <c r="OMQ757" s="935"/>
      <c r="OMR757" s="935"/>
      <c r="OMS757" s="935"/>
      <c r="OMT757" s="935"/>
      <c r="OMU757" s="935"/>
      <c r="OMV757" s="935"/>
      <c r="OMW757" s="935"/>
      <c r="OMX757" s="935"/>
      <c r="OMY757" s="935"/>
      <c r="OMZ757" s="935"/>
      <c r="ONA757" s="935"/>
      <c r="ONB757" s="935"/>
      <c r="ONC757" s="935"/>
      <c r="OND757" s="935"/>
      <c r="ONE757" s="935"/>
      <c r="ONF757" s="935"/>
      <c r="ONG757" s="935"/>
      <c r="ONH757" s="935"/>
      <c r="ONI757" s="935"/>
      <c r="ONJ757" s="935"/>
      <c r="ONK757" s="935"/>
      <c r="ONL757" s="935"/>
      <c r="ONM757" s="935"/>
      <c r="ONN757" s="935"/>
      <c r="ONO757" s="935"/>
      <c r="ONP757" s="935"/>
      <c r="ONQ757" s="935"/>
      <c r="ONR757" s="935"/>
      <c r="ONS757" s="935"/>
      <c r="ONT757" s="935"/>
      <c r="ONU757" s="935"/>
      <c r="ONV757" s="935"/>
      <c r="ONW757" s="935"/>
      <c r="ONX757" s="935"/>
      <c r="ONY757" s="935"/>
      <c r="ONZ757" s="935"/>
      <c r="OOA757" s="935"/>
      <c r="OOB757" s="935"/>
      <c r="OOC757" s="935"/>
      <c r="OOD757" s="935"/>
      <c r="OOE757" s="935"/>
      <c r="OOF757" s="935"/>
      <c r="OOG757" s="935"/>
      <c r="OOH757" s="935"/>
      <c r="OOI757" s="935"/>
      <c r="OOJ757" s="935"/>
      <c r="OOK757" s="935"/>
      <c r="OOL757" s="935"/>
      <c r="OOM757" s="935"/>
      <c r="OON757" s="935"/>
      <c r="OOO757" s="935"/>
      <c r="OOP757" s="935"/>
      <c r="OOQ757" s="935"/>
      <c r="OOR757" s="935"/>
      <c r="OOS757" s="935"/>
      <c r="OOT757" s="935"/>
      <c r="OOU757" s="935"/>
      <c r="OOV757" s="935"/>
      <c r="OOW757" s="935"/>
      <c r="OOX757" s="935"/>
      <c r="OOY757" s="935"/>
      <c r="OOZ757" s="935"/>
      <c r="OPA757" s="935"/>
      <c r="OPB757" s="935"/>
      <c r="OPC757" s="935"/>
      <c r="OPD757" s="935"/>
      <c r="OPE757" s="935"/>
      <c r="OPF757" s="935"/>
      <c r="OPG757" s="935"/>
      <c r="OPH757" s="935"/>
      <c r="OPI757" s="935"/>
      <c r="OPJ757" s="935"/>
      <c r="OPK757" s="935"/>
      <c r="OPL757" s="935"/>
      <c r="OPM757" s="935"/>
      <c r="OPN757" s="935"/>
      <c r="OPO757" s="935"/>
      <c r="OPP757" s="935"/>
      <c r="OPQ757" s="935"/>
      <c r="OPR757" s="935"/>
      <c r="OPS757" s="935"/>
      <c r="OPT757" s="935"/>
      <c r="OPU757" s="935"/>
      <c r="OPV757" s="935"/>
      <c r="OPW757" s="935"/>
      <c r="OPX757" s="935"/>
      <c r="OPY757" s="935"/>
      <c r="OPZ757" s="935"/>
      <c r="OQA757" s="935"/>
      <c r="OQB757" s="935"/>
      <c r="OQC757" s="935"/>
      <c r="OQD757" s="935"/>
      <c r="OQE757" s="935"/>
      <c r="OQF757" s="935"/>
      <c r="OQG757" s="935"/>
      <c r="OQH757" s="935"/>
      <c r="OQI757" s="935"/>
      <c r="OQJ757" s="935"/>
      <c r="OQK757" s="935"/>
      <c r="OQL757" s="935"/>
      <c r="OQM757" s="935"/>
      <c r="OQN757" s="935"/>
      <c r="OQO757" s="935"/>
      <c r="OQP757" s="935"/>
      <c r="OQQ757" s="935"/>
      <c r="OQR757" s="935"/>
      <c r="OQS757" s="935"/>
      <c r="OQT757" s="935"/>
      <c r="OQU757" s="935"/>
      <c r="OQV757" s="935"/>
      <c r="OQW757" s="935"/>
      <c r="OQX757" s="935"/>
      <c r="OQY757" s="935"/>
      <c r="OQZ757" s="935"/>
      <c r="ORA757" s="935"/>
      <c r="ORB757" s="935"/>
      <c r="ORC757" s="935"/>
      <c r="ORD757" s="935"/>
      <c r="ORE757" s="935"/>
      <c r="ORF757" s="935"/>
      <c r="ORG757" s="935"/>
      <c r="ORH757" s="935"/>
      <c r="ORI757" s="935"/>
      <c r="ORJ757" s="935"/>
      <c r="ORK757" s="935"/>
      <c r="ORL757" s="935"/>
      <c r="ORM757" s="935"/>
      <c r="ORN757" s="935"/>
      <c r="ORO757" s="935"/>
      <c r="ORP757" s="935"/>
      <c r="ORQ757" s="935"/>
      <c r="ORR757" s="935"/>
      <c r="ORS757" s="935"/>
      <c r="ORT757" s="935"/>
      <c r="ORU757" s="935"/>
      <c r="ORV757" s="935"/>
      <c r="ORW757" s="935"/>
      <c r="ORX757" s="935"/>
      <c r="ORY757" s="935"/>
      <c r="ORZ757" s="935"/>
      <c r="OSA757" s="935"/>
      <c r="OSB757" s="935"/>
      <c r="OSC757" s="935"/>
      <c r="OSD757" s="935"/>
      <c r="OSE757" s="935"/>
      <c r="OSF757" s="935"/>
      <c r="OSG757" s="935"/>
      <c r="OSH757" s="935"/>
      <c r="OSI757" s="935"/>
      <c r="OSJ757" s="935"/>
      <c r="OSK757" s="935"/>
      <c r="OSL757" s="935"/>
      <c r="OSM757" s="935"/>
      <c r="OSN757" s="935"/>
      <c r="OSO757" s="935"/>
      <c r="OSP757" s="935"/>
      <c r="OSQ757" s="935"/>
      <c r="OSR757" s="935"/>
      <c r="OSS757" s="935"/>
      <c r="OST757" s="935"/>
      <c r="OSU757" s="935"/>
      <c r="OSV757" s="935"/>
      <c r="OSW757" s="935"/>
      <c r="OSX757" s="935"/>
      <c r="OSY757" s="935"/>
      <c r="OSZ757" s="935"/>
      <c r="OTA757" s="935"/>
      <c r="OTB757" s="935"/>
      <c r="OTC757" s="935"/>
      <c r="OTD757" s="935"/>
      <c r="OTE757" s="935"/>
      <c r="OTF757" s="935"/>
      <c r="OTG757" s="935"/>
      <c r="OTH757" s="935"/>
      <c r="OTI757" s="935"/>
      <c r="OTJ757" s="935"/>
      <c r="OTK757" s="935"/>
      <c r="OTL757" s="935"/>
      <c r="OTM757" s="935"/>
      <c r="OTN757" s="935"/>
      <c r="OTO757" s="935"/>
      <c r="OTP757" s="935"/>
      <c r="OTQ757" s="935"/>
      <c r="OTR757" s="935"/>
      <c r="OTS757" s="935"/>
      <c r="OTT757" s="935"/>
      <c r="OTU757" s="935"/>
      <c r="OTV757" s="935"/>
      <c r="OTW757" s="935"/>
      <c r="OTX757" s="935"/>
      <c r="OTY757" s="935"/>
      <c r="OTZ757" s="935"/>
      <c r="OUA757" s="935"/>
      <c r="OUB757" s="935"/>
      <c r="OUC757" s="935"/>
      <c r="OUD757" s="935"/>
      <c r="OUE757" s="935"/>
      <c r="OUF757" s="935"/>
      <c r="OUG757" s="935"/>
      <c r="OUH757" s="935"/>
      <c r="OUI757" s="935"/>
      <c r="OUJ757" s="935"/>
      <c r="OUK757" s="935"/>
      <c r="OUL757" s="935"/>
      <c r="OUM757" s="935"/>
      <c r="OUN757" s="935"/>
      <c r="OUO757" s="935"/>
      <c r="OUP757" s="935"/>
      <c r="OUQ757" s="935"/>
      <c r="OUR757" s="935"/>
      <c r="OUS757" s="935"/>
      <c r="OUT757" s="935"/>
      <c r="OUU757" s="935"/>
      <c r="OUV757" s="935"/>
      <c r="OUW757" s="935"/>
      <c r="OUX757" s="935"/>
      <c r="OUY757" s="935"/>
      <c r="OUZ757" s="935"/>
      <c r="OVA757" s="935"/>
      <c r="OVB757" s="935"/>
      <c r="OVC757" s="935"/>
      <c r="OVD757" s="935"/>
      <c r="OVE757" s="935"/>
      <c r="OVF757" s="935"/>
      <c r="OVG757" s="935"/>
      <c r="OVH757" s="935"/>
      <c r="OVI757" s="935"/>
      <c r="OVJ757" s="935"/>
      <c r="OVK757" s="935"/>
      <c r="OVL757" s="935"/>
      <c r="OVM757" s="935"/>
      <c r="OVN757" s="935"/>
      <c r="OVO757" s="935"/>
      <c r="OVP757" s="935"/>
      <c r="OVQ757" s="935"/>
      <c r="OVR757" s="935"/>
      <c r="OVS757" s="935"/>
      <c r="OVT757" s="935"/>
      <c r="OVU757" s="935"/>
      <c r="OVV757" s="935"/>
      <c r="OVW757" s="935"/>
      <c r="OVX757" s="935"/>
      <c r="OVY757" s="935"/>
      <c r="OVZ757" s="935"/>
      <c r="OWA757" s="935"/>
      <c r="OWB757" s="935"/>
      <c r="OWC757" s="935"/>
      <c r="OWD757" s="935"/>
      <c r="OWE757" s="935"/>
      <c r="OWF757" s="935"/>
      <c r="OWG757" s="935"/>
      <c r="OWH757" s="935"/>
      <c r="OWI757" s="935"/>
      <c r="OWJ757" s="935"/>
      <c r="OWK757" s="935"/>
      <c r="OWL757" s="935"/>
      <c r="OWM757" s="935"/>
      <c r="OWN757" s="935"/>
      <c r="OWO757" s="935"/>
      <c r="OWP757" s="935"/>
      <c r="OWQ757" s="935"/>
      <c r="OWR757" s="935"/>
      <c r="OWS757" s="935"/>
      <c r="OWT757" s="935"/>
      <c r="OWU757" s="935"/>
      <c r="OWV757" s="935"/>
      <c r="OWW757" s="935"/>
      <c r="OWX757" s="935"/>
      <c r="OWY757" s="935"/>
      <c r="OWZ757" s="935"/>
      <c r="OXA757" s="935"/>
      <c r="OXB757" s="935"/>
      <c r="OXC757" s="935"/>
      <c r="OXD757" s="935"/>
      <c r="OXE757" s="935"/>
      <c r="OXF757" s="935"/>
      <c r="OXG757" s="935"/>
      <c r="OXH757" s="935"/>
      <c r="OXI757" s="935"/>
      <c r="OXJ757" s="935"/>
      <c r="OXK757" s="935"/>
      <c r="OXL757" s="935"/>
      <c r="OXM757" s="935"/>
      <c r="OXN757" s="935"/>
      <c r="OXO757" s="935"/>
      <c r="OXP757" s="935"/>
      <c r="OXQ757" s="935"/>
      <c r="OXR757" s="935"/>
      <c r="OXS757" s="935"/>
      <c r="OXT757" s="935"/>
      <c r="OXU757" s="935"/>
      <c r="OXV757" s="935"/>
      <c r="OXW757" s="935"/>
      <c r="OXX757" s="935"/>
      <c r="OXY757" s="935"/>
      <c r="OXZ757" s="935"/>
      <c r="OYA757" s="935"/>
      <c r="OYB757" s="935"/>
      <c r="OYC757" s="935"/>
      <c r="OYD757" s="935"/>
      <c r="OYE757" s="935"/>
      <c r="OYF757" s="935"/>
      <c r="OYG757" s="935"/>
      <c r="OYH757" s="935"/>
      <c r="OYI757" s="935"/>
      <c r="OYJ757" s="935"/>
      <c r="OYK757" s="935"/>
      <c r="OYL757" s="935"/>
      <c r="OYM757" s="935"/>
      <c r="OYN757" s="935"/>
      <c r="OYO757" s="935"/>
      <c r="OYP757" s="935"/>
      <c r="OYQ757" s="935"/>
      <c r="OYR757" s="935"/>
      <c r="OYS757" s="935"/>
      <c r="OYT757" s="935"/>
      <c r="OYU757" s="935"/>
      <c r="OYV757" s="935"/>
      <c r="OYW757" s="935"/>
      <c r="OYX757" s="935"/>
      <c r="OYY757" s="935"/>
      <c r="OYZ757" s="935"/>
      <c r="OZA757" s="935"/>
      <c r="OZB757" s="935"/>
      <c r="OZC757" s="935"/>
      <c r="OZD757" s="935"/>
      <c r="OZE757" s="935"/>
      <c r="OZF757" s="935"/>
      <c r="OZG757" s="935"/>
      <c r="OZH757" s="935"/>
      <c r="OZI757" s="935"/>
      <c r="OZJ757" s="935"/>
      <c r="OZK757" s="935"/>
      <c r="OZL757" s="935"/>
      <c r="OZM757" s="935"/>
      <c r="OZN757" s="935"/>
      <c r="OZO757" s="935"/>
      <c r="OZP757" s="935"/>
      <c r="OZQ757" s="935"/>
      <c r="OZR757" s="935"/>
      <c r="OZS757" s="935"/>
      <c r="OZT757" s="935"/>
      <c r="OZU757" s="935"/>
      <c r="OZV757" s="935"/>
      <c r="OZW757" s="935"/>
      <c r="OZX757" s="935"/>
      <c r="OZY757" s="935"/>
      <c r="OZZ757" s="935"/>
      <c r="PAA757" s="935"/>
      <c r="PAB757" s="935"/>
      <c r="PAC757" s="935"/>
      <c r="PAD757" s="935"/>
      <c r="PAE757" s="935"/>
      <c r="PAF757" s="935"/>
      <c r="PAG757" s="935"/>
      <c r="PAH757" s="935"/>
      <c r="PAI757" s="935"/>
      <c r="PAJ757" s="935"/>
      <c r="PAK757" s="935"/>
      <c r="PAL757" s="935"/>
      <c r="PAM757" s="935"/>
      <c r="PAN757" s="935"/>
      <c r="PAO757" s="935"/>
      <c r="PAP757" s="935"/>
      <c r="PAQ757" s="935"/>
      <c r="PAR757" s="935"/>
      <c r="PAS757" s="935"/>
      <c r="PAT757" s="935"/>
      <c r="PAU757" s="935"/>
      <c r="PAV757" s="935"/>
      <c r="PAW757" s="935"/>
      <c r="PAX757" s="935"/>
      <c r="PAY757" s="935"/>
      <c r="PAZ757" s="935"/>
      <c r="PBA757" s="935"/>
      <c r="PBB757" s="935"/>
      <c r="PBC757" s="935"/>
      <c r="PBD757" s="935"/>
      <c r="PBE757" s="935"/>
      <c r="PBF757" s="935"/>
      <c r="PBG757" s="935"/>
      <c r="PBH757" s="935"/>
      <c r="PBI757" s="935"/>
      <c r="PBJ757" s="935"/>
      <c r="PBK757" s="935"/>
      <c r="PBL757" s="935"/>
      <c r="PBM757" s="935"/>
      <c r="PBN757" s="935"/>
      <c r="PBO757" s="935"/>
      <c r="PBP757" s="935"/>
      <c r="PBQ757" s="935"/>
      <c r="PBR757" s="935"/>
      <c r="PBS757" s="935"/>
      <c r="PBT757" s="935"/>
      <c r="PBU757" s="935"/>
      <c r="PBV757" s="935"/>
      <c r="PBW757" s="935"/>
      <c r="PBX757" s="935"/>
      <c r="PBY757" s="935"/>
      <c r="PBZ757" s="935"/>
      <c r="PCA757" s="935"/>
      <c r="PCB757" s="935"/>
      <c r="PCC757" s="935"/>
      <c r="PCD757" s="935"/>
      <c r="PCE757" s="935"/>
      <c r="PCF757" s="935"/>
      <c r="PCG757" s="935"/>
      <c r="PCH757" s="935"/>
      <c r="PCI757" s="935"/>
      <c r="PCJ757" s="935"/>
      <c r="PCK757" s="935"/>
      <c r="PCL757" s="935"/>
      <c r="PCM757" s="935"/>
      <c r="PCN757" s="935"/>
      <c r="PCO757" s="935"/>
      <c r="PCP757" s="935"/>
      <c r="PCQ757" s="935"/>
      <c r="PCR757" s="935"/>
      <c r="PCS757" s="935"/>
      <c r="PCT757" s="935"/>
      <c r="PCU757" s="935"/>
      <c r="PCV757" s="935"/>
      <c r="PCW757" s="935"/>
      <c r="PCX757" s="935"/>
      <c r="PCY757" s="935"/>
      <c r="PCZ757" s="935"/>
      <c r="PDA757" s="935"/>
      <c r="PDB757" s="935"/>
      <c r="PDC757" s="935"/>
      <c r="PDD757" s="935"/>
      <c r="PDE757" s="935"/>
      <c r="PDF757" s="935"/>
      <c r="PDG757" s="935"/>
      <c r="PDH757" s="935"/>
      <c r="PDI757" s="935"/>
      <c r="PDJ757" s="935"/>
      <c r="PDK757" s="935"/>
      <c r="PDL757" s="935"/>
      <c r="PDM757" s="935"/>
      <c r="PDN757" s="935"/>
      <c r="PDO757" s="935"/>
      <c r="PDP757" s="935"/>
      <c r="PDQ757" s="935"/>
      <c r="PDR757" s="935"/>
      <c r="PDS757" s="935"/>
      <c r="PDT757" s="935"/>
      <c r="PDU757" s="935"/>
      <c r="PDV757" s="935"/>
      <c r="PDW757" s="935"/>
      <c r="PDX757" s="935"/>
      <c r="PDY757" s="935"/>
      <c r="PDZ757" s="935"/>
      <c r="PEA757" s="935"/>
      <c r="PEB757" s="935"/>
      <c r="PEC757" s="935"/>
      <c r="PED757" s="935"/>
      <c r="PEE757" s="935"/>
      <c r="PEF757" s="935"/>
      <c r="PEG757" s="935"/>
      <c r="PEH757" s="935"/>
      <c r="PEI757" s="935"/>
      <c r="PEJ757" s="935"/>
      <c r="PEK757" s="935"/>
      <c r="PEL757" s="935"/>
      <c r="PEM757" s="935"/>
      <c r="PEN757" s="935"/>
      <c r="PEO757" s="935"/>
      <c r="PEP757" s="935"/>
      <c r="PEQ757" s="935"/>
      <c r="PER757" s="935"/>
      <c r="PES757" s="935"/>
      <c r="PET757" s="935"/>
      <c r="PEU757" s="935"/>
      <c r="PEV757" s="935"/>
      <c r="PEW757" s="935"/>
      <c r="PEX757" s="935"/>
      <c r="PEY757" s="935"/>
      <c r="PEZ757" s="935"/>
      <c r="PFA757" s="935"/>
      <c r="PFB757" s="935"/>
      <c r="PFC757" s="935"/>
      <c r="PFD757" s="935"/>
      <c r="PFE757" s="935"/>
      <c r="PFF757" s="935"/>
      <c r="PFG757" s="935"/>
      <c r="PFH757" s="935"/>
      <c r="PFI757" s="935"/>
      <c r="PFJ757" s="935"/>
      <c r="PFK757" s="935"/>
      <c r="PFL757" s="935"/>
      <c r="PFM757" s="935"/>
      <c r="PFN757" s="935"/>
      <c r="PFO757" s="935"/>
      <c r="PFP757" s="935"/>
      <c r="PFQ757" s="935"/>
      <c r="PFR757" s="935"/>
      <c r="PFS757" s="935"/>
      <c r="PFT757" s="935"/>
      <c r="PFU757" s="935"/>
      <c r="PFV757" s="935"/>
      <c r="PFW757" s="935"/>
      <c r="PFX757" s="935"/>
      <c r="PFY757" s="935"/>
      <c r="PFZ757" s="935"/>
      <c r="PGA757" s="935"/>
      <c r="PGB757" s="935"/>
      <c r="PGC757" s="935"/>
      <c r="PGD757" s="935"/>
      <c r="PGE757" s="935"/>
      <c r="PGF757" s="935"/>
      <c r="PGG757" s="935"/>
      <c r="PGH757" s="935"/>
      <c r="PGI757" s="935"/>
      <c r="PGJ757" s="935"/>
      <c r="PGK757" s="935"/>
      <c r="PGL757" s="935"/>
      <c r="PGM757" s="935"/>
      <c r="PGN757" s="935"/>
      <c r="PGO757" s="935"/>
      <c r="PGP757" s="935"/>
      <c r="PGQ757" s="935"/>
      <c r="PGR757" s="935"/>
      <c r="PGS757" s="935"/>
      <c r="PGT757" s="935"/>
      <c r="PGU757" s="935"/>
      <c r="PGV757" s="935"/>
      <c r="PGW757" s="935"/>
      <c r="PGX757" s="935"/>
      <c r="PGY757" s="935"/>
      <c r="PGZ757" s="935"/>
      <c r="PHA757" s="935"/>
      <c r="PHB757" s="935"/>
      <c r="PHC757" s="935"/>
      <c r="PHD757" s="935"/>
      <c r="PHE757" s="935"/>
      <c r="PHF757" s="935"/>
      <c r="PHG757" s="935"/>
      <c r="PHH757" s="935"/>
      <c r="PHI757" s="935"/>
      <c r="PHJ757" s="935"/>
      <c r="PHK757" s="935"/>
      <c r="PHL757" s="935"/>
      <c r="PHM757" s="935"/>
      <c r="PHN757" s="935"/>
      <c r="PHO757" s="935"/>
      <c r="PHP757" s="935"/>
      <c r="PHQ757" s="935"/>
      <c r="PHR757" s="935"/>
      <c r="PHS757" s="935"/>
      <c r="PHT757" s="935"/>
      <c r="PHU757" s="935"/>
      <c r="PHV757" s="935"/>
      <c r="PHW757" s="935"/>
      <c r="PHX757" s="935"/>
      <c r="PHY757" s="935"/>
      <c r="PHZ757" s="935"/>
      <c r="PIA757" s="935"/>
      <c r="PIB757" s="935"/>
      <c r="PIC757" s="935"/>
      <c r="PID757" s="935"/>
      <c r="PIE757" s="935"/>
      <c r="PIF757" s="935"/>
      <c r="PIG757" s="935"/>
      <c r="PIH757" s="935"/>
      <c r="PII757" s="935"/>
      <c r="PIJ757" s="935"/>
      <c r="PIK757" s="935"/>
      <c r="PIL757" s="935"/>
      <c r="PIM757" s="935"/>
      <c r="PIN757" s="935"/>
      <c r="PIO757" s="935"/>
      <c r="PIP757" s="935"/>
      <c r="PIQ757" s="935"/>
      <c r="PIR757" s="935"/>
      <c r="PIS757" s="935"/>
      <c r="PIT757" s="935"/>
      <c r="PIU757" s="935"/>
      <c r="PIV757" s="935"/>
      <c r="PIW757" s="935"/>
      <c r="PIX757" s="935"/>
      <c r="PIY757" s="935"/>
      <c r="PIZ757" s="935"/>
      <c r="PJA757" s="935"/>
      <c r="PJB757" s="935"/>
      <c r="PJC757" s="935"/>
      <c r="PJD757" s="935"/>
      <c r="PJE757" s="935"/>
      <c r="PJF757" s="935"/>
      <c r="PJG757" s="935"/>
      <c r="PJH757" s="935"/>
      <c r="PJI757" s="935"/>
      <c r="PJJ757" s="935"/>
      <c r="PJK757" s="935"/>
      <c r="PJL757" s="935"/>
      <c r="PJM757" s="935"/>
      <c r="PJN757" s="935"/>
      <c r="PJO757" s="935"/>
      <c r="PJP757" s="935"/>
      <c r="PJQ757" s="935"/>
      <c r="PJR757" s="935"/>
      <c r="PJS757" s="935"/>
      <c r="PJT757" s="935"/>
      <c r="PJU757" s="935"/>
      <c r="PJV757" s="935"/>
      <c r="PJW757" s="935"/>
      <c r="PJX757" s="935"/>
      <c r="PJY757" s="935"/>
      <c r="PJZ757" s="935"/>
      <c r="PKA757" s="935"/>
      <c r="PKB757" s="935"/>
      <c r="PKC757" s="935"/>
      <c r="PKD757" s="935"/>
      <c r="PKE757" s="935"/>
      <c r="PKF757" s="935"/>
      <c r="PKG757" s="935"/>
      <c r="PKH757" s="935"/>
      <c r="PKI757" s="935"/>
      <c r="PKJ757" s="935"/>
      <c r="PKK757" s="935"/>
      <c r="PKL757" s="935"/>
      <c r="PKM757" s="935"/>
      <c r="PKN757" s="935"/>
      <c r="PKO757" s="935"/>
      <c r="PKP757" s="935"/>
      <c r="PKQ757" s="935"/>
      <c r="PKR757" s="935"/>
      <c r="PKS757" s="935"/>
      <c r="PKT757" s="935"/>
      <c r="PKU757" s="935"/>
      <c r="PKV757" s="935"/>
      <c r="PKW757" s="935"/>
      <c r="PKX757" s="935"/>
      <c r="PKY757" s="935"/>
      <c r="PKZ757" s="935"/>
      <c r="PLA757" s="935"/>
      <c r="PLB757" s="935"/>
      <c r="PLC757" s="935"/>
      <c r="PLD757" s="935"/>
      <c r="PLE757" s="935"/>
      <c r="PLF757" s="935"/>
      <c r="PLG757" s="935"/>
      <c r="PLH757" s="935"/>
      <c r="PLI757" s="935"/>
      <c r="PLJ757" s="935"/>
      <c r="PLK757" s="935"/>
      <c r="PLL757" s="935"/>
      <c r="PLM757" s="935"/>
      <c r="PLN757" s="935"/>
      <c r="PLO757" s="935"/>
      <c r="PLP757" s="935"/>
      <c r="PLQ757" s="935"/>
      <c r="PLR757" s="935"/>
      <c r="PLS757" s="935"/>
      <c r="PLT757" s="935"/>
      <c r="PLU757" s="935"/>
      <c r="PLV757" s="935"/>
      <c r="PLW757" s="935"/>
      <c r="PLX757" s="935"/>
      <c r="PLY757" s="935"/>
      <c r="PLZ757" s="935"/>
      <c r="PMA757" s="935"/>
      <c r="PMB757" s="935"/>
      <c r="PMC757" s="935"/>
      <c r="PMD757" s="935"/>
      <c r="PME757" s="935"/>
      <c r="PMF757" s="935"/>
      <c r="PMG757" s="935"/>
      <c r="PMH757" s="935"/>
      <c r="PMI757" s="935"/>
      <c r="PMJ757" s="935"/>
      <c r="PMK757" s="935"/>
      <c r="PML757" s="935"/>
      <c r="PMM757" s="935"/>
      <c r="PMN757" s="935"/>
      <c r="PMO757" s="935"/>
      <c r="PMP757" s="935"/>
      <c r="PMQ757" s="935"/>
      <c r="PMR757" s="935"/>
      <c r="PMS757" s="935"/>
      <c r="PMT757" s="935"/>
      <c r="PMU757" s="935"/>
      <c r="PMV757" s="935"/>
      <c r="PMW757" s="935"/>
      <c r="PMX757" s="935"/>
      <c r="PMY757" s="935"/>
      <c r="PMZ757" s="935"/>
      <c r="PNA757" s="935"/>
      <c r="PNB757" s="935"/>
      <c r="PNC757" s="935"/>
      <c r="PND757" s="935"/>
      <c r="PNE757" s="935"/>
      <c r="PNF757" s="935"/>
      <c r="PNG757" s="935"/>
      <c r="PNH757" s="935"/>
      <c r="PNI757" s="935"/>
      <c r="PNJ757" s="935"/>
      <c r="PNK757" s="935"/>
      <c r="PNL757" s="935"/>
      <c r="PNM757" s="935"/>
      <c r="PNN757" s="935"/>
      <c r="PNO757" s="935"/>
      <c r="PNP757" s="935"/>
      <c r="PNQ757" s="935"/>
      <c r="PNR757" s="935"/>
      <c r="PNS757" s="935"/>
      <c r="PNT757" s="935"/>
      <c r="PNU757" s="935"/>
      <c r="PNV757" s="935"/>
      <c r="PNW757" s="935"/>
      <c r="PNX757" s="935"/>
      <c r="PNY757" s="935"/>
      <c r="PNZ757" s="935"/>
      <c r="POA757" s="935"/>
      <c r="POB757" s="935"/>
      <c r="POC757" s="935"/>
      <c r="POD757" s="935"/>
      <c r="POE757" s="935"/>
      <c r="POF757" s="935"/>
      <c r="POG757" s="935"/>
      <c r="POH757" s="935"/>
      <c r="POI757" s="935"/>
      <c r="POJ757" s="935"/>
      <c r="POK757" s="935"/>
      <c r="POL757" s="935"/>
      <c r="POM757" s="935"/>
      <c r="PON757" s="935"/>
      <c r="POO757" s="935"/>
      <c r="POP757" s="935"/>
      <c r="POQ757" s="935"/>
      <c r="POR757" s="935"/>
      <c r="POS757" s="935"/>
      <c r="POT757" s="935"/>
      <c r="POU757" s="935"/>
      <c r="POV757" s="935"/>
      <c r="POW757" s="935"/>
      <c r="POX757" s="935"/>
      <c r="POY757" s="935"/>
      <c r="POZ757" s="935"/>
      <c r="PPA757" s="935"/>
      <c r="PPB757" s="935"/>
      <c r="PPC757" s="935"/>
      <c r="PPD757" s="935"/>
      <c r="PPE757" s="935"/>
      <c r="PPF757" s="935"/>
      <c r="PPG757" s="935"/>
      <c r="PPH757" s="935"/>
      <c r="PPI757" s="935"/>
      <c r="PPJ757" s="935"/>
      <c r="PPK757" s="935"/>
      <c r="PPL757" s="935"/>
      <c r="PPM757" s="935"/>
      <c r="PPN757" s="935"/>
      <c r="PPO757" s="935"/>
      <c r="PPP757" s="935"/>
      <c r="PPQ757" s="935"/>
      <c r="PPR757" s="935"/>
      <c r="PPS757" s="935"/>
      <c r="PPT757" s="935"/>
      <c r="PPU757" s="935"/>
      <c r="PPV757" s="935"/>
      <c r="PPW757" s="935"/>
      <c r="PPX757" s="935"/>
      <c r="PPY757" s="935"/>
      <c r="PPZ757" s="935"/>
      <c r="PQA757" s="935"/>
      <c r="PQB757" s="935"/>
      <c r="PQC757" s="935"/>
      <c r="PQD757" s="935"/>
      <c r="PQE757" s="935"/>
      <c r="PQF757" s="935"/>
      <c r="PQG757" s="935"/>
      <c r="PQH757" s="935"/>
      <c r="PQI757" s="935"/>
      <c r="PQJ757" s="935"/>
      <c r="PQK757" s="935"/>
      <c r="PQL757" s="935"/>
      <c r="PQM757" s="935"/>
      <c r="PQN757" s="935"/>
      <c r="PQO757" s="935"/>
      <c r="PQP757" s="935"/>
      <c r="PQQ757" s="935"/>
      <c r="PQR757" s="935"/>
      <c r="PQS757" s="935"/>
      <c r="PQT757" s="935"/>
      <c r="PQU757" s="935"/>
      <c r="PQV757" s="935"/>
      <c r="PQW757" s="935"/>
      <c r="PQX757" s="935"/>
      <c r="PQY757" s="935"/>
      <c r="PQZ757" s="935"/>
      <c r="PRA757" s="935"/>
      <c r="PRB757" s="935"/>
      <c r="PRC757" s="935"/>
      <c r="PRD757" s="935"/>
      <c r="PRE757" s="935"/>
      <c r="PRF757" s="935"/>
      <c r="PRG757" s="935"/>
      <c r="PRH757" s="935"/>
      <c r="PRI757" s="935"/>
      <c r="PRJ757" s="935"/>
      <c r="PRK757" s="935"/>
      <c r="PRL757" s="935"/>
      <c r="PRM757" s="935"/>
      <c r="PRN757" s="935"/>
      <c r="PRO757" s="935"/>
      <c r="PRP757" s="935"/>
      <c r="PRQ757" s="935"/>
      <c r="PRR757" s="935"/>
      <c r="PRS757" s="935"/>
      <c r="PRT757" s="935"/>
      <c r="PRU757" s="935"/>
      <c r="PRV757" s="935"/>
      <c r="PRW757" s="935"/>
      <c r="PRX757" s="935"/>
      <c r="PRY757" s="935"/>
      <c r="PRZ757" s="935"/>
      <c r="PSA757" s="935"/>
      <c r="PSB757" s="935"/>
      <c r="PSC757" s="935"/>
      <c r="PSD757" s="935"/>
      <c r="PSE757" s="935"/>
      <c r="PSF757" s="935"/>
      <c r="PSG757" s="935"/>
      <c r="PSH757" s="935"/>
      <c r="PSI757" s="935"/>
      <c r="PSJ757" s="935"/>
      <c r="PSK757" s="935"/>
      <c r="PSL757" s="935"/>
      <c r="PSM757" s="935"/>
      <c r="PSN757" s="935"/>
      <c r="PSO757" s="935"/>
      <c r="PSP757" s="935"/>
      <c r="PSQ757" s="935"/>
      <c r="PSR757" s="935"/>
      <c r="PSS757" s="935"/>
      <c r="PST757" s="935"/>
      <c r="PSU757" s="935"/>
      <c r="PSV757" s="935"/>
      <c r="PSW757" s="935"/>
      <c r="PSX757" s="935"/>
      <c r="PSY757" s="935"/>
      <c r="PSZ757" s="935"/>
      <c r="PTA757" s="935"/>
      <c r="PTB757" s="935"/>
      <c r="PTC757" s="935"/>
      <c r="PTD757" s="935"/>
      <c r="PTE757" s="935"/>
      <c r="PTF757" s="935"/>
      <c r="PTG757" s="935"/>
      <c r="PTH757" s="935"/>
      <c r="PTI757" s="935"/>
      <c r="PTJ757" s="935"/>
      <c r="PTK757" s="935"/>
      <c r="PTL757" s="935"/>
      <c r="PTM757" s="935"/>
      <c r="PTN757" s="935"/>
      <c r="PTO757" s="935"/>
      <c r="PTP757" s="935"/>
      <c r="PTQ757" s="935"/>
      <c r="PTR757" s="935"/>
      <c r="PTS757" s="935"/>
      <c r="PTT757" s="935"/>
      <c r="PTU757" s="935"/>
      <c r="PTV757" s="935"/>
      <c r="PTW757" s="935"/>
      <c r="PTX757" s="935"/>
      <c r="PTY757" s="935"/>
      <c r="PTZ757" s="935"/>
      <c r="PUA757" s="935"/>
      <c r="PUB757" s="935"/>
      <c r="PUC757" s="935"/>
      <c r="PUD757" s="935"/>
      <c r="PUE757" s="935"/>
      <c r="PUF757" s="935"/>
      <c r="PUG757" s="935"/>
      <c r="PUH757" s="935"/>
      <c r="PUI757" s="935"/>
      <c r="PUJ757" s="935"/>
      <c r="PUK757" s="935"/>
      <c r="PUL757" s="935"/>
      <c r="PUM757" s="935"/>
      <c r="PUN757" s="935"/>
      <c r="PUO757" s="935"/>
      <c r="PUP757" s="935"/>
      <c r="PUQ757" s="935"/>
      <c r="PUR757" s="935"/>
      <c r="PUS757" s="935"/>
      <c r="PUT757" s="935"/>
      <c r="PUU757" s="935"/>
      <c r="PUV757" s="935"/>
      <c r="PUW757" s="935"/>
      <c r="PUX757" s="935"/>
      <c r="PUY757" s="935"/>
      <c r="PUZ757" s="935"/>
      <c r="PVA757" s="935"/>
      <c r="PVB757" s="935"/>
      <c r="PVC757" s="935"/>
      <c r="PVD757" s="935"/>
      <c r="PVE757" s="935"/>
      <c r="PVF757" s="935"/>
      <c r="PVG757" s="935"/>
      <c r="PVH757" s="935"/>
      <c r="PVI757" s="935"/>
      <c r="PVJ757" s="935"/>
      <c r="PVK757" s="935"/>
      <c r="PVL757" s="935"/>
      <c r="PVM757" s="935"/>
      <c r="PVN757" s="935"/>
      <c r="PVO757" s="935"/>
      <c r="PVP757" s="935"/>
      <c r="PVQ757" s="935"/>
      <c r="PVR757" s="935"/>
      <c r="PVS757" s="935"/>
      <c r="PVT757" s="935"/>
      <c r="PVU757" s="935"/>
      <c r="PVV757" s="935"/>
      <c r="PVW757" s="935"/>
      <c r="PVX757" s="935"/>
      <c r="PVY757" s="935"/>
      <c r="PVZ757" s="935"/>
      <c r="PWA757" s="935"/>
      <c r="PWB757" s="935"/>
      <c r="PWC757" s="935"/>
      <c r="PWD757" s="935"/>
      <c r="PWE757" s="935"/>
      <c r="PWF757" s="935"/>
      <c r="PWG757" s="935"/>
      <c r="PWH757" s="935"/>
      <c r="PWI757" s="935"/>
      <c r="PWJ757" s="935"/>
      <c r="PWK757" s="935"/>
      <c r="PWL757" s="935"/>
      <c r="PWM757" s="935"/>
      <c r="PWN757" s="935"/>
      <c r="PWO757" s="935"/>
      <c r="PWP757" s="935"/>
      <c r="PWQ757" s="935"/>
      <c r="PWR757" s="935"/>
      <c r="PWS757" s="935"/>
      <c r="PWT757" s="935"/>
      <c r="PWU757" s="935"/>
      <c r="PWV757" s="935"/>
      <c r="PWW757" s="935"/>
      <c r="PWX757" s="935"/>
      <c r="PWY757" s="935"/>
      <c r="PWZ757" s="935"/>
      <c r="PXA757" s="935"/>
      <c r="PXB757" s="935"/>
      <c r="PXC757" s="935"/>
      <c r="PXD757" s="935"/>
      <c r="PXE757" s="935"/>
      <c r="PXF757" s="935"/>
      <c r="PXG757" s="935"/>
      <c r="PXH757" s="935"/>
      <c r="PXI757" s="935"/>
      <c r="PXJ757" s="935"/>
      <c r="PXK757" s="935"/>
      <c r="PXL757" s="935"/>
      <c r="PXM757" s="935"/>
      <c r="PXN757" s="935"/>
      <c r="PXO757" s="935"/>
      <c r="PXP757" s="935"/>
      <c r="PXQ757" s="935"/>
      <c r="PXR757" s="935"/>
      <c r="PXS757" s="935"/>
      <c r="PXT757" s="935"/>
      <c r="PXU757" s="935"/>
      <c r="PXV757" s="935"/>
      <c r="PXW757" s="935"/>
      <c r="PXX757" s="935"/>
      <c r="PXY757" s="935"/>
      <c r="PXZ757" s="935"/>
      <c r="PYA757" s="935"/>
      <c r="PYB757" s="935"/>
      <c r="PYC757" s="935"/>
      <c r="PYD757" s="935"/>
      <c r="PYE757" s="935"/>
      <c r="PYF757" s="935"/>
      <c r="PYG757" s="935"/>
      <c r="PYH757" s="935"/>
      <c r="PYI757" s="935"/>
      <c r="PYJ757" s="935"/>
      <c r="PYK757" s="935"/>
      <c r="PYL757" s="935"/>
      <c r="PYM757" s="935"/>
      <c r="PYN757" s="935"/>
      <c r="PYO757" s="935"/>
      <c r="PYP757" s="935"/>
      <c r="PYQ757" s="935"/>
      <c r="PYR757" s="935"/>
      <c r="PYS757" s="935"/>
      <c r="PYT757" s="935"/>
      <c r="PYU757" s="935"/>
      <c r="PYV757" s="935"/>
      <c r="PYW757" s="935"/>
      <c r="PYX757" s="935"/>
      <c r="PYY757" s="935"/>
      <c r="PYZ757" s="935"/>
      <c r="PZA757" s="935"/>
      <c r="PZB757" s="935"/>
      <c r="PZC757" s="935"/>
      <c r="PZD757" s="935"/>
      <c r="PZE757" s="935"/>
      <c r="PZF757" s="935"/>
      <c r="PZG757" s="935"/>
      <c r="PZH757" s="935"/>
      <c r="PZI757" s="935"/>
      <c r="PZJ757" s="935"/>
      <c r="PZK757" s="935"/>
      <c r="PZL757" s="935"/>
      <c r="PZM757" s="935"/>
      <c r="PZN757" s="935"/>
      <c r="PZO757" s="935"/>
      <c r="PZP757" s="935"/>
      <c r="PZQ757" s="935"/>
      <c r="PZR757" s="935"/>
      <c r="PZS757" s="935"/>
      <c r="PZT757" s="935"/>
      <c r="PZU757" s="935"/>
      <c r="PZV757" s="935"/>
      <c r="PZW757" s="935"/>
      <c r="PZX757" s="935"/>
      <c r="PZY757" s="935"/>
      <c r="PZZ757" s="935"/>
      <c r="QAA757" s="935"/>
      <c r="QAB757" s="935"/>
      <c r="QAC757" s="935"/>
      <c r="QAD757" s="935"/>
      <c r="QAE757" s="935"/>
      <c r="QAF757" s="935"/>
      <c r="QAG757" s="935"/>
      <c r="QAH757" s="935"/>
      <c r="QAI757" s="935"/>
      <c r="QAJ757" s="935"/>
      <c r="QAK757" s="935"/>
      <c r="QAL757" s="935"/>
      <c r="QAM757" s="935"/>
      <c r="QAN757" s="935"/>
      <c r="QAO757" s="935"/>
      <c r="QAP757" s="935"/>
      <c r="QAQ757" s="935"/>
      <c r="QAR757" s="935"/>
      <c r="QAS757" s="935"/>
      <c r="QAT757" s="935"/>
      <c r="QAU757" s="935"/>
      <c r="QAV757" s="935"/>
      <c r="QAW757" s="935"/>
      <c r="QAX757" s="935"/>
      <c r="QAY757" s="935"/>
      <c r="QAZ757" s="935"/>
      <c r="QBA757" s="935"/>
      <c r="QBB757" s="935"/>
      <c r="QBC757" s="935"/>
      <c r="QBD757" s="935"/>
      <c r="QBE757" s="935"/>
      <c r="QBF757" s="935"/>
      <c r="QBG757" s="935"/>
      <c r="QBH757" s="935"/>
      <c r="QBI757" s="935"/>
      <c r="QBJ757" s="935"/>
      <c r="QBK757" s="935"/>
      <c r="QBL757" s="935"/>
      <c r="QBM757" s="935"/>
      <c r="QBN757" s="935"/>
      <c r="QBO757" s="935"/>
      <c r="QBP757" s="935"/>
      <c r="QBQ757" s="935"/>
      <c r="QBR757" s="935"/>
      <c r="QBS757" s="935"/>
      <c r="QBT757" s="935"/>
      <c r="QBU757" s="935"/>
      <c r="QBV757" s="935"/>
      <c r="QBW757" s="935"/>
      <c r="QBX757" s="935"/>
      <c r="QBY757" s="935"/>
      <c r="QBZ757" s="935"/>
      <c r="QCA757" s="935"/>
      <c r="QCB757" s="935"/>
      <c r="QCC757" s="935"/>
      <c r="QCD757" s="935"/>
      <c r="QCE757" s="935"/>
      <c r="QCF757" s="935"/>
      <c r="QCG757" s="935"/>
      <c r="QCH757" s="935"/>
      <c r="QCI757" s="935"/>
      <c r="QCJ757" s="935"/>
      <c r="QCK757" s="935"/>
      <c r="QCL757" s="935"/>
      <c r="QCM757" s="935"/>
      <c r="QCN757" s="935"/>
      <c r="QCO757" s="935"/>
      <c r="QCP757" s="935"/>
      <c r="QCQ757" s="935"/>
      <c r="QCR757" s="935"/>
      <c r="QCS757" s="935"/>
      <c r="QCT757" s="935"/>
      <c r="QCU757" s="935"/>
      <c r="QCV757" s="935"/>
      <c r="QCW757" s="935"/>
      <c r="QCX757" s="935"/>
      <c r="QCY757" s="935"/>
      <c r="QCZ757" s="935"/>
      <c r="QDA757" s="935"/>
      <c r="QDB757" s="935"/>
      <c r="QDC757" s="935"/>
      <c r="QDD757" s="935"/>
      <c r="QDE757" s="935"/>
      <c r="QDF757" s="935"/>
      <c r="QDG757" s="935"/>
      <c r="QDH757" s="935"/>
      <c r="QDI757" s="935"/>
      <c r="QDJ757" s="935"/>
      <c r="QDK757" s="935"/>
      <c r="QDL757" s="935"/>
      <c r="QDM757" s="935"/>
      <c r="QDN757" s="935"/>
      <c r="QDO757" s="935"/>
      <c r="QDP757" s="935"/>
      <c r="QDQ757" s="935"/>
      <c r="QDR757" s="935"/>
      <c r="QDS757" s="935"/>
      <c r="QDT757" s="935"/>
      <c r="QDU757" s="935"/>
      <c r="QDV757" s="935"/>
      <c r="QDW757" s="935"/>
      <c r="QDX757" s="935"/>
      <c r="QDY757" s="935"/>
      <c r="QDZ757" s="935"/>
      <c r="QEA757" s="935"/>
      <c r="QEB757" s="935"/>
      <c r="QEC757" s="935"/>
      <c r="QED757" s="935"/>
      <c r="QEE757" s="935"/>
      <c r="QEF757" s="935"/>
      <c r="QEG757" s="935"/>
      <c r="QEH757" s="935"/>
      <c r="QEI757" s="935"/>
      <c r="QEJ757" s="935"/>
      <c r="QEK757" s="935"/>
      <c r="QEL757" s="935"/>
      <c r="QEM757" s="935"/>
      <c r="QEN757" s="935"/>
      <c r="QEO757" s="935"/>
      <c r="QEP757" s="935"/>
      <c r="QEQ757" s="935"/>
      <c r="QER757" s="935"/>
      <c r="QES757" s="935"/>
      <c r="QET757" s="935"/>
      <c r="QEU757" s="935"/>
      <c r="QEV757" s="935"/>
      <c r="QEW757" s="935"/>
      <c r="QEX757" s="935"/>
      <c r="QEY757" s="935"/>
      <c r="QEZ757" s="935"/>
      <c r="QFA757" s="935"/>
      <c r="QFB757" s="935"/>
      <c r="QFC757" s="935"/>
      <c r="QFD757" s="935"/>
      <c r="QFE757" s="935"/>
      <c r="QFF757" s="935"/>
      <c r="QFG757" s="935"/>
      <c r="QFH757" s="935"/>
      <c r="QFI757" s="935"/>
      <c r="QFJ757" s="935"/>
      <c r="QFK757" s="935"/>
      <c r="QFL757" s="935"/>
      <c r="QFM757" s="935"/>
      <c r="QFN757" s="935"/>
      <c r="QFO757" s="935"/>
      <c r="QFP757" s="935"/>
      <c r="QFQ757" s="935"/>
      <c r="QFR757" s="935"/>
      <c r="QFS757" s="935"/>
      <c r="QFT757" s="935"/>
      <c r="QFU757" s="935"/>
      <c r="QFV757" s="935"/>
      <c r="QFW757" s="935"/>
      <c r="QFX757" s="935"/>
      <c r="QFY757" s="935"/>
      <c r="QFZ757" s="935"/>
      <c r="QGA757" s="935"/>
      <c r="QGB757" s="935"/>
      <c r="QGC757" s="935"/>
      <c r="QGD757" s="935"/>
      <c r="QGE757" s="935"/>
      <c r="QGF757" s="935"/>
      <c r="QGG757" s="935"/>
      <c r="QGH757" s="935"/>
      <c r="QGI757" s="935"/>
      <c r="QGJ757" s="935"/>
      <c r="QGK757" s="935"/>
      <c r="QGL757" s="935"/>
      <c r="QGM757" s="935"/>
      <c r="QGN757" s="935"/>
      <c r="QGO757" s="935"/>
      <c r="QGP757" s="935"/>
      <c r="QGQ757" s="935"/>
      <c r="QGR757" s="935"/>
      <c r="QGS757" s="935"/>
      <c r="QGT757" s="935"/>
      <c r="QGU757" s="935"/>
      <c r="QGV757" s="935"/>
      <c r="QGW757" s="935"/>
      <c r="QGX757" s="935"/>
      <c r="QGY757" s="935"/>
      <c r="QGZ757" s="935"/>
      <c r="QHA757" s="935"/>
      <c r="QHB757" s="935"/>
      <c r="QHC757" s="935"/>
      <c r="QHD757" s="935"/>
      <c r="QHE757" s="935"/>
      <c r="QHF757" s="935"/>
      <c r="QHG757" s="935"/>
      <c r="QHH757" s="935"/>
      <c r="QHI757" s="935"/>
      <c r="QHJ757" s="935"/>
      <c r="QHK757" s="935"/>
      <c r="QHL757" s="935"/>
      <c r="QHM757" s="935"/>
      <c r="QHN757" s="935"/>
      <c r="QHO757" s="935"/>
      <c r="QHP757" s="935"/>
      <c r="QHQ757" s="935"/>
      <c r="QHR757" s="935"/>
      <c r="QHS757" s="935"/>
      <c r="QHT757" s="935"/>
      <c r="QHU757" s="935"/>
      <c r="QHV757" s="935"/>
      <c r="QHW757" s="935"/>
      <c r="QHX757" s="935"/>
      <c r="QHY757" s="935"/>
      <c r="QHZ757" s="935"/>
      <c r="QIA757" s="935"/>
      <c r="QIB757" s="935"/>
      <c r="QIC757" s="935"/>
      <c r="QID757" s="935"/>
      <c r="QIE757" s="935"/>
      <c r="QIF757" s="935"/>
      <c r="QIG757" s="935"/>
      <c r="QIH757" s="935"/>
      <c r="QII757" s="935"/>
      <c r="QIJ757" s="935"/>
      <c r="QIK757" s="935"/>
      <c r="QIL757" s="935"/>
      <c r="QIM757" s="935"/>
      <c r="QIN757" s="935"/>
      <c r="QIO757" s="935"/>
      <c r="QIP757" s="935"/>
      <c r="QIQ757" s="935"/>
      <c r="QIR757" s="935"/>
      <c r="QIS757" s="935"/>
      <c r="QIT757" s="935"/>
      <c r="QIU757" s="935"/>
      <c r="QIV757" s="935"/>
      <c r="QIW757" s="935"/>
      <c r="QIX757" s="935"/>
      <c r="QIY757" s="935"/>
      <c r="QIZ757" s="935"/>
      <c r="QJA757" s="935"/>
      <c r="QJB757" s="935"/>
      <c r="QJC757" s="935"/>
      <c r="QJD757" s="935"/>
      <c r="QJE757" s="935"/>
      <c r="QJF757" s="935"/>
      <c r="QJG757" s="935"/>
      <c r="QJH757" s="935"/>
      <c r="QJI757" s="935"/>
      <c r="QJJ757" s="935"/>
      <c r="QJK757" s="935"/>
      <c r="QJL757" s="935"/>
      <c r="QJM757" s="935"/>
      <c r="QJN757" s="935"/>
      <c r="QJO757" s="935"/>
      <c r="QJP757" s="935"/>
      <c r="QJQ757" s="935"/>
      <c r="QJR757" s="935"/>
      <c r="QJS757" s="935"/>
      <c r="QJT757" s="935"/>
      <c r="QJU757" s="935"/>
      <c r="QJV757" s="935"/>
      <c r="QJW757" s="935"/>
      <c r="QJX757" s="935"/>
      <c r="QJY757" s="935"/>
      <c r="QJZ757" s="935"/>
      <c r="QKA757" s="935"/>
      <c r="QKB757" s="935"/>
      <c r="QKC757" s="935"/>
      <c r="QKD757" s="935"/>
      <c r="QKE757" s="935"/>
      <c r="QKF757" s="935"/>
      <c r="QKG757" s="935"/>
      <c r="QKH757" s="935"/>
      <c r="QKI757" s="935"/>
      <c r="QKJ757" s="935"/>
      <c r="QKK757" s="935"/>
      <c r="QKL757" s="935"/>
      <c r="QKM757" s="935"/>
      <c r="QKN757" s="935"/>
      <c r="QKO757" s="935"/>
      <c r="QKP757" s="935"/>
      <c r="QKQ757" s="935"/>
      <c r="QKR757" s="935"/>
      <c r="QKS757" s="935"/>
      <c r="QKT757" s="935"/>
      <c r="QKU757" s="935"/>
      <c r="QKV757" s="935"/>
      <c r="QKW757" s="935"/>
      <c r="QKX757" s="935"/>
      <c r="QKY757" s="935"/>
      <c r="QKZ757" s="935"/>
      <c r="QLA757" s="935"/>
      <c r="QLB757" s="935"/>
      <c r="QLC757" s="935"/>
      <c r="QLD757" s="935"/>
      <c r="QLE757" s="935"/>
      <c r="QLF757" s="935"/>
      <c r="QLG757" s="935"/>
      <c r="QLH757" s="935"/>
      <c r="QLI757" s="935"/>
      <c r="QLJ757" s="935"/>
      <c r="QLK757" s="935"/>
      <c r="QLL757" s="935"/>
      <c r="QLM757" s="935"/>
      <c r="QLN757" s="935"/>
      <c r="QLO757" s="935"/>
      <c r="QLP757" s="935"/>
      <c r="QLQ757" s="935"/>
      <c r="QLR757" s="935"/>
      <c r="QLS757" s="935"/>
      <c r="QLT757" s="935"/>
      <c r="QLU757" s="935"/>
      <c r="QLV757" s="935"/>
      <c r="QLW757" s="935"/>
      <c r="QLX757" s="935"/>
      <c r="QLY757" s="935"/>
      <c r="QLZ757" s="935"/>
      <c r="QMA757" s="935"/>
      <c r="QMB757" s="935"/>
      <c r="QMC757" s="935"/>
      <c r="QMD757" s="935"/>
      <c r="QME757" s="935"/>
      <c r="QMF757" s="935"/>
      <c r="QMG757" s="935"/>
      <c r="QMH757" s="935"/>
      <c r="QMI757" s="935"/>
      <c r="QMJ757" s="935"/>
      <c r="QMK757" s="935"/>
      <c r="QML757" s="935"/>
      <c r="QMM757" s="935"/>
      <c r="QMN757" s="935"/>
      <c r="QMO757" s="935"/>
      <c r="QMP757" s="935"/>
      <c r="QMQ757" s="935"/>
      <c r="QMR757" s="935"/>
      <c r="QMS757" s="935"/>
      <c r="QMT757" s="935"/>
      <c r="QMU757" s="935"/>
      <c r="QMV757" s="935"/>
      <c r="QMW757" s="935"/>
      <c r="QMX757" s="935"/>
      <c r="QMY757" s="935"/>
      <c r="QMZ757" s="935"/>
      <c r="QNA757" s="935"/>
      <c r="QNB757" s="935"/>
      <c r="QNC757" s="935"/>
      <c r="QND757" s="935"/>
      <c r="QNE757" s="935"/>
      <c r="QNF757" s="935"/>
      <c r="QNG757" s="935"/>
      <c r="QNH757" s="935"/>
      <c r="QNI757" s="935"/>
      <c r="QNJ757" s="935"/>
      <c r="QNK757" s="935"/>
      <c r="QNL757" s="935"/>
      <c r="QNM757" s="935"/>
      <c r="QNN757" s="935"/>
      <c r="QNO757" s="935"/>
      <c r="QNP757" s="935"/>
      <c r="QNQ757" s="935"/>
      <c r="QNR757" s="935"/>
      <c r="QNS757" s="935"/>
      <c r="QNT757" s="935"/>
      <c r="QNU757" s="935"/>
      <c r="QNV757" s="935"/>
      <c r="QNW757" s="935"/>
      <c r="QNX757" s="935"/>
      <c r="QNY757" s="935"/>
      <c r="QNZ757" s="935"/>
      <c r="QOA757" s="935"/>
      <c r="QOB757" s="935"/>
      <c r="QOC757" s="935"/>
      <c r="QOD757" s="935"/>
      <c r="QOE757" s="935"/>
      <c r="QOF757" s="935"/>
      <c r="QOG757" s="935"/>
      <c r="QOH757" s="935"/>
      <c r="QOI757" s="935"/>
      <c r="QOJ757" s="935"/>
      <c r="QOK757" s="935"/>
      <c r="QOL757" s="935"/>
      <c r="QOM757" s="935"/>
      <c r="QON757" s="935"/>
      <c r="QOO757" s="935"/>
      <c r="QOP757" s="935"/>
      <c r="QOQ757" s="935"/>
      <c r="QOR757" s="935"/>
      <c r="QOS757" s="935"/>
      <c r="QOT757" s="935"/>
      <c r="QOU757" s="935"/>
      <c r="QOV757" s="935"/>
      <c r="QOW757" s="935"/>
      <c r="QOX757" s="935"/>
      <c r="QOY757" s="935"/>
      <c r="QOZ757" s="935"/>
      <c r="QPA757" s="935"/>
      <c r="QPB757" s="935"/>
      <c r="QPC757" s="935"/>
      <c r="QPD757" s="935"/>
      <c r="QPE757" s="935"/>
      <c r="QPF757" s="935"/>
      <c r="QPG757" s="935"/>
      <c r="QPH757" s="935"/>
      <c r="QPI757" s="935"/>
      <c r="QPJ757" s="935"/>
      <c r="QPK757" s="935"/>
      <c r="QPL757" s="935"/>
      <c r="QPM757" s="935"/>
      <c r="QPN757" s="935"/>
      <c r="QPO757" s="935"/>
      <c r="QPP757" s="935"/>
      <c r="QPQ757" s="935"/>
      <c r="QPR757" s="935"/>
      <c r="QPS757" s="935"/>
      <c r="QPT757" s="935"/>
      <c r="QPU757" s="935"/>
      <c r="QPV757" s="935"/>
      <c r="QPW757" s="935"/>
      <c r="QPX757" s="935"/>
      <c r="QPY757" s="935"/>
      <c r="QPZ757" s="935"/>
      <c r="QQA757" s="935"/>
      <c r="QQB757" s="935"/>
      <c r="QQC757" s="935"/>
      <c r="QQD757" s="935"/>
      <c r="QQE757" s="935"/>
      <c r="QQF757" s="935"/>
      <c r="QQG757" s="935"/>
      <c r="QQH757" s="935"/>
      <c r="QQI757" s="935"/>
      <c r="QQJ757" s="935"/>
      <c r="QQK757" s="935"/>
      <c r="QQL757" s="935"/>
      <c r="QQM757" s="935"/>
      <c r="QQN757" s="935"/>
      <c r="QQO757" s="935"/>
      <c r="QQP757" s="935"/>
      <c r="QQQ757" s="935"/>
      <c r="QQR757" s="935"/>
      <c r="QQS757" s="935"/>
      <c r="QQT757" s="935"/>
      <c r="QQU757" s="935"/>
      <c r="QQV757" s="935"/>
      <c r="QQW757" s="935"/>
      <c r="QQX757" s="935"/>
      <c r="QQY757" s="935"/>
      <c r="QQZ757" s="935"/>
      <c r="QRA757" s="935"/>
      <c r="QRB757" s="935"/>
      <c r="QRC757" s="935"/>
      <c r="QRD757" s="935"/>
      <c r="QRE757" s="935"/>
      <c r="QRF757" s="935"/>
      <c r="QRG757" s="935"/>
      <c r="QRH757" s="935"/>
      <c r="QRI757" s="935"/>
      <c r="QRJ757" s="935"/>
      <c r="QRK757" s="935"/>
      <c r="QRL757" s="935"/>
      <c r="QRM757" s="935"/>
      <c r="QRN757" s="935"/>
      <c r="QRO757" s="935"/>
      <c r="QRP757" s="935"/>
      <c r="QRQ757" s="935"/>
      <c r="QRR757" s="935"/>
      <c r="QRS757" s="935"/>
      <c r="QRT757" s="935"/>
      <c r="QRU757" s="935"/>
      <c r="QRV757" s="935"/>
      <c r="QRW757" s="935"/>
      <c r="QRX757" s="935"/>
      <c r="QRY757" s="935"/>
      <c r="QRZ757" s="935"/>
      <c r="QSA757" s="935"/>
      <c r="QSB757" s="935"/>
      <c r="QSC757" s="935"/>
      <c r="QSD757" s="935"/>
      <c r="QSE757" s="935"/>
      <c r="QSF757" s="935"/>
      <c r="QSG757" s="935"/>
      <c r="QSH757" s="935"/>
      <c r="QSI757" s="935"/>
      <c r="QSJ757" s="935"/>
      <c r="QSK757" s="935"/>
      <c r="QSL757" s="935"/>
      <c r="QSM757" s="935"/>
      <c r="QSN757" s="935"/>
      <c r="QSO757" s="935"/>
      <c r="QSP757" s="935"/>
      <c r="QSQ757" s="935"/>
      <c r="QSR757" s="935"/>
      <c r="QSS757" s="935"/>
      <c r="QST757" s="935"/>
      <c r="QSU757" s="935"/>
      <c r="QSV757" s="935"/>
      <c r="QSW757" s="935"/>
      <c r="QSX757" s="935"/>
      <c r="QSY757" s="935"/>
      <c r="QSZ757" s="935"/>
      <c r="QTA757" s="935"/>
      <c r="QTB757" s="935"/>
      <c r="QTC757" s="935"/>
      <c r="QTD757" s="935"/>
      <c r="QTE757" s="935"/>
      <c r="QTF757" s="935"/>
      <c r="QTG757" s="935"/>
      <c r="QTH757" s="935"/>
      <c r="QTI757" s="935"/>
      <c r="QTJ757" s="935"/>
      <c r="QTK757" s="935"/>
      <c r="QTL757" s="935"/>
      <c r="QTM757" s="935"/>
      <c r="QTN757" s="935"/>
      <c r="QTO757" s="935"/>
      <c r="QTP757" s="935"/>
      <c r="QTQ757" s="935"/>
      <c r="QTR757" s="935"/>
      <c r="QTS757" s="935"/>
      <c r="QTT757" s="935"/>
      <c r="QTU757" s="935"/>
      <c r="QTV757" s="935"/>
      <c r="QTW757" s="935"/>
      <c r="QTX757" s="935"/>
      <c r="QTY757" s="935"/>
      <c r="QTZ757" s="935"/>
      <c r="QUA757" s="935"/>
      <c r="QUB757" s="935"/>
      <c r="QUC757" s="935"/>
      <c r="QUD757" s="935"/>
      <c r="QUE757" s="935"/>
      <c r="QUF757" s="935"/>
      <c r="QUG757" s="935"/>
      <c r="QUH757" s="935"/>
      <c r="QUI757" s="935"/>
      <c r="QUJ757" s="935"/>
      <c r="QUK757" s="935"/>
      <c r="QUL757" s="935"/>
      <c r="QUM757" s="935"/>
      <c r="QUN757" s="935"/>
      <c r="QUO757" s="935"/>
      <c r="QUP757" s="935"/>
      <c r="QUQ757" s="935"/>
      <c r="QUR757" s="935"/>
      <c r="QUS757" s="935"/>
      <c r="QUT757" s="935"/>
      <c r="QUU757" s="935"/>
      <c r="QUV757" s="935"/>
      <c r="QUW757" s="935"/>
      <c r="QUX757" s="935"/>
      <c r="QUY757" s="935"/>
      <c r="QUZ757" s="935"/>
      <c r="QVA757" s="935"/>
      <c r="QVB757" s="935"/>
      <c r="QVC757" s="935"/>
      <c r="QVD757" s="935"/>
      <c r="QVE757" s="935"/>
      <c r="QVF757" s="935"/>
      <c r="QVG757" s="935"/>
      <c r="QVH757" s="935"/>
      <c r="QVI757" s="935"/>
      <c r="QVJ757" s="935"/>
      <c r="QVK757" s="935"/>
      <c r="QVL757" s="935"/>
      <c r="QVM757" s="935"/>
      <c r="QVN757" s="935"/>
      <c r="QVO757" s="935"/>
      <c r="QVP757" s="935"/>
      <c r="QVQ757" s="935"/>
      <c r="QVR757" s="935"/>
      <c r="QVS757" s="935"/>
      <c r="QVT757" s="935"/>
      <c r="QVU757" s="935"/>
      <c r="QVV757" s="935"/>
      <c r="QVW757" s="935"/>
      <c r="QVX757" s="935"/>
      <c r="QVY757" s="935"/>
      <c r="QVZ757" s="935"/>
      <c r="QWA757" s="935"/>
      <c r="QWB757" s="935"/>
      <c r="QWC757" s="935"/>
      <c r="QWD757" s="935"/>
      <c r="QWE757" s="935"/>
      <c r="QWF757" s="935"/>
      <c r="QWG757" s="935"/>
      <c r="QWH757" s="935"/>
      <c r="QWI757" s="935"/>
      <c r="QWJ757" s="935"/>
      <c r="QWK757" s="935"/>
      <c r="QWL757" s="935"/>
      <c r="QWM757" s="935"/>
      <c r="QWN757" s="935"/>
      <c r="QWO757" s="935"/>
      <c r="QWP757" s="935"/>
      <c r="QWQ757" s="935"/>
      <c r="QWR757" s="935"/>
      <c r="QWS757" s="935"/>
      <c r="QWT757" s="935"/>
      <c r="QWU757" s="935"/>
      <c r="QWV757" s="935"/>
      <c r="QWW757" s="935"/>
      <c r="QWX757" s="935"/>
      <c r="QWY757" s="935"/>
      <c r="QWZ757" s="935"/>
      <c r="QXA757" s="935"/>
      <c r="QXB757" s="935"/>
      <c r="QXC757" s="935"/>
      <c r="QXD757" s="935"/>
      <c r="QXE757" s="935"/>
      <c r="QXF757" s="935"/>
      <c r="QXG757" s="935"/>
      <c r="QXH757" s="935"/>
      <c r="QXI757" s="935"/>
      <c r="QXJ757" s="935"/>
      <c r="QXK757" s="935"/>
      <c r="QXL757" s="935"/>
      <c r="QXM757" s="935"/>
      <c r="QXN757" s="935"/>
      <c r="QXO757" s="935"/>
      <c r="QXP757" s="935"/>
      <c r="QXQ757" s="935"/>
      <c r="QXR757" s="935"/>
      <c r="QXS757" s="935"/>
      <c r="QXT757" s="935"/>
      <c r="QXU757" s="935"/>
      <c r="QXV757" s="935"/>
      <c r="QXW757" s="935"/>
      <c r="QXX757" s="935"/>
      <c r="QXY757" s="935"/>
      <c r="QXZ757" s="935"/>
      <c r="QYA757" s="935"/>
      <c r="QYB757" s="935"/>
      <c r="QYC757" s="935"/>
      <c r="QYD757" s="935"/>
      <c r="QYE757" s="935"/>
      <c r="QYF757" s="935"/>
      <c r="QYG757" s="935"/>
      <c r="QYH757" s="935"/>
      <c r="QYI757" s="935"/>
      <c r="QYJ757" s="935"/>
      <c r="QYK757" s="935"/>
      <c r="QYL757" s="935"/>
      <c r="QYM757" s="935"/>
      <c r="QYN757" s="935"/>
      <c r="QYO757" s="935"/>
      <c r="QYP757" s="935"/>
      <c r="QYQ757" s="935"/>
      <c r="QYR757" s="935"/>
      <c r="QYS757" s="935"/>
      <c r="QYT757" s="935"/>
      <c r="QYU757" s="935"/>
      <c r="QYV757" s="935"/>
      <c r="QYW757" s="935"/>
      <c r="QYX757" s="935"/>
      <c r="QYY757" s="935"/>
      <c r="QYZ757" s="935"/>
      <c r="QZA757" s="935"/>
      <c r="QZB757" s="935"/>
      <c r="QZC757" s="935"/>
      <c r="QZD757" s="935"/>
      <c r="QZE757" s="935"/>
      <c r="QZF757" s="935"/>
      <c r="QZG757" s="935"/>
      <c r="QZH757" s="935"/>
      <c r="QZI757" s="935"/>
      <c r="QZJ757" s="935"/>
      <c r="QZK757" s="935"/>
      <c r="QZL757" s="935"/>
      <c r="QZM757" s="935"/>
      <c r="QZN757" s="935"/>
      <c r="QZO757" s="935"/>
      <c r="QZP757" s="935"/>
      <c r="QZQ757" s="935"/>
      <c r="QZR757" s="935"/>
      <c r="QZS757" s="935"/>
      <c r="QZT757" s="935"/>
      <c r="QZU757" s="935"/>
      <c r="QZV757" s="935"/>
      <c r="QZW757" s="935"/>
      <c r="QZX757" s="935"/>
      <c r="QZY757" s="935"/>
      <c r="QZZ757" s="935"/>
      <c r="RAA757" s="935"/>
      <c r="RAB757" s="935"/>
      <c r="RAC757" s="935"/>
      <c r="RAD757" s="935"/>
      <c r="RAE757" s="935"/>
      <c r="RAF757" s="935"/>
      <c r="RAG757" s="935"/>
      <c r="RAH757" s="935"/>
      <c r="RAI757" s="935"/>
      <c r="RAJ757" s="935"/>
      <c r="RAK757" s="935"/>
      <c r="RAL757" s="935"/>
      <c r="RAM757" s="935"/>
      <c r="RAN757" s="935"/>
      <c r="RAO757" s="935"/>
      <c r="RAP757" s="935"/>
      <c r="RAQ757" s="935"/>
      <c r="RAR757" s="935"/>
      <c r="RAS757" s="935"/>
      <c r="RAT757" s="935"/>
      <c r="RAU757" s="935"/>
      <c r="RAV757" s="935"/>
      <c r="RAW757" s="935"/>
      <c r="RAX757" s="935"/>
      <c r="RAY757" s="935"/>
      <c r="RAZ757" s="935"/>
      <c r="RBA757" s="935"/>
      <c r="RBB757" s="935"/>
      <c r="RBC757" s="935"/>
      <c r="RBD757" s="935"/>
      <c r="RBE757" s="935"/>
      <c r="RBF757" s="935"/>
      <c r="RBG757" s="935"/>
      <c r="RBH757" s="935"/>
      <c r="RBI757" s="935"/>
      <c r="RBJ757" s="935"/>
      <c r="RBK757" s="935"/>
      <c r="RBL757" s="935"/>
      <c r="RBM757" s="935"/>
      <c r="RBN757" s="935"/>
      <c r="RBO757" s="935"/>
      <c r="RBP757" s="935"/>
      <c r="RBQ757" s="935"/>
      <c r="RBR757" s="935"/>
      <c r="RBS757" s="935"/>
      <c r="RBT757" s="935"/>
      <c r="RBU757" s="935"/>
      <c r="RBV757" s="935"/>
      <c r="RBW757" s="935"/>
      <c r="RBX757" s="935"/>
      <c r="RBY757" s="935"/>
      <c r="RBZ757" s="935"/>
      <c r="RCA757" s="935"/>
      <c r="RCB757" s="935"/>
      <c r="RCC757" s="935"/>
      <c r="RCD757" s="935"/>
      <c r="RCE757" s="935"/>
      <c r="RCF757" s="935"/>
      <c r="RCG757" s="935"/>
      <c r="RCH757" s="935"/>
      <c r="RCI757" s="935"/>
      <c r="RCJ757" s="935"/>
      <c r="RCK757" s="935"/>
      <c r="RCL757" s="935"/>
      <c r="RCM757" s="935"/>
      <c r="RCN757" s="935"/>
      <c r="RCO757" s="935"/>
      <c r="RCP757" s="935"/>
      <c r="RCQ757" s="935"/>
      <c r="RCR757" s="935"/>
      <c r="RCS757" s="935"/>
      <c r="RCT757" s="935"/>
      <c r="RCU757" s="935"/>
      <c r="RCV757" s="935"/>
      <c r="RCW757" s="935"/>
      <c r="RCX757" s="935"/>
      <c r="RCY757" s="935"/>
      <c r="RCZ757" s="935"/>
      <c r="RDA757" s="935"/>
      <c r="RDB757" s="935"/>
      <c r="RDC757" s="935"/>
      <c r="RDD757" s="935"/>
      <c r="RDE757" s="935"/>
      <c r="RDF757" s="935"/>
      <c r="RDG757" s="935"/>
      <c r="RDH757" s="935"/>
      <c r="RDI757" s="935"/>
      <c r="RDJ757" s="935"/>
      <c r="RDK757" s="935"/>
      <c r="RDL757" s="935"/>
      <c r="RDM757" s="935"/>
      <c r="RDN757" s="935"/>
      <c r="RDO757" s="935"/>
      <c r="RDP757" s="935"/>
      <c r="RDQ757" s="935"/>
      <c r="RDR757" s="935"/>
      <c r="RDS757" s="935"/>
      <c r="RDT757" s="935"/>
      <c r="RDU757" s="935"/>
      <c r="RDV757" s="935"/>
      <c r="RDW757" s="935"/>
      <c r="RDX757" s="935"/>
      <c r="RDY757" s="935"/>
      <c r="RDZ757" s="935"/>
      <c r="REA757" s="935"/>
      <c r="REB757" s="935"/>
      <c r="REC757" s="935"/>
      <c r="RED757" s="935"/>
      <c r="REE757" s="935"/>
      <c r="REF757" s="935"/>
      <c r="REG757" s="935"/>
      <c r="REH757" s="935"/>
      <c r="REI757" s="935"/>
      <c r="REJ757" s="935"/>
      <c r="REK757" s="935"/>
      <c r="REL757" s="935"/>
      <c r="REM757" s="935"/>
      <c r="REN757" s="935"/>
      <c r="REO757" s="935"/>
      <c r="REP757" s="935"/>
      <c r="REQ757" s="935"/>
      <c r="RER757" s="935"/>
      <c r="RES757" s="935"/>
      <c r="RET757" s="935"/>
      <c r="REU757" s="935"/>
      <c r="REV757" s="935"/>
      <c r="REW757" s="935"/>
      <c r="REX757" s="935"/>
      <c r="REY757" s="935"/>
      <c r="REZ757" s="935"/>
      <c r="RFA757" s="935"/>
      <c r="RFB757" s="935"/>
      <c r="RFC757" s="935"/>
      <c r="RFD757" s="935"/>
      <c r="RFE757" s="935"/>
      <c r="RFF757" s="935"/>
      <c r="RFG757" s="935"/>
      <c r="RFH757" s="935"/>
      <c r="RFI757" s="935"/>
      <c r="RFJ757" s="935"/>
      <c r="RFK757" s="935"/>
      <c r="RFL757" s="935"/>
      <c r="RFM757" s="935"/>
      <c r="RFN757" s="935"/>
      <c r="RFO757" s="935"/>
      <c r="RFP757" s="935"/>
      <c r="RFQ757" s="935"/>
      <c r="RFR757" s="935"/>
      <c r="RFS757" s="935"/>
      <c r="RFT757" s="935"/>
      <c r="RFU757" s="935"/>
      <c r="RFV757" s="935"/>
      <c r="RFW757" s="935"/>
      <c r="RFX757" s="935"/>
      <c r="RFY757" s="935"/>
      <c r="RFZ757" s="935"/>
      <c r="RGA757" s="935"/>
      <c r="RGB757" s="935"/>
      <c r="RGC757" s="935"/>
      <c r="RGD757" s="935"/>
      <c r="RGE757" s="935"/>
      <c r="RGF757" s="935"/>
      <c r="RGG757" s="935"/>
      <c r="RGH757" s="935"/>
      <c r="RGI757" s="935"/>
      <c r="RGJ757" s="935"/>
      <c r="RGK757" s="935"/>
      <c r="RGL757" s="935"/>
      <c r="RGM757" s="935"/>
      <c r="RGN757" s="935"/>
      <c r="RGO757" s="935"/>
      <c r="RGP757" s="935"/>
      <c r="RGQ757" s="935"/>
      <c r="RGR757" s="935"/>
      <c r="RGS757" s="935"/>
      <c r="RGT757" s="935"/>
      <c r="RGU757" s="935"/>
      <c r="RGV757" s="935"/>
      <c r="RGW757" s="935"/>
      <c r="RGX757" s="935"/>
      <c r="RGY757" s="935"/>
      <c r="RGZ757" s="935"/>
      <c r="RHA757" s="935"/>
      <c r="RHB757" s="935"/>
      <c r="RHC757" s="935"/>
      <c r="RHD757" s="935"/>
      <c r="RHE757" s="935"/>
      <c r="RHF757" s="935"/>
      <c r="RHG757" s="935"/>
      <c r="RHH757" s="935"/>
      <c r="RHI757" s="935"/>
      <c r="RHJ757" s="935"/>
      <c r="RHK757" s="935"/>
      <c r="RHL757" s="935"/>
      <c r="RHM757" s="935"/>
      <c r="RHN757" s="935"/>
      <c r="RHO757" s="935"/>
      <c r="RHP757" s="935"/>
      <c r="RHQ757" s="935"/>
      <c r="RHR757" s="935"/>
      <c r="RHS757" s="935"/>
      <c r="RHT757" s="935"/>
      <c r="RHU757" s="935"/>
      <c r="RHV757" s="935"/>
      <c r="RHW757" s="935"/>
      <c r="RHX757" s="935"/>
      <c r="RHY757" s="935"/>
      <c r="RHZ757" s="935"/>
      <c r="RIA757" s="935"/>
      <c r="RIB757" s="935"/>
      <c r="RIC757" s="935"/>
      <c r="RID757" s="935"/>
      <c r="RIE757" s="935"/>
      <c r="RIF757" s="935"/>
      <c r="RIG757" s="935"/>
      <c r="RIH757" s="935"/>
      <c r="RII757" s="935"/>
      <c r="RIJ757" s="935"/>
      <c r="RIK757" s="935"/>
      <c r="RIL757" s="935"/>
      <c r="RIM757" s="935"/>
      <c r="RIN757" s="935"/>
      <c r="RIO757" s="935"/>
      <c r="RIP757" s="935"/>
      <c r="RIQ757" s="935"/>
      <c r="RIR757" s="935"/>
      <c r="RIS757" s="935"/>
      <c r="RIT757" s="935"/>
      <c r="RIU757" s="935"/>
      <c r="RIV757" s="935"/>
      <c r="RIW757" s="935"/>
      <c r="RIX757" s="935"/>
      <c r="RIY757" s="935"/>
      <c r="RIZ757" s="935"/>
      <c r="RJA757" s="935"/>
      <c r="RJB757" s="935"/>
      <c r="RJC757" s="935"/>
      <c r="RJD757" s="935"/>
      <c r="RJE757" s="935"/>
      <c r="RJF757" s="935"/>
      <c r="RJG757" s="935"/>
      <c r="RJH757" s="935"/>
      <c r="RJI757" s="935"/>
      <c r="RJJ757" s="935"/>
      <c r="RJK757" s="935"/>
      <c r="RJL757" s="935"/>
      <c r="RJM757" s="935"/>
      <c r="RJN757" s="935"/>
      <c r="RJO757" s="935"/>
      <c r="RJP757" s="935"/>
      <c r="RJQ757" s="935"/>
      <c r="RJR757" s="935"/>
      <c r="RJS757" s="935"/>
      <c r="RJT757" s="935"/>
      <c r="RJU757" s="935"/>
      <c r="RJV757" s="935"/>
      <c r="RJW757" s="935"/>
      <c r="RJX757" s="935"/>
      <c r="RJY757" s="935"/>
      <c r="RJZ757" s="935"/>
      <c r="RKA757" s="935"/>
      <c r="RKB757" s="935"/>
      <c r="RKC757" s="935"/>
      <c r="RKD757" s="935"/>
      <c r="RKE757" s="935"/>
      <c r="RKF757" s="935"/>
      <c r="RKG757" s="935"/>
      <c r="RKH757" s="935"/>
      <c r="RKI757" s="935"/>
      <c r="RKJ757" s="935"/>
      <c r="RKK757" s="935"/>
      <c r="RKL757" s="935"/>
      <c r="RKM757" s="935"/>
      <c r="RKN757" s="935"/>
      <c r="RKO757" s="935"/>
      <c r="RKP757" s="935"/>
      <c r="RKQ757" s="935"/>
      <c r="RKR757" s="935"/>
      <c r="RKS757" s="935"/>
      <c r="RKT757" s="935"/>
      <c r="RKU757" s="935"/>
      <c r="RKV757" s="935"/>
      <c r="RKW757" s="935"/>
      <c r="RKX757" s="935"/>
      <c r="RKY757" s="935"/>
      <c r="RKZ757" s="935"/>
      <c r="RLA757" s="935"/>
      <c r="RLB757" s="935"/>
      <c r="RLC757" s="935"/>
      <c r="RLD757" s="935"/>
      <c r="RLE757" s="935"/>
      <c r="RLF757" s="935"/>
      <c r="RLG757" s="935"/>
      <c r="RLH757" s="935"/>
      <c r="RLI757" s="935"/>
      <c r="RLJ757" s="935"/>
      <c r="RLK757" s="935"/>
      <c r="RLL757" s="935"/>
      <c r="RLM757" s="935"/>
      <c r="RLN757" s="935"/>
      <c r="RLO757" s="935"/>
      <c r="RLP757" s="935"/>
      <c r="RLQ757" s="935"/>
      <c r="RLR757" s="935"/>
      <c r="RLS757" s="935"/>
      <c r="RLT757" s="935"/>
      <c r="RLU757" s="935"/>
      <c r="RLV757" s="935"/>
      <c r="RLW757" s="935"/>
      <c r="RLX757" s="935"/>
      <c r="RLY757" s="935"/>
      <c r="RLZ757" s="935"/>
      <c r="RMA757" s="935"/>
      <c r="RMB757" s="935"/>
      <c r="RMC757" s="935"/>
      <c r="RMD757" s="935"/>
      <c r="RME757" s="935"/>
      <c r="RMF757" s="935"/>
      <c r="RMG757" s="935"/>
      <c r="RMH757" s="935"/>
      <c r="RMI757" s="935"/>
      <c r="RMJ757" s="935"/>
      <c r="RMK757" s="935"/>
      <c r="RML757" s="935"/>
      <c r="RMM757" s="935"/>
      <c r="RMN757" s="935"/>
      <c r="RMO757" s="935"/>
      <c r="RMP757" s="935"/>
      <c r="RMQ757" s="935"/>
      <c r="RMR757" s="935"/>
      <c r="RMS757" s="935"/>
      <c r="RMT757" s="935"/>
      <c r="RMU757" s="935"/>
      <c r="RMV757" s="935"/>
      <c r="RMW757" s="935"/>
      <c r="RMX757" s="935"/>
      <c r="RMY757" s="935"/>
      <c r="RMZ757" s="935"/>
      <c r="RNA757" s="935"/>
      <c r="RNB757" s="935"/>
      <c r="RNC757" s="935"/>
      <c r="RND757" s="935"/>
      <c r="RNE757" s="935"/>
      <c r="RNF757" s="935"/>
      <c r="RNG757" s="935"/>
      <c r="RNH757" s="935"/>
      <c r="RNI757" s="935"/>
      <c r="RNJ757" s="935"/>
      <c r="RNK757" s="935"/>
      <c r="RNL757" s="935"/>
      <c r="RNM757" s="935"/>
      <c r="RNN757" s="935"/>
      <c r="RNO757" s="935"/>
      <c r="RNP757" s="935"/>
      <c r="RNQ757" s="935"/>
      <c r="RNR757" s="935"/>
      <c r="RNS757" s="935"/>
      <c r="RNT757" s="935"/>
      <c r="RNU757" s="935"/>
      <c r="RNV757" s="935"/>
      <c r="RNW757" s="935"/>
      <c r="RNX757" s="935"/>
      <c r="RNY757" s="935"/>
      <c r="RNZ757" s="935"/>
      <c r="ROA757" s="935"/>
      <c r="ROB757" s="935"/>
      <c r="ROC757" s="935"/>
      <c r="ROD757" s="935"/>
      <c r="ROE757" s="935"/>
      <c r="ROF757" s="935"/>
      <c r="ROG757" s="935"/>
      <c r="ROH757" s="935"/>
      <c r="ROI757" s="935"/>
      <c r="ROJ757" s="935"/>
      <c r="ROK757" s="935"/>
      <c r="ROL757" s="935"/>
      <c r="ROM757" s="935"/>
      <c r="RON757" s="935"/>
      <c r="ROO757" s="935"/>
      <c r="ROP757" s="935"/>
      <c r="ROQ757" s="935"/>
      <c r="ROR757" s="935"/>
      <c r="ROS757" s="935"/>
      <c r="ROT757" s="935"/>
      <c r="ROU757" s="935"/>
      <c r="ROV757" s="935"/>
      <c r="ROW757" s="935"/>
      <c r="ROX757" s="935"/>
      <c r="ROY757" s="935"/>
      <c r="ROZ757" s="935"/>
      <c r="RPA757" s="935"/>
      <c r="RPB757" s="935"/>
      <c r="RPC757" s="935"/>
      <c r="RPD757" s="935"/>
      <c r="RPE757" s="935"/>
      <c r="RPF757" s="935"/>
      <c r="RPG757" s="935"/>
      <c r="RPH757" s="935"/>
      <c r="RPI757" s="935"/>
      <c r="RPJ757" s="935"/>
      <c r="RPK757" s="935"/>
      <c r="RPL757" s="935"/>
      <c r="RPM757" s="935"/>
      <c r="RPN757" s="935"/>
      <c r="RPO757" s="935"/>
      <c r="RPP757" s="935"/>
      <c r="RPQ757" s="935"/>
      <c r="RPR757" s="935"/>
      <c r="RPS757" s="935"/>
      <c r="RPT757" s="935"/>
      <c r="RPU757" s="935"/>
      <c r="RPV757" s="935"/>
      <c r="RPW757" s="935"/>
      <c r="RPX757" s="935"/>
      <c r="RPY757" s="935"/>
      <c r="RPZ757" s="935"/>
      <c r="RQA757" s="935"/>
      <c r="RQB757" s="935"/>
      <c r="RQC757" s="935"/>
      <c r="RQD757" s="935"/>
      <c r="RQE757" s="935"/>
      <c r="RQF757" s="935"/>
      <c r="RQG757" s="935"/>
      <c r="RQH757" s="935"/>
      <c r="RQI757" s="935"/>
      <c r="RQJ757" s="935"/>
      <c r="RQK757" s="935"/>
      <c r="RQL757" s="935"/>
      <c r="RQM757" s="935"/>
      <c r="RQN757" s="935"/>
      <c r="RQO757" s="935"/>
      <c r="RQP757" s="935"/>
      <c r="RQQ757" s="935"/>
      <c r="RQR757" s="935"/>
      <c r="RQS757" s="935"/>
      <c r="RQT757" s="935"/>
      <c r="RQU757" s="935"/>
      <c r="RQV757" s="935"/>
      <c r="RQW757" s="935"/>
      <c r="RQX757" s="935"/>
      <c r="RQY757" s="935"/>
      <c r="RQZ757" s="935"/>
      <c r="RRA757" s="935"/>
      <c r="RRB757" s="935"/>
      <c r="RRC757" s="935"/>
      <c r="RRD757" s="935"/>
      <c r="RRE757" s="935"/>
      <c r="RRF757" s="935"/>
      <c r="RRG757" s="935"/>
      <c r="RRH757" s="935"/>
      <c r="RRI757" s="935"/>
      <c r="RRJ757" s="935"/>
      <c r="RRK757" s="935"/>
      <c r="RRL757" s="935"/>
      <c r="RRM757" s="935"/>
      <c r="RRN757" s="935"/>
      <c r="RRO757" s="935"/>
      <c r="RRP757" s="935"/>
      <c r="RRQ757" s="935"/>
      <c r="RRR757" s="935"/>
      <c r="RRS757" s="935"/>
      <c r="RRT757" s="935"/>
      <c r="RRU757" s="935"/>
      <c r="RRV757" s="935"/>
      <c r="RRW757" s="935"/>
      <c r="RRX757" s="935"/>
      <c r="RRY757" s="935"/>
      <c r="RRZ757" s="935"/>
      <c r="RSA757" s="935"/>
      <c r="RSB757" s="935"/>
      <c r="RSC757" s="935"/>
      <c r="RSD757" s="935"/>
      <c r="RSE757" s="935"/>
      <c r="RSF757" s="935"/>
      <c r="RSG757" s="935"/>
      <c r="RSH757" s="935"/>
      <c r="RSI757" s="935"/>
      <c r="RSJ757" s="935"/>
      <c r="RSK757" s="935"/>
      <c r="RSL757" s="935"/>
      <c r="RSM757" s="935"/>
      <c r="RSN757" s="935"/>
      <c r="RSO757" s="935"/>
      <c r="RSP757" s="935"/>
      <c r="RSQ757" s="935"/>
      <c r="RSR757" s="935"/>
      <c r="RSS757" s="935"/>
      <c r="RST757" s="935"/>
      <c r="RSU757" s="935"/>
      <c r="RSV757" s="935"/>
      <c r="RSW757" s="935"/>
      <c r="RSX757" s="935"/>
      <c r="RSY757" s="935"/>
      <c r="RSZ757" s="935"/>
      <c r="RTA757" s="935"/>
      <c r="RTB757" s="935"/>
      <c r="RTC757" s="935"/>
      <c r="RTD757" s="935"/>
      <c r="RTE757" s="935"/>
      <c r="RTF757" s="935"/>
      <c r="RTG757" s="935"/>
      <c r="RTH757" s="935"/>
      <c r="RTI757" s="935"/>
      <c r="RTJ757" s="935"/>
      <c r="RTK757" s="935"/>
      <c r="RTL757" s="935"/>
      <c r="RTM757" s="935"/>
      <c r="RTN757" s="935"/>
      <c r="RTO757" s="935"/>
      <c r="RTP757" s="935"/>
      <c r="RTQ757" s="935"/>
      <c r="RTR757" s="935"/>
      <c r="RTS757" s="935"/>
      <c r="RTT757" s="935"/>
      <c r="RTU757" s="935"/>
      <c r="RTV757" s="935"/>
      <c r="RTW757" s="935"/>
      <c r="RTX757" s="935"/>
      <c r="RTY757" s="935"/>
      <c r="RTZ757" s="935"/>
      <c r="RUA757" s="935"/>
      <c r="RUB757" s="935"/>
      <c r="RUC757" s="935"/>
      <c r="RUD757" s="935"/>
      <c r="RUE757" s="935"/>
      <c r="RUF757" s="935"/>
      <c r="RUG757" s="935"/>
      <c r="RUH757" s="935"/>
      <c r="RUI757" s="935"/>
      <c r="RUJ757" s="935"/>
      <c r="RUK757" s="935"/>
      <c r="RUL757" s="935"/>
      <c r="RUM757" s="935"/>
      <c r="RUN757" s="935"/>
      <c r="RUO757" s="935"/>
      <c r="RUP757" s="935"/>
      <c r="RUQ757" s="935"/>
      <c r="RUR757" s="935"/>
      <c r="RUS757" s="935"/>
      <c r="RUT757" s="935"/>
      <c r="RUU757" s="935"/>
      <c r="RUV757" s="935"/>
      <c r="RUW757" s="935"/>
      <c r="RUX757" s="935"/>
      <c r="RUY757" s="935"/>
      <c r="RUZ757" s="935"/>
      <c r="RVA757" s="935"/>
      <c r="RVB757" s="935"/>
      <c r="RVC757" s="935"/>
      <c r="RVD757" s="935"/>
      <c r="RVE757" s="935"/>
      <c r="RVF757" s="935"/>
      <c r="RVG757" s="935"/>
      <c r="RVH757" s="935"/>
      <c r="RVI757" s="935"/>
      <c r="RVJ757" s="935"/>
      <c r="RVK757" s="935"/>
      <c r="RVL757" s="935"/>
      <c r="RVM757" s="935"/>
      <c r="RVN757" s="935"/>
      <c r="RVO757" s="935"/>
      <c r="RVP757" s="935"/>
      <c r="RVQ757" s="935"/>
      <c r="RVR757" s="935"/>
      <c r="RVS757" s="935"/>
      <c r="RVT757" s="935"/>
      <c r="RVU757" s="935"/>
      <c r="RVV757" s="935"/>
      <c r="RVW757" s="935"/>
      <c r="RVX757" s="935"/>
      <c r="RVY757" s="935"/>
      <c r="RVZ757" s="935"/>
      <c r="RWA757" s="935"/>
      <c r="RWB757" s="935"/>
      <c r="RWC757" s="935"/>
      <c r="RWD757" s="935"/>
      <c r="RWE757" s="935"/>
      <c r="RWF757" s="935"/>
      <c r="RWG757" s="935"/>
      <c r="RWH757" s="935"/>
      <c r="RWI757" s="935"/>
      <c r="RWJ757" s="935"/>
      <c r="RWK757" s="935"/>
      <c r="RWL757" s="935"/>
      <c r="RWM757" s="935"/>
      <c r="RWN757" s="935"/>
      <c r="RWO757" s="935"/>
      <c r="RWP757" s="935"/>
      <c r="RWQ757" s="935"/>
      <c r="RWR757" s="935"/>
      <c r="RWS757" s="935"/>
      <c r="RWT757" s="935"/>
      <c r="RWU757" s="935"/>
      <c r="RWV757" s="935"/>
      <c r="RWW757" s="935"/>
      <c r="RWX757" s="935"/>
      <c r="RWY757" s="935"/>
      <c r="RWZ757" s="935"/>
      <c r="RXA757" s="935"/>
      <c r="RXB757" s="935"/>
      <c r="RXC757" s="935"/>
      <c r="RXD757" s="935"/>
      <c r="RXE757" s="935"/>
      <c r="RXF757" s="935"/>
      <c r="RXG757" s="935"/>
      <c r="RXH757" s="935"/>
      <c r="RXI757" s="935"/>
      <c r="RXJ757" s="935"/>
      <c r="RXK757" s="935"/>
      <c r="RXL757" s="935"/>
      <c r="RXM757" s="935"/>
      <c r="RXN757" s="935"/>
      <c r="RXO757" s="935"/>
      <c r="RXP757" s="935"/>
      <c r="RXQ757" s="935"/>
      <c r="RXR757" s="935"/>
      <c r="RXS757" s="935"/>
      <c r="RXT757" s="935"/>
      <c r="RXU757" s="935"/>
      <c r="RXV757" s="935"/>
      <c r="RXW757" s="935"/>
      <c r="RXX757" s="935"/>
      <c r="RXY757" s="935"/>
      <c r="RXZ757" s="935"/>
      <c r="RYA757" s="935"/>
      <c r="RYB757" s="935"/>
      <c r="RYC757" s="935"/>
      <c r="RYD757" s="935"/>
      <c r="RYE757" s="935"/>
      <c r="RYF757" s="935"/>
      <c r="RYG757" s="935"/>
      <c r="RYH757" s="935"/>
      <c r="RYI757" s="935"/>
      <c r="RYJ757" s="935"/>
      <c r="RYK757" s="935"/>
      <c r="RYL757" s="935"/>
      <c r="RYM757" s="935"/>
      <c r="RYN757" s="935"/>
      <c r="RYO757" s="935"/>
      <c r="RYP757" s="935"/>
      <c r="RYQ757" s="935"/>
      <c r="RYR757" s="935"/>
      <c r="RYS757" s="935"/>
      <c r="RYT757" s="935"/>
      <c r="RYU757" s="935"/>
      <c r="RYV757" s="935"/>
      <c r="RYW757" s="935"/>
      <c r="RYX757" s="935"/>
      <c r="RYY757" s="935"/>
      <c r="RYZ757" s="935"/>
      <c r="RZA757" s="935"/>
      <c r="RZB757" s="935"/>
      <c r="RZC757" s="935"/>
      <c r="RZD757" s="935"/>
      <c r="RZE757" s="935"/>
      <c r="RZF757" s="935"/>
      <c r="RZG757" s="935"/>
      <c r="RZH757" s="935"/>
      <c r="RZI757" s="935"/>
      <c r="RZJ757" s="935"/>
      <c r="RZK757" s="935"/>
      <c r="RZL757" s="935"/>
      <c r="RZM757" s="935"/>
      <c r="RZN757" s="935"/>
      <c r="RZO757" s="935"/>
      <c r="RZP757" s="935"/>
      <c r="RZQ757" s="935"/>
      <c r="RZR757" s="935"/>
      <c r="RZS757" s="935"/>
      <c r="RZT757" s="935"/>
      <c r="RZU757" s="935"/>
      <c r="RZV757" s="935"/>
      <c r="RZW757" s="935"/>
      <c r="RZX757" s="935"/>
      <c r="RZY757" s="935"/>
      <c r="RZZ757" s="935"/>
      <c r="SAA757" s="935"/>
      <c r="SAB757" s="935"/>
      <c r="SAC757" s="935"/>
      <c r="SAD757" s="935"/>
      <c r="SAE757" s="935"/>
      <c r="SAF757" s="935"/>
      <c r="SAG757" s="935"/>
      <c r="SAH757" s="935"/>
      <c r="SAI757" s="935"/>
      <c r="SAJ757" s="935"/>
      <c r="SAK757" s="935"/>
      <c r="SAL757" s="935"/>
      <c r="SAM757" s="935"/>
      <c r="SAN757" s="935"/>
      <c r="SAO757" s="935"/>
      <c r="SAP757" s="935"/>
      <c r="SAQ757" s="935"/>
      <c r="SAR757" s="935"/>
      <c r="SAS757" s="935"/>
      <c r="SAT757" s="935"/>
      <c r="SAU757" s="935"/>
      <c r="SAV757" s="935"/>
      <c r="SAW757" s="935"/>
      <c r="SAX757" s="935"/>
      <c r="SAY757" s="935"/>
      <c r="SAZ757" s="935"/>
      <c r="SBA757" s="935"/>
      <c r="SBB757" s="935"/>
      <c r="SBC757" s="935"/>
      <c r="SBD757" s="935"/>
      <c r="SBE757" s="935"/>
      <c r="SBF757" s="935"/>
      <c r="SBG757" s="935"/>
      <c r="SBH757" s="935"/>
      <c r="SBI757" s="935"/>
      <c r="SBJ757" s="935"/>
      <c r="SBK757" s="935"/>
      <c r="SBL757" s="935"/>
      <c r="SBM757" s="935"/>
      <c r="SBN757" s="935"/>
      <c r="SBO757" s="935"/>
      <c r="SBP757" s="935"/>
      <c r="SBQ757" s="935"/>
      <c r="SBR757" s="935"/>
      <c r="SBS757" s="935"/>
      <c r="SBT757" s="935"/>
      <c r="SBU757" s="935"/>
      <c r="SBV757" s="935"/>
      <c r="SBW757" s="935"/>
      <c r="SBX757" s="935"/>
      <c r="SBY757" s="935"/>
      <c r="SBZ757" s="935"/>
      <c r="SCA757" s="935"/>
      <c r="SCB757" s="935"/>
      <c r="SCC757" s="935"/>
      <c r="SCD757" s="935"/>
      <c r="SCE757" s="935"/>
      <c r="SCF757" s="935"/>
      <c r="SCG757" s="935"/>
      <c r="SCH757" s="935"/>
      <c r="SCI757" s="935"/>
      <c r="SCJ757" s="935"/>
      <c r="SCK757" s="935"/>
      <c r="SCL757" s="935"/>
      <c r="SCM757" s="935"/>
      <c r="SCN757" s="935"/>
      <c r="SCO757" s="935"/>
      <c r="SCP757" s="935"/>
      <c r="SCQ757" s="935"/>
      <c r="SCR757" s="935"/>
      <c r="SCS757" s="935"/>
      <c r="SCT757" s="935"/>
      <c r="SCU757" s="935"/>
      <c r="SCV757" s="935"/>
      <c r="SCW757" s="935"/>
      <c r="SCX757" s="935"/>
      <c r="SCY757" s="935"/>
      <c r="SCZ757" s="935"/>
      <c r="SDA757" s="935"/>
      <c r="SDB757" s="935"/>
      <c r="SDC757" s="935"/>
      <c r="SDD757" s="935"/>
      <c r="SDE757" s="935"/>
      <c r="SDF757" s="935"/>
      <c r="SDG757" s="935"/>
      <c r="SDH757" s="935"/>
      <c r="SDI757" s="935"/>
      <c r="SDJ757" s="935"/>
      <c r="SDK757" s="935"/>
      <c r="SDL757" s="935"/>
      <c r="SDM757" s="935"/>
      <c r="SDN757" s="935"/>
      <c r="SDO757" s="935"/>
      <c r="SDP757" s="935"/>
      <c r="SDQ757" s="935"/>
      <c r="SDR757" s="935"/>
      <c r="SDS757" s="935"/>
      <c r="SDT757" s="935"/>
      <c r="SDU757" s="935"/>
      <c r="SDV757" s="935"/>
      <c r="SDW757" s="935"/>
      <c r="SDX757" s="935"/>
      <c r="SDY757" s="935"/>
      <c r="SDZ757" s="935"/>
      <c r="SEA757" s="935"/>
      <c r="SEB757" s="935"/>
      <c r="SEC757" s="935"/>
      <c r="SED757" s="935"/>
      <c r="SEE757" s="935"/>
      <c r="SEF757" s="935"/>
      <c r="SEG757" s="935"/>
      <c r="SEH757" s="935"/>
      <c r="SEI757" s="935"/>
      <c r="SEJ757" s="935"/>
      <c r="SEK757" s="935"/>
      <c r="SEL757" s="935"/>
      <c r="SEM757" s="935"/>
      <c r="SEN757" s="935"/>
      <c r="SEO757" s="935"/>
      <c r="SEP757" s="935"/>
      <c r="SEQ757" s="935"/>
      <c r="SER757" s="935"/>
      <c r="SES757" s="935"/>
      <c r="SET757" s="935"/>
      <c r="SEU757" s="935"/>
      <c r="SEV757" s="935"/>
      <c r="SEW757" s="935"/>
      <c r="SEX757" s="935"/>
      <c r="SEY757" s="935"/>
      <c r="SEZ757" s="935"/>
      <c r="SFA757" s="935"/>
      <c r="SFB757" s="935"/>
      <c r="SFC757" s="935"/>
      <c r="SFD757" s="935"/>
      <c r="SFE757" s="935"/>
      <c r="SFF757" s="935"/>
      <c r="SFG757" s="935"/>
      <c r="SFH757" s="935"/>
      <c r="SFI757" s="935"/>
      <c r="SFJ757" s="935"/>
      <c r="SFK757" s="935"/>
      <c r="SFL757" s="935"/>
      <c r="SFM757" s="935"/>
      <c r="SFN757" s="935"/>
      <c r="SFO757" s="935"/>
      <c r="SFP757" s="935"/>
      <c r="SFQ757" s="935"/>
      <c r="SFR757" s="935"/>
      <c r="SFS757" s="935"/>
      <c r="SFT757" s="935"/>
      <c r="SFU757" s="935"/>
      <c r="SFV757" s="935"/>
      <c r="SFW757" s="935"/>
      <c r="SFX757" s="935"/>
      <c r="SFY757" s="935"/>
      <c r="SFZ757" s="935"/>
      <c r="SGA757" s="935"/>
      <c r="SGB757" s="935"/>
      <c r="SGC757" s="935"/>
      <c r="SGD757" s="935"/>
      <c r="SGE757" s="935"/>
      <c r="SGF757" s="935"/>
      <c r="SGG757" s="935"/>
      <c r="SGH757" s="935"/>
      <c r="SGI757" s="935"/>
      <c r="SGJ757" s="935"/>
      <c r="SGK757" s="935"/>
      <c r="SGL757" s="935"/>
      <c r="SGM757" s="935"/>
      <c r="SGN757" s="935"/>
      <c r="SGO757" s="935"/>
      <c r="SGP757" s="935"/>
      <c r="SGQ757" s="935"/>
      <c r="SGR757" s="935"/>
      <c r="SGS757" s="935"/>
      <c r="SGT757" s="935"/>
      <c r="SGU757" s="935"/>
      <c r="SGV757" s="935"/>
      <c r="SGW757" s="935"/>
      <c r="SGX757" s="935"/>
      <c r="SGY757" s="935"/>
      <c r="SGZ757" s="935"/>
      <c r="SHA757" s="935"/>
      <c r="SHB757" s="935"/>
      <c r="SHC757" s="935"/>
      <c r="SHD757" s="935"/>
      <c r="SHE757" s="935"/>
      <c r="SHF757" s="935"/>
      <c r="SHG757" s="935"/>
      <c r="SHH757" s="935"/>
      <c r="SHI757" s="935"/>
      <c r="SHJ757" s="935"/>
      <c r="SHK757" s="935"/>
      <c r="SHL757" s="935"/>
      <c r="SHM757" s="935"/>
      <c r="SHN757" s="935"/>
      <c r="SHO757" s="935"/>
      <c r="SHP757" s="935"/>
      <c r="SHQ757" s="935"/>
      <c r="SHR757" s="935"/>
      <c r="SHS757" s="935"/>
      <c r="SHT757" s="935"/>
      <c r="SHU757" s="935"/>
      <c r="SHV757" s="935"/>
      <c r="SHW757" s="935"/>
      <c r="SHX757" s="935"/>
      <c r="SHY757" s="935"/>
      <c r="SHZ757" s="935"/>
      <c r="SIA757" s="935"/>
      <c r="SIB757" s="935"/>
      <c r="SIC757" s="935"/>
      <c r="SID757" s="935"/>
      <c r="SIE757" s="935"/>
      <c r="SIF757" s="935"/>
      <c r="SIG757" s="935"/>
      <c r="SIH757" s="935"/>
      <c r="SII757" s="935"/>
      <c r="SIJ757" s="935"/>
      <c r="SIK757" s="935"/>
      <c r="SIL757" s="935"/>
      <c r="SIM757" s="935"/>
      <c r="SIN757" s="935"/>
      <c r="SIO757" s="935"/>
      <c r="SIP757" s="935"/>
      <c r="SIQ757" s="935"/>
      <c r="SIR757" s="935"/>
      <c r="SIS757" s="935"/>
      <c r="SIT757" s="935"/>
      <c r="SIU757" s="935"/>
      <c r="SIV757" s="935"/>
      <c r="SIW757" s="935"/>
      <c r="SIX757" s="935"/>
      <c r="SIY757" s="935"/>
      <c r="SIZ757" s="935"/>
      <c r="SJA757" s="935"/>
      <c r="SJB757" s="935"/>
      <c r="SJC757" s="935"/>
      <c r="SJD757" s="935"/>
      <c r="SJE757" s="935"/>
      <c r="SJF757" s="935"/>
      <c r="SJG757" s="935"/>
      <c r="SJH757" s="935"/>
      <c r="SJI757" s="935"/>
      <c r="SJJ757" s="935"/>
      <c r="SJK757" s="935"/>
      <c r="SJL757" s="935"/>
      <c r="SJM757" s="935"/>
      <c r="SJN757" s="935"/>
      <c r="SJO757" s="935"/>
      <c r="SJP757" s="935"/>
      <c r="SJQ757" s="935"/>
      <c r="SJR757" s="935"/>
      <c r="SJS757" s="935"/>
      <c r="SJT757" s="935"/>
      <c r="SJU757" s="935"/>
      <c r="SJV757" s="935"/>
      <c r="SJW757" s="935"/>
      <c r="SJX757" s="935"/>
      <c r="SJY757" s="935"/>
      <c r="SJZ757" s="935"/>
      <c r="SKA757" s="935"/>
      <c r="SKB757" s="935"/>
      <c r="SKC757" s="935"/>
      <c r="SKD757" s="935"/>
      <c r="SKE757" s="935"/>
      <c r="SKF757" s="935"/>
      <c r="SKG757" s="935"/>
      <c r="SKH757" s="935"/>
      <c r="SKI757" s="935"/>
      <c r="SKJ757" s="935"/>
      <c r="SKK757" s="935"/>
      <c r="SKL757" s="935"/>
      <c r="SKM757" s="935"/>
      <c r="SKN757" s="935"/>
      <c r="SKO757" s="935"/>
      <c r="SKP757" s="935"/>
      <c r="SKQ757" s="935"/>
      <c r="SKR757" s="935"/>
      <c r="SKS757" s="935"/>
      <c r="SKT757" s="935"/>
      <c r="SKU757" s="935"/>
      <c r="SKV757" s="935"/>
      <c r="SKW757" s="935"/>
      <c r="SKX757" s="935"/>
      <c r="SKY757" s="935"/>
      <c r="SKZ757" s="935"/>
      <c r="SLA757" s="935"/>
      <c r="SLB757" s="935"/>
      <c r="SLC757" s="935"/>
      <c r="SLD757" s="935"/>
      <c r="SLE757" s="935"/>
      <c r="SLF757" s="935"/>
      <c r="SLG757" s="935"/>
      <c r="SLH757" s="935"/>
      <c r="SLI757" s="935"/>
      <c r="SLJ757" s="935"/>
      <c r="SLK757" s="935"/>
      <c r="SLL757" s="935"/>
      <c r="SLM757" s="935"/>
      <c r="SLN757" s="935"/>
      <c r="SLO757" s="935"/>
      <c r="SLP757" s="935"/>
      <c r="SLQ757" s="935"/>
      <c r="SLR757" s="935"/>
      <c r="SLS757" s="935"/>
      <c r="SLT757" s="935"/>
      <c r="SLU757" s="935"/>
      <c r="SLV757" s="935"/>
      <c r="SLW757" s="935"/>
      <c r="SLX757" s="935"/>
      <c r="SLY757" s="935"/>
      <c r="SLZ757" s="935"/>
      <c r="SMA757" s="935"/>
      <c r="SMB757" s="935"/>
      <c r="SMC757" s="935"/>
      <c r="SMD757" s="935"/>
      <c r="SME757" s="935"/>
      <c r="SMF757" s="935"/>
      <c r="SMG757" s="935"/>
      <c r="SMH757" s="935"/>
      <c r="SMI757" s="935"/>
      <c r="SMJ757" s="935"/>
      <c r="SMK757" s="935"/>
      <c r="SML757" s="935"/>
      <c r="SMM757" s="935"/>
      <c r="SMN757" s="935"/>
      <c r="SMO757" s="935"/>
      <c r="SMP757" s="935"/>
      <c r="SMQ757" s="935"/>
      <c r="SMR757" s="935"/>
      <c r="SMS757" s="935"/>
      <c r="SMT757" s="935"/>
      <c r="SMU757" s="935"/>
      <c r="SMV757" s="935"/>
      <c r="SMW757" s="935"/>
      <c r="SMX757" s="935"/>
      <c r="SMY757" s="935"/>
      <c r="SMZ757" s="935"/>
      <c r="SNA757" s="935"/>
      <c r="SNB757" s="935"/>
      <c r="SNC757" s="935"/>
      <c r="SND757" s="935"/>
      <c r="SNE757" s="935"/>
      <c r="SNF757" s="935"/>
      <c r="SNG757" s="935"/>
      <c r="SNH757" s="935"/>
      <c r="SNI757" s="935"/>
      <c r="SNJ757" s="935"/>
      <c r="SNK757" s="935"/>
      <c r="SNL757" s="935"/>
      <c r="SNM757" s="935"/>
      <c r="SNN757" s="935"/>
      <c r="SNO757" s="935"/>
      <c r="SNP757" s="935"/>
      <c r="SNQ757" s="935"/>
      <c r="SNR757" s="935"/>
      <c r="SNS757" s="935"/>
      <c r="SNT757" s="935"/>
      <c r="SNU757" s="935"/>
      <c r="SNV757" s="935"/>
      <c r="SNW757" s="935"/>
      <c r="SNX757" s="935"/>
      <c r="SNY757" s="935"/>
      <c r="SNZ757" s="935"/>
      <c r="SOA757" s="935"/>
      <c r="SOB757" s="935"/>
      <c r="SOC757" s="935"/>
      <c r="SOD757" s="935"/>
      <c r="SOE757" s="935"/>
      <c r="SOF757" s="935"/>
      <c r="SOG757" s="935"/>
      <c r="SOH757" s="935"/>
      <c r="SOI757" s="935"/>
      <c r="SOJ757" s="935"/>
      <c r="SOK757" s="935"/>
      <c r="SOL757" s="935"/>
      <c r="SOM757" s="935"/>
      <c r="SON757" s="935"/>
      <c r="SOO757" s="935"/>
      <c r="SOP757" s="935"/>
      <c r="SOQ757" s="935"/>
      <c r="SOR757" s="935"/>
      <c r="SOS757" s="935"/>
      <c r="SOT757" s="935"/>
      <c r="SOU757" s="935"/>
      <c r="SOV757" s="935"/>
      <c r="SOW757" s="935"/>
      <c r="SOX757" s="935"/>
      <c r="SOY757" s="935"/>
      <c r="SOZ757" s="935"/>
      <c r="SPA757" s="935"/>
      <c r="SPB757" s="935"/>
      <c r="SPC757" s="935"/>
      <c r="SPD757" s="935"/>
      <c r="SPE757" s="935"/>
      <c r="SPF757" s="935"/>
      <c r="SPG757" s="935"/>
      <c r="SPH757" s="935"/>
      <c r="SPI757" s="935"/>
      <c r="SPJ757" s="935"/>
      <c r="SPK757" s="935"/>
      <c r="SPL757" s="935"/>
      <c r="SPM757" s="935"/>
      <c r="SPN757" s="935"/>
      <c r="SPO757" s="935"/>
      <c r="SPP757" s="935"/>
      <c r="SPQ757" s="935"/>
      <c r="SPR757" s="935"/>
      <c r="SPS757" s="935"/>
      <c r="SPT757" s="935"/>
      <c r="SPU757" s="935"/>
      <c r="SPV757" s="935"/>
      <c r="SPW757" s="935"/>
      <c r="SPX757" s="935"/>
      <c r="SPY757" s="935"/>
      <c r="SPZ757" s="935"/>
      <c r="SQA757" s="935"/>
      <c r="SQB757" s="935"/>
      <c r="SQC757" s="935"/>
      <c r="SQD757" s="935"/>
      <c r="SQE757" s="935"/>
      <c r="SQF757" s="935"/>
      <c r="SQG757" s="935"/>
      <c r="SQH757" s="935"/>
      <c r="SQI757" s="935"/>
      <c r="SQJ757" s="935"/>
      <c r="SQK757" s="935"/>
      <c r="SQL757" s="935"/>
      <c r="SQM757" s="935"/>
      <c r="SQN757" s="935"/>
      <c r="SQO757" s="935"/>
      <c r="SQP757" s="935"/>
      <c r="SQQ757" s="935"/>
      <c r="SQR757" s="935"/>
      <c r="SQS757" s="935"/>
      <c r="SQT757" s="935"/>
      <c r="SQU757" s="935"/>
      <c r="SQV757" s="935"/>
      <c r="SQW757" s="935"/>
      <c r="SQX757" s="935"/>
      <c r="SQY757" s="935"/>
      <c r="SQZ757" s="935"/>
      <c r="SRA757" s="935"/>
      <c r="SRB757" s="935"/>
      <c r="SRC757" s="935"/>
      <c r="SRD757" s="935"/>
      <c r="SRE757" s="935"/>
      <c r="SRF757" s="935"/>
      <c r="SRG757" s="935"/>
      <c r="SRH757" s="935"/>
      <c r="SRI757" s="935"/>
      <c r="SRJ757" s="935"/>
      <c r="SRK757" s="935"/>
      <c r="SRL757" s="935"/>
      <c r="SRM757" s="935"/>
      <c r="SRN757" s="935"/>
      <c r="SRO757" s="935"/>
      <c r="SRP757" s="935"/>
      <c r="SRQ757" s="935"/>
      <c r="SRR757" s="935"/>
      <c r="SRS757" s="935"/>
      <c r="SRT757" s="935"/>
      <c r="SRU757" s="935"/>
      <c r="SRV757" s="935"/>
      <c r="SRW757" s="935"/>
      <c r="SRX757" s="935"/>
      <c r="SRY757" s="935"/>
      <c r="SRZ757" s="935"/>
      <c r="SSA757" s="935"/>
      <c r="SSB757" s="935"/>
      <c r="SSC757" s="935"/>
      <c r="SSD757" s="935"/>
      <c r="SSE757" s="935"/>
      <c r="SSF757" s="935"/>
      <c r="SSG757" s="935"/>
      <c r="SSH757" s="935"/>
      <c r="SSI757" s="935"/>
      <c r="SSJ757" s="935"/>
      <c r="SSK757" s="935"/>
      <c r="SSL757" s="935"/>
      <c r="SSM757" s="935"/>
      <c r="SSN757" s="935"/>
      <c r="SSO757" s="935"/>
      <c r="SSP757" s="935"/>
      <c r="SSQ757" s="935"/>
      <c r="SSR757" s="935"/>
      <c r="SSS757" s="935"/>
      <c r="SST757" s="935"/>
      <c r="SSU757" s="935"/>
      <c r="SSV757" s="935"/>
      <c r="SSW757" s="935"/>
      <c r="SSX757" s="935"/>
      <c r="SSY757" s="935"/>
      <c r="SSZ757" s="935"/>
      <c r="STA757" s="935"/>
      <c r="STB757" s="935"/>
      <c r="STC757" s="935"/>
      <c r="STD757" s="935"/>
      <c r="STE757" s="935"/>
      <c r="STF757" s="935"/>
      <c r="STG757" s="935"/>
      <c r="STH757" s="935"/>
      <c r="STI757" s="935"/>
      <c r="STJ757" s="935"/>
      <c r="STK757" s="935"/>
      <c r="STL757" s="935"/>
      <c r="STM757" s="935"/>
      <c r="STN757" s="935"/>
      <c r="STO757" s="935"/>
      <c r="STP757" s="935"/>
      <c r="STQ757" s="935"/>
      <c r="STR757" s="935"/>
      <c r="STS757" s="935"/>
      <c r="STT757" s="935"/>
      <c r="STU757" s="935"/>
      <c r="STV757" s="935"/>
      <c r="STW757" s="935"/>
      <c r="STX757" s="935"/>
      <c r="STY757" s="935"/>
      <c r="STZ757" s="935"/>
      <c r="SUA757" s="935"/>
      <c r="SUB757" s="935"/>
      <c r="SUC757" s="935"/>
      <c r="SUD757" s="935"/>
      <c r="SUE757" s="935"/>
      <c r="SUF757" s="935"/>
      <c r="SUG757" s="935"/>
      <c r="SUH757" s="935"/>
      <c r="SUI757" s="935"/>
      <c r="SUJ757" s="935"/>
      <c r="SUK757" s="935"/>
      <c r="SUL757" s="935"/>
      <c r="SUM757" s="935"/>
      <c r="SUN757" s="935"/>
      <c r="SUO757" s="935"/>
      <c r="SUP757" s="935"/>
      <c r="SUQ757" s="935"/>
      <c r="SUR757" s="935"/>
      <c r="SUS757" s="935"/>
      <c r="SUT757" s="935"/>
      <c r="SUU757" s="935"/>
      <c r="SUV757" s="935"/>
      <c r="SUW757" s="935"/>
      <c r="SUX757" s="935"/>
      <c r="SUY757" s="935"/>
      <c r="SUZ757" s="935"/>
      <c r="SVA757" s="935"/>
      <c r="SVB757" s="935"/>
      <c r="SVC757" s="935"/>
      <c r="SVD757" s="935"/>
      <c r="SVE757" s="935"/>
      <c r="SVF757" s="935"/>
      <c r="SVG757" s="935"/>
      <c r="SVH757" s="935"/>
      <c r="SVI757" s="935"/>
      <c r="SVJ757" s="935"/>
      <c r="SVK757" s="935"/>
      <c r="SVL757" s="935"/>
      <c r="SVM757" s="935"/>
      <c r="SVN757" s="935"/>
      <c r="SVO757" s="935"/>
      <c r="SVP757" s="935"/>
      <c r="SVQ757" s="935"/>
      <c r="SVR757" s="935"/>
      <c r="SVS757" s="935"/>
      <c r="SVT757" s="935"/>
      <c r="SVU757" s="935"/>
      <c r="SVV757" s="935"/>
      <c r="SVW757" s="935"/>
      <c r="SVX757" s="935"/>
      <c r="SVY757" s="935"/>
      <c r="SVZ757" s="935"/>
      <c r="SWA757" s="935"/>
      <c r="SWB757" s="935"/>
      <c r="SWC757" s="935"/>
      <c r="SWD757" s="935"/>
      <c r="SWE757" s="935"/>
      <c r="SWF757" s="935"/>
      <c r="SWG757" s="935"/>
      <c r="SWH757" s="935"/>
      <c r="SWI757" s="935"/>
      <c r="SWJ757" s="935"/>
      <c r="SWK757" s="935"/>
      <c r="SWL757" s="935"/>
      <c r="SWM757" s="935"/>
      <c r="SWN757" s="935"/>
      <c r="SWO757" s="935"/>
      <c r="SWP757" s="935"/>
      <c r="SWQ757" s="935"/>
      <c r="SWR757" s="935"/>
      <c r="SWS757" s="935"/>
      <c r="SWT757" s="935"/>
      <c r="SWU757" s="935"/>
      <c r="SWV757" s="935"/>
      <c r="SWW757" s="935"/>
      <c r="SWX757" s="935"/>
      <c r="SWY757" s="935"/>
      <c r="SWZ757" s="935"/>
      <c r="SXA757" s="935"/>
      <c r="SXB757" s="935"/>
      <c r="SXC757" s="935"/>
      <c r="SXD757" s="935"/>
      <c r="SXE757" s="935"/>
      <c r="SXF757" s="935"/>
      <c r="SXG757" s="935"/>
      <c r="SXH757" s="935"/>
      <c r="SXI757" s="935"/>
      <c r="SXJ757" s="935"/>
      <c r="SXK757" s="935"/>
      <c r="SXL757" s="935"/>
      <c r="SXM757" s="935"/>
      <c r="SXN757" s="935"/>
      <c r="SXO757" s="935"/>
      <c r="SXP757" s="935"/>
      <c r="SXQ757" s="935"/>
      <c r="SXR757" s="935"/>
      <c r="SXS757" s="935"/>
      <c r="SXT757" s="935"/>
      <c r="SXU757" s="935"/>
      <c r="SXV757" s="935"/>
      <c r="SXW757" s="935"/>
      <c r="SXX757" s="935"/>
      <c r="SXY757" s="935"/>
      <c r="SXZ757" s="935"/>
      <c r="SYA757" s="935"/>
      <c r="SYB757" s="935"/>
      <c r="SYC757" s="935"/>
      <c r="SYD757" s="935"/>
      <c r="SYE757" s="935"/>
      <c r="SYF757" s="935"/>
      <c r="SYG757" s="935"/>
      <c r="SYH757" s="935"/>
      <c r="SYI757" s="935"/>
      <c r="SYJ757" s="935"/>
      <c r="SYK757" s="935"/>
      <c r="SYL757" s="935"/>
      <c r="SYM757" s="935"/>
      <c r="SYN757" s="935"/>
      <c r="SYO757" s="935"/>
      <c r="SYP757" s="935"/>
      <c r="SYQ757" s="935"/>
      <c r="SYR757" s="935"/>
      <c r="SYS757" s="935"/>
      <c r="SYT757" s="935"/>
      <c r="SYU757" s="935"/>
      <c r="SYV757" s="935"/>
      <c r="SYW757" s="935"/>
      <c r="SYX757" s="935"/>
      <c r="SYY757" s="935"/>
      <c r="SYZ757" s="935"/>
      <c r="SZA757" s="935"/>
      <c r="SZB757" s="935"/>
      <c r="SZC757" s="935"/>
      <c r="SZD757" s="935"/>
      <c r="SZE757" s="935"/>
      <c r="SZF757" s="935"/>
      <c r="SZG757" s="935"/>
      <c r="SZH757" s="935"/>
      <c r="SZI757" s="935"/>
    </row>
    <row r="758" spans="1:13529">
      <c r="A758" s="938" t="s">
        <v>1156</v>
      </c>
      <c r="B758" s="938"/>
      <c r="C758" s="938"/>
      <c r="D758" s="938"/>
      <c r="E758" s="938"/>
      <c r="F758" s="938"/>
      <c r="G758" s="938"/>
      <c r="H758" s="938"/>
      <c r="I758" s="938"/>
      <c r="J758" s="938"/>
      <c r="K758" s="938"/>
      <c r="L758" s="938"/>
      <c r="M758" s="938"/>
      <c r="N758" s="938"/>
      <c r="O758" s="938"/>
      <c r="P758" s="938"/>
      <c r="Q758" s="938"/>
      <c r="R758" s="938"/>
      <c r="S758" s="938"/>
      <c r="T758" s="938"/>
      <c r="U758" s="938"/>
      <c r="V758" s="938"/>
      <c r="W758" s="938"/>
      <c r="X758" s="938"/>
      <c r="Y758" s="938"/>
      <c r="Z758" s="938"/>
    </row>
  </sheetData>
  <mergeCells count="720">
    <mergeCell ref="A758:Z758"/>
    <mergeCell ref="B677:B678"/>
    <mergeCell ref="SXW757:SZE757"/>
    <mergeCell ref="SZF757:SZI757"/>
    <mergeCell ref="SPU757:SRC757"/>
    <mergeCell ref="SRD757:SSL757"/>
    <mergeCell ref="SSM757:STU757"/>
    <mergeCell ref="STV757:SVD757"/>
    <mergeCell ref="SVE757:SWM757"/>
    <mergeCell ref="SWN757:SXV757"/>
    <mergeCell ref="SHS757:SJA757"/>
    <mergeCell ref="SJB757:SKJ757"/>
    <mergeCell ref="SKK757:SLS757"/>
    <mergeCell ref="SLT757:SNB757"/>
    <mergeCell ref="SNC757:SOK757"/>
    <mergeCell ref="SOL757:SPT757"/>
    <mergeCell ref="RZQ757:SAY757"/>
    <mergeCell ref="SAZ757:SCH757"/>
    <mergeCell ref="SCI757:SDQ757"/>
    <mergeCell ref="SDR757:SEZ757"/>
    <mergeCell ref="SFA757:SGI757"/>
    <mergeCell ref="SGJ757:SHR757"/>
    <mergeCell ref="RRO757:RSW757"/>
    <mergeCell ref="RSX757:RUF757"/>
    <mergeCell ref="RUG757:RVO757"/>
    <mergeCell ref="RVP757:RWX757"/>
    <mergeCell ref="RWY757:RYG757"/>
    <mergeCell ref="RYH757:RZP757"/>
    <mergeCell ref="RJM757:RKU757"/>
    <mergeCell ref="RKV757:RMD757"/>
    <mergeCell ref="RME757:RNM757"/>
    <mergeCell ref="RNN757:ROV757"/>
    <mergeCell ref="ROW757:RQE757"/>
    <mergeCell ref="RQF757:RRN757"/>
    <mergeCell ref="RBK757:RCS757"/>
    <mergeCell ref="RCT757:REB757"/>
    <mergeCell ref="REC757:RFK757"/>
    <mergeCell ref="RFL757:RGT757"/>
    <mergeCell ref="RGU757:RIC757"/>
    <mergeCell ref="RID757:RJL757"/>
    <mergeCell ref="QTI757:QUQ757"/>
    <mergeCell ref="QUR757:QVZ757"/>
    <mergeCell ref="QWA757:QXI757"/>
    <mergeCell ref="QXJ757:QYR757"/>
    <mergeCell ref="QYS757:RAA757"/>
    <mergeCell ref="RAB757:RBJ757"/>
    <mergeCell ref="QLG757:QMO757"/>
    <mergeCell ref="QMP757:QNX757"/>
    <mergeCell ref="QNY757:QPG757"/>
    <mergeCell ref="QPH757:QQP757"/>
    <mergeCell ref="QQQ757:QRY757"/>
    <mergeCell ref="QRZ757:QTH757"/>
    <mergeCell ref="QDE757:QEM757"/>
    <mergeCell ref="QEN757:QFV757"/>
    <mergeCell ref="QFW757:QHE757"/>
    <mergeCell ref="QHF757:QIN757"/>
    <mergeCell ref="QIO757:QJW757"/>
    <mergeCell ref="QJX757:QLF757"/>
    <mergeCell ref="PVC757:PWK757"/>
    <mergeCell ref="PWL757:PXT757"/>
    <mergeCell ref="PXU757:PZC757"/>
    <mergeCell ref="PZD757:QAL757"/>
    <mergeCell ref="QAM757:QBU757"/>
    <mergeCell ref="QBV757:QDD757"/>
    <mergeCell ref="PNA757:POI757"/>
    <mergeCell ref="POJ757:PPR757"/>
    <mergeCell ref="PPS757:PRA757"/>
    <mergeCell ref="PRB757:PSJ757"/>
    <mergeCell ref="PSK757:PTS757"/>
    <mergeCell ref="PTT757:PVB757"/>
    <mergeCell ref="PEY757:PGG757"/>
    <mergeCell ref="PGH757:PHP757"/>
    <mergeCell ref="PHQ757:PIY757"/>
    <mergeCell ref="PIZ757:PKH757"/>
    <mergeCell ref="PKI757:PLQ757"/>
    <mergeCell ref="PLR757:PMZ757"/>
    <mergeCell ref="OWW757:OYE757"/>
    <mergeCell ref="OYF757:OZN757"/>
    <mergeCell ref="OZO757:PAW757"/>
    <mergeCell ref="PAX757:PCF757"/>
    <mergeCell ref="PCG757:PDO757"/>
    <mergeCell ref="PDP757:PEX757"/>
    <mergeCell ref="OOU757:OQC757"/>
    <mergeCell ref="OQD757:ORL757"/>
    <mergeCell ref="ORM757:OSU757"/>
    <mergeCell ref="OSV757:OUD757"/>
    <mergeCell ref="OUE757:OVM757"/>
    <mergeCell ref="OVN757:OWV757"/>
    <mergeCell ref="OGS757:OIA757"/>
    <mergeCell ref="OIB757:OJJ757"/>
    <mergeCell ref="OJK757:OKS757"/>
    <mergeCell ref="OKT757:OMB757"/>
    <mergeCell ref="OMC757:ONK757"/>
    <mergeCell ref="ONL757:OOT757"/>
    <mergeCell ref="NYQ757:NZY757"/>
    <mergeCell ref="NZZ757:OBH757"/>
    <mergeCell ref="OBI757:OCQ757"/>
    <mergeCell ref="OCR757:ODZ757"/>
    <mergeCell ref="OEA757:OFI757"/>
    <mergeCell ref="OFJ757:OGR757"/>
    <mergeCell ref="NQO757:NRW757"/>
    <mergeCell ref="NRX757:NTF757"/>
    <mergeCell ref="NTG757:NUO757"/>
    <mergeCell ref="NUP757:NVX757"/>
    <mergeCell ref="NVY757:NXG757"/>
    <mergeCell ref="NXH757:NYP757"/>
    <mergeCell ref="NIM757:NJU757"/>
    <mergeCell ref="NJV757:NLD757"/>
    <mergeCell ref="NLE757:NMM757"/>
    <mergeCell ref="NMN757:NNV757"/>
    <mergeCell ref="NNW757:NPE757"/>
    <mergeCell ref="NPF757:NQN757"/>
    <mergeCell ref="NAK757:NBS757"/>
    <mergeCell ref="NBT757:NDB757"/>
    <mergeCell ref="NDC757:NEK757"/>
    <mergeCell ref="NEL757:NFT757"/>
    <mergeCell ref="NFU757:NHC757"/>
    <mergeCell ref="NHD757:NIL757"/>
    <mergeCell ref="MSI757:MTQ757"/>
    <mergeCell ref="MTR757:MUZ757"/>
    <mergeCell ref="MVA757:MWI757"/>
    <mergeCell ref="MWJ757:MXR757"/>
    <mergeCell ref="MXS757:MZA757"/>
    <mergeCell ref="MZB757:NAJ757"/>
    <mergeCell ref="MKG757:MLO757"/>
    <mergeCell ref="MLP757:MMX757"/>
    <mergeCell ref="MMY757:MOG757"/>
    <mergeCell ref="MOH757:MPP757"/>
    <mergeCell ref="MPQ757:MQY757"/>
    <mergeCell ref="MQZ757:MSH757"/>
    <mergeCell ref="MCE757:MDM757"/>
    <mergeCell ref="MDN757:MEV757"/>
    <mergeCell ref="MEW757:MGE757"/>
    <mergeCell ref="MGF757:MHN757"/>
    <mergeCell ref="MHO757:MIW757"/>
    <mergeCell ref="MIX757:MKF757"/>
    <mergeCell ref="LUC757:LVK757"/>
    <mergeCell ref="LVL757:LWT757"/>
    <mergeCell ref="LWU757:LYC757"/>
    <mergeCell ref="LYD757:LZL757"/>
    <mergeCell ref="LZM757:MAU757"/>
    <mergeCell ref="MAV757:MCD757"/>
    <mergeCell ref="LMA757:LNI757"/>
    <mergeCell ref="LNJ757:LOR757"/>
    <mergeCell ref="LOS757:LQA757"/>
    <mergeCell ref="LQB757:LRJ757"/>
    <mergeCell ref="LRK757:LSS757"/>
    <mergeCell ref="LST757:LUB757"/>
    <mergeCell ref="LDY757:LFG757"/>
    <mergeCell ref="LFH757:LGP757"/>
    <mergeCell ref="LGQ757:LHY757"/>
    <mergeCell ref="LHZ757:LJH757"/>
    <mergeCell ref="LJI757:LKQ757"/>
    <mergeCell ref="LKR757:LLZ757"/>
    <mergeCell ref="KVW757:KXE757"/>
    <mergeCell ref="KXF757:KYN757"/>
    <mergeCell ref="KYO757:KZW757"/>
    <mergeCell ref="KZX757:LBF757"/>
    <mergeCell ref="LBG757:LCO757"/>
    <mergeCell ref="LCP757:LDX757"/>
    <mergeCell ref="KNU757:KPC757"/>
    <mergeCell ref="KPD757:KQL757"/>
    <mergeCell ref="KQM757:KRU757"/>
    <mergeCell ref="KRV757:KTD757"/>
    <mergeCell ref="KTE757:KUM757"/>
    <mergeCell ref="KUN757:KVV757"/>
    <mergeCell ref="KFS757:KHA757"/>
    <mergeCell ref="KHB757:KIJ757"/>
    <mergeCell ref="KIK757:KJS757"/>
    <mergeCell ref="KJT757:KLB757"/>
    <mergeCell ref="KLC757:KMK757"/>
    <mergeCell ref="KML757:KNT757"/>
    <mergeCell ref="JXQ757:JYY757"/>
    <mergeCell ref="JYZ757:KAH757"/>
    <mergeCell ref="KAI757:KBQ757"/>
    <mergeCell ref="KBR757:KCZ757"/>
    <mergeCell ref="KDA757:KEI757"/>
    <mergeCell ref="KEJ757:KFR757"/>
    <mergeCell ref="JPO757:JQW757"/>
    <mergeCell ref="JQX757:JSF757"/>
    <mergeCell ref="JSG757:JTO757"/>
    <mergeCell ref="JTP757:JUX757"/>
    <mergeCell ref="JUY757:JWG757"/>
    <mergeCell ref="JWH757:JXP757"/>
    <mergeCell ref="JHM757:JIU757"/>
    <mergeCell ref="JIV757:JKD757"/>
    <mergeCell ref="JKE757:JLM757"/>
    <mergeCell ref="JLN757:JMV757"/>
    <mergeCell ref="JMW757:JOE757"/>
    <mergeCell ref="JOF757:JPN757"/>
    <mergeCell ref="IZK757:JAS757"/>
    <mergeCell ref="JAT757:JCB757"/>
    <mergeCell ref="JCC757:JDK757"/>
    <mergeCell ref="JDL757:JET757"/>
    <mergeCell ref="JEU757:JGC757"/>
    <mergeCell ref="JGD757:JHL757"/>
    <mergeCell ref="IRI757:ISQ757"/>
    <mergeCell ref="ISR757:ITZ757"/>
    <mergeCell ref="IUA757:IVI757"/>
    <mergeCell ref="IVJ757:IWR757"/>
    <mergeCell ref="IWS757:IYA757"/>
    <mergeCell ref="IYB757:IZJ757"/>
    <mergeCell ref="IJG757:IKO757"/>
    <mergeCell ref="IKP757:ILX757"/>
    <mergeCell ref="ILY757:ING757"/>
    <mergeCell ref="INH757:IOP757"/>
    <mergeCell ref="IOQ757:IPY757"/>
    <mergeCell ref="IPZ757:IRH757"/>
    <mergeCell ref="IBE757:ICM757"/>
    <mergeCell ref="ICN757:IDV757"/>
    <mergeCell ref="IDW757:IFE757"/>
    <mergeCell ref="IFF757:IGN757"/>
    <mergeCell ref="IGO757:IHW757"/>
    <mergeCell ref="IHX757:IJF757"/>
    <mergeCell ref="HTC757:HUK757"/>
    <mergeCell ref="HUL757:HVT757"/>
    <mergeCell ref="HVU757:HXC757"/>
    <mergeCell ref="HXD757:HYL757"/>
    <mergeCell ref="HYM757:HZU757"/>
    <mergeCell ref="HZV757:IBD757"/>
    <mergeCell ref="HLA757:HMI757"/>
    <mergeCell ref="HMJ757:HNR757"/>
    <mergeCell ref="HNS757:HPA757"/>
    <mergeCell ref="HPB757:HQJ757"/>
    <mergeCell ref="HQK757:HRS757"/>
    <mergeCell ref="HRT757:HTB757"/>
    <mergeCell ref="HCY757:HEG757"/>
    <mergeCell ref="HEH757:HFP757"/>
    <mergeCell ref="HFQ757:HGY757"/>
    <mergeCell ref="HGZ757:HIH757"/>
    <mergeCell ref="HII757:HJQ757"/>
    <mergeCell ref="HJR757:HKZ757"/>
    <mergeCell ref="GUW757:GWE757"/>
    <mergeCell ref="GWF757:GXN757"/>
    <mergeCell ref="GXO757:GYW757"/>
    <mergeCell ref="GYX757:HAF757"/>
    <mergeCell ref="HAG757:HBO757"/>
    <mergeCell ref="HBP757:HCX757"/>
    <mergeCell ref="GMU757:GOC757"/>
    <mergeCell ref="GOD757:GPL757"/>
    <mergeCell ref="GPM757:GQU757"/>
    <mergeCell ref="GQV757:GSD757"/>
    <mergeCell ref="GSE757:GTM757"/>
    <mergeCell ref="GTN757:GUV757"/>
    <mergeCell ref="GES757:GGA757"/>
    <mergeCell ref="GGB757:GHJ757"/>
    <mergeCell ref="GHK757:GIS757"/>
    <mergeCell ref="GIT757:GKB757"/>
    <mergeCell ref="GKC757:GLK757"/>
    <mergeCell ref="GLL757:GMT757"/>
    <mergeCell ref="FWQ757:FXY757"/>
    <mergeCell ref="FXZ757:FZH757"/>
    <mergeCell ref="FZI757:GAQ757"/>
    <mergeCell ref="GAR757:GBZ757"/>
    <mergeCell ref="GCA757:GDI757"/>
    <mergeCell ref="GDJ757:GER757"/>
    <mergeCell ref="FOO757:FPW757"/>
    <mergeCell ref="FPX757:FRF757"/>
    <mergeCell ref="FRG757:FSO757"/>
    <mergeCell ref="FSP757:FTX757"/>
    <mergeCell ref="FTY757:FVG757"/>
    <mergeCell ref="FVH757:FWP757"/>
    <mergeCell ref="FGM757:FHU757"/>
    <mergeCell ref="FHV757:FJD757"/>
    <mergeCell ref="FJE757:FKM757"/>
    <mergeCell ref="FKN757:FLV757"/>
    <mergeCell ref="FLW757:FNE757"/>
    <mergeCell ref="FNF757:FON757"/>
    <mergeCell ref="EYK757:EZS757"/>
    <mergeCell ref="EZT757:FBB757"/>
    <mergeCell ref="FBC757:FCK757"/>
    <mergeCell ref="FCL757:FDT757"/>
    <mergeCell ref="FDU757:FFC757"/>
    <mergeCell ref="FFD757:FGL757"/>
    <mergeCell ref="EQI757:ERQ757"/>
    <mergeCell ref="ERR757:ESZ757"/>
    <mergeCell ref="ETA757:EUI757"/>
    <mergeCell ref="EUJ757:EVR757"/>
    <mergeCell ref="EVS757:EXA757"/>
    <mergeCell ref="EXB757:EYJ757"/>
    <mergeCell ref="EIG757:EJO757"/>
    <mergeCell ref="EJP757:EKX757"/>
    <mergeCell ref="EKY757:EMG757"/>
    <mergeCell ref="EMH757:ENP757"/>
    <mergeCell ref="ENQ757:EOY757"/>
    <mergeCell ref="EOZ757:EQH757"/>
    <mergeCell ref="EAE757:EBM757"/>
    <mergeCell ref="EBN757:ECV757"/>
    <mergeCell ref="ECW757:EEE757"/>
    <mergeCell ref="EEF757:EFN757"/>
    <mergeCell ref="EFO757:EGW757"/>
    <mergeCell ref="EGX757:EIF757"/>
    <mergeCell ref="DSC757:DTK757"/>
    <mergeCell ref="DTL757:DUT757"/>
    <mergeCell ref="DUU757:DWC757"/>
    <mergeCell ref="DWD757:DXL757"/>
    <mergeCell ref="DXM757:DYU757"/>
    <mergeCell ref="DYV757:EAD757"/>
    <mergeCell ref="DKA757:DLI757"/>
    <mergeCell ref="DLJ757:DMR757"/>
    <mergeCell ref="DMS757:DOA757"/>
    <mergeCell ref="DOB757:DPJ757"/>
    <mergeCell ref="DPK757:DQS757"/>
    <mergeCell ref="DQT757:DSB757"/>
    <mergeCell ref="DBY757:DDG757"/>
    <mergeCell ref="DDH757:DEP757"/>
    <mergeCell ref="DEQ757:DFY757"/>
    <mergeCell ref="DFZ757:DHH757"/>
    <mergeCell ref="DHI757:DIQ757"/>
    <mergeCell ref="DIR757:DJZ757"/>
    <mergeCell ref="CTW757:CVE757"/>
    <mergeCell ref="CVF757:CWN757"/>
    <mergeCell ref="CWO757:CXW757"/>
    <mergeCell ref="CXX757:CZF757"/>
    <mergeCell ref="CZG757:DAO757"/>
    <mergeCell ref="DAP757:DBX757"/>
    <mergeCell ref="CLU757:CNC757"/>
    <mergeCell ref="CND757:COL757"/>
    <mergeCell ref="COM757:CPU757"/>
    <mergeCell ref="CPV757:CRD757"/>
    <mergeCell ref="CRE757:CSM757"/>
    <mergeCell ref="CSN757:CTV757"/>
    <mergeCell ref="CDS757:CFA757"/>
    <mergeCell ref="CFB757:CGJ757"/>
    <mergeCell ref="CGK757:CHS757"/>
    <mergeCell ref="CHT757:CJB757"/>
    <mergeCell ref="CJC757:CKK757"/>
    <mergeCell ref="CKL757:CLT757"/>
    <mergeCell ref="BVQ757:BWY757"/>
    <mergeCell ref="BWZ757:BYH757"/>
    <mergeCell ref="BYI757:BZQ757"/>
    <mergeCell ref="BZR757:CAZ757"/>
    <mergeCell ref="CBA757:CCI757"/>
    <mergeCell ref="CCJ757:CDR757"/>
    <mergeCell ref="BNO757:BOW757"/>
    <mergeCell ref="BOX757:BQF757"/>
    <mergeCell ref="BQG757:BRO757"/>
    <mergeCell ref="BRP757:BSX757"/>
    <mergeCell ref="BSY757:BUG757"/>
    <mergeCell ref="BUH757:BVP757"/>
    <mergeCell ref="BFM757:BGU757"/>
    <mergeCell ref="BGV757:BID757"/>
    <mergeCell ref="BIE757:BJM757"/>
    <mergeCell ref="BJN757:BKV757"/>
    <mergeCell ref="BKW757:BME757"/>
    <mergeCell ref="BMF757:BNN757"/>
    <mergeCell ref="AXK757:AYS757"/>
    <mergeCell ref="AYT757:BAB757"/>
    <mergeCell ref="BAC757:BBK757"/>
    <mergeCell ref="BBL757:BCT757"/>
    <mergeCell ref="BCU757:BEC757"/>
    <mergeCell ref="BED757:BFL757"/>
    <mergeCell ref="API757:AQQ757"/>
    <mergeCell ref="AQR757:ARZ757"/>
    <mergeCell ref="ASA757:ATI757"/>
    <mergeCell ref="ATJ757:AUR757"/>
    <mergeCell ref="AUS757:AWA757"/>
    <mergeCell ref="AWB757:AXJ757"/>
    <mergeCell ref="AHG757:AIO757"/>
    <mergeCell ref="AIP757:AJX757"/>
    <mergeCell ref="AJY757:ALG757"/>
    <mergeCell ref="ALH757:AMP757"/>
    <mergeCell ref="AMQ757:ANY757"/>
    <mergeCell ref="ANZ757:APH757"/>
    <mergeCell ref="ZE757:AAM757"/>
    <mergeCell ref="AAN757:ABV757"/>
    <mergeCell ref="ABW757:ADE757"/>
    <mergeCell ref="ADF757:AEN757"/>
    <mergeCell ref="AEO757:AFW757"/>
    <mergeCell ref="AFX757:AHF757"/>
    <mergeCell ref="RC757:SK757"/>
    <mergeCell ref="SL757:TT757"/>
    <mergeCell ref="TU757:VC757"/>
    <mergeCell ref="VD757:WL757"/>
    <mergeCell ref="WM757:XU757"/>
    <mergeCell ref="XV757:ZD757"/>
    <mergeCell ref="JA757:KI757"/>
    <mergeCell ref="KJ757:LR757"/>
    <mergeCell ref="LS757:NA757"/>
    <mergeCell ref="NB757:OJ757"/>
    <mergeCell ref="OK757:PS757"/>
    <mergeCell ref="PT757:RB757"/>
    <mergeCell ref="AY757:CG757"/>
    <mergeCell ref="CH757:DP757"/>
    <mergeCell ref="DQ757:EY757"/>
    <mergeCell ref="EZ757:GH757"/>
    <mergeCell ref="GI757:HQ757"/>
    <mergeCell ref="HR757:IZ757"/>
    <mergeCell ref="A753:C753"/>
    <mergeCell ref="A754:C754"/>
    <mergeCell ref="A755:Z755"/>
    <mergeCell ref="A756:Z756"/>
    <mergeCell ref="A757:Z757"/>
    <mergeCell ref="AA757:AX757"/>
    <mergeCell ref="A741:C741"/>
    <mergeCell ref="A742:A748"/>
    <mergeCell ref="B742:B748"/>
    <mergeCell ref="A749:C749"/>
    <mergeCell ref="A750:C750"/>
    <mergeCell ref="A751:A752"/>
    <mergeCell ref="A725:C725"/>
    <mergeCell ref="A726:A731"/>
    <mergeCell ref="B726:B727"/>
    <mergeCell ref="B729:B731"/>
    <mergeCell ref="A732:C732"/>
    <mergeCell ref="A733:A740"/>
    <mergeCell ref="B733:B734"/>
    <mergeCell ref="B735:B740"/>
    <mergeCell ref="A712:A715"/>
    <mergeCell ref="B712:B715"/>
    <mergeCell ref="A716:C716"/>
    <mergeCell ref="A717:C717"/>
    <mergeCell ref="A718:A724"/>
    <mergeCell ref="B718:B721"/>
    <mergeCell ref="B722:B724"/>
    <mergeCell ref="A703:A705"/>
    <mergeCell ref="B704:B705"/>
    <mergeCell ref="A706:C706"/>
    <mergeCell ref="A707:A710"/>
    <mergeCell ref="B707:B710"/>
    <mergeCell ref="A711:C711"/>
    <mergeCell ref="A691:C691"/>
    <mergeCell ref="A692:A696"/>
    <mergeCell ref="B693:B695"/>
    <mergeCell ref="A697:C697"/>
    <mergeCell ref="A698:A701"/>
    <mergeCell ref="A702:C702"/>
    <mergeCell ref="A674:C674"/>
    <mergeCell ref="A675:A678"/>
    <mergeCell ref="B675:B676"/>
    <mergeCell ref="A679:C679"/>
    <mergeCell ref="A680:A690"/>
    <mergeCell ref="B682:B683"/>
    <mergeCell ref="B684:B685"/>
    <mergeCell ref="B686:B689"/>
    <mergeCell ref="A657:A659"/>
    <mergeCell ref="A660:C660"/>
    <mergeCell ref="A661:A665"/>
    <mergeCell ref="B662:B664"/>
    <mergeCell ref="A666:C666"/>
    <mergeCell ref="A667:A673"/>
    <mergeCell ref="B667:B668"/>
    <mergeCell ref="B671:B673"/>
    <mergeCell ref="A648:C648"/>
    <mergeCell ref="A649:A651"/>
    <mergeCell ref="A652:C652"/>
    <mergeCell ref="A653:A655"/>
    <mergeCell ref="B653:B654"/>
    <mergeCell ref="A656:C656"/>
    <mergeCell ref="A629:C629"/>
    <mergeCell ref="A630:A633"/>
    <mergeCell ref="A634:C634"/>
    <mergeCell ref="A635:C635"/>
    <mergeCell ref="A636:A647"/>
    <mergeCell ref="B636:B637"/>
    <mergeCell ref="B638:B640"/>
    <mergeCell ref="B641:B646"/>
    <mergeCell ref="A621:C621"/>
    <mergeCell ref="A622:A624"/>
    <mergeCell ref="B622:B623"/>
    <mergeCell ref="A625:C625"/>
    <mergeCell ref="A626:A628"/>
    <mergeCell ref="B626:B627"/>
    <mergeCell ref="A613:C613"/>
    <mergeCell ref="A614:A616"/>
    <mergeCell ref="B615:B616"/>
    <mergeCell ref="A617:C617"/>
    <mergeCell ref="A618:A620"/>
    <mergeCell ref="B618:B619"/>
    <mergeCell ref="A604:C604"/>
    <mergeCell ref="A605:A608"/>
    <mergeCell ref="B607:B608"/>
    <mergeCell ref="A609:C609"/>
    <mergeCell ref="A610:A612"/>
    <mergeCell ref="B610:B611"/>
    <mergeCell ref="A591:C591"/>
    <mergeCell ref="A592:A595"/>
    <mergeCell ref="B592:B593"/>
    <mergeCell ref="A596:C596"/>
    <mergeCell ref="A597:A603"/>
    <mergeCell ref="B597:B599"/>
    <mergeCell ref="B600:B602"/>
    <mergeCell ref="A578:C578"/>
    <mergeCell ref="A579:A582"/>
    <mergeCell ref="B579:B580"/>
    <mergeCell ref="B581:B582"/>
    <mergeCell ref="A583:C583"/>
    <mergeCell ref="A584:A590"/>
    <mergeCell ref="B584:B585"/>
    <mergeCell ref="B588:B590"/>
    <mergeCell ref="A565:C565"/>
    <mergeCell ref="A566:A567"/>
    <mergeCell ref="A568:C568"/>
    <mergeCell ref="A569:A572"/>
    <mergeCell ref="A573:C573"/>
    <mergeCell ref="A574:A577"/>
    <mergeCell ref="B574:B577"/>
    <mergeCell ref="A552:A558"/>
    <mergeCell ref="B552:B556"/>
    <mergeCell ref="B557:B558"/>
    <mergeCell ref="A559:C559"/>
    <mergeCell ref="A560:A564"/>
    <mergeCell ref="B560:B563"/>
    <mergeCell ref="A541:C541"/>
    <mergeCell ref="A542:A545"/>
    <mergeCell ref="A546:C546"/>
    <mergeCell ref="A547:A550"/>
    <mergeCell ref="B548:B549"/>
    <mergeCell ref="A551:C551"/>
    <mergeCell ref="A530:C530"/>
    <mergeCell ref="A531:A537"/>
    <mergeCell ref="B531:B532"/>
    <mergeCell ref="B533:B537"/>
    <mergeCell ref="A538:C538"/>
    <mergeCell ref="A539:A540"/>
    <mergeCell ref="A517:C517"/>
    <mergeCell ref="A518:A525"/>
    <mergeCell ref="B518:B522"/>
    <mergeCell ref="A526:C526"/>
    <mergeCell ref="A527:A529"/>
    <mergeCell ref="B528:B529"/>
    <mergeCell ref="A514:C516"/>
    <mergeCell ref="D514:M514"/>
    <mergeCell ref="N514:W514"/>
    <mergeCell ref="A462:C462"/>
    <mergeCell ref="A463:A499"/>
    <mergeCell ref="B463:B464"/>
    <mergeCell ref="B465:B471"/>
    <mergeCell ref="B473:B475"/>
    <mergeCell ref="B476:B480"/>
    <mergeCell ref="B481:B485"/>
    <mergeCell ref="X514:Z515"/>
    <mergeCell ref="D515:H515"/>
    <mergeCell ref="I515:M515"/>
    <mergeCell ref="N515:R515"/>
    <mergeCell ref="S515:W515"/>
    <mergeCell ref="B486:B494"/>
    <mergeCell ref="B495:B497"/>
    <mergeCell ref="B498:B499"/>
    <mergeCell ref="A500:C500"/>
    <mergeCell ref="A501:A512"/>
    <mergeCell ref="B503:B509"/>
    <mergeCell ref="B510:B511"/>
    <mergeCell ref="A406:C406"/>
    <mergeCell ref="A407:A412"/>
    <mergeCell ref="B407:B408"/>
    <mergeCell ref="B410:B411"/>
    <mergeCell ref="A413:C413"/>
    <mergeCell ref="A414:A461"/>
    <mergeCell ref="B414:B422"/>
    <mergeCell ref="B423:B426"/>
    <mergeCell ref="B427:B435"/>
    <mergeCell ref="B436:B444"/>
    <mergeCell ref="B445:B446"/>
    <mergeCell ref="B447:B453"/>
    <mergeCell ref="B454:B460"/>
    <mergeCell ref="A381:A390"/>
    <mergeCell ref="B381:B384"/>
    <mergeCell ref="B385:B387"/>
    <mergeCell ref="B388:B390"/>
    <mergeCell ref="A391:C391"/>
    <mergeCell ref="A392:A405"/>
    <mergeCell ref="B392:B394"/>
    <mergeCell ref="B395:B398"/>
    <mergeCell ref="B399:B403"/>
    <mergeCell ref="B404:B405"/>
    <mergeCell ref="A374:C374"/>
    <mergeCell ref="A375:A376"/>
    <mergeCell ref="B375:B376"/>
    <mergeCell ref="A377:C377"/>
    <mergeCell ref="A378:A379"/>
    <mergeCell ref="A380:C380"/>
    <mergeCell ref="A365:C365"/>
    <mergeCell ref="A366:C366"/>
    <mergeCell ref="A367:C367"/>
    <mergeCell ref="A368:A373"/>
    <mergeCell ref="B368:B369"/>
    <mergeCell ref="B370:B371"/>
    <mergeCell ref="B372:B373"/>
    <mergeCell ref="A346:C346"/>
    <mergeCell ref="A347:A355"/>
    <mergeCell ref="B347:B354"/>
    <mergeCell ref="A356:C356"/>
    <mergeCell ref="A357:A364"/>
    <mergeCell ref="B357:B360"/>
    <mergeCell ref="B361:B363"/>
    <mergeCell ref="A327:C327"/>
    <mergeCell ref="A328:A332"/>
    <mergeCell ref="B328:B332"/>
    <mergeCell ref="A333:C333"/>
    <mergeCell ref="A334:A345"/>
    <mergeCell ref="B334:B336"/>
    <mergeCell ref="B342:B345"/>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266:C266"/>
    <mergeCell ref="A267:A276"/>
    <mergeCell ref="B267:B268"/>
    <mergeCell ref="B272:B273"/>
    <mergeCell ref="A277:C277"/>
    <mergeCell ref="A278:A287"/>
    <mergeCell ref="B278:B279"/>
    <mergeCell ref="B281:B283"/>
    <mergeCell ref="B285:B286"/>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198:C198"/>
    <mergeCell ref="A199:A204"/>
    <mergeCell ref="B199:B200"/>
    <mergeCell ref="B201:B204"/>
    <mergeCell ref="A205:C205"/>
    <mergeCell ref="A206:A230"/>
    <mergeCell ref="B206:B210"/>
    <mergeCell ref="B212:B213"/>
    <mergeCell ref="B214:B218"/>
    <mergeCell ref="B219:B221"/>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50:C150"/>
    <mergeCell ref="A151:A157"/>
    <mergeCell ref="B152:B157"/>
    <mergeCell ref="A158:C158"/>
    <mergeCell ref="A159:A165"/>
    <mergeCell ref="B159:B160"/>
    <mergeCell ref="B161:B165"/>
    <mergeCell ref="A134:A143"/>
    <mergeCell ref="B134:B140"/>
    <mergeCell ref="B142:B143"/>
    <mergeCell ref="A144:C144"/>
    <mergeCell ref="A145:A149"/>
    <mergeCell ref="B145:B148"/>
    <mergeCell ref="A111:C111"/>
    <mergeCell ref="A112:A132"/>
    <mergeCell ref="B112:B118"/>
    <mergeCell ref="B119:B124"/>
    <mergeCell ref="B126:B132"/>
    <mergeCell ref="A133:C133"/>
    <mergeCell ref="B93:B99"/>
    <mergeCell ref="B100:B101"/>
    <mergeCell ref="A102:C102"/>
    <mergeCell ref="A103:A109"/>
    <mergeCell ref="B103:B109"/>
    <mergeCell ref="A110:C110"/>
    <mergeCell ref="A72:C72"/>
    <mergeCell ref="A73:A74"/>
    <mergeCell ref="A75:C75"/>
    <mergeCell ref="A76:A101"/>
    <mergeCell ref="B76:B78"/>
    <mergeCell ref="B80:B82"/>
    <mergeCell ref="B83:B84"/>
    <mergeCell ref="B85:B86"/>
    <mergeCell ref="B87:B89"/>
    <mergeCell ref="B90:B92"/>
    <mergeCell ref="A58:A60"/>
    <mergeCell ref="B59:B60"/>
    <mergeCell ref="A61:C61"/>
    <mergeCell ref="A62:A71"/>
    <mergeCell ref="B62:B63"/>
    <mergeCell ref="B64:B71"/>
    <mergeCell ref="A50:C50"/>
    <mergeCell ref="A51:A53"/>
    <mergeCell ref="B52:B53"/>
    <mergeCell ref="A54:C54"/>
    <mergeCell ref="A55:A56"/>
    <mergeCell ref="A57:C57"/>
    <mergeCell ref="A39:C39"/>
    <mergeCell ref="A40:A43"/>
    <mergeCell ref="A44:C44"/>
    <mergeCell ref="A45:A49"/>
    <mergeCell ref="B45:B47"/>
    <mergeCell ref="B48:B49"/>
    <mergeCell ref="A7:C7"/>
    <mergeCell ref="A8:A38"/>
    <mergeCell ref="B8:B14"/>
    <mergeCell ref="B15:B23"/>
    <mergeCell ref="B25:B32"/>
    <mergeCell ref="B34:B37"/>
    <mergeCell ref="A1:Z1"/>
    <mergeCell ref="A2:Z2"/>
    <mergeCell ref="A4:C6"/>
    <mergeCell ref="D4:M4"/>
    <mergeCell ref="N4:W4"/>
    <mergeCell ref="X4:Z5"/>
    <mergeCell ref="D5:H5"/>
    <mergeCell ref="I5:M5"/>
    <mergeCell ref="N5:R5"/>
    <mergeCell ref="S5:W5"/>
  </mergeCells>
  <printOptions horizontalCentered="1" verticalCentered="1"/>
  <pageMargins left="0.23622047244094491" right="0" top="0" bottom="0" header="0" footer="0"/>
  <pageSetup paperSize="9" scale="57" orientation="landscape" r:id="rId1"/>
  <rowBreaks count="1" manualBreakCount="1">
    <brk id="512" max="29" man="1"/>
  </rowBreaks>
  <ignoredErrors>
    <ignoredError sqref="D6:W6" numberStoredAsText="1"/>
    <ignoredError sqref="X39:Y60 X61:Y61 Z39:Z57 Z61:Z71 X72:Z79 X111:Z111 X133:Z133 X144:Z144 X150:Z150 X166:Z166 X173:Z173 X176:Z176" formula="1"/>
    <ignoredError sqref="D102:W102" formulaRange="1"/>
    <ignoredError sqref="X102:Z102" formula="1" formulaRange="1"/>
  </ignoredErrors>
</worksheet>
</file>

<file path=xl/worksheets/sheet8.xml><?xml version="1.0" encoding="utf-8"?>
<worksheet xmlns="http://schemas.openxmlformats.org/spreadsheetml/2006/main" xmlns:r="http://schemas.openxmlformats.org/officeDocument/2006/relationships">
  <sheetPr>
    <tabColor theme="0" tint="-4.9989318521683403E-2"/>
  </sheetPr>
  <dimension ref="A1:J755"/>
  <sheetViews>
    <sheetView showGridLines="0" zoomScaleNormal="100" workbookViewId="0">
      <pane xSplit="3" ySplit="6" topLeftCell="D679" activePane="bottomRight" state="frozen"/>
      <selection activeCell="J27" sqref="J27"/>
      <selection pane="topRight" activeCell="J27" sqref="J27"/>
      <selection pane="bottomLeft" activeCell="J27" sqref="J27"/>
      <selection pane="bottomRight" sqref="A1:J1"/>
    </sheetView>
  </sheetViews>
  <sheetFormatPr defaultColWidth="9.140625" defaultRowHeight="12" outlineLevelRow="1"/>
  <cols>
    <col min="1" max="1" width="16.5703125" style="104" customWidth="1"/>
    <col min="2" max="2" width="9.42578125" style="104" customWidth="1"/>
    <col min="3" max="3" width="22.5703125" style="104" customWidth="1"/>
    <col min="4" max="5" width="8.5703125" style="124" customWidth="1"/>
    <col min="6" max="7" width="8.42578125" style="124" customWidth="1"/>
    <col min="8" max="10" width="8" style="124" customWidth="1"/>
    <col min="11" max="16384" width="9.140625" style="104"/>
  </cols>
  <sheetData>
    <row r="1" spans="1:10" ht="38.25" customHeight="1">
      <c r="A1" s="940" t="s">
        <v>1157</v>
      </c>
      <c r="B1" s="940"/>
      <c r="C1" s="940"/>
      <c r="D1" s="940"/>
      <c r="E1" s="940"/>
      <c r="F1" s="940"/>
      <c r="G1" s="940"/>
      <c r="H1" s="940"/>
      <c r="I1" s="940"/>
      <c r="J1" s="940"/>
    </row>
    <row r="2" spans="1:10" ht="35.25" customHeight="1">
      <c r="A2" s="941" t="s">
        <v>1158</v>
      </c>
      <c r="B2" s="941"/>
      <c r="C2" s="941"/>
      <c r="D2" s="941"/>
      <c r="E2" s="941"/>
      <c r="F2" s="941"/>
      <c r="G2" s="941"/>
      <c r="H2" s="941"/>
      <c r="I2" s="941"/>
      <c r="J2" s="941"/>
    </row>
    <row r="3" spans="1:10" ht="18.75" customHeight="1">
      <c r="A3" s="105"/>
      <c r="B3" s="105"/>
      <c r="C3" s="105"/>
      <c r="D3" s="106"/>
      <c r="E3" s="106"/>
      <c r="F3" s="106"/>
      <c r="G3" s="106"/>
      <c r="H3" s="106"/>
      <c r="I3" s="942" t="s">
        <v>1159</v>
      </c>
      <c r="J3" s="942"/>
    </row>
    <row r="4" spans="1:10" ht="30" customHeight="1">
      <c r="A4" s="866" t="s">
        <v>1160</v>
      </c>
      <c r="B4" s="866"/>
      <c r="C4" s="866"/>
      <c r="D4" s="943" t="s">
        <v>1161</v>
      </c>
      <c r="E4" s="943"/>
      <c r="F4" s="943" t="s">
        <v>1162</v>
      </c>
      <c r="G4" s="943"/>
      <c r="H4" s="944" t="s">
        <v>1163</v>
      </c>
      <c r="I4" s="944"/>
      <c r="J4" s="944"/>
    </row>
    <row r="5" spans="1:10" ht="30" customHeight="1">
      <c r="A5" s="867"/>
      <c r="B5" s="867"/>
      <c r="C5" s="867"/>
      <c r="D5" s="943"/>
      <c r="E5" s="943"/>
      <c r="F5" s="943"/>
      <c r="G5" s="943"/>
      <c r="H5" s="945"/>
      <c r="I5" s="945"/>
      <c r="J5" s="945"/>
    </row>
    <row r="6" spans="1:10" ht="30" customHeight="1">
      <c r="A6" s="907"/>
      <c r="B6" s="907"/>
      <c r="C6" s="907"/>
      <c r="D6" s="107" t="s">
        <v>6</v>
      </c>
      <c r="E6" s="107" t="s">
        <v>7</v>
      </c>
      <c r="F6" s="107" t="s">
        <v>6</v>
      </c>
      <c r="G6" s="107" t="s">
        <v>7</v>
      </c>
      <c r="H6" s="107" t="s">
        <v>6</v>
      </c>
      <c r="I6" s="108" t="s">
        <v>7</v>
      </c>
      <c r="J6" s="108" t="s">
        <v>8</v>
      </c>
    </row>
    <row r="7" spans="1:10" ht="21" customHeight="1">
      <c r="A7" s="946" t="s">
        <v>15</v>
      </c>
      <c r="B7" s="946"/>
      <c r="C7" s="946"/>
      <c r="D7" s="109">
        <f t="shared" ref="D7:J7" si="0">SUM(D8:D38)</f>
        <v>0</v>
      </c>
      <c r="E7" s="109">
        <f t="shared" si="0"/>
        <v>0</v>
      </c>
      <c r="F7" s="109">
        <f t="shared" si="0"/>
        <v>0</v>
      </c>
      <c r="G7" s="109">
        <f t="shared" si="0"/>
        <v>0</v>
      </c>
      <c r="H7" s="110">
        <f t="shared" si="0"/>
        <v>0</v>
      </c>
      <c r="I7" s="110">
        <f t="shared" si="0"/>
        <v>0</v>
      </c>
      <c r="J7" s="110">
        <f t="shared" si="0"/>
        <v>0</v>
      </c>
    </row>
    <row r="8" spans="1:10" ht="36" hidden="1" outlineLevel="1">
      <c r="A8" s="947" t="s">
        <v>15</v>
      </c>
      <c r="B8" s="947" t="s">
        <v>16</v>
      </c>
      <c r="C8" s="111" t="s">
        <v>17</v>
      </c>
      <c r="D8" s="112">
        <v>0</v>
      </c>
      <c r="E8" s="112">
        <v>0</v>
      </c>
      <c r="F8" s="112">
        <v>0</v>
      </c>
      <c r="G8" s="112">
        <v>0</v>
      </c>
      <c r="H8" s="113">
        <f>SUM(D8+F8)</f>
        <v>0</v>
      </c>
      <c r="I8" s="113">
        <f>SUM(E8+G8)</f>
        <v>0</v>
      </c>
      <c r="J8" s="113">
        <f>+I8+H8</f>
        <v>0</v>
      </c>
    </row>
    <row r="9" spans="1:10" ht="24" hidden="1" outlineLevel="1">
      <c r="A9" s="947"/>
      <c r="B9" s="947"/>
      <c r="C9" s="111" t="s">
        <v>18</v>
      </c>
      <c r="D9" s="112">
        <v>0</v>
      </c>
      <c r="E9" s="112">
        <v>0</v>
      </c>
      <c r="F9" s="112">
        <v>0</v>
      </c>
      <c r="G9" s="112">
        <v>0</v>
      </c>
      <c r="H9" s="113">
        <f t="shared" ref="H9:I38" si="1">SUM(D9+F9)</f>
        <v>0</v>
      </c>
      <c r="I9" s="113">
        <f t="shared" si="1"/>
        <v>0</v>
      </c>
      <c r="J9" s="113">
        <f t="shared" ref="J9:J38" si="2">+I9+H9</f>
        <v>0</v>
      </c>
    </row>
    <row r="10" spans="1:10" ht="36" hidden="1" outlineLevel="1">
      <c r="A10" s="947"/>
      <c r="B10" s="947"/>
      <c r="C10" s="111" t="s">
        <v>19</v>
      </c>
      <c r="D10" s="112">
        <v>0</v>
      </c>
      <c r="E10" s="112">
        <v>0</v>
      </c>
      <c r="F10" s="112">
        <v>0</v>
      </c>
      <c r="G10" s="112">
        <v>0</v>
      </c>
      <c r="H10" s="113">
        <f t="shared" si="1"/>
        <v>0</v>
      </c>
      <c r="I10" s="113">
        <f t="shared" si="1"/>
        <v>0</v>
      </c>
      <c r="J10" s="113">
        <f t="shared" si="2"/>
        <v>0</v>
      </c>
    </row>
    <row r="11" spans="1:10" hidden="1" outlineLevel="1">
      <c r="A11" s="947"/>
      <c r="B11" s="947"/>
      <c r="C11" s="111" t="s">
        <v>20</v>
      </c>
      <c r="D11" s="112">
        <v>0</v>
      </c>
      <c r="E11" s="112">
        <v>0</v>
      </c>
      <c r="F11" s="112">
        <v>0</v>
      </c>
      <c r="G11" s="112">
        <v>0</v>
      </c>
      <c r="H11" s="113">
        <f t="shared" si="1"/>
        <v>0</v>
      </c>
      <c r="I11" s="113">
        <f t="shared" si="1"/>
        <v>0</v>
      </c>
      <c r="J11" s="113">
        <f t="shared" si="2"/>
        <v>0</v>
      </c>
    </row>
    <row r="12" spans="1:10" hidden="1" outlineLevel="1">
      <c r="A12" s="947"/>
      <c r="B12" s="947"/>
      <c r="C12" s="111" t="s">
        <v>21</v>
      </c>
      <c r="D12" s="112">
        <v>0</v>
      </c>
      <c r="E12" s="112">
        <v>0</v>
      </c>
      <c r="F12" s="112">
        <v>0</v>
      </c>
      <c r="G12" s="112">
        <v>0</v>
      </c>
      <c r="H12" s="113">
        <f t="shared" si="1"/>
        <v>0</v>
      </c>
      <c r="I12" s="113">
        <f t="shared" si="1"/>
        <v>0</v>
      </c>
      <c r="J12" s="113">
        <f t="shared" si="2"/>
        <v>0</v>
      </c>
    </row>
    <row r="13" spans="1:10" hidden="1" outlineLevel="1">
      <c r="A13" s="947"/>
      <c r="B13" s="947"/>
      <c r="C13" s="111" t="s">
        <v>22</v>
      </c>
      <c r="D13" s="112">
        <v>0</v>
      </c>
      <c r="E13" s="112">
        <v>0</v>
      </c>
      <c r="F13" s="112">
        <v>0</v>
      </c>
      <c r="G13" s="112">
        <v>0</v>
      </c>
      <c r="H13" s="113">
        <f t="shared" si="1"/>
        <v>0</v>
      </c>
      <c r="I13" s="113">
        <f t="shared" si="1"/>
        <v>0</v>
      </c>
      <c r="J13" s="113">
        <f t="shared" si="2"/>
        <v>0</v>
      </c>
    </row>
    <row r="14" spans="1:10" ht="36" hidden="1" outlineLevel="1">
      <c r="A14" s="947"/>
      <c r="B14" s="947"/>
      <c r="C14" s="111" t="s">
        <v>23</v>
      </c>
      <c r="D14" s="112">
        <v>0</v>
      </c>
      <c r="E14" s="112">
        <v>0</v>
      </c>
      <c r="F14" s="112">
        <v>0</v>
      </c>
      <c r="G14" s="112">
        <v>0</v>
      </c>
      <c r="H14" s="113">
        <f t="shared" si="1"/>
        <v>0</v>
      </c>
      <c r="I14" s="113">
        <f t="shared" si="1"/>
        <v>0</v>
      </c>
      <c r="J14" s="113">
        <f t="shared" si="2"/>
        <v>0</v>
      </c>
    </row>
    <row r="15" spans="1:10" hidden="1" outlineLevel="1">
      <c r="A15" s="947"/>
      <c r="B15" s="947" t="s">
        <v>24</v>
      </c>
      <c r="C15" s="111" t="s">
        <v>25</v>
      </c>
      <c r="D15" s="112">
        <v>0</v>
      </c>
      <c r="E15" s="112">
        <v>0</v>
      </c>
      <c r="F15" s="112">
        <v>0</v>
      </c>
      <c r="G15" s="112">
        <v>0</v>
      </c>
      <c r="H15" s="113">
        <f t="shared" si="1"/>
        <v>0</v>
      </c>
      <c r="I15" s="113">
        <f t="shared" si="1"/>
        <v>0</v>
      </c>
      <c r="J15" s="113">
        <f t="shared" si="2"/>
        <v>0</v>
      </c>
    </row>
    <row r="16" spans="1:10" ht="24" hidden="1" outlineLevel="1">
      <c r="A16" s="947"/>
      <c r="B16" s="947"/>
      <c r="C16" s="111" t="s">
        <v>26</v>
      </c>
      <c r="D16" s="112">
        <v>0</v>
      </c>
      <c r="E16" s="112">
        <v>0</v>
      </c>
      <c r="F16" s="112">
        <v>0</v>
      </c>
      <c r="G16" s="112">
        <v>0</v>
      </c>
      <c r="H16" s="113">
        <f t="shared" si="1"/>
        <v>0</v>
      </c>
      <c r="I16" s="113">
        <f t="shared" si="1"/>
        <v>0</v>
      </c>
      <c r="J16" s="113">
        <f t="shared" si="2"/>
        <v>0</v>
      </c>
    </row>
    <row r="17" spans="1:10" hidden="1" outlineLevel="1">
      <c r="A17" s="947"/>
      <c r="B17" s="947"/>
      <c r="C17" s="111" t="s">
        <v>27</v>
      </c>
      <c r="D17" s="112">
        <v>0</v>
      </c>
      <c r="E17" s="112">
        <v>0</v>
      </c>
      <c r="F17" s="112">
        <v>0</v>
      </c>
      <c r="G17" s="112">
        <v>0</v>
      </c>
      <c r="H17" s="113">
        <f t="shared" si="1"/>
        <v>0</v>
      </c>
      <c r="I17" s="113">
        <f t="shared" si="1"/>
        <v>0</v>
      </c>
      <c r="J17" s="113">
        <f t="shared" si="2"/>
        <v>0</v>
      </c>
    </row>
    <row r="18" spans="1:10" ht="36" hidden="1" outlineLevel="1">
      <c r="A18" s="947"/>
      <c r="B18" s="947"/>
      <c r="C18" s="111" t="s">
        <v>28</v>
      </c>
      <c r="D18" s="112">
        <v>0</v>
      </c>
      <c r="E18" s="112">
        <v>0</v>
      </c>
      <c r="F18" s="112">
        <v>0</v>
      </c>
      <c r="G18" s="112">
        <v>0</v>
      </c>
      <c r="H18" s="113">
        <f t="shared" si="1"/>
        <v>0</v>
      </c>
      <c r="I18" s="113">
        <f t="shared" si="1"/>
        <v>0</v>
      </c>
      <c r="J18" s="113">
        <f t="shared" si="2"/>
        <v>0</v>
      </c>
    </row>
    <row r="19" spans="1:10" ht="36" hidden="1" outlineLevel="1">
      <c r="A19" s="947"/>
      <c r="B19" s="947"/>
      <c r="C19" s="111" t="s">
        <v>29</v>
      </c>
      <c r="D19" s="112">
        <v>0</v>
      </c>
      <c r="E19" s="112">
        <v>0</v>
      </c>
      <c r="F19" s="112">
        <v>0</v>
      </c>
      <c r="G19" s="112">
        <v>0</v>
      </c>
      <c r="H19" s="113">
        <f t="shared" si="1"/>
        <v>0</v>
      </c>
      <c r="I19" s="113">
        <f t="shared" si="1"/>
        <v>0</v>
      </c>
      <c r="J19" s="113">
        <f t="shared" si="2"/>
        <v>0</v>
      </c>
    </row>
    <row r="20" spans="1:10" ht="24" hidden="1" outlineLevel="1">
      <c r="A20" s="947"/>
      <c r="B20" s="947"/>
      <c r="C20" s="111" t="s">
        <v>30</v>
      </c>
      <c r="D20" s="112">
        <v>0</v>
      </c>
      <c r="E20" s="112">
        <v>0</v>
      </c>
      <c r="F20" s="112">
        <v>0</v>
      </c>
      <c r="G20" s="112">
        <v>0</v>
      </c>
      <c r="H20" s="113">
        <f t="shared" si="1"/>
        <v>0</v>
      </c>
      <c r="I20" s="113">
        <f t="shared" si="1"/>
        <v>0</v>
      </c>
      <c r="J20" s="113">
        <f t="shared" si="2"/>
        <v>0</v>
      </c>
    </row>
    <row r="21" spans="1:10" ht="24" hidden="1" outlineLevel="1">
      <c r="A21" s="947"/>
      <c r="B21" s="947"/>
      <c r="C21" s="111" t="s">
        <v>31</v>
      </c>
      <c r="D21" s="112">
        <v>0</v>
      </c>
      <c r="E21" s="112">
        <v>0</v>
      </c>
      <c r="F21" s="112">
        <v>0</v>
      </c>
      <c r="G21" s="112">
        <v>0</v>
      </c>
      <c r="H21" s="113">
        <f t="shared" si="1"/>
        <v>0</v>
      </c>
      <c r="I21" s="113">
        <f t="shared" si="1"/>
        <v>0</v>
      </c>
      <c r="J21" s="113">
        <f t="shared" si="2"/>
        <v>0</v>
      </c>
    </row>
    <row r="22" spans="1:10" ht="48" hidden="1" outlineLevel="1">
      <c r="A22" s="947"/>
      <c r="B22" s="947"/>
      <c r="C22" s="111" t="s">
        <v>32</v>
      </c>
      <c r="D22" s="112">
        <v>0</v>
      </c>
      <c r="E22" s="112">
        <v>0</v>
      </c>
      <c r="F22" s="112">
        <v>0</v>
      </c>
      <c r="G22" s="112">
        <v>0</v>
      </c>
      <c r="H22" s="113">
        <f t="shared" si="1"/>
        <v>0</v>
      </c>
      <c r="I22" s="113">
        <f t="shared" si="1"/>
        <v>0</v>
      </c>
      <c r="J22" s="113">
        <f t="shared" si="2"/>
        <v>0</v>
      </c>
    </row>
    <row r="23" spans="1:10" ht="36" hidden="1" outlineLevel="1">
      <c r="A23" s="947"/>
      <c r="B23" s="947"/>
      <c r="C23" s="111" t="s">
        <v>33</v>
      </c>
      <c r="D23" s="112">
        <v>0</v>
      </c>
      <c r="E23" s="112">
        <v>0</v>
      </c>
      <c r="F23" s="112">
        <v>0</v>
      </c>
      <c r="G23" s="112">
        <v>0</v>
      </c>
      <c r="H23" s="113">
        <f t="shared" si="1"/>
        <v>0</v>
      </c>
      <c r="I23" s="113">
        <f t="shared" si="1"/>
        <v>0</v>
      </c>
      <c r="J23" s="113">
        <f t="shared" si="2"/>
        <v>0</v>
      </c>
    </row>
    <row r="24" spans="1:10" ht="48" hidden="1" outlineLevel="1">
      <c r="A24" s="947"/>
      <c r="B24" s="111" t="s">
        <v>34</v>
      </c>
      <c r="C24" s="111" t="s">
        <v>35</v>
      </c>
      <c r="D24" s="112">
        <v>0</v>
      </c>
      <c r="E24" s="112">
        <v>0</v>
      </c>
      <c r="F24" s="112">
        <v>0</v>
      </c>
      <c r="G24" s="112">
        <v>0</v>
      </c>
      <c r="H24" s="113">
        <f t="shared" si="1"/>
        <v>0</v>
      </c>
      <c r="I24" s="113">
        <f t="shared" si="1"/>
        <v>0</v>
      </c>
      <c r="J24" s="113">
        <f t="shared" si="2"/>
        <v>0</v>
      </c>
    </row>
    <row r="25" spans="1:10" ht="24" hidden="1" outlineLevel="1">
      <c r="A25" s="947"/>
      <c r="B25" s="947" t="s">
        <v>36</v>
      </c>
      <c r="C25" s="111" t="s">
        <v>37</v>
      </c>
      <c r="D25" s="112">
        <v>0</v>
      </c>
      <c r="E25" s="112">
        <v>0</v>
      </c>
      <c r="F25" s="112">
        <v>0</v>
      </c>
      <c r="G25" s="112">
        <v>0</v>
      </c>
      <c r="H25" s="113">
        <f t="shared" si="1"/>
        <v>0</v>
      </c>
      <c r="I25" s="113">
        <f t="shared" si="1"/>
        <v>0</v>
      </c>
      <c r="J25" s="113">
        <f t="shared" si="2"/>
        <v>0</v>
      </c>
    </row>
    <row r="26" spans="1:10" ht="24" hidden="1" outlineLevel="1">
      <c r="A26" s="947"/>
      <c r="B26" s="947"/>
      <c r="C26" s="111" t="s">
        <v>38</v>
      </c>
      <c r="D26" s="112">
        <v>0</v>
      </c>
      <c r="E26" s="112">
        <v>0</v>
      </c>
      <c r="F26" s="112">
        <v>0</v>
      </c>
      <c r="G26" s="112">
        <v>0</v>
      </c>
      <c r="H26" s="113">
        <f t="shared" si="1"/>
        <v>0</v>
      </c>
      <c r="I26" s="113">
        <f t="shared" si="1"/>
        <v>0</v>
      </c>
      <c r="J26" s="113">
        <f t="shared" si="2"/>
        <v>0</v>
      </c>
    </row>
    <row r="27" spans="1:10" ht="24" hidden="1" outlineLevel="1">
      <c r="A27" s="947"/>
      <c r="B27" s="947"/>
      <c r="C27" s="111" t="s">
        <v>39</v>
      </c>
      <c r="D27" s="112">
        <v>0</v>
      </c>
      <c r="E27" s="112">
        <v>0</v>
      </c>
      <c r="F27" s="112">
        <v>0</v>
      </c>
      <c r="G27" s="112">
        <v>0</v>
      </c>
      <c r="H27" s="113">
        <f t="shared" si="1"/>
        <v>0</v>
      </c>
      <c r="I27" s="113">
        <f t="shared" si="1"/>
        <v>0</v>
      </c>
      <c r="J27" s="113">
        <f t="shared" si="2"/>
        <v>0</v>
      </c>
    </row>
    <row r="28" spans="1:10" ht="24" hidden="1" outlineLevel="1">
      <c r="A28" s="947"/>
      <c r="B28" s="947"/>
      <c r="C28" s="111" t="s">
        <v>40</v>
      </c>
      <c r="D28" s="112">
        <v>0</v>
      </c>
      <c r="E28" s="112">
        <v>0</v>
      </c>
      <c r="F28" s="112">
        <v>0</v>
      </c>
      <c r="G28" s="112">
        <v>0</v>
      </c>
      <c r="H28" s="113">
        <f t="shared" si="1"/>
        <v>0</v>
      </c>
      <c r="I28" s="113">
        <f t="shared" si="1"/>
        <v>0</v>
      </c>
      <c r="J28" s="113">
        <f t="shared" si="2"/>
        <v>0</v>
      </c>
    </row>
    <row r="29" spans="1:10" hidden="1" outlineLevel="1">
      <c r="A29" s="947"/>
      <c r="B29" s="947"/>
      <c r="C29" s="111" t="s">
        <v>41</v>
      </c>
      <c r="D29" s="112">
        <v>0</v>
      </c>
      <c r="E29" s="112">
        <v>0</v>
      </c>
      <c r="F29" s="112">
        <v>0</v>
      </c>
      <c r="G29" s="112">
        <v>0</v>
      </c>
      <c r="H29" s="113">
        <f t="shared" si="1"/>
        <v>0</v>
      </c>
      <c r="I29" s="113">
        <f t="shared" si="1"/>
        <v>0</v>
      </c>
      <c r="J29" s="113">
        <f t="shared" si="2"/>
        <v>0</v>
      </c>
    </row>
    <row r="30" spans="1:10" hidden="1" outlineLevel="1">
      <c r="A30" s="947"/>
      <c r="B30" s="947"/>
      <c r="C30" s="111" t="s">
        <v>42</v>
      </c>
      <c r="D30" s="112">
        <v>0</v>
      </c>
      <c r="E30" s="112">
        <v>0</v>
      </c>
      <c r="F30" s="112">
        <v>0</v>
      </c>
      <c r="G30" s="112">
        <v>0</v>
      </c>
      <c r="H30" s="113">
        <f t="shared" si="1"/>
        <v>0</v>
      </c>
      <c r="I30" s="113">
        <f t="shared" si="1"/>
        <v>0</v>
      </c>
      <c r="J30" s="113">
        <f t="shared" si="2"/>
        <v>0</v>
      </c>
    </row>
    <row r="31" spans="1:10" ht="24" hidden="1" outlineLevel="1">
      <c r="A31" s="947"/>
      <c r="B31" s="947"/>
      <c r="C31" s="111" t="s">
        <v>43</v>
      </c>
      <c r="D31" s="112">
        <v>0</v>
      </c>
      <c r="E31" s="112">
        <v>0</v>
      </c>
      <c r="F31" s="112">
        <v>0</v>
      </c>
      <c r="G31" s="112">
        <v>0</v>
      </c>
      <c r="H31" s="113">
        <f t="shared" si="1"/>
        <v>0</v>
      </c>
      <c r="I31" s="113">
        <f t="shared" si="1"/>
        <v>0</v>
      </c>
      <c r="J31" s="113">
        <f t="shared" si="2"/>
        <v>0</v>
      </c>
    </row>
    <row r="32" spans="1:10" hidden="1" outlineLevel="1">
      <c r="A32" s="947"/>
      <c r="B32" s="947"/>
      <c r="C32" s="111" t="s">
        <v>44</v>
      </c>
      <c r="D32" s="112">
        <v>0</v>
      </c>
      <c r="E32" s="112">
        <v>0</v>
      </c>
      <c r="F32" s="112">
        <v>0</v>
      </c>
      <c r="G32" s="112">
        <v>0</v>
      </c>
      <c r="H32" s="113">
        <f t="shared" si="1"/>
        <v>0</v>
      </c>
      <c r="I32" s="113">
        <f t="shared" si="1"/>
        <v>0</v>
      </c>
      <c r="J32" s="113">
        <f t="shared" si="2"/>
        <v>0</v>
      </c>
    </row>
    <row r="33" spans="1:10" ht="24" hidden="1" outlineLevel="1">
      <c r="A33" s="947"/>
      <c r="B33" s="111" t="s">
        <v>45</v>
      </c>
      <c r="C33" s="111" t="s">
        <v>46</v>
      </c>
      <c r="D33" s="112">
        <v>0</v>
      </c>
      <c r="E33" s="112">
        <v>0</v>
      </c>
      <c r="F33" s="112">
        <v>0</v>
      </c>
      <c r="G33" s="112">
        <v>0</v>
      </c>
      <c r="H33" s="113">
        <f t="shared" si="1"/>
        <v>0</v>
      </c>
      <c r="I33" s="113">
        <f t="shared" si="1"/>
        <v>0</v>
      </c>
      <c r="J33" s="113">
        <f t="shared" si="2"/>
        <v>0</v>
      </c>
    </row>
    <row r="34" spans="1:10" ht="24" hidden="1" outlineLevel="1">
      <c r="A34" s="947"/>
      <c r="B34" s="947" t="s">
        <v>47</v>
      </c>
      <c r="C34" s="111" t="s">
        <v>48</v>
      </c>
      <c r="D34" s="112">
        <v>0</v>
      </c>
      <c r="E34" s="112">
        <v>0</v>
      </c>
      <c r="F34" s="112">
        <v>0</v>
      </c>
      <c r="G34" s="112">
        <v>0</v>
      </c>
      <c r="H34" s="113">
        <f t="shared" si="1"/>
        <v>0</v>
      </c>
      <c r="I34" s="113">
        <f t="shared" si="1"/>
        <v>0</v>
      </c>
      <c r="J34" s="113">
        <f t="shared" si="2"/>
        <v>0</v>
      </c>
    </row>
    <row r="35" spans="1:10" ht="24" hidden="1" outlineLevel="1">
      <c r="A35" s="947"/>
      <c r="B35" s="947"/>
      <c r="C35" s="111" t="s">
        <v>49</v>
      </c>
      <c r="D35" s="112">
        <v>0</v>
      </c>
      <c r="E35" s="112">
        <v>0</v>
      </c>
      <c r="F35" s="112">
        <v>0</v>
      </c>
      <c r="G35" s="112">
        <v>0</v>
      </c>
      <c r="H35" s="113">
        <f t="shared" si="1"/>
        <v>0</v>
      </c>
      <c r="I35" s="113">
        <f t="shared" si="1"/>
        <v>0</v>
      </c>
      <c r="J35" s="113">
        <f t="shared" si="2"/>
        <v>0</v>
      </c>
    </row>
    <row r="36" spans="1:10" ht="24" hidden="1" outlineLevel="1">
      <c r="A36" s="947"/>
      <c r="B36" s="947"/>
      <c r="C36" s="111" t="s">
        <v>50</v>
      </c>
      <c r="D36" s="112">
        <v>0</v>
      </c>
      <c r="E36" s="112">
        <v>0</v>
      </c>
      <c r="F36" s="112">
        <v>0</v>
      </c>
      <c r="G36" s="112">
        <v>0</v>
      </c>
      <c r="H36" s="113">
        <f t="shared" si="1"/>
        <v>0</v>
      </c>
      <c r="I36" s="113">
        <f t="shared" si="1"/>
        <v>0</v>
      </c>
      <c r="J36" s="113">
        <f t="shared" si="2"/>
        <v>0</v>
      </c>
    </row>
    <row r="37" spans="1:10" ht="24" hidden="1" outlineLevel="1">
      <c r="A37" s="947"/>
      <c r="B37" s="947"/>
      <c r="C37" s="111" t="s">
        <v>51</v>
      </c>
      <c r="D37" s="112">
        <v>0</v>
      </c>
      <c r="E37" s="112">
        <v>0</v>
      </c>
      <c r="F37" s="112">
        <v>0</v>
      </c>
      <c r="G37" s="112">
        <v>0</v>
      </c>
      <c r="H37" s="113">
        <f t="shared" si="1"/>
        <v>0</v>
      </c>
      <c r="I37" s="113">
        <f t="shared" si="1"/>
        <v>0</v>
      </c>
      <c r="J37" s="113">
        <f t="shared" si="2"/>
        <v>0</v>
      </c>
    </row>
    <row r="38" spans="1:10" ht="60" hidden="1" outlineLevel="1">
      <c r="A38" s="947"/>
      <c r="B38" s="111" t="s">
        <v>52</v>
      </c>
      <c r="C38" s="111" t="s">
        <v>53</v>
      </c>
      <c r="D38" s="112">
        <v>0</v>
      </c>
      <c r="E38" s="112">
        <v>0</v>
      </c>
      <c r="F38" s="112">
        <v>0</v>
      </c>
      <c r="G38" s="112">
        <v>0</v>
      </c>
      <c r="H38" s="113">
        <f t="shared" si="1"/>
        <v>0</v>
      </c>
      <c r="I38" s="113">
        <f t="shared" si="1"/>
        <v>0</v>
      </c>
      <c r="J38" s="113">
        <f t="shared" si="2"/>
        <v>0</v>
      </c>
    </row>
    <row r="39" spans="1:10" ht="15" customHeight="1" collapsed="1">
      <c r="A39" s="946" t="s">
        <v>54</v>
      </c>
      <c r="B39" s="946"/>
      <c r="C39" s="946"/>
      <c r="D39" s="109">
        <f t="shared" ref="D39:J39" si="3">SUM(D40:D43)</f>
        <v>0</v>
      </c>
      <c r="E39" s="109">
        <f t="shared" si="3"/>
        <v>0</v>
      </c>
      <c r="F39" s="109">
        <f t="shared" si="3"/>
        <v>0</v>
      </c>
      <c r="G39" s="109">
        <f t="shared" si="3"/>
        <v>0</v>
      </c>
      <c r="H39" s="110">
        <f t="shared" si="3"/>
        <v>0</v>
      </c>
      <c r="I39" s="110">
        <f t="shared" si="3"/>
        <v>0</v>
      </c>
      <c r="J39" s="110">
        <f t="shared" si="3"/>
        <v>0</v>
      </c>
    </row>
    <row r="40" spans="1:10" ht="72" hidden="1" outlineLevel="1">
      <c r="A40" s="947" t="s">
        <v>54</v>
      </c>
      <c r="B40" s="111" t="s">
        <v>55</v>
      </c>
      <c r="C40" s="111" t="s">
        <v>56</v>
      </c>
      <c r="D40" s="112">
        <v>0</v>
      </c>
      <c r="E40" s="112">
        <v>0</v>
      </c>
      <c r="F40" s="112">
        <v>0</v>
      </c>
      <c r="G40" s="112">
        <v>0</v>
      </c>
      <c r="H40" s="113">
        <f t="shared" ref="H40:H43" si="4">+D40+F40</f>
        <v>0</v>
      </c>
      <c r="I40" s="113">
        <f t="shared" ref="I40:I43" si="5">+G40+E40</f>
        <v>0</v>
      </c>
      <c r="J40" s="113">
        <f t="shared" ref="J40:J43" si="6">+I40+H40</f>
        <v>0</v>
      </c>
    </row>
    <row r="41" spans="1:10" ht="36" hidden="1" outlineLevel="1">
      <c r="A41" s="947"/>
      <c r="B41" s="111" t="s">
        <v>57</v>
      </c>
      <c r="C41" s="111" t="s">
        <v>58</v>
      </c>
      <c r="D41" s="112">
        <v>0</v>
      </c>
      <c r="E41" s="112">
        <v>0</v>
      </c>
      <c r="F41" s="112">
        <v>0</v>
      </c>
      <c r="G41" s="112">
        <v>0</v>
      </c>
      <c r="H41" s="113">
        <f t="shared" si="4"/>
        <v>0</v>
      </c>
      <c r="I41" s="113">
        <f t="shared" si="5"/>
        <v>0</v>
      </c>
      <c r="J41" s="113">
        <f t="shared" si="6"/>
        <v>0</v>
      </c>
    </row>
    <row r="42" spans="1:10" ht="84" hidden="1" outlineLevel="1">
      <c r="A42" s="947"/>
      <c r="B42" s="111" t="s">
        <v>59</v>
      </c>
      <c r="C42" s="111" t="s">
        <v>60</v>
      </c>
      <c r="D42" s="112">
        <v>0</v>
      </c>
      <c r="E42" s="112">
        <v>0</v>
      </c>
      <c r="F42" s="112">
        <v>0</v>
      </c>
      <c r="G42" s="112">
        <v>0</v>
      </c>
      <c r="H42" s="113">
        <f t="shared" si="4"/>
        <v>0</v>
      </c>
      <c r="I42" s="113">
        <f t="shared" si="5"/>
        <v>0</v>
      </c>
      <c r="J42" s="113">
        <f t="shared" si="6"/>
        <v>0</v>
      </c>
    </row>
    <row r="43" spans="1:10" ht="60" hidden="1" outlineLevel="1">
      <c r="A43" s="947"/>
      <c r="B43" s="111" t="s">
        <v>61</v>
      </c>
      <c r="C43" s="111" t="s">
        <v>62</v>
      </c>
      <c r="D43" s="112">
        <v>0</v>
      </c>
      <c r="E43" s="112">
        <v>0</v>
      </c>
      <c r="F43" s="112">
        <v>0</v>
      </c>
      <c r="G43" s="112">
        <v>0</v>
      </c>
      <c r="H43" s="113">
        <f t="shared" si="4"/>
        <v>0</v>
      </c>
      <c r="I43" s="113">
        <f t="shared" si="5"/>
        <v>0</v>
      </c>
      <c r="J43" s="113">
        <f t="shared" si="6"/>
        <v>0</v>
      </c>
    </row>
    <row r="44" spans="1:10" ht="15" customHeight="1" collapsed="1">
      <c r="A44" s="946" t="s">
        <v>63</v>
      </c>
      <c r="B44" s="946"/>
      <c r="C44" s="946"/>
      <c r="D44" s="109">
        <f t="shared" ref="D44:J44" si="7">SUM(D45:D49)</f>
        <v>0</v>
      </c>
      <c r="E44" s="109">
        <f t="shared" si="7"/>
        <v>0</v>
      </c>
      <c r="F44" s="109">
        <f t="shared" si="7"/>
        <v>0</v>
      </c>
      <c r="G44" s="109">
        <f t="shared" si="7"/>
        <v>0</v>
      </c>
      <c r="H44" s="110">
        <f t="shared" si="7"/>
        <v>0</v>
      </c>
      <c r="I44" s="110">
        <f t="shared" si="7"/>
        <v>0</v>
      </c>
      <c r="J44" s="110">
        <f t="shared" si="7"/>
        <v>0</v>
      </c>
    </row>
    <row r="45" spans="1:10" hidden="1" outlineLevel="1">
      <c r="A45" s="947" t="s">
        <v>63</v>
      </c>
      <c r="B45" s="947" t="s">
        <v>64</v>
      </c>
      <c r="C45" s="111" t="s">
        <v>65</v>
      </c>
      <c r="D45" s="112">
        <v>0</v>
      </c>
      <c r="E45" s="112">
        <v>0</v>
      </c>
      <c r="F45" s="112">
        <v>0</v>
      </c>
      <c r="G45" s="112">
        <v>0</v>
      </c>
      <c r="H45" s="113">
        <f t="shared" ref="H45:H49" si="8">+D45+F45</f>
        <v>0</v>
      </c>
      <c r="I45" s="113">
        <f t="shared" ref="I45:I49" si="9">+G45+E45</f>
        <v>0</v>
      </c>
      <c r="J45" s="113">
        <f t="shared" ref="J45:J49" si="10">+I45+H45</f>
        <v>0</v>
      </c>
    </row>
    <row r="46" spans="1:10" hidden="1" outlineLevel="1">
      <c r="A46" s="947"/>
      <c r="B46" s="947"/>
      <c r="C46" s="111" t="s">
        <v>66</v>
      </c>
      <c r="D46" s="112">
        <v>0</v>
      </c>
      <c r="E46" s="112">
        <v>0</v>
      </c>
      <c r="F46" s="112">
        <v>0</v>
      </c>
      <c r="G46" s="112">
        <v>0</v>
      </c>
      <c r="H46" s="113">
        <f t="shared" si="8"/>
        <v>0</v>
      </c>
      <c r="I46" s="113">
        <f t="shared" si="9"/>
        <v>0</v>
      </c>
      <c r="J46" s="113">
        <f t="shared" si="10"/>
        <v>0</v>
      </c>
    </row>
    <row r="47" spans="1:10" hidden="1" outlineLevel="1">
      <c r="A47" s="947"/>
      <c r="B47" s="947"/>
      <c r="C47" s="111" t="s">
        <v>67</v>
      </c>
      <c r="D47" s="112">
        <v>0</v>
      </c>
      <c r="E47" s="112">
        <v>0</v>
      </c>
      <c r="F47" s="112">
        <v>0</v>
      </c>
      <c r="G47" s="112">
        <v>0</v>
      </c>
      <c r="H47" s="113">
        <f t="shared" si="8"/>
        <v>0</v>
      </c>
      <c r="I47" s="113">
        <f t="shared" si="9"/>
        <v>0</v>
      </c>
      <c r="J47" s="113">
        <f t="shared" si="10"/>
        <v>0</v>
      </c>
    </row>
    <row r="48" spans="1:10" hidden="1" outlineLevel="1">
      <c r="A48" s="947"/>
      <c r="B48" s="947" t="s">
        <v>68</v>
      </c>
      <c r="C48" s="111" t="s">
        <v>69</v>
      </c>
      <c r="D48" s="112">
        <v>0</v>
      </c>
      <c r="E48" s="112">
        <v>0</v>
      </c>
      <c r="F48" s="112">
        <v>0</v>
      </c>
      <c r="G48" s="112">
        <v>0</v>
      </c>
      <c r="H48" s="113">
        <f t="shared" si="8"/>
        <v>0</v>
      </c>
      <c r="I48" s="113">
        <f t="shared" si="9"/>
        <v>0</v>
      </c>
      <c r="J48" s="113">
        <f t="shared" si="10"/>
        <v>0</v>
      </c>
    </row>
    <row r="49" spans="1:10" ht="24" hidden="1" outlineLevel="1">
      <c r="A49" s="947"/>
      <c r="B49" s="947"/>
      <c r="C49" s="111" t="s">
        <v>70</v>
      </c>
      <c r="D49" s="112">
        <v>0</v>
      </c>
      <c r="E49" s="112">
        <v>0</v>
      </c>
      <c r="F49" s="112">
        <v>0</v>
      </c>
      <c r="G49" s="112">
        <v>0</v>
      </c>
      <c r="H49" s="113">
        <f t="shared" si="8"/>
        <v>0</v>
      </c>
      <c r="I49" s="113">
        <f t="shared" si="9"/>
        <v>0</v>
      </c>
      <c r="J49" s="113">
        <f t="shared" si="10"/>
        <v>0</v>
      </c>
    </row>
    <row r="50" spans="1:10" ht="15" customHeight="1" collapsed="1">
      <c r="A50" s="946" t="s">
        <v>71</v>
      </c>
      <c r="B50" s="946"/>
      <c r="C50" s="946"/>
      <c r="D50" s="109">
        <f t="shared" ref="D50:J50" si="11">SUM(D51:D53)</f>
        <v>0</v>
      </c>
      <c r="E50" s="109">
        <f t="shared" si="11"/>
        <v>0</v>
      </c>
      <c r="F50" s="109">
        <f t="shared" si="11"/>
        <v>0</v>
      </c>
      <c r="G50" s="109">
        <f t="shared" si="11"/>
        <v>0</v>
      </c>
      <c r="H50" s="110">
        <f t="shared" si="11"/>
        <v>0</v>
      </c>
      <c r="I50" s="110">
        <f t="shared" si="11"/>
        <v>0</v>
      </c>
      <c r="J50" s="110">
        <f t="shared" si="11"/>
        <v>0</v>
      </c>
    </row>
    <row r="51" spans="1:10" ht="36" hidden="1" outlineLevel="1">
      <c r="A51" s="947" t="s">
        <v>71</v>
      </c>
      <c r="B51" s="111" t="s">
        <v>72</v>
      </c>
      <c r="C51" s="111" t="s">
        <v>73</v>
      </c>
      <c r="D51" s="112">
        <v>0</v>
      </c>
      <c r="E51" s="112">
        <v>0</v>
      </c>
      <c r="F51" s="112">
        <v>0</v>
      </c>
      <c r="G51" s="112">
        <v>0</v>
      </c>
      <c r="H51" s="113">
        <f t="shared" ref="H51:H53" si="12">+D51+F51</f>
        <v>0</v>
      </c>
      <c r="I51" s="113">
        <f t="shared" ref="I51:I53" si="13">+G51+E51</f>
        <v>0</v>
      </c>
      <c r="J51" s="113">
        <f t="shared" ref="J51:J53" si="14">+I51+H51</f>
        <v>0</v>
      </c>
    </row>
    <row r="52" spans="1:10" hidden="1" outlineLevel="1">
      <c r="A52" s="947"/>
      <c r="B52" s="947" t="s">
        <v>74</v>
      </c>
      <c r="C52" s="111" t="s">
        <v>75</v>
      </c>
      <c r="D52" s="112">
        <v>0</v>
      </c>
      <c r="E52" s="112">
        <v>0</v>
      </c>
      <c r="F52" s="112">
        <v>0</v>
      </c>
      <c r="G52" s="112">
        <v>0</v>
      </c>
      <c r="H52" s="113">
        <f t="shared" si="12"/>
        <v>0</v>
      </c>
      <c r="I52" s="113">
        <f t="shared" si="13"/>
        <v>0</v>
      </c>
      <c r="J52" s="113">
        <f t="shared" si="14"/>
        <v>0</v>
      </c>
    </row>
    <row r="53" spans="1:10" ht="24" hidden="1" outlineLevel="1">
      <c r="A53" s="947"/>
      <c r="B53" s="947"/>
      <c r="C53" s="111" t="s">
        <v>76</v>
      </c>
      <c r="D53" s="112">
        <v>0</v>
      </c>
      <c r="E53" s="112">
        <v>0</v>
      </c>
      <c r="F53" s="112">
        <v>0</v>
      </c>
      <c r="G53" s="112">
        <v>0</v>
      </c>
      <c r="H53" s="113">
        <f t="shared" si="12"/>
        <v>0</v>
      </c>
      <c r="I53" s="113">
        <f t="shared" si="13"/>
        <v>0</v>
      </c>
      <c r="J53" s="113">
        <f t="shared" si="14"/>
        <v>0</v>
      </c>
    </row>
    <row r="54" spans="1:10" ht="15" customHeight="1" collapsed="1">
      <c r="A54" s="946" t="s">
        <v>77</v>
      </c>
      <c r="B54" s="946"/>
      <c r="C54" s="946"/>
      <c r="D54" s="109">
        <f t="shared" ref="D54:J54" si="15">SUM(D55:D56)</f>
        <v>0</v>
      </c>
      <c r="E54" s="109">
        <f t="shared" si="15"/>
        <v>0</v>
      </c>
      <c r="F54" s="109">
        <f t="shared" si="15"/>
        <v>0</v>
      </c>
      <c r="G54" s="109">
        <f t="shared" si="15"/>
        <v>0</v>
      </c>
      <c r="H54" s="110">
        <f t="shared" si="15"/>
        <v>0</v>
      </c>
      <c r="I54" s="110">
        <f t="shared" si="15"/>
        <v>0</v>
      </c>
      <c r="J54" s="110">
        <f t="shared" si="15"/>
        <v>0</v>
      </c>
    </row>
    <row r="55" spans="1:10" ht="36" hidden="1" outlineLevel="1">
      <c r="A55" s="947" t="s">
        <v>77</v>
      </c>
      <c r="B55" s="111" t="s">
        <v>78</v>
      </c>
      <c r="C55" s="111" t="s">
        <v>79</v>
      </c>
      <c r="D55" s="112">
        <v>0</v>
      </c>
      <c r="E55" s="112">
        <v>0</v>
      </c>
      <c r="F55" s="112">
        <v>0</v>
      </c>
      <c r="G55" s="112">
        <v>0</v>
      </c>
      <c r="H55" s="113">
        <f t="shared" ref="H55:H56" si="16">+D55+F55</f>
        <v>0</v>
      </c>
      <c r="I55" s="113">
        <f t="shared" ref="I55:I56" si="17">+G55+E55</f>
        <v>0</v>
      </c>
      <c r="J55" s="113">
        <f t="shared" ref="J55:J56" si="18">+I55+H55</f>
        <v>0</v>
      </c>
    </row>
    <row r="56" spans="1:10" ht="24" hidden="1" outlineLevel="1">
      <c r="A56" s="947"/>
      <c r="B56" s="111" t="s">
        <v>80</v>
      </c>
      <c r="C56" s="111" t="s">
        <v>81</v>
      </c>
      <c r="D56" s="112">
        <v>0</v>
      </c>
      <c r="E56" s="112">
        <v>0</v>
      </c>
      <c r="F56" s="112">
        <v>0</v>
      </c>
      <c r="G56" s="112">
        <v>0</v>
      </c>
      <c r="H56" s="113">
        <f t="shared" si="16"/>
        <v>0</v>
      </c>
      <c r="I56" s="113">
        <f t="shared" si="17"/>
        <v>0</v>
      </c>
      <c r="J56" s="113">
        <f t="shared" si="18"/>
        <v>0</v>
      </c>
    </row>
    <row r="57" spans="1:10" ht="15" customHeight="1" collapsed="1">
      <c r="A57" s="946" t="s">
        <v>82</v>
      </c>
      <c r="B57" s="946"/>
      <c r="C57" s="946"/>
      <c r="D57" s="109">
        <f t="shared" ref="D57:J57" si="19">SUM(D58:D60)</f>
        <v>0</v>
      </c>
      <c r="E57" s="109">
        <f t="shared" si="19"/>
        <v>0</v>
      </c>
      <c r="F57" s="109">
        <f t="shared" si="19"/>
        <v>0</v>
      </c>
      <c r="G57" s="109">
        <f t="shared" si="19"/>
        <v>0</v>
      </c>
      <c r="H57" s="110">
        <f t="shared" si="19"/>
        <v>0</v>
      </c>
      <c r="I57" s="110">
        <f t="shared" si="19"/>
        <v>0</v>
      </c>
      <c r="J57" s="110">
        <f t="shared" si="19"/>
        <v>0</v>
      </c>
    </row>
    <row r="58" spans="1:10" ht="36" hidden="1" outlineLevel="1">
      <c r="A58" s="947" t="s">
        <v>82</v>
      </c>
      <c r="B58" s="111" t="s">
        <v>83</v>
      </c>
      <c r="C58" s="111" t="s">
        <v>84</v>
      </c>
      <c r="D58" s="112">
        <v>0</v>
      </c>
      <c r="E58" s="112">
        <v>0</v>
      </c>
      <c r="F58" s="112">
        <v>0</v>
      </c>
      <c r="G58" s="112">
        <v>0</v>
      </c>
      <c r="H58" s="113">
        <f t="shared" ref="H58:H60" si="20">+D58+F58</f>
        <v>0</v>
      </c>
      <c r="I58" s="113">
        <f t="shared" ref="I58:I60" si="21">+G58+E58</f>
        <v>0</v>
      </c>
      <c r="J58" s="113">
        <f t="shared" ref="J58:J60" si="22">+I58+H58</f>
        <v>0</v>
      </c>
    </row>
    <row r="59" spans="1:10" ht="24" hidden="1" outlineLevel="1">
      <c r="A59" s="947"/>
      <c r="B59" s="947" t="s">
        <v>85</v>
      </c>
      <c r="C59" s="111" t="s">
        <v>86</v>
      </c>
      <c r="D59" s="112">
        <v>0</v>
      </c>
      <c r="E59" s="112">
        <v>0</v>
      </c>
      <c r="F59" s="112">
        <v>0</v>
      </c>
      <c r="G59" s="112">
        <v>0</v>
      </c>
      <c r="H59" s="113">
        <f t="shared" si="20"/>
        <v>0</v>
      </c>
      <c r="I59" s="113">
        <f t="shared" si="21"/>
        <v>0</v>
      </c>
      <c r="J59" s="113">
        <f t="shared" si="22"/>
        <v>0</v>
      </c>
    </row>
    <row r="60" spans="1:10" ht="24" hidden="1" outlineLevel="1">
      <c r="A60" s="947"/>
      <c r="B60" s="947"/>
      <c r="C60" s="111" t="s">
        <v>87</v>
      </c>
      <c r="D60" s="112">
        <v>0</v>
      </c>
      <c r="E60" s="112">
        <v>0</v>
      </c>
      <c r="F60" s="112">
        <v>0</v>
      </c>
      <c r="G60" s="112">
        <v>0</v>
      </c>
      <c r="H60" s="113">
        <f t="shared" si="20"/>
        <v>0</v>
      </c>
      <c r="I60" s="113">
        <f t="shared" si="21"/>
        <v>0</v>
      </c>
      <c r="J60" s="113">
        <f t="shared" si="22"/>
        <v>0</v>
      </c>
    </row>
    <row r="61" spans="1:10" ht="15" customHeight="1" collapsed="1">
      <c r="A61" s="946" t="s">
        <v>88</v>
      </c>
      <c r="B61" s="946"/>
      <c r="C61" s="946"/>
      <c r="D61" s="109">
        <f t="shared" ref="D61:J61" si="23">SUM(D62:D71)</f>
        <v>0</v>
      </c>
      <c r="E61" s="109">
        <f t="shared" si="23"/>
        <v>0</v>
      </c>
      <c r="F61" s="109">
        <f t="shared" si="23"/>
        <v>0</v>
      </c>
      <c r="G61" s="109">
        <f t="shared" si="23"/>
        <v>0</v>
      </c>
      <c r="H61" s="110">
        <f t="shared" si="23"/>
        <v>0</v>
      </c>
      <c r="I61" s="110">
        <f t="shared" si="23"/>
        <v>0</v>
      </c>
      <c r="J61" s="110">
        <f t="shared" si="23"/>
        <v>0</v>
      </c>
    </row>
    <row r="62" spans="1:10" ht="48" hidden="1" outlineLevel="1">
      <c r="A62" s="947" t="s">
        <v>88</v>
      </c>
      <c r="B62" s="947" t="s">
        <v>89</v>
      </c>
      <c r="C62" s="111" t="s">
        <v>90</v>
      </c>
      <c r="D62" s="112">
        <v>0</v>
      </c>
      <c r="E62" s="112">
        <v>0</v>
      </c>
      <c r="F62" s="112">
        <v>0</v>
      </c>
      <c r="G62" s="112">
        <v>0</v>
      </c>
      <c r="H62" s="113">
        <f t="shared" ref="H62:H71" si="24">+D62+F62</f>
        <v>0</v>
      </c>
      <c r="I62" s="113">
        <f t="shared" ref="I62:I71" si="25">+G62+E62</f>
        <v>0</v>
      </c>
      <c r="J62" s="113">
        <f t="shared" ref="J62:J71" si="26">+I62+H62</f>
        <v>0</v>
      </c>
    </row>
    <row r="63" spans="1:10" ht="36" hidden="1" outlineLevel="1">
      <c r="A63" s="947"/>
      <c r="B63" s="947"/>
      <c r="C63" s="111" t="s">
        <v>91</v>
      </c>
      <c r="D63" s="112">
        <v>0</v>
      </c>
      <c r="E63" s="112">
        <v>0</v>
      </c>
      <c r="F63" s="112">
        <v>0</v>
      </c>
      <c r="G63" s="112">
        <v>0</v>
      </c>
      <c r="H63" s="113">
        <f t="shared" si="24"/>
        <v>0</v>
      </c>
      <c r="I63" s="113">
        <f t="shared" si="25"/>
        <v>0</v>
      </c>
      <c r="J63" s="113">
        <f t="shared" si="26"/>
        <v>0</v>
      </c>
    </row>
    <row r="64" spans="1:10" ht="24" hidden="1" outlineLevel="1">
      <c r="A64" s="947"/>
      <c r="B64" s="947" t="s">
        <v>92</v>
      </c>
      <c r="C64" s="111" t="s">
        <v>93</v>
      </c>
      <c r="D64" s="112">
        <v>0</v>
      </c>
      <c r="E64" s="112">
        <v>0</v>
      </c>
      <c r="F64" s="112">
        <v>0</v>
      </c>
      <c r="G64" s="112">
        <v>0</v>
      </c>
      <c r="H64" s="113">
        <f t="shared" si="24"/>
        <v>0</v>
      </c>
      <c r="I64" s="113">
        <f t="shared" si="25"/>
        <v>0</v>
      </c>
      <c r="J64" s="113">
        <f t="shared" si="26"/>
        <v>0</v>
      </c>
    </row>
    <row r="65" spans="1:10" ht="24" hidden="1" outlineLevel="1">
      <c r="A65" s="947"/>
      <c r="B65" s="947"/>
      <c r="C65" s="111" t="s">
        <v>94</v>
      </c>
      <c r="D65" s="112">
        <v>0</v>
      </c>
      <c r="E65" s="112">
        <v>0</v>
      </c>
      <c r="F65" s="112">
        <v>0</v>
      </c>
      <c r="G65" s="112">
        <v>0</v>
      </c>
      <c r="H65" s="113">
        <f t="shared" si="24"/>
        <v>0</v>
      </c>
      <c r="I65" s="113">
        <f t="shared" si="25"/>
        <v>0</v>
      </c>
      <c r="J65" s="113">
        <f t="shared" si="26"/>
        <v>0</v>
      </c>
    </row>
    <row r="66" spans="1:10" hidden="1" outlineLevel="1">
      <c r="A66" s="947"/>
      <c r="B66" s="947"/>
      <c r="C66" s="111" t="s">
        <v>95</v>
      </c>
      <c r="D66" s="112">
        <v>0</v>
      </c>
      <c r="E66" s="112">
        <v>0</v>
      </c>
      <c r="F66" s="112">
        <v>0</v>
      </c>
      <c r="G66" s="112">
        <v>0</v>
      </c>
      <c r="H66" s="113">
        <f t="shared" si="24"/>
        <v>0</v>
      </c>
      <c r="I66" s="113">
        <f t="shared" si="25"/>
        <v>0</v>
      </c>
      <c r="J66" s="113">
        <f t="shared" si="26"/>
        <v>0</v>
      </c>
    </row>
    <row r="67" spans="1:10" ht="24" hidden="1" outlineLevel="1">
      <c r="A67" s="947"/>
      <c r="B67" s="947"/>
      <c r="C67" s="111" t="s">
        <v>96</v>
      </c>
      <c r="D67" s="112">
        <v>0</v>
      </c>
      <c r="E67" s="112">
        <v>0</v>
      </c>
      <c r="F67" s="112">
        <v>0</v>
      </c>
      <c r="G67" s="112">
        <v>0</v>
      </c>
      <c r="H67" s="113">
        <f t="shared" si="24"/>
        <v>0</v>
      </c>
      <c r="I67" s="113">
        <f t="shared" si="25"/>
        <v>0</v>
      </c>
      <c r="J67" s="113">
        <f t="shared" si="26"/>
        <v>0</v>
      </c>
    </row>
    <row r="68" spans="1:10" ht="24" hidden="1" outlineLevel="1">
      <c r="A68" s="947"/>
      <c r="B68" s="947"/>
      <c r="C68" s="111" t="s">
        <v>97</v>
      </c>
      <c r="D68" s="112">
        <v>0</v>
      </c>
      <c r="E68" s="112">
        <v>0</v>
      </c>
      <c r="F68" s="112">
        <v>0</v>
      </c>
      <c r="G68" s="112">
        <v>0</v>
      </c>
      <c r="H68" s="113">
        <f t="shared" si="24"/>
        <v>0</v>
      </c>
      <c r="I68" s="113">
        <f t="shared" si="25"/>
        <v>0</v>
      </c>
      <c r="J68" s="113">
        <f t="shared" si="26"/>
        <v>0</v>
      </c>
    </row>
    <row r="69" spans="1:10" ht="36" hidden="1" outlineLevel="1">
      <c r="A69" s="947"/>
      <c r="B69" s="947"/>
      <c r="C69" s="111" t="s">
        <v>98</v>
      </c>
      <c r="D69" s="112">
        <v>0</v>
      </c>
      <c r="E69" s="112">
        <v>0</v>
      </c>
      <c r="F69" s="112">
        <v>0</v>
      </c>
      <c r="G69" s="112">
        <v>0</v>
      </c>
      <c r="H69" s="113">
        <f t="shared" si="24"/>
        <v>0</v>
      </c>
      <c r="I69" s="113">
        <f t="shared" si="25"/>
        <v>0</v>
      </c>
      <c r="J69" s="113">
        <f t="shared" si="26"/>
        <v>0</v>
      </c>
    </row>
    <row r="70" spans="1:10" ht="36" hidden="1" outlineLevel="1">
      <c r="A70" s="947"/>
      <c r="B70" s="947"/>
      <c r="C70" s="111" t="s">
        <v>99</v>
      </c>
      <c r="D70" s="112">
        <v>0</v>
      </c>
      <c r="E70" s="112">
        <v>0</v>
      </c>
      <c r="F70" s="112">
        <v>0</v>
      </c>
      <c r="G70" s="112">
        <v>0</v>
      </c>
      <c r="H70" s="113">
        <f t="shared" si="24"/>
        <v>0</v>
      </c>
      <c r="I70" s="113">
        <f t="shared" si="25"/>
        <v>0</v>
      </c>
      <c r="J70" s="113">
        <f t="shared" si="26"/>
        <v>0</v>
      </c>
    </row>
    <row r="71" spans="1:10" ht="36" hidden="1" outlineLevel="1">
      <c r="A71" s="947"/>
      <c r="B71" s="947"/>
      <c r="C71" s="111" t="s">
        <v>100</v>
      </c>
      <c r="D71" s="112">
        <v>0</v>
      </c>
      <c r="E71" s="112">
        <v>0</v>
      </c>
      <c r="F71" s="112">
        <v>0</v>
      </c>
      <c r="G71" s="112">
        <v>0</v>
      </c>
      <c r="H71" s="113">
        <f t="shared" si="24"/>
        <v>0</v>
      </c>
      <c r="I71" s="113">
        <f t="shared" si="25"/>
        <v>0</v>
      </c>
      <c r="J71" s="113">
        <f t="shared" si="26"/>
        <v>0</v>
      </c>
    </row>
    <row r="72" spans="1:10" ht="15" customHeight="1" collapsed="1">
      <c r="A72" s="946" t="s">
        <v>101</v>
      </c>
      <c r="B72" s="946"/>
      <c r="C72" s="946"/>
      <c r="D72" s="109">
        <f t="shared" ref="D72:J72" si="27">SUM(D73:D74)</f>
        <v>0</v>
      </c>
      <c r="E72" s="109">
        <f t="shared" si="27"/>
        <v>0</v>
      </c>
      <c r="F72" s="109">
        <f t="shared" si="27"/>
        <v>0</v>
      </c>
      <c r="G72" s="109">
        <f t="shared" si="27"/>
        <v>0</v>
      </c>
      <c r="H72" s="110">
        <f t="shared" si="27"/>
        <v>0</v>
      </c>
      <c r="I72" s="110">
        <f t="shared" si="27"/>
        <v>0</v>
      </c>
      <c r="J72" s="110">
        <f t="shared" si="27"/>
        <v>0</v>
      </c>
    </row>
    <row r="73" spans="1:10" ht="60" hidden="1" outlineLevel="1">
      <c r="A73" s="947" t="s">
        <v>101</v>
      </c>
      <c r="B73" s="111" t="s">
        <v>102</v>
      </c>
      <c r="C73" s="111" t="s">
        <v>103</v>
      </c>
      <c r="D73" s="112">
        <v>0</v>
      </c>
      <c r="E73" s="112">
        <v>0</v>
      </c>
      <c r="F73" s="112">
        <v>0</v>
      </c>
      <c r="G73" s="112">
        <v>0</v>
      </c>
      <c r="H73" s="113">
        <f t="shared" ref="H73:H74" si="28">+D73+F73</f>
        <v>0</v>
      </c>
      <c r="I73" s="113">
        <f t="shared" ref="I73:I74" si="29">+G73+E73</f>
        <v>0</v>
      </c>
      <c r="J73" s="113">
        <f t="shared" ref="J73:J74" si="30">+I73+H73</f>
        <v>0</v>
      </c>
    </row>
    <row r="74" spans="1:10" ht="84" hidden="1" outlineLevel="1">
      <c r="A74" s="947"/>
      <c r="B74" s="111" t="s">
        <v>104</v>
      </c>
      <c r="C74" s="111" t="s">
        <v>105</v>
      </c>
      <c r="D74" s="112">
        <v>0</v>
      </c>
      <c r="E74" s="112">
        <v>0</v>
      </c>
      <c r="F74" s="112">
        <v>0</v>
      </c>
      <c r="G74" s="112">
        <v>0</v>
      </c>
      <c r="H74" s="113">
        <f t="shared" si="28"/>
        <v>0</v>
      </c>
      <c r="I74" s="113">
        <f t="shared" si="29"/>
        <v>0</v>
      </c>
      <c r="J74" s="113">
        <f t="shared" si="30"/>
        <v>0</v>
      </c>
    </row>
    <row r="75" spans="1:10" ht="15" customHeight="1" collapsed="1">
      <c r="A75" s="946" t="s">
        <v>106</v>
      </c>
      <c r="B75" s="946"/>
      <c r="C75" s="946"/>
      <c r="D75" s="109">
        <f t="shared" ref="D75:J75" si="31">SUM(D76:D101)</f>
        <v>0</v>
      </c>
      <c r="E75" s="109">
        <f t="shared" si="31"/>
        <v>0</v>
      </c>
      <c r="F75" s="109">
        <f t="shared" si="31"/>
        <v>0</v>
      </c>
      <c r="G75" s="109">
        <f t="shared" si="31"/>
        <v>0</v>
      </c>
      <c r="H75" s="110">
        <f t="shared" si="31"/>
        <v>0</v>
      </c>
      <c r="I75" s="110">
        <f t="shared" si="31"/>
        <v>0</v>
      </c>
      <c r="J75" s="110">
        <f t="shared" si="31"/>
        <v>0</v>
      </c>
    </row>
    <row r="76" spans="1:10" hidden="1" outlineLevel="1">
      <c r="A76" s="947" t="s">
        <v>106</v>
      </c>
      <c r="B76" s="947" t="s">
        <v>107</v>
      </c>
      <c r="C76" s="111" t="s">
        <v>108</v>
      </c>
      <c r="D76" s="112">
        <v>0</v>
      </c>
      <c r="E76" s="112">
        <v>0</v>
      </c>
      <c r="F76" s="112">
        <v>0</v>
      </c>
      <c r="G76" s="112">
        <v>0</v>
      </c>
      <c r="H76" s="113">
        <f t="shared" ref="H76:H101" si="32">+D76+F76</f>
        <v>0</v>
      </c>
      <c r="I76" s="113">
        <f t="shared" ref="I76:I101" si="33">+G76+E76</f>
        <v>0</v>
      </c>
      <c r="J76" s="113">
        <f t="shared" ref="J76:J101" si="34">+I76+H76</f>
        <v>0</v>
      </c>
    </row>
    <row r="77" spans="1:10" ht="24" hidden="1" outlineLevel="1">
      <c r="A77" s="947"/>
      <c r="B77" s="947"/>
      <c r="C77" s="111" t="s">
        <v>109</v>
      </c>
      <c r="D77" s="112">
        <v>0</v>
      </c>
      <c r="E77" s="112">
        <v>0</v>
      </c>
      <c r="F77" s="112">
        <v>0</v>
      </c>
      <c r="G77" s="112">
        <v>0</v>
      </c>
      <c r="H77" s="113">
        <f t="shared" si="32"/>
        <v>0</v>
      </c>
      <c r="I77" s="113">
        <f t="shared" si="33"/>
        <v>0</v>
      </c>
      <c r="J77" s="113">
        <f t="shared" si="34"/>
        <v>0</v>
      </c>
    </row>
    <row r="78" spans="1:10" ht="36" hidden="1" outlineLevel="1">
      <c r="A78" s="947"/>
      <c r="B78" s="947"/>
      <c r="C78" s="111" t="s">
        <v>110</v>
      </c>
      <c r="D78" s="112">
        <v>0</v>
      </c>
      <c r="E78" s="112">
        <v>0</v>
      </c>
      <c r="F78" s="112">
        <v>0</v>
      </c>
      <c r="G78" s="112">
        <v>0</v>
      </c>
      <c r="H78" s="113">
        <f t="shared" si="32"/>
        <v>0</v>
      </c>
      <c r="I78" s="113">
        <f t="shared" si="33"/>
        <v>0</v>
      </c>
      <c r="J78" s="113">
        <f t="shared" si="34"/>
        <v>0</v>
      </c>
    </row>
    <row r="79" spans="1:10" ht="108" hidden="1" outlineLevel="1">
      <c r="A79" s="947"/>
      <c r="B79" s="111" t="s">
        <v>111</v>
      </c>
      <c r="C79" s="111" t="s">
        <v>112</v>
      </c>
      <c r="D79" s="112">
        <v>0</v>
      </c>
      <c r="E79" s="112">
        <v>0</v>
      </c>
      <c r="F79" s="112">
        <v>0</v>
      </c>
      <c r="G79" s="112">
        <v>0</v>
      </c>
      <c r="H79" s="113">
        <f t="shared" si="32"/>
        <v>0</v>
      </c>
      <c r="I79" s="113">
        <f t="shared" si="33"/>
        <v>0</v>
      </c>
      <c r="J79" s="113">
        <f t="shared" si="34"/>
        <v>0</v>
      </c>
    </row>
    <row r="80" spans="1:10" ht="24" hidden="1" outlineLevel="1">
      <c r="A80" s="947"/>
      <c r="B80" s="947" t="s">
        <v>113</v>
      </c>
      <c r="C80" s="111" t="s">
        <v>114</v>
      </c>
      <c r="D80" s="112">
        <v>0</v>
      </c>
      <c r="E80" s="112">
        <v>0</v>
      </c>
      <c r="F80" s="112">
        <v>0</v>
      </c>
      <c r="G80" s="112">
        <v>0</v>
      </c>
      <c r="H80" s="113">
        <f t="shared" si="32"/>
        <v>0</v>
      </c>
      <c r="I80" s="113">
        <f t="shared" si="33"/>
        <v>0</v>
      </c>
      <c r="J80" s="113">
        <f t="shared" si="34"/>
        <v>0</v>
      </c>
    </row>
    <row r="81" spans="1:10" ht="24" hidden="1" outlineLevel="1">
      <c r="A81" s="947"/>
      <c r="B81" s="947"/>
      <c r="C81" s="111" t="s">
        <v>115</v>
      </c>
      <c r="D81" s="112">
        <v>0</v>
      </c>
      <c r="E81" s="112">
        <v>0</v>
      </c>
      <c r="F81" s="112">
        <v>0</v>
      </c>
      <c r="G81" s="112">
        <v>0</v>
      </c>
      <c r="H81" s="113">
        <f t="shared" si="32"/>
        <v>0</v>
      </c>
      <c r="I81" s="113">
        <f t="shared" si="33"/>
        <v>0</v>
      </c>
      <c r="J81" s="113">
        <f t="shared" si="34"/>
        <v>0</v>
      </c>
    </row>
    <row r="82" spans="1:10" ht="48" hidden="1" outlineLevel="1">
      <c r="A82" s="947"/>
      <c r="B82" s="947"/>
      <c r="C82" s="111" t="s">
        <v>116</v>
      </c>
      <c r="D82" s="112">
        <v>0</v>
      </c>
      <c r="E82" s="112">
        <v>0</v>
      </c>
      <c r="F82" s="112">
        <v>0</v>
      </c>
      <c r="G82" s="112">
        <v>0</v>
      </c>
      <c r="H82" s="113">
        <f t="shared" si="32"/>
        <v>0</v>
      </c>
      <c r="I82" s="113">
        <f t="shared" si="33"/>
        <v>0</v>
      </c>
      <c r="J82" s="113">
        <f t="shared" si="34"/>
        <v>0</v>
      </c>
    </row>
    <row r="83" spans="1:10" hidden="1" outlineLevel="1">
      <c r="A83" s="947"/>
      <c r="B83" s="947" t="s">
        <v>117</v>
      </c>
      <c r="C83" s="111" t="s">
        <v>118</v>
      </c>
      <c r="D83" s="112">
        <v>0</v>
      </c>
      <c r="E83" s="112">
        <v>0</v>
      </c>
      <c r="F83" s="112">
        <v>0</v>
      </c>
      <c r="G83" s="112">
        <v>0</v>
      </c>
      <c r="H83" s="113">
        <f t="shared" si="32"/>
        <v>0</v>
      </c>
      <c r="I83" s="113">
        <f t="shared" si="33"/>
        <v>0</v>
      </c>
      <c r="J83" s="113">
        <f t="shared" si="34"/>
        <v>0</v>
      </c>
    </row>
    <row r="84" spans="1:10" ht="24" hidden="1" outlineLevel="1">
      <c r="A84" s="947"/>
      <c r="B84" s="947"/>
      <c r="C84" s="111" t="s">
        <v>119</v>
      </c>
      <c r="D84" s="112">
        <v>0</v>
      </c>
      <c r="E84" s="112">
        <v>0</v>
      </c>
      <c r="F84" s="112">
        <v>0</v>
      </c>
      <c r="G84" s="112">
        <v>0</v>
      </c>
      <c r="H84" s="113">
        <f t="shared" si="32"/>
        <v>0</v>
      </c>
      <c r="I84" s="113">
        <f t="shared" si="33"/>
        <v>0</v>
      </c>
      <c r="J84" s="113">
        <f t="shared" si="34"/>
        <v>0</v>
      </c>
    </row>
    <row r="85" spans="1:10" ht="24" hidden="1" outlineLevel="1">
      <c r="A85" s="947"/>
      <c r="B85" s="947" t="s">
        <v>120</v>
      </c>
      <c r="C85" s="111" t="s">
        <v>121</v>
      </c>
      <c r="D85" s="112">
        <v>0</v>
      </c>
      <c r="E85" s="112">
        <v>0</v>
      </c>
      <c r="F85" s="112">
        <v>0</v>
      </c>
      <c r="G85" s="112">
        <v>0</v>
      </c>
      <c r="H85" s="113">
        <f t="shared" si="32"/>
        <v>0</v>
      </c>
      <c r="I85" s="113">
        <f t="shared" si="33"/>
        <v>0</v>
      </c>
      <c r="J85" s="113">
        <f t="shared" si="34"/>
        <v>0</v>
      </c>
    </row>
    <row r="86" spans="1:10" hidden="1" outlineLevel="1">
      <c r="A86" s="947"/>
      <c r="B86" s="947"/>
      <c r="C86" s="111" t="s">
        <v>122</v>
      </c>
      <c r="D86" s="112">
        <v>0</v>
      </c>
      <c r="E86" s="112">
        <v>0</v>
      </c>
      <c r="F86" s="112">
        <v>0</v>
      </c>
      <c r="G86" s="112">
        <v>0</v>
      </c>
      <c r="H86" s="113">
        <f t="shared" si="32"/>
        <v>0</v>
      </c>
      <c r="I86" s="113">
        <f t="shared" si="33"/>
        <v>0</v>
      </c>
      <c r="J86" s="113">
        <f t="shared" si="34"/>
        <v>0</v>
      </c>
    </row>
    <row r="87" spans="1:10" ht="24" hidden="1" outlineLevel="1">
      <c r="A87" s="947"/>
      <c r="B87" s="947" t="s">
        <v>123</v>
      </c>
      <c r="C87" s="111" t="s">
        <v>124</v>
      </c>
      <c r="D87" s="112">
        <v>0</v>
      </c>
      <c r="E87" s="112">
        <v>0</v>
      </c>
      <c r="F87" s="112">
        <v>0</v>
      </c>
      <c r="G87" s="112">
        <v>0</v>
      </c>
      <c r="H87" s="113">
        <f t="shared" si="32"/>
        <v>0</v>
      </c>
      <c r="I87" s="113">
        <f t="shared" si="33"/>
        <v>0</v>
      </c>
      <c r="J87" s="113">
        <f t="shared" si="34"/>
        <v>0</v>
      </c>
    </row>
    <row r="88" spans="1:10" ht="24" hidden="1" outlineLevel="1">
      <c r="A88" s="947"/>
      <c r="B88" s="947"/>
      <c r="C88" s="111" t="s">
        <v>125</v>
      </c>
      <c r="D88" s="112">
        <v>0</v>
      </c>
      <c r="E88" s="112">
        <v>0</v>
      </c>
      <c r="F88" s="112">
        <v>0</v>
      </c>
      <c r="G88" s="112">
        <v>0</v>
      </c>
      <c r="H88" s="113">
        <f t="shared" si="32"/>
        <v>0</v>
      </c>
      <c r="I88" s="113">
        <f t="shared" si="33"/>
        <v>0</v>
      </c>
      <c r="J88" s="113">
        <f t="shared" si="34"/>
        <v>0</v>
      </c>
    </row>
    <row r="89" spans="1:10" ht="36" hidden="1" outlineLevel="1">
      <c r="A89" s="947"/>
      <c r="B89" s="947"/>
      <c r="C89" s="111" t="s">
        <v>126</v>
      </c>
      <c r="D89" s="112">
        <v>0</v>
      </c>
      <c r="E89" s="112">
        <v>0</v>
      </c>
      <c r="F89" s="112">
        <v>0</v>
      </c>
      <c r="G89" s="112">
        <v>0</v>
      </c>
      <c r="H89" s="113">
        <f t="shared" si="32"/>
        <v>0</v>
      </c>
      <c r="I89" s="113">
        <f t="shared" si="33"/>
        <v>0</v>
      </c>
      <c r="J89" s="113">
        <f t="shared" si="34"/>
        <v>0</v>
      </c>
    </row>
    <row r="90" spans="1:10" ht="24" hidden="1" outlineLevel="1">
      <c r="A90" s="947"/>
      <c r="B90" s="947" t="s">
        <v>127</v>
      </c>
      <c r="C90" s="111" t="s">
        <v>128</v>
      </c>
      <c r="D90" s="112">
        <v>0</v>
      </c>
      <c r="E90" s="112">
        <v>0</v>
      </c>
      <c r="F90" s="112">
        <v>0</v>
      </c>
      <c r="G90" s="112">
        <v>0</v>
      </c>
      <c r="H90" s="113">
        <f t="shared" si="32"/>
        <v>0</v>
      </c>
      <c r="I90" s="113">
        <f t="shared" si="33"/>
        <v>0</v>
      </c>
      <c r="J90" s="113">
        <f t="shared" si="34"/>
        <v>0</v>
      </c>
    </row>
    <row r="91" spans="1:10" ht="36" hidden="1" outlineLevel="1">
      <c r="A91" s="947"/>
      <c r="B91" s="947"/>
      <c r="C91" s="111" t="s">
        <v>129</v>
      </c>
      <c r="D91" s="112">
        <v>0</v>
      </c>
      <c r="E91" s="112">
        <v>0</v>
      </c>
      <c r="F91" s="112">
        <v>0</v>
      </c>
      <c r="G91" s="112">
        <v>0</v>
      </c>
      <c r="H91" s="113">
        <f t="shared" si="32"/>
        <v>0</v>
      </c>
      <c r="I91" s="113">
        <f t="shared" si="33"/>
        <v>0</v>
      </c>
      <c r="J91" s="113">
        <f t="shared" si="34"/>
        <v>0</v>
      </c>
    </row>
    <row r="92" spans="1:10" ht="36" hidden="1" outlineLevel="1">
      <c r="A92" s="947"/>
      <c r="B92" s="947"/>
      <c r="C92" s="111" t="s">
        <v>130</v>
      </c>
      <c r="D92" s="112">
        <v>0</v>
      </c>
      <c r="E92" s="112">
        <v>0</v>
      </c>
      <c r="F92" s="112">
        <v>0</v>
      </c>
      <c r="G92" s="112">
        <v>0</v>
      </c>
      <c r="H92" s="113">
        <f t="shared" si="32"/>
        <v>0</v>
      </c>
      <c r="I92" s="113">
        <f t="shared" si="33"/>
        <v>0</v>
      </c>
      <c r="J92" s="113">
        <f t="shared" si="34"/>
        <v>0</v>
      </c>
    </row>
    <row r="93" spans="1:10" hidden="1" outlineLevel="1">
      <c r="A93" s="947"/>
      <c r="B93" s="947" t="s">
        <v>131</v>
      </c>
      <c r="C93" s="111" t="s">
        <v>132</v>
      </c>
      <c r="D93" s="112">
        <v>0</v>
      </c>
      <c r="E93" s="112">
        <v>0</v>
      </c>
      <c r="F93" s="112">
        <v>0</v>
      </c>
      <c r="G93" s="112">
        <v>0</v>
      </c>
      <c r="H93" s="113">
        <f t="shared" si="32"/>
        <v>0</v>
      </c>
      <c r="I93" s="113">
        <f t="shared" si="33"/>
        <v>0</v>
      </c>
      <c r="J93" s="113">
        <f t="shared" si="34"/>
        <v>0</v>
      </c>
    </row>
    <row r="94" spans="1:10" ht="24" hidden="1" outlineLevel="1">
      <c r="A94" s="947"/>
      <c r="B94" s="947"/>
      <c r="C94" s="111" t="s">
        <v>133</v>
      </c>
      <c r="D94" s="112">
        <v>0</v>
      </c>
      <c r="E94" s="112">
        <v>0</v>
      </c>
      <c r="F94" s="112">
        <v>0</v>
      </c>
      <c r="G94" s="112">
        <v>0</v>
      </c>
      <c r="H94" s="113">
        <f t="shared" si="32"/>
        <v>0</v>
      </c>
      <c r="I94" s="113">
        <f t="shared" si="33"/>
        <v>0</v>
      </c>
      <c r="J94" s="113">
        <f t="shared" si="34"/>
        <v>0</v>
      </c>
    </row>
    <row r="95" spans="1:10" hidden="1" outlineLevel="1">
      <c r="A95" s="947"/>
      <c r="B95" s="947"/>
      <c r="C95" s="111" t="s">
        <v>134</v>
      </c>
      <c r="D95" s="112">
        <v>0</v>
      </c>
      <c r="E95" s="112">
        <v>0</v>
      </c>
      <c r="F95" s="112">
        <v>0</v>
      </c>
      <c r="G95" s="112">
        <v>0</v>
      </c>
      <c r="H95" s="113">
        <f t="shared" si="32"/>
        <v>0</v>
      </c>
      <c r="I95" s="113">
        <f t="shared" si="33"/>
        <v>0</v>
      </c>
      <c r="J95" s="113">
        <f t="shared" si="34"/>
        <v>0</v>
      </c>
    </row>
    <row r="96" spans="1:10" ht="24" hidden="1" outlineLevel="1">
      <c r="A96" s="947"/>
      <c r="B96" s="947"/>
      <c r="C96" s="111" t="s">
        <v>135</v>
      </c>
      <c r="D96" s="112">
        <v>0</v>
      </c>
      <c r="E96" s="112">
        <v>0</v>
      </c>
      <c r="F96" s="112">
        <v>0</v>
      </c>
      <c r="G96" s="112">
        <v>0</v>
      </c>
      <c r="H96" s="113">
        <f t="shared" si="32"/>
        <v>0</v>
      </c>
      <c r="I96" s="113">
        <f t="shared" si="33"/>
        <v>0</v>
      </c>
      <c r="J96" s="113">
        <f t="shared" si="34"/>
        <v>0</v>
      </c>
    </row>
    <row r="97" spans="1:10" ht="24" hidden="1" outlineLevel="1">
      <c r="A97" s="947"/>
      <c r="B97" s="947"/>
      <c r="C97" s="111" t="s">
        <v>136</v>
      </c>
      <c r="D97" s="112">
        <v>0</v>
      </c>
      <c r="E97" s="112">
        <v>0</v>
      </c>
      <c r="F97" s="112">
        <v>0</v>
      </c>
      <c r="G97" s="112">
        <v>0</v>
      </c>
      <c r="H97" s="113">
        <f t="shared" si="32"/>
        <v>0</v>
      </c>
      <c r="I97" s="113">
        <f t="shared" si="33"/>
        <v>0</v>
      </c>
      <c r="J97" s="113">
        <f t="shared" si="34"/>
        <v>0</v>
      </c>
    </row>
    <row r="98" spans="1:10" ht="36" hidden="1" outlineLevel="1">
      <c r="A98" s="947"/>
      <c r="B98" s="947"/>
      <c r="C98" s="111" t="s">
        <v>137</v>
      </c>
      <c r="D98" s="112">
        <v>0</v>
      </c>
      <c r="E98" s="112">
        <v>0</v>
      </c>
      <c r="F98" s="112">
        <v>0</v>
      </c>
      <c r="G98" s="112">
        <v>0</v>
      </c>
      <c r="H98" s="113">
        <f t="shared" si="32"/>
        <v>0</v>
      </c>
      <c r="I98" s="113">
        <f t="shared" si="33"/>
        <v>0</v>
      </c>
      <c r="J98" s="113">
        <f t="shared" si="34"/>
        <v>0</v>
      </c>
    </row>
    <row r="99" spans="1:10" ht="36" hidden="1" outlineLevel="1">
      <c r="A99" s="947"/>
      <c r="B99" s="947"/>
      <c r="C99" s="111" t="s">
        <v>138</v>
      </c>
      <c r="D99" s="112">
        <v>0</v>
      </c>
      <c r="E99" s="112">
        <v>0</v>
      </c>
      <c r="F99" s="112">
        <v>0</v>
      </c>
      <c r="G99" s="112">
        <v>0</v>
      </c>
      <c r="H99" s="113">
        <f t="shared" si="32"/>
        <v>0</v>
      </c>
      <c r="I99" s="113">
        <f t="shared" si="33"/>
        <v>0</v>
      </c>
      <c r="J99" s="113">
        <f t="shared" si="34"/>
        <v>0</v>
      </c>
    </row>
    <row r="100" spans="1:10" ht="24" hidden="1" outlineLevel="1">
      <c r="A100" s="947"/>
      <c r="B100" s="947" t="s">
        <v>139</v>
      </c>
      <c r="C100" s="111" t="s">
        <v>140</v>
      </c>
      <c r="D100" s="112">
        <v>0</v>
      </c>
      <c r="E100" s="112">
        <v>0</v>
      </c>
      <c r="F100" s="112">
        <v>0</v>
      </c>
      <c r="G100" s="112">
        <v>0</v>
      </c>
      <c r="H100" s="113">
        <f t="shared" si="32"/>
        <v>0</v>
      </c>
      <c r="I100" s="113">
        <f t="shared" si="33"/>
        <v>0</v>
      </c>
      <c r="J100" s="113">
        <f t="shared" si="34"/>
        <v>0</v>
      </c>
    </row>
    <row r="101" spans="1:10" ht="24" hidden="1" outlineLevel="1">
      <c r="A101" s="947"/>
      <c r="B101" s="947"/>
      <c r="C101" s="111" t="s">
        <v>141</v>
      </c>
      <c r="D101" s="112">
        <v>0</v>
      </c>
      <c r="E101" s="112">
        <v>0</v>
      </c>
      <c r="F101" s="112">
        <v>0</v>
      </c>
      <c r="G101" s="112">
        <v>0</v>
      </c>
      <c r="H101" s="113">
        <f t="shared" si="32"/>
        <v>0</v>
      </c>
      <c r="I101" s="113">
        <f t="shared" si="33"/>
        <v>0</v>
      </c>
      <c r="J101" s="113">
        <f t="shared" si="34"/>
        <v>0</v>
      </c>
    </row>
    <row r="102" spans="1:10" ht="15" customHeight="1" collapsed="1">
      <c r="A102" s="946" t="s">
        <v>142</v>
      </c>
      <c r="B102" s="946"/>
      <c r="C102" s="946"/>
      <c r="D102" s="109">
        <f t="shared" ref="D102:J102" si="35">SUM(D103:D109)</f>
        <v>0</v>
      </c>
      <c r="E102" s="109">
        <f t="shared" si="35"/>
        <v>0</v>
      </c>
      <c r="F102" s="109">
        <f t="shared" si="35"/>
        <v>0</v>
      </c>
      <c r="G102" s="109">
        <f t="shared" si="35"/>
        <v>0</v>
      </c>
      <c r="H102" s="110">
        <f t="shared" si="35"/>
        <v>0</v>
      </c>
      <c r="I102" s="110">
        <f t="shared" si="35"/>
        <v>0</v>
      </c>
      <c r="J102" s="110">
        <f t="shared" si="35"/>
        <v>0</v>
      </c>
    </row>
    <row r="103" spans="1:10" ht="36" hidden="1" outlineLevel="1">
      <c r="A103" s="947" t="s">
        <v>142</v>
      </c>
      <c r="B103" s="947" t="s">
        <v>143</v>
      </c>
      <c r="C103" s="111" t="s">
        <v>144</v>
      </c>
      <c r="D103" s="112">
        <v>0</v>
      </c>
      <c r="E103" s="112">
        <v>0</v>
      </c>
      <c r="F103" s="112">
        <v>0</v>
      </c>
      <c r="G103" s="112">
        <v>0</v>
      </c>
      <c r="H103" s="113">
        <f t="shared" ref="H103:H109" si="36">+D103+F103</f>
        <v>0</v>
      </c>
      <c r="I103" s="113">
        <f t="shared" ref="I103:I109" si="37">+G103+E103</f>
        <v>0</v>
      </c>
      <c r="J103" s="113">
        <f t="shared" ref="J103:J110" si="38">+I103+H103</f>
        <v>0</v>
      </c>
    </row>
    <row r="104" spans="1:10" hidden="1" outlineLevel="1">
      <c r="A104" s="947"/>
      <c r="B104" s="947"/>
      <c r="C104" s="111" t="s">
        <v>145</v>
      </c>
      <c r="D104" s="112">
        <v>0</v>
      </c>
      <c r="E104" s="112">
        <v>0</v>
      </c>
      <c r="F104" s="112">
        <v>0</v>
      </c>
      <c r="G104" s="112">
        <v>0</v>
      </c>
      <c r="H104" s="113">
        <f t="shared" si="36"/>
        <v>0</v>
      </c>
      <c r="I104" s="113">
        <f t="shared" si="37"/>
        <v>0</v>
      </c>
      <c r="J104" s="113">
        <f t="shared" si="38"/>
        <v>0</v>
      </c>
    </row>
    <row r="105" spans="1:10" ht="24" hidden="1" outlineLevel="1">
      <c r="A105" s="947"/>
      <c r="B105" s="947"/>
      <c r="C105" s="111" t="s">
        <v>146</v>
      </c>
      <c r="D105" s="112">
        <v>0</v>
      </c>
      <c r="E105" s="112">
        <v>0</v>
      </c>
      <c r="F105" s="112">
        <v>0</v>
      </c>
      <c r="G105" s="112">
        <v>0</v>
      </c>
      <c r="H105" s="113">
        <f t="shared" si="36"/>
        <v>0</v>
      </c>
      <c r="I105" s="113">
        <f t="shared" si="37"/>
        <v>0</v>
      </c>
      <c r="J105" s="113">
        <f t="shared" si="38"/>
        <v>0</v>
      </c>
    </row>
    <row r="106" spans="1:10" ht="24" hidden="1" outlineLevel="1">
      <c r="A106" s="947"/>
      <c r="B106" s="947"/>
      <c r="C106" s="111" t="s">
        <v>147</v>
      </c>
      <c r="D106" s="112">
        <v>0</v>
      </c>
      <c r="E106" s="112">
        <v>0</v>
      </c>
      <c r="F106" s="112">
        <v>0</v>
      </c>
      <c r="G106" s="112">
        <v>0</v>
      </c>
      <c r="H106" s="113">
        <f t="shared" si="36"/>
        <v>0</v>
      </c>
      <c r="I106" s="113">
        <f t="shared" si="37"/>
        <v>0</v>
      </c>
      <c r="J106" s="113">
        <f t="shared" si="38"/>
        <v>0</v>
      </c>
    </row>
    <row r="107" spans="1:10" hidden="1" outlineLevel="1">
      <c r="A107" s="947"/>
      <c r="B107" s="947"/>
      <c r="C107" s="111" t="s">
        <v>148</v>
      </c>
      <c r="D107" s="112">
        <v>0</v>
      </c>
      <c r="E107" s="112">
        <v>0</v>
      </c>
      <c r="F107" s="112">
        <v>0</v>
      </c>
      <c r="G107" s="112">
        <v>0</v>
      </c>
      <c r="H107" s="113">
        <f t="shared" si="36"/>
        <v>0</v>
      </c>
      <c r="I107" s="113">
        <f t="shared" si="37"/>
        <v>0</v>
      </c>
      <c r="J107" s="113">
        <f t="shared" si="38"/>
        <v>0</v>
      </c>
    </row>
    <row r="108" spans="1:10" hidden="1" outlineLevel="1">
      <c r="A108" s="947"/>
      <c r="B108" s="947"/>
      <c r="C108" s="111" t="s">
        <v>149</v>
      </c>
      <c r="D108" s="112">
        <v>0</v>
      </c>
      <c r="E108" s="112">
        <v>0</v>
      </c>
      <c r="F108" s="112">
        <v>0</v>
      </c>
      <c r="G108" s="112">
        <v>0</v>
      </c>
      <c r="H108" s="113">
        <f t="shared" si="36"/>
        <v>0</v>
      </c>
      <c r="I108" s="113">
        <f t="shared" si="37"/>
        <v>0</v>
      </c>
      <c r="J108" s="113">
        <f t="shared" si="38"/>
        <v>0</v>
      </c>
    </row>
    <row r="109" spans="1:10" ht="36" hidden="1" outlineLevel="1">
      <c r="A109" s="947"/>
      <c r="B109" s="947"/>
      <c r="C109" s="111" t="s">
        <v>150</v>
      </c>
      <c r="D109" s="112">
        <v>0</v>
      </c>
      <c r="E109" s="112">
        <v>0</v>
      </c>
      <c r="F109" s="112">
        <v>0</v>
      </c>
      <c r="G109" s="112">
        <v>0</v>
      </c>
      <c r="H109" s="113">
        <f t="shared" si="36"/>
        <v>0</v>
      </c>
      <c r="I109" s="113">
        <f t="shared" si="37"/>
        <v>0</v>
      </c>
      <c r="J109" s="113">
        <f t="shared" si="38"/>
        <v>0</v>
      </c>
    </row>
    <row r="110" spans="1:10" ht="15" customHeight="1" collapsed="1">
      <c r="A110" s="946" t="s">
        <v>151</v>
      </c>
      <c r="B110" s="946"/>
      <c r="C110" s="946"/>
      <c r="D110" s="109">
        <v>0</v>
      </c>
      <c r="E110" s="109">
        <v>0</v>
      </c>
      <c r="F110" s="109">
        <v>0</v>
      </c>
      <c r="G110" s="109">
        <v>0</v>
      </c>
      <c r="H110" s="110">
        <v>0</v>
      </c>
      <c r="I110" s="110">
        <v>0</v>
      </c>
      <c r="J110" s="110">
        <f t="shared" si="38"/>
        <v>0</v>
      </c>
    </row>
    <row r="111" spans="1:10" ht="15" customHeight="1" collapsed="1">
      <c r="A111" s="946" t="s">
        <v>152</v>
      </c>
      <c r="B111" s="946"/>
      <c r="C111" s="946"/>
      <c r="D111" s="109">
        <f t="shared" ref="D111:J111" si="39">SUM(D112:D132)</f>
        <v>0</v>
      </c>
      <c r="E111" s="109">
        <f t="shared" si="39"/>
        <v>0</v>
      </c>
      <c r="F111" s="109">
        <f t="shared" si="39"/>
        <v>0</v>
      </c>
      <c r="G111" s="109">
        <f t="shared" si="39"/>
        <v>0</v>
      </c>
      <c r="H111" s="110">
        <f t="shared" si="39"/>
        <v>0</v>
      </c>
      <c r="I111" s="110">
        <f t="shared" si="39"/>
        <v>0</v>
      </c>
      <c r="J111" s="110">
        <f t="shared" si="39"/>
        <v>0</v>
      </c>
    </row>
    <row r="112" spans="1:10" ht="36" hidden="1" outlineLevel="1">
      <c r="A112" s="947" t="s">
        <v>152</v>
      </c>
      <c r="B112" s="947" t="s">
        <v>153</v>
      </c>
      <c r="C112" s="111" t="s">
        <v>154</v>
      </c>
      <c r="D112" s="112">
        <v>0</v>
      </c>
      <c r="E112" s="112">
        <v>0</v>
      </c>
      <c r="F112" s="112">
        <v>0</v>
      </c>
      <c r="G112" s="112">
        <v>0</v>
      </c>
      <c r="H112" s="113">
        <f t="shared" ref="H112:H132" si="40">+D112+F112</f>
        <v>0</v>
      </c>
      <c r="I112" s="113">
        <f t="shared" ref="I112:I132" si="41">+G112+E112</f>
        <v>0</v>
      </c>
      <c r="J112" s="113">
        <f t="shared" ref="J112:J132" si="42">+I112+H112</f>
        <v>0</v>
      </c>
    </row>
    <row r="113" spans="1:10" ht="36" hidden="1" outlineLevel="1">
      <c r="A113" s="947"/>
      <c r="B113" s="947"/>
      <c r="C113" s="111" t="s">
        <v>155</v>
      </c>
      <c r="D113" s="112">
        <v>0</v>
      </c>
      <c r="E113" s="112">
        <v>0</v>
      </c>
      <c r="F113" s="112">
        <v>0</v>
      </c>
      <c r="G113" s="112">
        <v>0</v>
      </c>
      <c r="H113" s="113">
        <f t="shared" si="40"/>
        <v>0</v>
      </c>
      <c r="I113" s="113">
        <f t="shared" si="41"/>
        <v>0</v>
      </c>
      <c r="J113" s="113">
        <f t="shared" si="42"/>
        <v>0</v>
      </c>
    </row>
    <row r="114" spans="1:10" ht="36" hidden="1" outlineLevel="1">
      <c r="A114" s="947"/>
      <c r="B114" s="947"/>
      <c r="C114" s="111" t="s">
        <v>156</v>
      </c>
      <c r="D114" s="112">
        <v>0</v>
      </c>
      <c r="E114" s="112">
        <v>0</v>
      </c>
      <c r="F114" s="112">
        <v>0</v>
      </c>
      <c r="G114" s="112">
        <v>0</v>
      </c>
      <c r="H114" s="113">
        <f t="shared" si="40"/>
        <v>0</v>
      </c>
      <c r="I114" s="113">
        <f t="shared" si="41"/>
        <v>0</v>
      </c>
      <c r="J114" s="113">
        <f t="shared" si="42"/>
        <v>0</v>
      </c>
    </row>
    <row r="115" spans="1:10" ht="36" hidden="1" outlineLevel="1">
      <c r="A115" s="947"/>
      <c r="B115" s="947"/>
      <c r="C115" s="111" t="s">
        <v>157</v>
      </c>
      <c r="D115" s="112">
        <v>0</v>
      </c>
      <c r="E115" s="112">
        <v>0</v>
      </c>
      <c r="F115" s="112">
        <v>0</v>
      </c>
      <c r="G115" s="112">
        <v>0</v>
      </c>
      <c r="H115" s="113">
        <f t="shared" si="40"/>
        <v>0</v>
      </c>
      <c r="I115" s="113">
        <f t="shared" si="41"/>
        <v>0</v>
      </c>
      <c r="J115" s="113">
        <f t="shared" si="42"/>
        <v>0</v>
      </c>
    </row>
    <row r="116" spans="1:10" ht="48" hidden="1" outlineLevel="1">
      <c r="A116" s="947"/>
      <c r="B116" s="947"/>
      <c r="C116" s="111" t="s">
        <v>158</v>
      </c>
      <c r="D116" s="112">
        <v>0</v>
      </c>
      <c r="E116" s="112">
        <v>0</v>
      </c>
      <c r="F116" s="112">
        <v>0</v>
      </c>
      <c r="G116" s="112">
        <v>0</v>
      </c>
      <c r="H116" s="113">
        <f t="shared" si="40"/>
        <v>0</v>
      </c>
      <c r="I116" s="113">
        <f t="shared" si="41"/>
        <v>0</v>
      </c>
      <c r="J116" s="113">
        <f t="shared" si="42"/>
        <v>0</v>
      </c>
    </row>
    <row r="117" spans="1:10" hidden="1" outlineLevel="1">
      <c r="A117" s="947"/>
      <c r="B117" s="947"/>
      <c r="C117" s="111" t="s">
        <v>159</v>
      </c>
      <c r="D117" s="112">
        <v>0</v>
      </c>
      <c r="E117" s="112">
        <v>0</v>
      </c>
      <c r="F117" s="112">
        <v>0</v>
      </c>
      <c r="G117" s="112">
        <v>0</v>
      </c>
      <c r="H117" s="113">
        <f t="shared" si="40"/>
        <v>0</v>
      </c>
      <c r="I117" s="113">
        <f t="shared" si="41"/>
        <v>0</v>
      </c>
      <c r="J117" s="113">
        <f t="shared" si="42"/>
        <v>0</v>
      </c>
    </row>
    <row r="118" spans="1:10" ht="24" hidden="1" outlineLevel="1">
      <c r="A118" s="947"/>
      <c r="B118" s="947"/>
      <c r="C118" s="111" t="s">
        <v>160</v>
      </c>
      <c r="D118" s="112">
        <v>0</v>
      </c>
      <c r="E118" s="112">
        <v>0</v>
      </c>
      <c r="F118" s="112">
        <v>0</v>
      </c>
      <c r="G118" s="112">
        <v>0</v>
      </c>
      <c r="H118" s="113">
        <f t="shared" si="40"/>
        <v>0</v>
      </c>
      <c r="I118" s="113">
        <f t="shared" si="41"/>
        <v>0</v>
      </c>
      <c r="J118" s="113">
        <f t="shared" si="42"/>
        <v>0</v>
      </c>
    </row>
    <row r="119" spans="1:10" hidden="1" outlineLevel="1">
      <c r="A119" s="947"/>
      <c r="B119" s="947" t="s">
        <v>161</v>
      </c>
      <c r="C119" s="111" t="s">
        <v>162</v>
      </c>
      <c r="D119" s="112">
        <v>0</v>
      </c>
      <c r="E119" s="112">
        <v>0</v>
      </c>
      <c r="F119" s="112">
        <v>0</v>
      </c>
      <c r="G119" s="112">
        <v>0</v>
      </c>
      <c r="H119" s="113">
        <f t="shared" si="40"/>
        <v>0</v>
      </c>
      <c r="I119" s="113">
        <f t="shared" si="41"/>
        <v>0</v>
      </c>
      <c r="J119" s="113">
        <f t="shared" si="42"/>
        <v>0</v>
      </c>
    </row>
    <row r="120" spans="1:10" hidden="1" outlineLevel="1">
      <c r="A120" s="947"/>
      <c r="B120" s="947"/>
      <c r="C120" s="111" t="s">
        <v>163</v>
      </c>
      <c r="D120" s="112">
        <v>0</v>
      </c>
      <c r="E120" s="112">
        <v>0</v>
      </c>
      <c r="F120" s="112">
        <v>0</v>
      </c>
      <c r="G120" s="112">
        <v>0</v>
      </c>
      <c r="H120" s="113">
        <f t="shared" si="40"/>
        <v>0</v>
      </c>
      <c r="I120" s="113">
        <f t="shared" si="41"/>
        <v>0</v>
      </c>
      <c r="J120" s="113">
        <f t="shared" si="42"/>
        <v>0</v>
      </c>
    </row>
    <row r="121" spans="1:10" hidden="1" outlineLevel="1">
      <c r="A121" s="947"/>
      <c r="B121" s="947"/>
      <c r="C121" s="111" t="s">
        <v>164</v>
      </c>
      <c r="D121" s="112">
        <v>0</v>
      </c>
      <c r="E121" s="112">
        <v>0</v>
      </c>
      <c r="F121" s="112">
        <v>0</v>
      </c>
      <c r="G121" s="112">
        <v>0</v>
      </c>
      <c r="H121" s="113">
        <f t="shared" si="40"/>
        <v>0</v>
      </c>
      <c r="I121" s="113">
        <f t="shared" si="41"/>
        <v>0</v>
      </c>
      <c r="J121" s="113">
        <f t="shared" si="42"/>
        <v>0</v>
      </c>
    </row>
    <row r="122" spans="1:10" hidden="1" outlineLevel="1">
      <c r="A122" s="947"/>
      <c r="B122" s="947"/>
      <c r="C122" s="111" t="s">
        <v>165</v>
      </c>
      <c r="D122" s="112">
        <v>0</v>
      </c>
      <c r="E122" s="112">
        <v>0</v>
      </c>
      <c r="F122" s="112">
        <v>0</v>
      </c>
      <c r="G122" s="112">
        <v>0</v>
      </c>
      <c r="H122" s="113">
        <f t="shared" si="40"/>
        <v>0</v>
      </c>
      <c r="I122" s="113">
        <f t="shared" si="41"/>
        <v>0</v>
      </c>
      <c r="J122" s="113">
        <f t="shared" si="42"/>
        <v>0</v>
      </c>
    </row>
    <row r="123" spans="1:10" ht="72" hidden="1" outlineLevel="1">
      <c r="A123" s="947"/>
      <c r="B123" s="947"/>
      <c r="C123" s="111" t="s">
        <v>166</v>
      </c>
      <c r="D123" s="112">
        <v>0</v>
      </c>
      <c r="E123" s="112">
        <v>0</v>
      </c>
      <c r="F123" s="112">
        <v>0</v>
      </c>
      <c r="G123" s="112">
        <v>0</v>
      </c>
      <c r="H123" s="113">
        <f t="shared" si="40"/>
        <v>0</v>
      </c>
      <c r="I123" s="113">
        <f t="shared" si="41"/>
        <v>0</v>
      </c>
      <c r="J123" s="113">
        <f t="shared" si="42"/>
        <v>0</v>
      </c>
    </row>
    <row r="124" spans="1:10" hidden="1" outlineLevel="1">
      <c r="A124" s="947"/>
      <c r="B124" s="947"/>
      <c r="C124" s="111" t="s">
        <v>167</v>
      </c>
      <c r="D124" s="112">
        <v>0</v>
      </c>
      <c r="E124" s="112">
        <v>0</v>
      </c>
      <c r="F124" s="112">
        <v>0</v>
      </c>
      <c r="G124" s="112">
        <v>0</v>
      </c>
      <c r="H124" s="113">
        <f t="shared" si="40"/>
        <v>0</v>
      </c>
      <c r="I124" s="113">
        <f t="shared" si="41"/>
        <v>0</v>
      </c>
      <c r="J124" s="113">
        <f t="shared" si="42"/>
        <v>0</v>
      </c>
    </row>
    <row r="125" spans="1:10" ht="36" hidden="1" outlineLevel="1">
      <c r="A125" s="947"/>
      <c r="B125" s="111" t="s">
        <v>168</v>
      </c>
      <c r="C125" s="111" t="s">
        <v>169</v>
      </c>
      <c r="D125" s="112">
        <v>0</v>
      </c>
      <c r="E125" s="112">
        <v>0</v>
      </c>
      <c r="F125" s="112">
        <v>0</v>
      </c>
      <c r="G125" s="112">
        <v>0</v>
      </c>
      <c r="H125" s="113">
        <f t="shared" si="40"/>
        <v>0</v>
      </c>
      <c r="I125" s="113">
        <f t="shared" si="41"/>
        <v>0</v>
      </c>
      <c r="J125" s="113">
        <f t="shared" si="42"/>
        <v>0</v>
      </c>
    </row>
    <row r="126" spans="1:10" ht="24" hidden="1" outlineLevel="1">
      <c r="A126" s="947"/>
      <c r="B126" s="947" t="s">
        <v>170</v>
      </c>
      <c r="C126" s="111" t="s">
        <v>171</v>
      </c>
      <c r="D126" s="112">
        <v>0</v>
      </c>
      <c r="E126" s="112">
        <v>0</v>
      </c>
      <c r="F126" s="112">
        <v>0</v>
      </c>
      <c r="G126" s="112">
        <v>0</v>
      </c>
      <c r="H126" s="113">
        <f t="shared" si="40"/>
        <v>0</v>
      </c>
      <c r="I126" s="113">
        <f t="shared" si="41"/>
        <v>0</v>
      </c>
      <c r="J126" s="113">
        <f t="shared" si="42"/>
        <v>0</v>
      </c>
    </row>
    <row r="127" spans="1:10" ht="36" hidden="1" outlineLevel="1">
      <c r="A127" s="947"/>
      <c r="B127" s="947"/>
      <c r="C127" s="111" t="s">
        <v>172</v>
      </c>
      <c r="D127" s="112">
        <v>0</v>
      </c>
      <c r="E127" s="112">
        <v>0</v>
      </c>
      <c r="F127" s="112">
        <v>0</v>
      </c>
      <c r="G127" s="112">
        <v>0</v>
      </c>
      <c r="H127" s="113">
        <f t="shared" si="40"/>
        <v>0</v>
      </c>
      <c r="I127" s="113">
        <f t="shared" si="41"/>
        <v>0</v>
      </c>
      <c r="J127" s="113">
        <f t="shared" si="42"/>
        <v>0</v>
      </c>
    </row>
    <row r="128" spans="1:10" hidden="1" outlineLevel="1">
      <c r="A128" s="947"/>
      <c r="B128" s="947"/>
      <c r="C128" s="111" t="s">
        <v>173</v>
      </c>
      <c r="D128" s="112">
        <v>0</v>
      </c>
      <c r="E128" s="112">
        <v>0</v>
      </c>
      <c r="F128" s="112">
        <v>0</v>
      </c>
      <c r="G128" s="112">
        <v>0</v>
      </c>
      <c r="H128" s="113">
        <f t="shared" si="40"/>
        <v>0</v>
      </c>
      <c r="I128" s="113">
        <f t="shared" si="41"/>
        <v>0</v>
      </c>
      <c r="J128" s="113">
        <f t="shared" si="42"/>
        <v>0</v>
      </c>
    </row>
    <row r="129" spans="1:10" hidden="1" outlineLevel="1">
      <c r="A129" s="947"/>
      <c r="B129" s="947"/>
      <c r="C129" s="111" t="s">
        <v>174</v>
      </c>
      <c r="D129" s="112">
        <v>0</v>
      </c>
      <c r="E129" s="112">
        <v>0</v>
      </c>
      <c r="F129" s="112">
        <v>0</v>
      </c>
      <c r="G129" s="112">
        <v>0</v>
      </c>
      <c r="H129" s="113">
        <f t="shared" si="40"/>
        <v>0</v>
      </c>
      <c r="I129" s="113">
        <f t="shared" si="41"/>
        <v>0</v>
      </c>
      <c r="J129" s="113">
        <f t="shared" si="42"/>
        <v>0</v>
      </c>
    </row>
    <row r="130" spans="1:10" ht="48" hidden="1" outlineLevel="1">
      <c r="A130" s="947"/>
      <c r="B130" s="947"/>
      <c r="C130" s="111" t="s">
        <v>175</v>
      </c>
      <c r="D130" s="112">
        <v>0</v>
      </c>
      <c r="E130" s="112">
        <v>0</v>
      </c>
      <c r="F130" s="112">
        <v>0</v>
      </c>
      <c r="G130" s="112">
        <v>0</v>
      </c>
      <c r="H130" s="113">
        <f t="shared" si="40"/>
        <v>0</v>
      </c>
      <c r="I130" s="113">
        <f t="shared" si="41"/>
        <v>0</v>
      </c>
      <c r="J130" s="113">
        <f t="shared" si="42"/>
        <v>0</v>
      </c>
    </row>
    <row r="131" spans="1:10" ht="24" hidden="1" outlineLevel="1">
      <c r="A131" s="947"/>
      <c r="B131" s="947"/>
      <c r="C131" s="111" t="s">
        <v>176</v>
      </c>
      <c r="D131" s="112">
        <v>0</v>
      </c>
      <c r="E131" s="112">
        <v>0</v>
      </c>
      <c r="F131" s="112">
        <v>0</v>
      </c>
      <c r="G131" s="112">
        <v>0</v>
      </c>
      <c r="H131" s="113">
        <f t="shared" si="40"/>
        <v>0</v>
      </c>
      <c r="I131" s="113">
        <f t="shared" si="41"/>
        <v>0</v>
      </c>
      <c r="J131" s="113">
        <f t="shared" si="42"/>
        <v>0</v>
      </c>
    </row>
    <row r="132" spans="1:10" ht="36" hidden="1" outlineLevel="1">
      <c r="A132" s="947"/>
      <c r="B132" s="947"/>
      <c r="C132" s="111" t="s">
        <v>177</v>
      </c>
      <c r="D132" s="112">
        <v>0</v>
      </c>
      <c r="E132" s="112">
        <v>0</v>
      </c>
      <c r="F132" s="112">
        <v>0</v>
      </c>
      <c r="G132" s="112">
        <v>0</v>
      </c>
      <c r="H132" s="113">
        <f t="shared" si="40"/>
        <v>0</v>
      </c>
      <c r="I132" s="113">
        <f t="shared" si="41"/>
        <v>0</v>
      </c>
      <c r="J132" s="113">
        <f t="shared" si="42"/>
        <v>0</v>
      </c>
    </row>
    <row r="133" spans="1:10" ht="15" customHeight="1" collapsed="1">
      <c r="A133" s="946" t="s">
        <v>178</v>
      </c>
      <c r="B133" s="946"/>
      <c r="C133" s="946"/>
      <c r="D133" s="109">
        <f t="shared" ref="D133:J133" si="43">SUM(D134:D143)</f>
        <v>0</v>
      </c>
      <c r="E133" s="109">
        <f t="shared" si="43"/>
        <v>0</v>
      </c>
      <c r="F133" s="109">
        <f t="shared" si="43"/>
        <v>0</v>
      </c>
      <c r="G133" s="109">
        <f t="shared" si="43"/>
        <v>0</v>
      </c>
      <c r="H133" s="110">
        <f t="shared" si="43"/>
        <v>0</v>
      </c>
      <c r="I133" s="110">
        <f t="shared" si="43"/>
        <v>0</v>
      </c>
      <c r="J133" s="110">
        <f t="shared" si="43"/>
        <v>0</v>
      </c>
    </row>
    <row r="134" spans="1:10" hidden="1" outlineLevel="1">
      <c r="A134" s="947" t="s">
        <v>178</v>
      </c>
      <c r="B134" s="947" t="s">
        <v>179</v>
      </c>
      <c r="C134" s="111" t="s">
        <v>180</v>
      </c>
      <c r="D134" s="112">
        <v>0</v>
      </c>
      <c r="E134" s="112">
        <v>0</v>
      </c>
      <c r="F134" s="112">
        <v>0</v>
      </c>
      <c r="G134" s="112">
        <v>0</v>
      </c>
      <c r="H134" s="113">
        <f t="shared" ref="H134:H143" si="44">+D134+F134</f>
        <v>0</v>
      </c>
      <c r="I134" s="113">
        <f t="shared" ref="I134:I143" si="45">+G134+E134</f>
        <v>0</v>
      </c>
      <c r="J134" s="113">
        <f t="shared" ref="J134:J143" si="46">+I134+H134</f>
        <v>0</v>
      </c>
    </row>
    <row r="135" spans="1:10" hidden="1" outlineLevel="1">
      <c r="A135" s="947"/>
      <c r="B135" s="947"/>
      <c r="C135" s="111" t="s">
        <v>181</v>
      </c>
      <c r="D135" s="112">
        <v>0</v>
      </c>
      <c r="E135" s="112">
        <v>0</v>
      </c>
      <c r="F135" s="112">
        <v>0</v>
      </c>
      <c r="G135" s="112">
        <v>0</v>
      </c>
      <c r="H135" s="113">
        <f t="shared" si="44"/>
        <v>0</v>
      </c>
      <c r="I135" s="113">
        <f t="shared" si="45"/>
        <v>0</v>
      </c>
      <c r="J135" s="113">
        <f t="shared" si="46"/>
        <v>0</v>
      </c>
    </row>
    <row r="136" spans="1:10" ht="24" hidden="1" outlineLevel="1">
      <c r="A136" s="947"/>
      <c r="B136" s="947"/>
      <c r="C136" s="111" t="s">
        <v>182</v>
      </c>
      <c r="D136" s="112">
        <v>0</v>
      </c>
      <c r="E136" s="112">
        <v>0</v>
      </c>
      <c r="F136" s="112">
        <v>0</v>
      </c>
      <c r="G136" s="112">
        <v>0</v>
      </c>
      <c r="H136" s="113">
        <f t="shared" si="44"/>
        <v>0</v>
      </c>
      <c r="I136" s="113">
        <f t="shared" si="45"/>
        <v>0</v>
      </c>
      <c r="J136" s="113">
        <f t="shared" si="46"/>
        <v>0</v>
      </c>
    </row>
    <row r="137" spans="1:10" hidden="1" outlineLevel="1">
      <c r="A137" s="947"/>
      <c r="B137" s="947"/>
      <c r="C137" s="111" t="s">
        <v>183</v>
      </c>
      <c r="D137" s="112">
        <v>0</v>
      </c>
      <c r="E137" s="112">
        <v>0</v>
      </c>
      <c r="F137" s="112">
        <v>0</v>
      </c>
      <c r="G137" s="112">
        <v>0</v>
      </c>
      <c r="H137" s="113">
        <f t="shared" si="44"/>
        <v>0</v>
      </c>
      <c r="I137" s="113">
        <f t="shared" si="45"/>
        <v>0</v>
      </c>
      <c r="J137" s="113">
        <f t="shared" si="46"/>
        <v>0</v>
      </c>
    </row>
    <row r="138" spans="1:10" hidden="1" outlineLevel="1">
      <c r="A138" s="947"/>
      <c r="B138" s="947"/>
      <c r="C138" s="111" t="s">
        <v>184</v>
      </c>
      <c r="D138" s="112">
        <v>0</v>
      </c>
      <c r="E138" s="112">
        <v>0</v>
      </c>
      <c r="F138" s="112">
        <v>0</v>
      </c>
      <c r="G138" s="112">
        <v>0</v>
      </c>
      <c r="H138" s="113">
        <f t="shared" si="44"/>
        <v>0</v>
      </c>
      <c r="I138" s="113">
        <f t="shared" si="45"/>
        <v>0</v>
      </c>
      <c r="J138" s="113">
        <f t="shared" si="46"/>
        <v>0</v>
      </c>
    </row>
    <row r="139" spans="1:10" hidden="1" outlineLevel="1">
      <c r="A139" s="947"/>
      <c r="B139" s="947"/>
      <c r="C139" s="111" t="s">
        <v>185</v>
      </c>
      <c r="D139" s="112">
        <v>0</v>
      </c>
      <c r="E139" s="112">
        <v>0</v>
      </c>
      <c r="F139" s="112">
        <v>0</v>
      </c>
      <c r="G139" s="112">
        <v>0</v>
      </c>
      <c r="H139" s="113">
        <f t="shared" si="44"/>
        <v>0</v>
      </c>
      <c r="I139" s="113">
        <f t="shared" si="45"/>
        <v>0</v>
      </c>
      <c r="J139" s="113">
        <f t="shared" si="46"/>
        <v>0</v>
      </c>
    </row>
    <row r="140" spans="1:10" ht="24" hidden="1" outlineLevel="1">
      <c r="A140" s="947"/>
      <c r="B140" s="947"/>
      <c r="C140" s="111" t="s">
        <v>186</v>
      </c>
      <c r="D140" s="112">
        <v>0</v>
      </c>
      <c r="E140" s="112">
        <v>0</v>
      </c>
      <c r="F140" s="112">
        <v>0</v>
      </c>
      <c r="G140" s="112">
        <v>0</v>
      </c>
      <c r="H140" s="113">
        <f t="shared" si="44"/>
        <v>0</v>
      </c>
      <c r="I140" s="113">
        <f t="shared" si="45"/>
        <v>0</v>
      </c>
      <c r="J140" s="113">
        <f t="shared" si="46"/>
        <v>0</v>
      </c>
    </row>
    <row r="141" spans="1:10" ht="24" hidden="1" outlineLevel="1">
      <c r="A141" s="947"/>
      <c r="B141" s="111" t="s">
        <v>187</v>
      </c>
      <c r="C141" s="111" t="s">
        <v>188</v>
      </c>
      <c r="D141" s="112">
        <v>0</v>
      </c>
      <c r="E141" s="112">
        <v>0</v>
      </c>
      <c r="F141" s="112">
        <v>0</v>
      </c>
      <c r="G141" s="112">
        <v>0</v>
      </c>
      <c r="H141" s="113">
        <f t="shared" si="44"/>
        <v>0</v>
      </c>
      <c r="I141" s="113">
        <f t="shared" si="45"/>
        <v>0</v>
      </c>
      <c r="J141" s="113">
        <f t="shared" si="46"/>
        <v>0</v>
      </c>
    </row>
    <row r="142" spans="1:10" ht="24" hidden="1" outlineLevel="1">
      <c r="A142" s="947"/>
      <c r="B142" s="947" t="s">
        <v>189</v>
      </c>
      <c r="C142" s="111" t="s">
        <v>190</v>
      </c>
      <c r="D142" s="112">
        <v>0</v>
      </c>
      <c r="E142" s="112">
        <v>0</v>
      </c>
      <c r="F142" s="112">
        <v>0</v>
      </c>
      <c r="G142" s="112">
        <v>0</v>
      </c>
      <c r="H142" s="113">
        <f t="shared" si="44"/>
        <v>0</v>
      </c>
      <c r="I142" s="113">
        <f t="shared" si="45"/>
        <v>0</v>
      </c>
      <c r="J142" s="113">
        <f t="shared" si="46"/>
        <v>0</v>
      </c>
    </row>
    <row r="143" spans="1:10" ht="24" hidden="1" outlineLevel="1">
      <c r="A143" s="947"/>
      <c r="B143" s="947"/>
      <c r="C143" s="111" t="s">
        <v>191</v>
      </c>
      <c r="D143" s="112">
        <v>0</v>
      </c>
      <c r="E143" s="112">
        <v>0</v>
      </c>
      <c r="F143" s="112">
        <v>0</v>
      </c>
      <c r="G143" s="112">
        <v>0</v>
      </c>
      <c r="H143" s="113">
        <f t="shared" si="44"/>
        <v>0</v>
      </c>
      <c r="I143" s="113">
        <f t="shared" si="45"/>
        <v>0</v>
      </c>
      <c r="J143" s="113">
        <f t="shared" si="46"/>
        <v>0</v>
      </c>
    </row>
    <row r="144" spans="1:10" ht="15" customHeight="1" collapsed="1">
      <c r="A144" s="946" t="s">
        <v>192</v>
      </c>
      <c r="B144" s="946"/>
      <c r="C144" s="946"/>
      <c r="D144" s="109">
        <f t="shared" ref="D144:J144" si="47">+SUM(D145:D149)</f>
        <v>0</v>
      </c>
      <c r="E144" s="109">
        <f t="shared" si="47"/>
        <v>0</v>
      </c>
      <c r="F144" s="109">
        <f t="shared" si="47"/>
        <v>0</v>
      </c>
      <c r="G144" s="109">
        <f t="shared" si="47"/>
        <v>0</v>
      </c>
      <c r="H144" s="110">
        <f t="shared" si="47"/>
        <v>0</v>
      </c>
      <c r="I144" s="110">
        <f t="shared" si="47"/>
        <v>0</v>
      </c>
      <c r="J144" s="110">
        <f t="shared" si="47"/>
        <v>0</v>
      </c>
    </row>
    <row r="145" spans="1:10" ht="24" hidden="1" outlineLevel="1">
      <c r="A145" s="947" t="s">
        <v>192</v>
      </c>
      <c r="B145" s="947" t="s">
        <v>193</v>
      </c>
      <c r="C145" s="111" t="s">
        <v>194</v>
      </c>
      <c r="D145" s="112">
        <v>0</v>
      </c>
      <c r="E145" s="112">
        <v>0</v>
      </c>
      <c r="F145" s="112">
        <v>0</v>
      </c>
      <c r="G145" s="112">
        <v>0</v>
      </c>
      <c r="H145" s="113">
        <f t="shared" ref="H145:H149" si="48">+D145+F145</f>
        <v>0</v>
      </c>
      <c r="I145" s="113">
        <f t="shared" ref="I145:I149" si="49">+G145+E145</f>
        <v>0</v>
      </c>
      <c r="J145" s="113">
        <f t="shared" ref="J145:J149" si="50">+I145+H145</f>
        <v>0</v>
      </c>
    </row>
    <row r="146" spans="1:10" ht="48" hidden="1" outlineLevel="1">
      <c r="A146" s="947"/>
      <c r="B146" s="947"/>
      <c r="C146" s="111" t="s">
        <v>195</v>
      </c>
      <c r="D146" s="112">
        <v>0</v>
      </c>
      <c r="E146" s="112">
        <v>0</v>
      </c>
      <c r="F146" s="112">
        <v>0</v>
      </c>
      <c r="G146" s="112">
        <v>0</v>
      </c>
      <c r="H146" s="113">
        <f t="shared" si="48"/>
        <v>0</v>
      </c>
      <c r="I146" s="113">
        <f t="shared" si="49"/>
        <v>0</v>
      </c>
      <c r="J146" s="113">
        <f t="shared" si="50"/>
        <v>0</v>
      </c>
    </row>
    <row r="147" spans="1:10" ht="24" hidden="1" outlineLevel="1">
      <c r="A147" s="947"/>
      <c r="B147" s="947"/>
      <c r="C147" s="111" t="s">
        <v>196</v>
      </c>
      <c r="D147" s="112">
        <v>0</v>
      </c>
      <c r="E147" s="112">
        <v>0</v>
      </c>
      <c r="F147" s="112">
        <v>0</v>
      </c>
      <c r="G147" s="112">
        <v>0</v>
      </c>
      <c r="H147" s="113">
        <f t="shared" si="48"/>
        <v>0</v>
      </c>
      <c r="I147" s="113">
        <f t="shared" si="49"/>
        <v>0</v>
      </c>
      <c r="J147" s="113">
        <f t="shared" si="50"/>
        <v>0</v>
      </c>
    </row>
    <row r="148" spans="1:10" ht="36" hidden="1" outlineLevel="1">
      <c r="A148" s="947"/>
      <c r="B148" s="947"/>
      <c r="C148" s="111" t="s">
        <v>197</v>
      </c>
      <c r="D148" s="112">
        <v>0</v>
      </c>
      <c r="E148" s="112">
        <v>0</v>
      </c>
      <c r="F148" s="112">
        <v>0</v>
      </c>
      <c r="G148" s="112">
        <v>0</v>
      </c>
      <c r="H148" s="113">
        <f t="shared" si="48"/>
        <v>0</v>
      </c>
      <c r="I148" s="113">
        <f t="shared" si="49"/>
        <v>0</v>
      </c>
      <c r="J148" s="113">
        <f t="shared" si="50"/>
        <v>0</v>
      </c>
    </row>
    <row r="149" spans="1:10" ht="48" hidden="1" outlineLevel="1">
      <c r="A149" s="947"/>
      <c r="B149" s="111" t="s">
        <v>198</v>
      </c>
      <c r="C149" s="111" t="s">
        <v>199</v>
      </c>
      <c r="D149" s="112">
        <v>0</v>
      </c>
      <c r="E149" s="112">
        <v>0</v>
      </c>
      <c r="F149" s="112">
        <v>0</v>
      </c>
      <c r="G149" s="112">
        <v>0</v>
      </c>
      <c r="H149" s="113">
        <f t="shared" si="48"/>
        <v>0</v>
      </c>
      <c r="I149" s="113">
        <f t="shared" si="49"/>
        <v>0</v>
      </c>
      <c r="J149" s="113">
        <f t="shared" si="50"/>
        <v>0</v>
      </c>
    </row>
    <row r="150" spans="1:10" ht="33" customHeight="1" collapsed="1">
      <c r="A150" s="946" t="s">
        <v>200</v>
      </c>
      <c r="B150" s="946"/>
      <c r="C150" s="946"/>
      <c r="D150" s="109">
        <f t="shared" ref="D150:J150" si="51">SUM(D151:D157)</f>
        <v>0</v>
      </c>
      <c r="E150" s="109">
        <f t="shared" si="51"/>
        <v>0</v>
      </c>
      <c r="F150" s="109">
        <f t="shared" si="51"/>
        <v>0</v>
      </c>
      <c r="G150" s="109">
        <f t="shared" si="51"/>
        <v>0</v>
      </c>
      <c r="H150" s="110">
        <f t="shared" si="51"/>
        <v>0</v>
      </c>
      <c r="I150" s="110">
        <f t="shared" si="51"/>
        <v>0</v>
      </c>
      <c r="J150" s="110">
        <f t="shared" si="51"/>
        <v>0</v>
      </c>
    </row>
    <row r="151" spans="1:10" ht="48" hidden="1" outlineLevel="1">
      <c r="A151" s="947" t="s">
        <v>200</v>
      </c>
      <c r="B151" s="111" t="s">
        <v>201</v>
      </c>
      <c r="C151" s="111" t="s">
        <v>202</v>
      </c>
      <c r="D151" s="112">
        <v>0</v>
      </c>
      <c r="E151" s="112">
        <v>0</v>
      </c>
      <c r="F151" s="112">
        <v>0</v>
      </c>
      <c r="G151" s="112">
        <v>0</v>
      </c>
      <c r="H151" s="113">
        <f t="shared" ref="H151:H157" si="52">+D151+F151</f>
        <v>0</v>
      </c>
      <c r="I151" s="113">
        <f t="shared" ref="I151:I157" si="53">+G151+E151</f>
        <v>0</v>
      </c>
      <c r="J151" s="113">
        <f t="shared" ref="J151:J157" si="54">+I151+H151</f>
        <v>0</v>
      </c>
    </row>
    <row r="152" spans="1:10" hidden="1" outlineLevel="1">
      <c r="A152" s="947"/>
      <c r="B152" s="947" t="s">
        <v>203</v>
      </c>
      <c r="C152" s="111" t="s">
        <v>204</v>
      </c>
      <c r="D152" s="112">
        <v>0</v>
      </c>
      <c r="E152" s="112">
        <v>0</v>
      </c>
      <c r="F152" s="112">
        <v>0</v>
      </c>
      <c r="G152" s="112">
        <v>0</v>
      </c>
      <c r="H152" s="113">
        <f t="shared" si="52"/>
        <v>0</v>
      </c>
      <c r="I152" s="113">
        <f t="shared" si="53"/>
        <v>0</v>
      </c>
      <c r="J152" s="113">
        <f t="shared" si="54"/>
        <v>0</v>
      </c>
    </row>
    <row r="153" spans="1:10" ht="24" hidden="1" outlineLevel="1">
      <c r="A153" s="947"/>
      <c r="B153" s="947"/>
      <c r="C153" s="111" t="s">
        <v>205</v>
      </c>
      <c r="D153" s="112">
        <v>0</v>
      </c>
      <c r="E153" s="112">
        <v>0</v>
      </c>
      <c r="F153" s="112">
        <v>0</v>
      </c>
      <c r="G153" s="112">
        <v>0</v>
      </c>
      <c r="H153" s="113">
        <f t="shared" si="52"/>
        <v>0</v>
      </c>
      <c r="I153" s="113">
        <f t="shared" si="53"/>
        <v>0</v>
      </c>
      <c r="J153" s="113">
        <f t="shared" si="54"/>
        <v>0</v>
      </c>
    </row>
    <row r="154" spans="1:10" ht="36" hidden="1" outlineLevel="1">
      <c r="A154" s="947"/>
      <c r="B154" s="947"/>
      <c r="C154" s="111" t="s">
        <v>206</v>
      </c>
      <c r="D154" s="112">
        <v>0</v>
      </c>
      <c r="E154" s="112">
        <v>0</v>
      </c>
      <c r="F154" s="112">
        <v>0</v>
      </c>
      <c r="G154" s="112">
        <v>0</v>
      </c>
      <c r="H154" s="113">
        <f t="shared" si="52"/>
        <v>0</v>
      </c>
      <c r="I154" s="113">
        <f t="shared" si="53"/>
        <v>0</v>
      </c>
      <c r="J154" s="113">
        <f t="shared" si="54"/>
        <v>0</v>
      </c>
    </row>
    <row r="155" spans="1:10" hidden="1" outlineLevel="1">
      <c r="A155" s="947"/>
      <c r="B155" s="947"/>
      <c r="C155" s="111" t="s">
        <v>207</v>
      </c>
      <c r="D155" s="112">
        <v>0</v>
      </c>
      <c r="E155" s="112">
        <v>0</v>
      </c>
      <c r="F155" s="112">
        <v>0</v>
      </c>
      <c r="G155" s="112">
        <v>0</v>
      </c>
      <c r="H155" s="113">
        <f t="shared" si="52"/>
        <v>0</v>
      </c>
      <c r="I155" s="113">
        <f t="shared" si="53"/>
        <v>0</v>
      </c>
      <c r="J155" s="113">
        <f t="shared" si="54"/>
        <v>0</v>
      </c>
    </row>
    <row r="156" spans="1:10" ht="48" hidden="1" outlineLevel="1">
      <c r="A156" s="947"/>
      <c r="B156" s="947"/>
      <c r="C156" s="111" t="s">
        <v>208</v>
      </c>
      <c r="D156" s="112">
        <v>0</v>
      </c>
      <c r="E156" s="112">
        <v>0</v>
      </c>
      <c r="F156" s="112">
        <v>0</v>
      </c>
      <c r="G156" s="112">
        <v>0</v>
      </c>
      <c r="H156" s="113">
        <f t="shared" si="52"/>
        <v>0</v>
      </c>
      <c r="I156" s="113">
        <f t="shared" si="53"/>
        <v>0</v>
      </c>
      <c r="J156" s="113">
        <f t="shared" si="54"/>
        <v>0</v>
      </c>
    </row>
    <row r="157" spans="1:10" hidden="1" outlineLevel="1">
      <c r="A157" s="947"/>
      <c r="B157" s="947"/>
      <c r="C157" s="111" t="s">
        <v>209</v>
      </c>
      <c r="D157" s="112">
        <v>0</v>
      </c>
      <c r="E157" s="112">
        <v>0</v>
      </c>
      <c r="F157" s="112">
        <v>0</v>
      </c>
      <c r="G157" s="112">
        <v>0</v>
      </c>
      <c r="H157" s="113">
        <f t="shared" si="52"/>
        <v>0</v>
      </c>
      <c r="I157" s="113">
        <f t="shared" si="53"/>
        <v>0</v>
      </c>
      <c r="J157" s="113">
        <f t="shared" si="54"/>
        <v>0</v>
      </c>
    </row>
    <row r="158" spans="1:10" ht="15" customHeight="1" collapsed="1">
      <c r="A158" s="946" t="s">
        <v>210</v>
      </c>
      <c r="B158" s="946"/>
      <c r="C158" s="946"/>
      <c r="D158" s="109">
        <f t="shared" ref="D158:J158" si="55">SUM(D159:D165)</f>
        <v>0</v>
      </c>
      <c r="E158" s="109">
        <f t="shared" si="55"/>
        <v>0</v>
      </c>
      <c r="F158" s="109">
        <f t="shared" si="55"/>
        <v>0</v>
      </c>
      <c r="G158" s="109">
        <f t="shared" si="55"/>
        <v>0</v>
      </c>
      <c r="H158" s="110">
        <f t="shared" si="55"/>
        <v>0</v>
      </c>
      <c r="I158" s="110">
        <f t="shared" si="55"/>
        <v>0</v>
      </c>
      <c r="J158" s="110">
        <f t="shared" si="55"/>
        <v>0</v>
      </c>
    </row>
    <row r="159" spans="1:10" hidden="1" outlineLevel="1">
      <c r="A159" s="947" t="s">
        <v>210</v>
      </c>
      <c r="B159" s="947" t="s">
        <v>211</v>
      </c>
      <c r="C159" s="111" t="s">
        <v>212</v>
      </c>
      <c r="D159" s="112">
        <v>0</v>
      </c>
      <c r="E159" s="112">
        <v>0</v>
      </c>
      <c r="F159" s="112">
        <v>0</v>
      </c>
      <c r="G159" s="112">
        <v>0</v>
      </c>
      <c r="H159" s="113">
        <f t="shared" ref="H159:H165" si="56">+D159+F159</f>
        <v>0</v>
      </c>
      <c r="I159" s="113">
        <f t="shared" ref="I159:I165" si="57">+G159+E159</f>
        <v>0</v>
      </c>
      <c r="J159" s="113">
        <f t="shared" ref="J159:J165" si="58">+I159+H159</f>
        <v>0</v>
      </c>
    </row>
    <row r="160" spans="1:10" hidden="1" outlineLevel="1">
      <c r="A160" s="947"/>
      <c r="B160" s="947"/>
      <c r="C160" s="111" t="s">
        <v>213</v>
      </c>
      <c r="D160" s="112">
        <v>0</v>
      </c>
      <c r="E160" s="112">
        <v>0</v>
      </c>
      <c r="F160" s="112">
        <v>0</v>
      </c>
      <c r="G160" s="112">
        <v>0</v>
      </c>
      <c r="H160" s="113">
        <f t="shared" si="56"/>
        <v>0</v>
      </c>
      <c r="I160" s="113">
        <f t="shared" si="57"/>
        <v>0</v>
      </c>
      <c r="J160" s="113">
        <f t="shared" si="58"/>
        <v>0</v>
      </c>
    </row>
    <row r="161" spans="1:10" ht="48" hidden="1" outlineLevel="1">
      <c r="A161" s="947"/>
      <c r="B161" s="947" t="s">
        <v>214</v>
      </c>
      <c r="C161" s="111" t="s">
        <v>215</v>
      </c>
      <c r="D161" s="112">
        <v>0</v>
      </c>
      <c r="E161" s="112">
        <v>0</v>
      </c>
      <c r="F161" s="112">
        <v>0</v>
      </c>
      <c r="G161" s="112">
        <v>0</v>
      </c>
      <c r="H161" s="113">
        <f t="shared" si="56"/>
        <v>0</v>
      </c>
      <c r="I161" s="113">
        <f t="shared" si="57"/>
        <v>0</v>
      </c>
      <c r="J161" s="113">
        <f t="shared" si="58"/>
        <v>0</v>
      </c>
    </row>
    <row r="162" spans="1:10" ht="36" hidden="1" outlineLevel="1">
      <c r="A162" s="947"/>
      <c r="B162" s="947"/>
      <c r="C162" s="111" t="s">
        <v>216</v>
      </c>
      <c r="D162" s="112">
        <v>0</v>
      </c>
      <c r="E162" s="112">
        <v>0</v>
      </c>
      <c r="F162" s="112">
        <v>0</v>
      </c>
      <c r="G162" s="112">
        <v>0</v>
      </c>
      <c r="H162" s="113">
        <f t="shared" si="56"/>
        <v>0</v>
      </c>
      <c r="I162" s="113">
        <f t="shared" si="57"/>
        <v>0</v>
      </c>
      <c r="J162" s="113">
        <f t="shared" si="58"/>
        <v>0</v>
      </c>
    </row>
    <row r="163" spans="1:10" ht="24" hidden="1" outlineLevel="1">
      <c r="A163" s="947"/>
      <c r="B163" s="947"/>
      <c r="C163" s="111" t="s">
        <v>217</v>
      </c>
      <c r="D163" s="112">
        <v>0</v>
      </c>
      <c r="E163" s="112">
        <v>0</v>
      </c>
      <c r="F163" s="112">
        <v>0</v>
      </c>
      <c r="G163" s="112">
        <v>0</v>
      </c>
      <c r="H163" s="113">
        <f t="shared" si="56"/>
        <v>0</v>
      </c>
      <c r="I163" s="113">
        <f t="shared" si="57"/>
        <v>0</v>
      </c>
      <c r="J163" s="113">
        <f t="shared" si="58"/>
        <v>0</v>
      </c>
    </row>
    <row r="164" spans="1:10" hidden="1" outlineLevel="1">
      <c r="A164" s="947"/>
      <c r="B164" s="947"/>
      <c r="C164" s="111" t="s">
        <v>218</v>
      </c>
      <c r="D164" s="112">
        <v>0</v>
      </c>
      <c r="E164" s="112">
        <v>0</v>
      </c>
      <c r="F164" s="112">
        <v>0</v>
      </c>
      <c r="G164" s="112">
        <v>0</v>
      </c>
      <c r="H164" s="113">
        <f t="shared" si="56"/>
        <v>0</v>
      </c>
      <c r="I164" s="113">
        <f t="shared" si="57"/>
        <v>0</v>
      </c>
      <c r="J164" s="113">
        <f t="shared" si="58"/>
        <v>0</v>
      </c>
    </row>
    <row r="165" spans="1:10" ht="24" hidden="1" outlineLevel="1">
      <c r="A165" s="947"/>
      <c r="B165" s="947"/>
      <c r="C165" s="111" t="s">
        <v>219</v>
      </c>
      <c r="D165" s="112">
        <v>0</v>
      </c>
      <c r="E165" s="112">
        <v>0</v>
      </c>
      <c r="F165" s="112">
        <v>0</v>
      </c>
      <c r="G165" s="112">
        <v>0</v>
      </c>
      <c r="H165" s="113">
        <f t="shared" si="56"/>
        <v>0</v>
      </c>
      <c r="I165" s="113">
        <f t="shared" si="57"/>
        <v>0</v>
      </c>
      <c r="J165" s="113">
        <f t="shared" si="58"/>
        <v>0</v>
      </c>
    </row>
    <row r="166" spans="1:10" ht="15" customHeight="1" collapsed="1">
      <c r="A166" s="946" t="s">
        <v>220</v>
      </c>
      <c r="B166" s="946"/>
      <c r="C166" s="946"/>
      <c r="D166" s="109">
        <f t="shared" ref="D166:J166" si="59">SUM(D167:D172)</f>
        <v>0</v>
      </c>
      <c r="E166" s="109">
        <f t="shared" si="59"/>
        <v>0</v>
      </c>
      <c r="F166" s="109">
        <f t="shared" si="59"/>
        <v>0</v>
      </c>
      <c r="G166" s="109">
        <f t="shared" si="59"/>
        <v>0</v>
      </c>
      <c r="H166" s="110">
        <f t="shared" si="59"/>
        <v>0</v>
      </c>
      <c r="I166" s="110">
        <f t="shared" si="59"/>
        <v>0</v>
      </c>
      <c r="J166" s="110">
        <f t="shared" si="59"/>
        <v>0</v>
      </c>
    </row>
    <row r="167" spans="1:10" hidden="1" outlineLevel="1">
      <c r="A167" s="947" t="s">
        <v>220</v>
      </c>
      <c r="B167" s="947" t="s">
        <v>221</v>
      </c>
      <c r="C167" s="111" t="s">
        <v>222</v>
      </c>
      <c r="D167" s="112">
        <v>0</v>
      </c>
      <c r="E167" s="112">
        <v>0</v>
      </c>
      <c r="F167" s="112">
        <v>0</v>
      </c>
      <c r="G167" s="112">
        <v>0</v>
      </c>
      <c r="H167" s="113">
        <f t="shared" ref="H167:H172" si="60">+D167+F167</f>
        <v>0</v>
      </c>
      <c r="I167" s="113">
        <f t="shared" ref="I167:I172" si="61">+G167+E167</f>
        <v>0</v>
      </c>
      <c r="J167" s="113">
        <f t="shared" ref="J167:J172" si="62">+I167+H167</f>
        <v>0</v>
      </c>
    </row>
    <row r="168" spans="1:10" hidden="1" outlineLevel="1">
      <c r="A168" s="947"/>
      <c r="B168" s="947"/>
      <c r="C168" s="111" t="s">
        <v>223</v>
      </c>
      <c r="D168" s="112">
        <v>0</v>
      </c>
      <c r="E168" s="112">
        <v>0</v>
      </c>
      <c r="F168" s="112">
        <v>0</v>
      </c>
      <c r="G168" s="112">
        <v>0</v>
      </c>
      <c r="H168" s="113">
        <f t="shared" si="60"/>
        <v>0</v>
      </c>
      <c r="I168" s="113">
        <f t="shared" si="61"/>
        <v>0</v>
      </c>
      <c r="J168" s="113">
        <f t="shared" si="62"/>
        <v>0</v>
      </c>
    </row>
    <row r="169" spans="1:10" ht="24" hidden="1" outlineLevel="1">
      <c r="A169" s="947"/>
      <c r="B169" s="947"/>
      <c r="C169" s="111" t="s">
        <v>224</v>
      </c>
      <c r="D169" s="112">
        <v>0</v>
      </c>
      <c r="E169" s="112">
        <v>0</v>
      </c>
      <c r="F169" s="112">
        <v>0</v>
      </c>
      <c r="G169" s="112">
        <v>0</v>
      </c>
      <c r="H169" s="113">
        <f t="shared" si="60"/>
        <v>0</v>
      </c>
      <c r="I169" s="113">
        <f t="shared" si="61"/>
        <v>0</v>
      </c>
      <c r="J169" s="113">
        <f t="shared" si="62"/>
        <v>0</v>
      </c>
    </row>
    <row r="170" spans="1:10" hidden="1" outlineLevel="1">
      <c r="A170" s="947"/>
      <c r="B170" s="947"/>
      <c r="C170" s="111" t="s">
        <v>225</v>
      </c>
      <c r="D170" s="112">
        <v>0</v>
      </c>
      <c r="E170" s="112">
        <v>0</v>
      </c>
      <c r="F170" s="112">
        <v>0</v>
      </c>
      <c r="G170" s="112">
        <v>0</v>
      </c>
      <c r="H170" s="113">
        <f t="shared" si="60"/>
        <v>0</v>
      </c>
      <c r="I170" s="113">
        <f t="shared" si="61"/>
        <v>0</v>
      </c>
      <c r="J170" s="113">
        <f t="shared" si="62"/>
        <v>0</v>
      </c>
    </row>
    <row r="171" spans="1:10" ht="48" hidden="1" outlineLevel="1">
      <c r="A171" s="947"/>
      <c r="B171" s="947"/>
      <c r="C171" s="111" t="s">
        <v>226</v>
      </c>
      <c r="D171" s="112">
        <v>0</v>
      </c>
      <c r="E171" s="112">
        <v>0</v>
      </c>
      <c r="F171" s="112">
        <v>0</v>
      </c>
      <c r="G171" s="112">
        <v>0</v>
      </c>
      <c r="H171" s="113">
        <f t="shared" si="60"/>
        <v>0</v>
      </c>
      <c r="I171" s="113">
        <f t="shared" si="61"/>
        <v>0</v>
      </c>
      <c r="J171" s="113">
        <f t="shared" si="62"/>
        <v>0</v>
      </c>
    </row>
    <row r="172" spans="1:10" ht="36" hidden="1" outlineLevel="1">
      <c r="A172" s="947"/>
      <c r="B172" s="111" t="s">
        <v>227</v>
      </c>
      <c r="C172" s="111" t="s">
        <v>228</v>
      </c>
      <c r="D172" s="112">
        <v>0</v>
      </c>
      <c r="E172" s="112">
        <v>0</v>
      </c>
      <c r="F172" s="112">
        <v>0</v>
      </c>
      <c r="G172" s="112">
        <v>0</v>
      </c>
      <c r="H172" s="113">
        <f t="shared" si="60"/>
        <v>0</v>
      </c>
      <c r="I172" s="113">
        <f t="shared" si="61"/>
        <v>0</v>
      </c>
      <c r="J172" s="113">
        <f t="shared" si="62"/>
        <v>0</v>
      </c>
    </row>
    <row r="173" spans="1:10" ht="15" customHeight="1" collapsed="1">
      <c r="A173" s="946" t="s">
        <v>229</v>
      </c>
      <c r="B173" s="946"/>
      <c r="C173" s="946"/>
      <c r="D173" s="109">
        <f t="shared" ref="D173:J173" si="63">SUM(D174:D175)</f>
        <v>0</v>
      </c>
      <c r="E173" s="109">
        <f t="shared" si="63"/>
        <v>0</v>
      </c>
      <c r="F173" s="109">
        <f t="shared" si="63"/>
        <v>0</v>
      </c>
      <c r="G173" s="109">
        <f t="shared" si="63"/>
        <v>0</v>
      </c>
      <c r="H173" s="110">
        <f t="shared" si="63"/>
        <v>0</v>
      </c>
      <c r="I173" s="110">
        <f t="shared" si="63"/>
        <v>0</v>
      </c>
      <c r="J173" s="110">
        <f t="shared" si="63"/>
        <v>0</v>
      </c>
    </row>
    <row r="174" spans="1:10" ht="36" hidden="1" outlineLevel="1">
      <c r="A174" s="947" t="s">
        <v>229</v>
      </c>
      <c r="B174" s="111" t="s">
        <v>230</v>
      </c>
      <c r="C174" s="111" t="s">
        <v>231</v>
      </c>
      <c r="D174" s="112">
        <v>0</v>
      </c>
      <c r="E174" s="112">
        <v>0</v>
      </c>
      <c r="F174" s="112">
        <v>0</v>
      </c>
      <c r="G174" s="112">
        <v>0</v>
      </c>
      <c r="H174" s="113">
        <f t="shared" ref="H174:H175" si="64">+D174+F174</f>
        <v>0</v>
      </c>
      <c r="I174" s="113">
        <f t="shared" ref="I174:I175" si="65">+G174+E174</f>
        <v>0</v>
      </c>
      <c r="J174" s="113">
        <f t="shared" ref="J174:J175" si="66">+I174+H174</f>
        <v>0</v>
      </c>
    </row>
    <row r="175" spans="1:10" ht="60" hidden="1" outlineLevel="1">
      <c r="A175" s="947"/>
      <c r="B175" s="111" t="s">
        <v>232</v>
      </c>
      <c r="C175" s="111" t="s">
        <v>233</v>
      </c>
      <c r="D175" s="112">
        <v>0</v>
      </c>
      <c r="E175" s="112">
        <v>0</v>
      </c>
      <c r="F175" s="112">
        <v>0</v>
      </c>
      <c r="G175" s="112">
        <v>0</v>
      </c>
      <c r="H175" s="113">
        <f t="shared" si="64"/>
        <v>0</v>
      </c>
      <c r="I175" s="113">
        <f t="shared" si="65"/>
        <v>0</v>
      </c>
      <c r="J175" s="113">
        <f t="shared" si="66"/>
        <v>0</v>
      </c>
    </row>
    <row r="176" spans="1:10" ht="17.25" customHeight="1" collapsed="1">
      <c r="A176" s="946" t="s">
        <v>234</v>
      </c>
      <c r="B176" s="946"/>
      <c r="C176" s="946"/>
      <c r="D176" s="109">
        <f t="shared" ref="D176:J176" si="67">SUM(D177:D194)</f>
        <v>0</v>
      </c>
      <c r="E176" s="109">
        <f t="shared" si="67"/>
        <v>0</v>
      </c>
      <c r="F176" s="109">
        <f t="shared" si="67"/>
        <v>1</v>
      </c>
      <c r="G176" s="109">
        <f t="shared" si="67"/>
        <v>0</v>
      </c>
      <c r="H176" s="110">
        <f t="shared" si="67"/>
        <v>1</v>
      </c>
      <c r="I176" s="110">
        <f t="shared" si="67"/>
        <v>0</v>
      </c>
      <c r="J176" s="110">
        <f t="shared" si="67"/>
        <v>1</v>
      </c>
    </row>
    <row r="177" spans="1:10" hidden="1" outlineLevel="1">
      <c r="A177" s="947" t="s">
        <v>234</v>
      </c>
      <c r="B177" s="947" t="s">
        <v>235</v>
      </c>
      <c r="C177" s="111" t="s">
        <v>236</v>
      </c>
      <c r="D177" s="112">
        <v>0</v>
      </c>
      <c r="E177" s="112">
        <v>0</v>
      </c>
      <c r="F177" s="112">
        <v>0</v>
      </c>
      <c r="G177" s="112">
        <v>0</v>
      </c>
      <c r="H177" s="113">
        <f t="shared" ref="H177:H194" si="68">+D177+F177</f>
        <v>0</v>
      </c>
      <c r="I177" s="113">
        <f t="shared" ref="I177:I194" si="69">+G177+E177</f>
        <v>0</v>
      </c>
      <c r="J177" s="113">
        <f t="shared" ref="J177:J194" si="70">+I177+H177</f>
        <v>0</v>
      </c>
    </row>
    <row r="178" spans="1:10" ht="24" hidden="1" outlineLevel="1">
      <c r="A178" s="947"/>
      <c r="B178" s="947"/>
      <c r="C178" s="111" t="s">
        <v>237</v>
      </c>
      <c r="D178" s="112">
        <v>0</v>
      </c>
      <c r="E178" s="112">
        <v>0</v>
      </c>
      <c r="F178" s="112">
        <v>0</v>
      </c>
      <c r="G178" s="112">
        <v>0</v>
      </c>
      <c r="H178" s="113">
        <f t="shared" si="68"/>
        <v>0</v>
      </c>
      <c r="I178" s="113">
        <f t="shared" si="69"/>
        <v>0</v>
      </c>
      <c r="J178" s="113">
        <f t="shared" si="70"/>
        <v>0</v>
      </c>
    </row>
    <row r="179" spans="1:10" ht="24" hidden="1" outlineLevel="1">
      <c r="A179" s="947"/>
      <c r="B179" s="947"/>
      <c r="C179" s="111" t="s">
        <v>238</v>
      </c>
      <c r="D179" s="112">
        <v>0</v>
      </c>
      <c r="E179" s="112">
        <v>0</v>
      </c>
      <c r="F179" s="112">
        <v>0</v>
      </c>
      <c r="G179" s="112">
        <v>0</v>
      </c>
      <c r="H179" s="113">
        <f t="shared" si="68"/>
        <v>0</v>
      </c>
      <c r="I179" s="113">
        <f t="shared" si="69"/>
        <v>0</v>
      </c>
      <c r="J179" s="113">
        <f t="shared" si="70"/>
        <v>0</v>
      </c>
    </row>
    <row r="180" spans="1:10" ht="24" hidden="1" outlineLevel="1">
      <c r="A180" s="947"/>
      <c r="B180" s="947"/>
      <c r="C180" s="111" t="s">
        <v>239</v>
      </c>
      <c r="D180" s="112">
        <v>0</v>
      </c>
      <c r="E180" s="112">
        <v>0</v>
      </c>
      <c r="F180" s="112">
        <v>0</v>
      </c>
      <c r="G180" s="112">
        <v>0</v>
      </c>
      <c r="H180" s="113">
        <f t="shared" si="68"/>
        <v>0</v>
      </c>
      <c r="I180" s="113">
        <f t="shared" si="69"/>
        <v>0</v>
      </c>
      <c r="J180" s="113">
        <f t="shared" si="70"/>
        <v>0</v>
      </c>
    </row>
    <row r="181" spans="1:10" ht="24" hidden="1" outlineLevel="1">
      <c r="A181" s="947"/>
      <c r="B181" s="947"/>
      <c r="C181" s="111" t="s">
        <v>240</v>
      </c>
      <c r="D181" s="112">
        <v>0</v>
      </c>
      <c r="E181" s="112">
        <v>0</v>
      </c>
      <c r="F181" s="112">
        <v>0</v>
      </c>
      <c r="G181" s="112">
        <v>0</v>
      </c>
      <c r="H181" s="113">
        <f t="shared" si="68"/>
        <v>0</v>
      </c>
      <c r="I181" s="113">
        <f t="shared" si="69"/>
        <v>0</v>
      </c>
      <c r="J181" s="113">
        <f t="shared" si="70"/>
        <v>0</v>
      </c>
    </row>
    <row r="182" spans="1:10" ht="24" hidden="1" outlineLevel="1">
      <c r="A182" s="947"/>
      <c r="B182" s="947"/>
      <c r="C182" s="111" t="s">
        <v>241</v>
      </c>
      <c r="D182" s="112">
        <v>0</v>
      </c>
      <c r="E182" s="112">
        <v>0</v>
      </c>
      <c r="F182" s="112">
        <v>0</v>
      </c>
      <c r="G182" s="112">
        <v>0</v>
      </c>
      <c r="H182" s="113">
        <f t="shared" si="68"/>
        <v>0</v>
      </c>
      <c r="I182" s="113">
        <f t="shared" si="69"/>
        <v>0</v>
      </c>
      <c r="J182" s="113">
        <f t="shared" si="70"/>
        <v>0</v>
      </c>
    </row>
    <row r="183" spans="1:10" ht="24" hidden="1" outlineLevel="1">
      <c r="A183" s="947"/>
      <c r="B183" s="947"/>
      <c r="C183" s="111" t="s">
        <v>242</v>
      </c>
      <c r="D183" s="112">
        <v>0</v>
      </c>
      <c r="E183" s="112">
        <v>0</v>
      </c>
      <c r="F183" s="112">
        <v>0</v>
      </c>
      <c r="G183" s="112">
        <v>0</v>
      </c>
      <c r="H183" s="113">
        <f t="shared" si="68"/>
        <v>0</v>
      </c>
      <c r="I183" s="113">
        <f t="shared" si="69"/>
        <v>0</v>
      </c>
      <c r="J183" s="113">
        <f t="shared" si="70"/>
        <v>0</v>
      </c>
    </row>
    <row r="184" spans="1:10" ht="72" hidden="1" outlineLevel="1">
      <c r="A184" s="947"/>
      <c r="B184" s="111" t="s">
        <v>243</v>
      </c>
      <c r="C184" s="111" t="s">
        <v>244</v>
      </c>
      <c r="D184" s="112">
        <v>0</v>
      </c>
      <c r="E184" s="112">
        <v>0</v>
      </c>
      <c r="F184" s="112">
        <v>0</v>
      </c>
      <c r="G184" s="112">
        <v>0</v>
      </c>
      <c r="H184" s="113">
        <f t="shared" si="68"/>
        <v>0</v>
      </c>
      <c r="I184" s="113">
        <f t="shared" si="69"/>
        <v>0</v>
      </c>
      <c r="J184" s="113">
        <f t="shared" si="70"/>
        <v>0</v>
      </c>
    </row>
    <row r="185" spans="1:10" ht="108" hidden="1" outlineLevel="1">
      <c r="A185" s="947"/>
      <c r="B185" s="111" t="s">
        <v>245</v>
      </c>
      <c r="C185" s="111" t="s">
        <v>246</v>
      </c>
      <c r="D185" s="112">
        <v>0</v>
      </c>
      <c r="E185" s="112">
        <v>0</v>
      </c>
      <c r="F185" s="112">
        <v>0</v>
      </c>
      <c r="G185" s="112">
        <v>0</v>
      </c>
      <c r="H185" s="113">
        <f t="shared" si="68"/>
        <v>0</v>
      </c>
      <c r="I185" s="113">
        <f t="shared" si="69"/>
        <v>0</v>
      </c>
      <c r="J185" s="113">
        <f t="shared" si="70"/>
        <v>0</v>
      </c>
    </row>
    <row r="186" spans="1:10" ht="24" hidden="1" outlineLevel="1">
      <c r="A186" s="947"/>
      <c r="B186" s="947" t="s">
        <v>247</v>
      </c>
      <c r="C186" s="111" t="s">
        <v>248</v>
      </c>
      <c r="D186" s="112">
        <v>0</v>
      </c>
      <c r="E186" s="112">
        <v>0</v>
      </c>
      <c r="F186" s="112">
        <v>0</v>
      </c>
      <c r="G186" s="112">
        <v>0</v>
      </c>
      <c r="H186" s="113">
        <f t="shared" si="68"/>
        <v>0</v>
      </c>
      <c r="I186" s="113">
        <f t="shared" si="69"/>
        <v>0</v>
      </c>
      <c r="J186" s="113">
        <f t="shared" si="70"/>
        <v>0</v>
      </c>
    </row>
    <row r="187" spans="1:10" ht="24" hidden="1" outlineLevel="1">
      <c r="A187" s="947"/>
      <c r="B187" s="947"/>
      <c r="C187" s="111" t="s">
        <v>249</v>
      </c>
      <c r="D187" s="112">
        <v>0</v>
      </c>
      <c r="E187" s="112">
        <v>0</v>
      </c>
      <c r="F187" s="112">
        <v>0</v>
      </c>
      <c r="G187" s="112">
        <v>0</v>
      </c>
      <c r="H187" s="113">
        <f t="shared" si="68"/>
        <v>0</v>
      </c>
      <c r="I187" s="113">
        <f t="shared" si="69"/>
        <v>0</v>
      </c>
      <c r="J187" s="113">
        <f t="shared" si="70"/>
        <v>0</v>
      </c>
    </row>
    <row r="188" spans="1:10" hidden="1" outlineLevel="1">
      <c r="A188" s="947"/>
      <c r="B188" s="947" t="s">
        <v>250</v>
      </c>
      <c r="C188" s="111" t="s">
        <v>251</v>
      </c>
      <c r="D188" s="112">
        <v>0</v>
      </c>
      <c r="E188" s="112">
        <v>0</v>
      </c>
      <c r="F188" s="112">
        <v>0</v>
      </c>
      <c r="G188" s="112">
        <v>0</v>
      </c>
      <c r="H188" s="113">
        <f t="shared" si="68"/>
        <v>0</v>
      </c>
      <c r="I188" s="113">
        <f t="shared" si="69"/>
        <v>0</v>
      </c>
      <c r="J188" s="113">
        <f t="shared" si="70"/>
        <v>0</v>
      </c>
    </row>
    <row r="189" spans="1:10" hidden="1" outlineLevel="1">
      <c r="A189" s="947"/>
      <c r="B189" s="947"/>
      <c r="C189" s="111" t="s">
        <v>252</v>
      </c>
      <c r="D189" s="112">
        <v>0</v>
      </c>
      <c r="E189" s="112">
        <v>0</v>
      </c>
      <c r="F189" s="112">
        <v>0</v>
      </c>
      <c r="G189" s="112">
        <v>0</v>
      </c>
      <c r="H189" s="113">
        <f t="shared" si="68"/>
        <v>0</v>
      </c>
      <c r="I189" s="113">
        <f t="shared" si="69"/>
        <v>0</v>
      </c>
      <c r="J189" s="113">
        <f t="shared" si="70"/>
        <v>0</v>
      </c>
    </row>
    <row r="190" spans="1:10" hidden="1" outlineLevel="1">
      <c r="A190" s="947"/>
      <c r="B190" s="947"/>
      <c r="C190" s="111" t="s">
        <v>253</v>
      </c>
      <c r="D190" s="112">
        <v>0</v>
      </c>
      <c r="E190" s="112">
        <v>0</v>
      </c>
      <c r="F190" s="112">
        <v>0</v>
      </c>
      <c r="G190" s="112">
        <v>0</v>
      </c>
      <c r="H190" s="113">
        <f t="shared" si="68"/>
        <v>0</v>
      </c>
      <c r="I190" s="113">
        <f t="shared" si="69"/>
        <v>0</v>
      </c>
      <c r="J190" s="113">
        <f t="shared" si="70"/>
        <v>0</v>
      </c>
    </row>
    <row r="191" spans="1:10" hidden="1" outlineLevel="1">
      <c r="A191" s="947"/>
      <c r="B191" s="947"/>
      <c r="C191" s="111" t="s">
        <v>254</v>
      </c>
      <c r="D191" s="112">
        <v>0</v>
      </c>
      <c r="E191" s="112">
        <v>0</v>
      </c>
      <c r="F191" s="112">
        <v>0</v>
      </c>
      <c r="G191" s="112">
        <v>0</v>
      </c>
      <c r="H191" s="113">
        <f t="shared" si="68"/>
        <v>0</v>
      </c>
      <c r="I191" s="113">
        <f t="shared" si="69"/>
        <v>0</v>
      </c>
      <c r="J191" s="113">
        <f t="shared" si="70"/>
        <v>0</v>
      </c>
    </row>
    <row r="192" spans="1:10" hidden="1" outlineLevel="1">
      <c r="A192" s="947"/>
      <c r="B192" s="947"/>
      <c r="C192" s="111" t="s">
        <v>255</v>
      </c>
      <c r="D192" s="112">
        <v>0</v>
      </c>
      <c r="E192" s="112">
        <v>0</v>
      </c>
      <c r="F192" s="112">
        <v>0</v>
      </c>
      <c r="G192" s="112">
        <v>0</v>
      </c>
      <c r="H192" s="113">
        <f t="shared" si="68"/>
        <v>0</v>
      </c>
      <c r="I192" s="113">
        <f t="shared" si="69"/>
        <v>0</v>
      </c>
      <c r="J192" s="113">
        <f t="shared" si="70"/>
        <v>0</v>
      </c>
    </row>
    <row r="193" spans="1:10" ht="36" hidden="1" outlineLevel="1">
      <c r="A193" s="947"/>
      <c r="B193" s="947"/>
      <c r="C193" s="111" t="s">
        <v>256</v>
      </c>
      <c r="D193" s="112">
        <v>0</v>
      </c>
      <c r="E193" s="112">
        <v>0</v>
      </c>
      <c r="F193" s="112">
        <v>1</v>
      </c>
      <c r="G193" s="112">
        <v>0</v>
      </c>
      <c r="H193" s="113">
        <f t="shared" si="68"/>
        <v>1</v>
      </c>
      <c r="I193" s="113">
        <f t="shared" si="69"/>
        <v>0</v>
      </c>
      <c r="J193" s="113">
        <f t="shared" si="70"/>
        <v>1</v>
      </c>
    </row>
    <row r="194" spans="1:10" ht="36" hidden="1" outlineLevel="1">
      <c r="A194" s="947"/>
      <c r="B194" s="111" t="s">
        <v>257</v>
      </c>
      <c r="C194" s="111" t="s">
        <v>258</v>
      </c>
      <c r="D194" s="112">
        <v>0</v>
      </c>
      <c r="E194" s="112">
        <v>0</v>
      </c>
      <c r="F194" s="112">
        <v>0</v>
      </c>
      <c r="G194" s="112">
        <v>0</v>
      </c>
      <c r="H194" s="113">
        <f t="shared" si="68"/>
        <v>0</v>
      </c>
      <c r="I194" s="113">
        <f t="shared" si="69"/>
        <v>0</v>
      </c>
      <c r="J194" s="113">
        <f t="shared" si="70"/>
        <v>0</v>
      </c>
    </row>
    <row r="195" spans="1:10" ht="22.5" customHeight="1" collapsed="1">
      <c r="A195" s="946" t="s">
        <v>259</v>
      </c>
      <c r="B195" s="946"/>
      <c r="C195" s="946"/>
      <c r="D195" s="109">
        <f t="shared" ref="D195:J195" si="71">+D196+D197</f>
        <v>0</v>
      </c>
      <c r="E195" s="109">
        <f t="shared" si="71"/>
        <v>0</v>
      </c>
      <c r="F195" s="109">
        <f t="shared" si="71"/>
        <v>0</v>
      </c>
      <c r="G195" s="109">
        <f t="shared" si="71"/>
        <v>0</v>
      </c>
      <c r="H195" s="110">
        <f t="shared" si="71"/>
        <v>0</v>
      </c>
      <c r="I195" s="110">
        <f t="shared" si="71"/>
        <v>0</v>
      </c>
      <c r="J195" s="110">
        <f t="shared" si="71"/>
        <v>0</v>
      </c>
    </row>
    <row r="196" spans="1:10" ht="48" hidden="1" outlineLevel="1">
      <c r="A196" s="947" t="s">
        <v>259</v>
      </c>
      <c r="B196" s="111" t="s">
        <v>260</v>
      </c>
      <c r="C196" s="111" t="s">
        <v>261</v>
      </c>
      <c r="D196" s="112">
        <v>0</v>
      </c>
      <c r="E196" s="112">
        <v>0</v>
      </c>
      <c r="F196" s="112">
        <v>0</v>
      </c>
      <c r="G196" s="112">
        <v>0</v>
      </c>
      <c r="H196" s="113">
        <f t="shared" ref="H196:H197" si="72">+D196+F196</f>
        <v>0</v>
      </c>
      <c r="I196" s="113">
        <f t="shared" ref="I196:I197" si="73">+G196+E196</f>
        <v>0</v>
      </c>
      <c r="J196" s="113">
        <f t="shared" ref="J196:J197" si="74">+I196+H196</f>
        <v>0</v>
      </c>
    </row>
    <row r="197" spans="1:10" ht="48" hidden="1" outlineLevel="1">
      <c r="A197" s="947"/>
      <c r="B197" s="111" t="s">
        <v>262</v>
      </c>
      <c r="C197" s="111" t="s">
        <v>263</v>
      </c>
      <c r="D197" s="112">
        <v>0</v>
      </c>
      <c r="E197" s="112">
        <v>0</v>
      </c>
      <c r="F197" s="112">
        <v>0</v>
      </c>
      <c r="G197" s="112">
        <v>0</v>
      </c>
      <c r="H197" s="113">
        <f t="shared" si="72"/>
        <v>0</v>
      </c>
      <c r="I197" s="113">
        <f t="shared" si="73"/>
        <v>0</v>
      </c>
      <c r="J197" s="113">
        <f t="shared" si="74"/>
        <v>0</v>
      </c>
    </row>
    <row r="198" spans="1:10" ht="15" customHeight="1" collapsed="1">
      <c r="A198" s="946" t="s">
        <v>264</v>
      </c>
      <c r="B198" s="946"/>
      <c r="C198" s="946"/>
      <c r="D198" s="109">
        <f t="shared" ref="D198:J198" si="75">SUM(D199:D204)</f>
        <v>5</v>
      </c>
      <c r="E198" s="109">
        <f t="shared" si="75"/>
        <v>0</v>
      </c>
      <c r="F198" s="109">
        <f t="shared" si="75"/>
        <v>11</v>
      </c>
      <c r="G198" s="109">
        <f t="shared" si="75"/>
        <v>0</v>
      </c>
      <c r="H198" s="110">
        <f t="shared" si="75"/>
        <v>16</v>
      </c>
      <c r="I198" s="110">
        <f t="shared" si="75"/>
        <v>0</v>
      </c>
      <c r="J198" s="110">
        <f t="shared" si="75"/>
        <v>16</v>
      </c>
    </row>
    <row r="199" spans="1:10" ht="36" hidden="1" outlineLevel="1">
      <c r="A199" s="947" t="s">
        <v>264</v>
      </c>
      <c r="B199" s="947" t="s">
        <v>265</v>
      </c>
      <c r="C199" s="111" t="s">
        <v>266</v>
      </c>
      <c r="D199" s="112">
        <v>0</v>
      </c>
      <c r="E199" s="112">
        <v>0</v>
      </c>
      <c r="F199" s="112">
        <v>0</v>
      </c>
      <c r="G199" s="112">
        <v>0</v>
      </c>
      <c r="H199" s="113">
        <f t="shared" ref="H199:H204" si="76">+D199+F199</f>
        <v>0</v>
      </c>
      <c r="I199" s="113">
        <f t="shared" ref="I199:I204" si="77">+G199+E199</f>
        <v>0</v>
      </c>
      <c r="J199" s="113">
        <f t="shared" ref="J199:J204" si="78">+I199+H199</f>
        <v>0</v>
      </c>
    </row>
    <row r="200" spans="1:10" hidden="1" outlineLevel="1">
      <c r="A200" s="947"/>
      <c r="B200" s="947"/>
      <c r="C200" s="111" t="s">
        <v>267</v>
      </c>
      <c r="D200" s="112">
        <v>0</v>
      </c>
      <c r="E200" s="112">
        <v>0</v>
      </c>
      <c r="F200" s="112">
        <v>0</v>
      </c>
      <c r="G200" s="112">
        <v>0</v>
      </c>
      <c r="H200" s="113">
        <f t="shared" si="76"/>
        <v>0</v>
      </c>
      <c r="I200" s="113">
        <f t="shared" si="77"/>
        <v>0</v>
      </c>
      <c r="J200" s="113">
        <f t="shared" si="78"/>
        <v>0</v>
      </c>
    </row>
    <row r="201" spans="1:10" ht="24" hidden="1" outlineLevel="1">
      <c r="A201" s="947"/>
      <c r="B201" s="947" t="s">
        <v>268</v>
      </c>
      <c r="C201" s="111" t="s">
        <v>269</v>
      </c>
      <c r="D201" s="112">
        <v>5</v>
      </c>
      <c r="E201" s="112">
        <v>0</v>
      </c>
      <c r="F201" s="112">
        <v>11</v>
      </c>
      <c r="G201" s="112">
        <v>0</v>
      </c>
      <c r="H201" s="113">
        <f t="shared" si="76"/>
        <v>16</v>
      </c>
      <c r="I201" s="113">
        <f t="shared" si="77"/>
        <v>0</v>
      </c>
      <c r="J201" s="113">
        <f t="shared" si="78"/>
        <v>16</v>
      </c>
    </row>
    <row r="202" spans="1:10" ht="48" hidden="1" outlineLevel="1">
      <c r="A202" s="947"/>
      <c r="B202" s="947"/>
      <c r="C202" s="111" t="s">
        <v>270</v>
      </c>
      <c r="D202" s="112">
        <v>0</v>
      </c>
      <c r="E202" s="112">
        <v>0</v>
      </c>
      <c r="F202" s="112">
        <v>0</v>
      </c>
      <c r="G202" s="112">
        <v>0</v>
      </c>
      <c r="H202" s="113">
        <f t="shared" si="76"/>
        <v>0</v>
      </c>
      <c r="I202" s="113">
        <f t="shared" si="77"/>
        <v>0</v>
      </c>
      <c r="J202" s="113">
        <f t="shared" si="78"/>
        <v>0</v>
      </c>
    </row>
    <row r="203" spans="1:10" ht="24" hidden="1" outlineLevel="1">
      <c r="A203" s="947"/>
      <c r="B203" s="947"/>
      <c r="C203" s="111" t="s">
        <v>271</v>
      </c>
      <c r="D203" s="112">
        <v>0</v>
      </c>
      <c r="E203" s="112">
        <v>0</v>
      </c>
      <c r="F203" s="112">
        <v>0</v>
      </c>
      <c r="G203" s="112">
        <v>0</v>
      </c>
      <c r="H203" s="113">
        <f t="shared" si="76"/>
        <v>0</v>
      </c>
      <c r="I203" s="113">
        <f t="shared" si="77"/>
        <v>0</v>
      </c>
      <c r="J203" s="113">
        <f t="shared" si="78"/>
        <v>0</v>
      </c>
    </row>
    <row r="204" spans="1:10" ht="24" hidden="1" outlineLevel="1">
      <c r="A204" s="947"/>
      <c r="B204" s="947"/>
      <c r="C204" s="111" t="s">
        <v>272</v>
      </c>
      <c r="D204" s="112">
        <v>0</v>
      </c>
      <c r="E204" s="112">
        <v>0</v>
      </c>
      <c r="F204" s="112">
        <v>0</v>
      </c>
      <c r="G204" s="112">
        <v>0</v>
      </c>
      <c r="H204" s="113">
        <f t="shared" si="76"/>
        <v>0</v>
      </c>
      <c r="I204" s="113">
        <f t="shared" si="77"/>
        <v>0</v>
      </c>
      <c r="J204" s="113">
        <f t="shared" si="78"/>
        <v>0</v>
      </c>
    </row>
    <row r="205" spans="1:10" ht="15" customHeight="1" collapsed="1">
      <c r="A205" s="946" t="s">
        <v>273</v>
      </c>
      <c r="B205" s="946"/>
      <c r="C205" s="946"/>
      <c r="D205" s="109">
        <f t="shared" ref="D205:J205" si="79">SUM(D206:D230)</f>
        <v>47</v>
      </c>
      <c r="E205" s="109">
        <f t="shared" si="79"/>
        <v>0</v>
      </c>
      <c r="F205" s="109">
        <f t="shared" si="79"/>
        <v>28</v>
      </c>
      <c r="G205" s="109">
        <f t="shared" si="79"/>
        <v>0</v>
      </c>
      <c r="H205" s="110">
        <f t="shared" si="79"/>
        <v>75</v>
      </c>
      <c r="I205" s="110">
        <f t="shared" si="79"/>
        <v>0</v>
      </c>
      <c r="J205" s="110">
        <f t="shared" si="79"/>
        <v>75</v>
      </c>
    </row>
    <row r="206" spans="1:10" hidden="1" outlineLevel="1">
      <c r="A206" s="947" t="s">
        <v>273</v>
      </c>
      <c r="B206" s="947" t="s">
        <v>274</v>
      </c>
      <c r="C206" s="111" t="s">
        <v>275</v>
      </c>
      <c r="D206" s="112">
        <v>0</v>
      </c>
      <c r="E206" s="112">
        <v>0</v>
      </c>
      <c r="F206" s="112">
        <v>0</v>
      </c>
      <c r="G206" s="112">
        <v>0</v>
      </c>
      <c r="H206" s="113">
        <f t="shared" ref="H206:H230" si="80">+D206+F206</f>
        <v>0</v>
      </c>
      <c r="I206" s="113">
        <f t="shared" ref="I206:I230" si="81">+G206+E206</f>
        <v>0</v>
      </c>
      <c r="J206" s="113">
        <f t="shared" ref="J206:J230" si="82">+I206+H206</f>
        <v>0</v>
      </c>
    </row>
    <row r="207" spans="1:10" ht="24" hidden="1" outlineLevel="1">
      <c r="A207" s="947"/>
      <c r="B207" s="947"/>
      <c r="C207" s="111" t="s">
        <v>276</v>
      </c>
      <c r="D207" s="112">
        <v>10</v>
      </c>
      <c r="E207" s="112">
        <v>0</v>
      </c>
      <c r="F207" s="112">
        <v>10</v>
      </c>
      <c r="G207" s="112">
        <v>0</v>
      </c>
      <c r="H207" s="113">
        <f t="shared" si="80"/>
        <v>20</v>
      </c>
      <c r="I207" s="113">
        <f t="shared" si="81"/>
        <v>0</v>
      </c>
      <c r="J207" s="113">
        <f t="shared" si="82"/>
        <v>20</v>
      </c>
    </row>
    <row r="208" spans="1:10" hidden="1" outlineLevel="1">
      <c r="A208" s="947"/>
      <c r="B208" s="947"/>
      <c r="C208" s="111" t="s">
        <v>277</v>
      </c>
      <c r="D208" s="112">
        <v>0</v>
      </c>
      <c r="E208" s="112">
        <v>0</v>
      </c>
      <c r="F208" s="112">
        <v>0</v>
      </c>
      <c r="G208" s="112">
        <v>0</v>
      </c>
      <c r="H208" s="113">
        <f t="shared" si="80"/>
        <v>0</v>
      </c>
      <c r="I208" s="113">
        <f t="shared" si="81"/>
        <v>0</v>
      </c>
      <c r="J208" s="113">
        <f t="shared" si="82"/>
        <v>0</v>
      </c>
    </row>
    <row r="209" spans="1:10" hidden="1" outlineLevel="1">
      <c r="A209" s="947"/>
      <c r="B209" s="947"/>
      <c r="C209" s="111" t="s">
        <v>278</v>
      </c>
      <c r="D209" s="112">
        <v>0</v>
      </c>
      <c r="E209" s="112">
        <v>0</v>
      </c>
      <c r="F209" s="112">
        <v>0</v>
      </c>
      <c r="G209" s="112">
        <v>0</v>
      </c>
      <c r="H209" s="113">
        <f t="shared" si="80"/>
        <v>0</v>
      </c>
      <c r="I209" s="113">
        <f t="shared" si="81"/>
        <v>0</v>
      </c>
      <c r="J209" s="113">
        <f t="shared" si="82"/>
        <v>0</v>
      </c>
    </row>
    <row r="210" spans="1:10" ht="36" hidden="1" outlineLevel="1">
      <c r="A210" s="947"/>
      <c r="B210" s="947"/>
      <c r="C210" s="111" t="s">
        <v>279</v>
      </c>
      <c r="D210" s="112">
        <v>27</v>
      </c>
      <c r="E210" s="112">
        <v>0</v>
      </c>
      <c r="F210" s="112">
        <v>9</v>
      </c>
      <c r="G210" s="112">
        <v>0</v>
      </c>
      <c r="H210" s="113">
        <f t="shared" si="80"/>
        <v>36</v>
      </c>
      <c r="I210" s="113">
        <f t="shared" si="81"/>
        <v>0</v>
      </c>
      <c r="J210" s="113">
        <f t="shared" si="82"/>
        <v>36</v>
      </c>
    </row>
    <row r="211" spans="1:10" ht="48" hidden="1" outlineLevel="1">
      <c r="A211" s="947"/>
      <c r="B211" s="111" t="s">
        <v>280</v>
      </c>
      <c r="C211" s="111" t="s">
        <v>281</v>
      </c>
      <c r="D211" s="112">
        <v>10</v>
      </c>
      <c r="E211" s="112">
        <v>0</v>
      </c>
      <c r="F211" s="112">
        <v>8</v>
      </c>
      <c r="G211" s="112">
        <v>0</v>
      </c>
      <c r="H211" s="113">
        <f t="shared" si="80"/>
        <v>18</v>
      </c>
      <c r="I211" s="113">
        <f t="shared" si="81"/>
        <v>0</v>
      </c>
      <c r="J211" s="113">
        <f t="shared" si="82"/>
        <v>18</v>
      </c>
    </row>
    <row r="212" spans="1:10" ht="24" hidden="1" outlineLevel="1">
      <c r="A212" s="947"/>
      <c r="B212" s="947" t="s">
        <v>282</v>
      </c>
      <c r="C212" s="111" t="s">
        <v>283</v>
      </c>
      <c r="D212" s="112">
        <v>0</v>
      </c>
      <c r="E212" s="112">
        <v>0</v>
      </c>
      <c r="F212" s="112">
        <v>0</v>
      </c>
      <c r="G212" s="112">
        <v>0</v>
      </c>
      <c r="H212" s="113">
        <f t="shared" si="80"/>
        <v>0</v>
      </c>
      <c r="I212" s="113">
        <f t="shared" si="81"/>
        <v>0</v>
      </c>
      <c r="J212" s="113">
        <f t="shared" si="82"/>
        <v>0</v>
      </c>
    </row>
    <row r="213" spans="1:10" ht="36" hidden="1" outlineLevel="1">
      <c r="A213" s="947"/>
      <c r="B213" s="947"/>
      <c r="C213" s="111" t="s">
        <v>284</v>
      </c>
      <c r="D213" s="112">
        <v>0</v>
      </c>
      <c r="E213" s="112">
        <v>0</v>
      </c>
      <c r="F213" s="112">
        <v>0</v>
      </c>
      <c r="G213" s="112">
        <v>0</v>
      </c>
      <c r="H213" s="113">
        <f t="shared" si="80"/>
        <v>0</v>
      </c>
      <c r="I213" s="113">
        <f t="shared" si="81"/>
        <v>0</v>
      </c>
      <c r="J213" s="113">
        <f t="shared" si="82"/>
        <v>0</v>
      </c>
    </row>
    <row r="214" spans="1:10" ht="24" hidden="1" outlineLevel="1">
      <c r="A214" s="947"/>
      <c r="B214" s="947" t="s">
        <v>285</v>
      </c>
      <c r="C214" s="111" t="s">
        <v>286</v>
      </c>
      <c r="D214" s="112">
        <v>0</v>
      </c>
      <c r="E214" s="112">
        <v>0</v>
      </c>
      <c r="F214" s="112">
        <v>0</v>
      </c>
      <c r="G214" s="112">
        <v>0</v>
      </c>
      <c r="H214" s="113">
        <f t="shared" si="80"/>
        <v>0</v>
      </c>
      <c r="I214" s="113">
        <f t="shared" si="81"/>
        <v>0</v>
      </c>
      <c r="J214" s="113">
        <f t="shared" si="82"/>
        <v>0</v>
      </c>
    </row>
    <row r="215" spans="1:10" ht="24" hidden="1" outlineLevel="1">
      <c r="A215" s="947"/>
      <c r="B215" s="947"/>
      <c r="C215" s="111" t="s">
        <v>287</v>
      </c>
      <c r="D215" s="112">
        <v>0</v>
      </c>
      <c r="E215" s="112">
        <v>0</v>
      </c>
      <c r="F215" s="112">
        <v>1</v>
      </c>
      <c r="G215" s="112">
        <v>0</v>
      </c>
      <c r="H215" s="113">
        <f t="shared" si="80"/>
        <v>1</v>
      </c>
      <c r="I215" s="113">
        <f t="shared" si="81"/>
        <v>0</v>
      </c>
      <c r="J215" s="113">
        <f t="shared" si="82"/>
        <v>1</v>
      </c>
    </row>
    <row r="216" spans="1:10" ht="36" hidden="1" outlineLevel="1">
      <c r="A216" s="947"/>
      <c r="B216" s="947"/>
      <c r="C216" s="111" t="s">
        <v>288</v>
      </c>
      <c r="D216" s="112">
        <v>0</v>
      </c>
      <c r="E216" s="112">
        <v>0</v>
      </c>
      <c r="F216" s="112">
        <v>0</v>
      </c>
      <c r="G216" s="112">
        <v>0</v>
      </c>
      <c r="H216" s="113">
        <f t="shared" si="80"/>
        <v>0</v>
      </c>
      <c r="I216" s="113">
        <f t="shared" si="81"/>
        <v>0</v>
      </c>
      <c r="J216" s="113">
        <f t="shared" si="82"/>
        <v>0</v>
      </c>
    </row>
    <row r="217" spans="1:10" ht="24" hidden="1" outlineLevel="1">
      <c r="A217" s="947"/>
      <c r="B217" s="947"/>
      <c r="C217" s="111" t="s">
        <v>289</v>
      </c>
      <c r="D217" s="112">
        <v>0</v>
      </c>
      <c r="E217" s="112">
        <v>0</v>
      </c>
      <c r="F217" s="112">
        <v>0</v>
      </c>
      <c r="G217" s="112">
        <v>0</v>
      </c>
      <c r="H217" s="113">
        <f t="shared" si="80"/>
        <v>0</v>
      </c>
      <c r="I217" s="113">
        <f t="shared" si="81"/>
        <v>0</v>
      </c>
      <c r="J217" s="113">
        <f t="shared" si="82"/>
        <v>0</v>
      </c>
    </row>
    <row r="218" spans="1:10" ht="36" hidden="1" outlineLevel="1">
      <c r="A218" s="947"/>
      <c r="B218" s="947"/>
      <c r="C218" s="111" t="s">
        <v>290</v>
      </c>
      <c r="D218" s="112">
        <v>0</v>
      </c>
      <c r="E218" s="112">
        <v>0</v>
      </c>
      <c r="F218" s="112">
        <v>0</v>
      </c>
      <c r="G218" s="112">
        <v>0</v>
      </c>
      <c r="H218" s="113">
        <f t="shared" si="80"/>
        <v>0</v>
      </c>
      <c r="I218" s="113">
        <f t="shared" si="81"/>
        <v>0</v>
      </c>
      <c r="J218" s="113">
        <f t="shared" si="82"/>
        <v>0</v>
      </c>
    </row>
    <row r="219" spans="1:10" hidden="1" outlineLevel="1">
      <c r="A219" s="947"/>
      <c r="B219" s="947" t="s">
        <v>291</v>
      </c>
      <c r="C219" s="111" t="s">
        <v>292</v>
      </c>
      <c r="D219" s="112">
        <v>0</v>
      </c>
      <c r="E219" s="112">
        <v>0</v>
      </c>
      <c r="F219" s="112">
        <v>0</v>
      </c>
      <c r="G219" s="112">
        <v>0</v>
      </c>
      <c r="H219" s="113">
        <f t="shared" si="80"/>
        <v>0</v>
      </c>
      <c r="I219" s="113">
        <f t="shared" si="81"/>
        <v>0</v>
      </c>
      <c r="J219" s="113">
        <f t="shared" si="82"/>
        <v>0</v>
      </c>
    </row>
    <row r="220" spans="1:10" hidden="1" outlineLevel="1">
      <c r="A220" s="947"/>
      <c r="B220" s="947"/>
      <c r="C220" s="111" t="s">
        <v>293</v>
      </c>
      <c r="D220" s="112">
        <v>0</v>
      </c>
      <c r="E220" s="112">
        <v>0</v>
      </c>
      <c r="F220" s="112">
        <v>0</v>
      </c>
      <c r="G220" s="112">
        <v>0</v>
      </c>
      <c r="H220" s="113">
        <f t="shared" si="80"/>
        <v>0</v>
      </c>
      <c r="I220" s="113">
        <f t="shared" si="81"/>
        <v>0</v>
      </c>
      <c r="J220" s="113">
        <f t="shared" si="82"/>
        <v>0</v>
      </c>
    </row>
    <row r="221" spans="1:10" ht="36" hidden="1" outlineLevel="1">
      <c r="A221" s="947"/>
      <c r="B221" s="947"/>
      <c r="C221" s="111" t="s">
        <v>294</v>
      </c>
      <c r="D221" s="112">
        <v>0</v>
      </c>
      <c r="E221" s="112">
        <v>0</v>
      </c>
      <c r="F221" s="112">
        <v>0</v>
      </c>
      <c r="G221" s="112">
        <v>0</v>
      </c>
      <c r="H221" s="113">
        <f t="shared" si="80"/>
        <v>0</v>
      </c>
      <c r="I221" s="113">
        <f t="shared" si="81"/>
        <v>0</v>
      </c>
      <c r="J221" s="113">
        <f t="shared" si="82"/>
        <v>0</v>
      </c>
    </row>
    <row r="222" spans="1:10" ht="24" hidden="1" outlineLevel="1">
      <c r="A222" s="947"/>
      <c r="B222" s="947" t="s">
        <v>295</v>
      </c>
      <c r="C222" s="111" t="s">
        <v>296</v>
      </c>
      <c r="D222" s="112">
        <v>0</v>
      </c>
      <c r="E222" s="112">
        <v>0</v>
      </c>
      <c r="F222" s="112">
        <v>0</v>
      </c>
      <c r="G222" s="112">
        <v>0</v>
      </c>
      <c r="H222" s="113">
        <f t="shared" si="80"/>
        <v>0</v>
      </c>
      <c r="I222" s="113">
        <f t="shared" si="81"/>
        <v>0</v>
      </c>
      <c r="J222" s="113">
        <f t="shared" si="82"/>
        <v>0</v>
      </c>
    </row>
    <row r="223" spans="1:10" ht="24" hidden="1" outlineLevel="1">
      <c r="A223" s="947"/>
      <c r="B223" s="947"/>
      <c r="C223" s="111" t="s">
        <v>297</v>
      </c>
      <c r="D223" s="112">
        <v>0</v>
      </c>
      <c r="E223" s="112">
        <v>0</v>
      </c>
      <c r="F223" s="112">
        <v>0</v>
      </c>
      <c r="G223" s="112">
        <v>0</v>
      </c>
      <c r="H223" s="113">
        <f t="shared" si="80"/>
        <v>0</v>
      </c>
      <c r="I223" s="113">
        <f t="shared" si="81"/>
        <v>0</v>
      </c>
      <c r="J223" s="113">
        <f t="shared" si="82"/>
        <v>0</v>
      </c>
    </row>
    <row r="224" spans="1:10" hidden="1" outlineLevel="1">
      <c r="A224" s="947"/>
      <c r="B224" s="947"/>
      <c r="C224" s="111" t="s">
        <v>298</v>
      </c>
      <c r="D224" s="112">
        <v>0</v>
      </c>
      <c r="E224" s="112">
        <v>0</v>
      </c>
      <c r="F224" s="112">
        <v>0</v>
      </c>
      <c r="G224" s="112">
        <v>0</v>
      </c>
      <c r="H224" s="113">
        <f t="shared" si="80"/>
        <v>0</v>
      </c>
      <c r="I224" s="113">
        <f t="shared" si="81"/>
        <v>0</v>
      </c>
      <c r="J224" s="113">
        <f t="shared" si="82"/>
        <v>0</v>
      </c>
    </row>
    <row r="225" spans="1:10" hidden="1" outlineLevel="1">
      <c r="A225" s="947"/>
      <c r="B225" s="947"/>
      <c r="C225" s="111" t="s">
        <v>299</v>
      </c>
      <c r="D225" s="112">
        <v>0</v>
      </c>
      <c r="E225" s="112">
        <v>0</v>
      </c>
      <c r="F225" s="112">
        <v>0</v>
      </c>
      <c r="G225" s="112">
        <v>0</v>
      </c>
      <c r="H225" s="113">
        <f t="shared" si="80"/>
        <v>0</v>
      </c>
      <c r="I225" s="113">
        <f t="shared" si="81"/>
        <v>0</v>
      </c>
      <c r="J225" s="113">
        <f t="shared" si="82"/>
        <v>0</v>
      </c>
    </row>
    <row r="226" spans="1:10" ht="24" hidden="1" outlineLevel="1">
      <c r="A226" s="947"/>
      <c r="B226" s="947"/>
      <c r="C226" s="111" t="s">
        <v>300</v>
      </c>
      <c r="D226" s="112">
        <v>0</v>
      </c>
      <c r="E226" s="112">
        <v>0</v>
      </c>
      <c r="F226" s="112">
        <v>0</v>
      </c>
      <c r="G226" s="112">
        <v>0</v>
      </c>
      <c r="H226" s="113">
        <f t="shared" si="80"/>
        <v>0</v>
      </c>
      <c r="I226" s="113">
        <f t="shared" si="81"/>
        <v>0</v>
      </c>
      <c r="J226" s="113">
        <f t="shared" si="82"/>
        <v>0</v>
      </c>
    </row>
    <row r="227" spans="1:10" ht="36" hidden="1" outlineLevel="1">
      <c r="A227" s="947"/>
      <c r="B227" s="947"/>
      <c r="C227" s="111" t="s">
        <v>301</v>
      </c>
      <c r="D227" s="112">
        <v>0</v>
      </c>
      <c r="E227" s="112">
        <v>0</v>
      </c>
      <c r="F227" s="112">
        <v>0</v>
      </c>
      <c r="G227" s="112">
        <v>0</v>
      </c>
      <c r="H227" s="113">
        <f t="shared" si="80"/>
        <v>0</v>
      </c>
      <c r="I227" s="113">
        <f t="shared" si="81"/>
        <v>0</v>
      </c>
      <c r="J227" s="113">
        <f t="shared" si="82"/>
        <v>0</v>
      </c>
    </row>
    <row r="228" spans="1:10" ht="96" hidden="1" outlineLevel="1">
      <c r="A228" s="947"/>
      <c r="B228" s="111" t="s">
        <v>302</v>
      </c>
      <c r="C228" s="111" t="s">
        <v>303</v>
      </c>
      <c r="D228" s="112">
        <v>0</v>
      </c>
      <c r="E228" s="112">
        <v>0</v>
      </c>
      <c r="F228" s="112">
        <v>0</v>
      </c>
      <c r="G228" s="112">
        <v>0</v>
      </c>
      <c r="H228" s="113">
        <f t="shared" si="80"/>
        <v>0</v>
      </c>
      <c r="I228" s="113">
        <f t="shared" si="81"/>
        <v>0</v>
      </c>
      <c r="J228" s="113">
        <f t="shared" si="82"/>
        <v>0</v>
      </c>
    </row>
    <row r="229" spans="1:10" hidden="1" outlineLevel="1">
      <c r="A229" s="947"/>
      <c r="B229" s="947" t="s">
        <v>304</v>
      </c>
      <c r="C229" s="111" t="s">
        <v>305</v>
      </c>
      <c r="D229" s="112">
        <v>0</v>
      </c>
      <c r="E229" s="112">
        <v>0</v>
      </c>
      <c r="F229" s="112">
        <v>0</v>
      </c>
      <c r="G229" s="112">
        <v>0</v>
      </c>
      <c r="H229" s="113">
        <f t="shared" si="80"/>
        <v>0</v>
      </c>
      <c r="I229" s="113">
        <f t="shared" si="81"/>
        <v>0</v>
      </c>
      <c r="J229" s="113">
        <f t="shared" si="82"/>
        <v>0</v>
      </c>
    </row>
    <row r="230" spans="1:10" ht="48" hidden="1" outlineLevel="1">
      <c r="A230" s="947"/>
      <c r="B230" s="947"/>
      <c r="C230" s="111" t="s">
        <v>306</v>
      </c>
      <c r="D230" s="112">
        <v>0</v>
      </c>
      <c r="E230" s="112">
        <v>0</v>
      </c>
      <c r="F230" s="112">
        <v>0</v>
      </c>
      <c r="G230" s="112">
        <v>0</v>
      </c>
      <c r="H230" s="113">
        <f t="shared" si="80"/>
        <v>0</v>
      </c>
      <c r="I230" s="113">
        <f t="shared" si="81"/>
        <v>0</v>
      </c>
      <c r="J230" s="113">
        <f t="shared" si="82"/>
        <v>0</v>
      </c>
    </row>
    <row r="231" spans="1:10" ht="15" customHeight="1" collapsed="1">
      <c r="A231" s="946" t="s">
        <v>307</v>
      </c>
      <c r="B231" s="946"/>
      <c r="C231" s="946"/>
      <c r="D231" s="109">
        <f t="shared" ref="D231:J231" si="83">SUM(D232:D247)</f>
        <v>0</v>
      </c>
      <c r="E231" s="109">
        <f t="shared" si="83"/>
        <v>0</v>
      </c>
      <c r="F231" s="109">
        <f t="shared" si="83"/>
        <v>0</v>
      </c>
      <c r="G231" s="109">
        <f t="shared" si="83"/>
        <v>0</v>
      </c>
      <c r="H231" s="110">
        <f t="shared" si="83"/>
        <v>0</v>
      </c>
      <c r="I231" s="110">
        <f t="shared" si="83"/>
        <v>0</v>
      </c>
      <c r="J231" s="110">
        <f t="shared" si="83"/>
        <v>0</v>
      </c>
    </row>
    <row r="232" spans="1:10" ht="84" hidden="1" outlineLevel="1">
      <c r="A232" s="947" t="s">
        <v>307</v>
      </c>
      <c r="B232" s="111" t="s">
        <v>308</v>
      </c>
      <c r="C232" s="111" t="s">
        <v>309</v>
      </c>
      <c r="D232" s="112">
        <v>0</v>
      </c>
      <c r="E232" s="112">
        <v>0</v>
      </c>
      <c r="F232" s="112">
        <v>0</v>
      </c>
      <c r="G232" s="112">
        <v>0</v>
      </c>
      <c r="H232" s="113">
        <f t="shared" ref="H232:H247" si="84">+D232+F232</f>
        <v>0</v>
      </c>
      <c r="I232" s="113">
        <f t="shared" ref="I232:I247" si="85">+G232+E232</f>
        <v>0</v>
      </c>
      <c r="J232" s="113">
        <f t="shared" ref="J232:J247" si="86">+I232+H232</f>
        <v>0</v>
      </c>
    </row>
    <row r="233" spans="1:10" ht="96" hidden="1" outlineLevel="1">
      <c r="A233" s="947"/>
      <c r="B233" s="111" t="s">
        <v>310</v>
      </c>
      <c r="C233" s="111" t="s">
        <v>311</v>
      </c>
      <c r="D233" s="112">
        <v>0</v>
      </c>
      <c r="E233" s="112">
        <v>0</v>
      </c>
      <c r="F233" s="112">
        <v>0</v>
      </c>
      <c r="G233" s="112">
        <v>0</v>
      </c>
      <c r="H233" s="113">
        <f t="shared" si="84"/>
        <v>0</v>
      </c>
      <c r="I233" s="113">
        <f t="shared" si="85"/>
        <v>0</v>
      </c>
      <c r="J233" s="113">
        <f t="shared" si="86"/>
        <v>0</v>
      </c>
    </row>
    <row r="234" spans="1:10" hidden="1" outlineLevel="1">
      <c r="A234" s="947"/>
      <c r="B234" s="947" t="s">
        <v>312</v>
      </c>
      <c r="C234" s="111" t="s">
        <v>313</v>
      </c>
      <c r="D234" s="112">
        <v>0</v>
      </c>
      <c r="E234" s="112">
        <v>0</v>
      </c>
      <c r="F234" s="112">
        <v>0</v>
      </c>
      <c r="G234" s="112">
        <v>0</v>
      </c>
      <c r="H234" s="113">
        <f t="shared" si="84"/>
        <v>0</v>
      </c>
      <c r="I234" s="113">
        <f t="shared" si="85"/>
        <v>0</v>
      </c>
      <c r="J234" s="113">
        <f t="shared" si="86"/>
        <v>0</v>
      </c>
    </row>
    <row r="235" spans="1:10" ht="24" hidden="1" outlineLevel="1">
      <c r="A235" s="947"/>
      <c r="B235" s="947"/>
      <c r="C235" s="111" t="s">
        <v>314</v>
      </c>
      <c r="D235" s="112">
        <v>0</v>
      </c>
      <c r="E235" s="112">
        <v>0</v>
      </c>
      <c r="F235" s="112">
        <v>0</v>
      </c>
      <c r="G235" s="112">
        <v>0</v>
      </c>
      <c r="H235" s="113">
        <f t="shared" si="84"/>
        <v>0</v>
      </c>
      <c r="I235" s="113">
        <f t="shared" si="85"/>
        <v>0</v>
      </c>
      <c r="J235" s="113">
        <f t="shared" si="86"/>
        <v>0</v>
      </c>
    </row>
    <row r="236" spans="1:10" ht="24" hidden="1" outlineLevel="1">
      <c r="A236" s="947"/>
      <c r="B236" s="947"/>
      <c r="C236" s="111" t="s">
        <v>315</v>
      </c>
      <c r="D236" s="112">
        <v>0</v>
      </c>
      <c r="E236" s="112">
        <v>0</v>
      </c>
      <c r="F236" s="112">
        <v>0</v>
      </c>
      <c r="G236" s="112">
        <v>0</v>
      </c>
      <c r="H236" s="113">
        <f t="shared" si="84"/>
        <v>0</v>
      </c>
      <c r="I236" s="113">
        <f t="shared" si="85"/>
        <v>0</v>
      </c>
      <c r="J236" s="113">
        <f t="shared" si="86"/>
        <v>0</v>
      </c>
    </row>
    <row r="237" spans="1:10" hidden="1" outlineLevel="1">
      <c r="A237" s="947"/>
      <c r="B237" s="947"/>
      <c r="C237" s="111" t="s">
        <v>316</v>
      </c>
      <c r="D237" s="112">
        <v>0</v>
      </c>
      <c r="E237" s="112">
        <v>0</v>
      </c>
      <c r="F237" s="112">
        <v>0</v>
      </c>
      <c r="G237" s="112">
        <v>0</v>
      </c>
      <c r="H237" s="113">
        <f t="shared" si="84"/>
        <v>0</v>
      </c>
      <c r="I237" s="113">
        <f t="shared" si="85"/>
        <v>0</v>
      </c>
      <c r="J237" s="113">
        <f t="shared" si="86"/>
        <v>0</v>
      </c>
    </row>
    <row r="238" spans="1:10" hidden="1" outlineLevel="1">
      <c r="A238" s="947"/>
      <c r="B238" s="947" t="s">
        <v>317</v>
      </c>
      <c r="C238" s="111" t="s">
        <v>318</v>
      </c>
      <c r="D238" s="112">
        <v>0</v>
      </c>
      <c r="E238" s="112">
        <v>0</v>
      </c>
      <c r="F238" s="112">
        <v>0</v>
      </c>
      <c r="G238" s="112">
        <v>0</v>
      </c>
      <c r="H238" s="113">
        <f t="shared" si="84"/>
        <v>0</v>
      </c>
      <c r="I238" s="113">
        <f t="shared" si="85"/>
        <v>0</v>
      </c>
      <c r="J238" s="113">
        <f t="shared" si="86"/>
        <v>0</v>
      </c>
    </row>
    <row r="239" spans="1:10" hidden="1" outlineLevel="1">
      <c r="A239" s="947"/>
      <c r="B239" s="947"/>
      <c r="C239" s="111" t="s">
        <v>319</v>
      </c>
      <c r="D239" s="112">
        <v>0</v>
      </c>
      <c r="E239" s="112">
        <v>0</v>
      </c>
      <c r="F239" s="112">
        <v>0</v>
      </c>
      <c r="G239" s="112">
        <v>0</v>
      </c>
      <c r="H239" s="113">
        <f t="shared" si="84"/>
        <v>0</v>
      </c>
      <c r="I239" s="113">
        <f t="shared" si="85"/>
        <v>0</v>
      </c>
      <c r="J239" s="113">
        <f t="shared" si="86"/>
        <v>0</v>
      </c>
    </row>
    <row r="240" spans="1:10" ht="24" hidden="1" outlineLevel="1">
      <c r="A240" s="947"/>
      <c r="B240" s="947"/>
      <c r="C240" s="111" t="s">
        <v>320</v>
      </c>
      <c r="D240" s="112">
        <v>0</v>
      </c>
      <c r="E240" s="112">
        <v>0</v>
      </c>
      <c r="F240" s="112">
        <v>0</v>
      </c>
      <c r="G240" s="112">
        <v>0</v>
      </c>
      <c r="H240" s="113">
        <f t="shared" si="84"/>
        <v>0</v>
      </c>
      <c r="I240" s="113">
        <f t="shared" si="85"/>
        <v>0</v>
      </c>
      <c r="J240" s="113">
        <f t="shared" si="86"/>
        <v>0</v>
      </c>
    </row>
    <row r="241" spans="1:10" hidden="1" outlineLevel="1">
      <c r="A241" s="947"/>
      <c r="B241" s="947"/>
      <c r="C241" s="111" t="s">
        <v>321</v>
      </c>
      <c r="D241" s="112">
        <v>0</v>
      </c>
      <c r="E241" s="112">
        <v>0</v>
      </c>
      <c r="F241" s="112">
        <v>0</v>
      </c>
      <c r="G241" s="112">
        <v>0</v>
      </c>
      <c r="H241" s="113">
        <f t="shared" si="84"/>
        <v>0</v>
      </c>
      <c r="I241" s="113">
        <f t="shared" si="85"/>
        <v>0</v>
      </c>
      <c r="J241" s="113">
        <f t="shared" si="86"/>
        <v>0</v>
      </c>
    </row>
    <row r="242" spans="1:10" ht="24" hidden="1" outlineLevel="1">
      <c r="A242" s="947"/>
      <c r="B242" s="947"/>
      <c r="C242" s="111" t="s">
        <v>322</v>
      </c>
      <c r="D242" s="112">
        <v>0</v>
      </c>
      <c r="E242" s="112">
        <v>0</v>
      </c>
      <c r="F242" s="112">
        <v>0</v>
      </c>
      <c r="G242" s="112">
        <v>0</v>
      </c>
      <c r="H242" s="113">
        <f t="shared" si="84"/>
        <v>0</v>
      </c>
      <c r="I242" s="113">
        <f t="shared" si="85"/>
        <v>0</v>
      </c>
      <c r="J242" s="113">
        <f t="shared" si="86"/>
        <v>0</v>
      </c>
    </row>
    <row r="243" spans="1:10" hidden="1" outlineLevel="1">
      <c r="A243" s="947"/>
      <c r="B243" s="947"/>
      <c r="C243" s="111" t="s">
        <v>323</v>
      </c>
      <c r="D243" s="112">
        <v>0</v>
      </c>
      <c r="E243" s="112">
        <v>0</v>
      </c>
      <c r="F243" s="112">
        <v>0</v>
      </c>
      <c r="G243" s="112">
        <v>0</v>
      </c>
      <c r="H243" s="113">
        <f t="shared" si="84"/>
        <v>0</v>
      </c>
      <c r="I243" s="113">
        <f t="shared" si="85"/>
        <v>0</v>
      </c>
      <c r="J243" s="113">
        <f t="shared" si="86"/>
        <v>0</v>
      </c>
    </row>
    <row r="244" spans="1:10" hidden="1" outlineLevel="1">
      <c r="A244" s="947"/>
      <c r="B244" s="947" t="s">
        <v>324</v>
      </c>
      <c r="C244" s="111" t="s">
        <v>325</v>
      </c>
      <c r="D244" s="112">
        <v>0</v>
      </c>
      <c r="E244" s="112">
        <v>0</v>
      </c>
      <c r="F244" s="112">
        <v>0</v>
      </c>
      <c r="G244" s="112">
        <v>0</v>
      </c>
      <c r="H244" s="113">
        <f t="shared" si="84"/>
        <v>0</v>
      </c>
      <c r="I244" s="113">
        <f t="shared" si="85"/>
        <v>0</v>
      </c>
      <c r="J244" s="113">
        <f t="shared" si="86"/>
        <v>0</v>
      </c>
    </row>
    <row r="245" spans="1:10" hidden="1" outlineLevel="1">
      <c r="A245" s="947"/>
      <c r="B245" s="947"/>
      <c r="C245" s="111" t="s">
        <v>326</v>
      </c>
      <c r="D245" s="112">
        <v>0</v>
      </c>
      <c r="E245" s="112">
        <v>0</v>
      </c>
      <c r="F245" s="112">
        <v>0</v>
      </c>
      <c r="G245" s="112">
        <v>0</v>
      </c>
      <c r="H245" s="113">
        <f t="shared" si="84"/>
        <v>0</v>
      </c>
      <c r="I245" s="113">
        <f t="shared" si="85"/>
        <v>0</v>
      </c>
      <c r="J245" s="113">
        <f t="shared" si="86"/>
        <v>0</v>
      </c>
    </row>
    <row r="246" spans="1:10" hidden="1" outlineLevel="1">
      <c r="A246" s="947"/>
      <c r="B246" s="947"/>
      <c r="C246" s="111" t="s">
        <v>327</v>
      </c>
      <c r="D246" s="112">
        <v>0</v>
      </c>
      <c r="E246" s="112">
        <v>0</v>
      </c>
      <c r="F246" s="112">
        <v>0</v>
      </c>
      <c r="G246" s="112">
        <v>0</v>
      </c>
      <c r="H246" s="113">
        <f t="shared" si="84"/>
        <v>0</v>
      </c>
      <c r="I246" s="113">
        <f t="shared" si="85"/>
        <v>0</v>
      </c>
      <c r="J246" s="113">
        <f t="shared" si="86"/>
        <v>0</v>
      </c>
    </row>
    <row r="247" spans="1:10" ht="24" hidden="1" outlineLevel="1">
      <c r="A247" s="947"/>
      <c r="B247" s="947"/>
      <c r="C247" s="111" t="s">
        <v>328</v>
      </c>
      <c r="D247" s="112">
        <v>0</v>
      </c>
      <c r="E247" s="112">
        <v>0</v>
      </c>
      <c r="F247" s="112">
        <v>0</v>
      </c>
      <c r="G247" s="112">
        <v>0</v>
      </c>
      <c r="H247" s="113">
        <f t="shared" si="84"/>
        <v>0</v>
      </c>
      <c r="I247" s="113">
        <f t="shared" si="85"/>
        <v>0</v>
      </c>
      <c r="J247" s="113">
        <f t="shared" si="86"/>
        <v>0</v>
      </c>
    </row>
    <row r="248" spans="1:10" ht="21.75" customHeight="1" collapsed="1">
      <c r="A248" s="946" t="s">
        <v>329</v>
      </c>
      <c r="B248" s="946"/>
      <c r="C248" s="946"/>
      <c r="D248" s="109">
        <f t="shared" ref="D248:J248" si="87">SUM(D249:D265)</f>
        <v>0</v>
      </c>
      <c r="E248" s="109">
        <f t="shared" si="87"/>
        <v>0</v>
      </c>
      <c r="F248" s="109">
        <f t="shared" si="87"/>
        <v>0</v>
      </c>
      <c r="G248" s="109">
        <f t="shared" si="87"/>
        <v>0</v>
      </c>
      <c r="H248" s="110">
        <f t="shared" si="87"/>
        <v>0</v>
      </c>
      <c r="I248" s="110">
        <f t="shared" si="87"/>
        <v>0</v>
      </c>
      <c r="J248" s="110">
        <f t="shared" si="87"/>
        <v>0</v>
      </c>
    </row>
    <row r="249" spans="1:10" ht="24" hidden="1" outlineLevel="1">
      <c r="A249" s="947" t="s">
        <v>329</v>
      </c>
      <c r="B249" s="947" t="s">
        <v>330</v>
      </c>
      <c r="C249" s="111" t="s">
        <v>331</v>
      </c>
      <c r="D249" s="112">
        <v>0</v>
      </c>
      <c r="E249" s="112">
        <v>0</v>
      </c>
      <c r="F249" s="112">
        <v>0</v>
      </c>
      <c r="G249" s="112">
        <v>0</v>
      </c>
      <c r="H249" s="113">
        <f t="shared" ref="H249:H265" si="88">+D249+F249</f>
        <v>0</v>
      </c>
      <c r="I249" s="113">
        <f t="shared" ref="I249:I265" si="89">+G249+E249</f>
        <v>0</v>
      </c>
      <c r="J249" s="113">
        <f t="shared" ref="J249:J265" si="90">+I249+H249</f>
        <v>0</v>
      </c>
    </row>
    <row r="250" spans="1:10" ht="24" hidden="1" outlineLevel="1">
      <c r="A250" s="947"/>
      <c r="B250" s="947"/>
      <c r="C250" s="111" t="s">
        <v>332</v>
      </c>
      <c r="D250" s="112">
        <v>0</v>
      </c>
      <c r="E250" s="112">
        <v>0</v>
      </c>
      <c r="F250" s="112">
        <v>0</v>
      </c>
      <c r="G250" s="112">
        <v>0</v>
      </c>
      <c r="H250" s="113">
        <f t="shared" si="88"/>
        <v>0</v>
      </c>
      <c r="I250" s="113">
        <f t="shared" si="89"/>
        <v>0</v>
      </c>
      <c r="J250" s="113">
        <f t="shared" si="90"/>
        <v>0</v>
      </c>
    </row>
    <row r="251" spans="1:10" ht="48" hidden="1" outlineLevel="1">
      <c r="A251" s="947"/>
      <c r="B251" s="947" t="s">
        <v>333</v>
      </c>
      <c r="C251" s="111" t="s">
        <v>334</v>
      </c>
      <c r="D251" s="112">
        <v>0</v>
      </c>
      <c r="E251" s="112">
        <v>0</v>
      </c>
      <c r="F251" s="112">
        <v>0</v>
      </c>
      <c r="G251" s="112">
        <v>0</v>
      </c>
      <c r="H251" s="113">
        <f t="shared" si="88"/>
        <v>0</v>
      </c>
      <c r="I251" s="113">
        <f t="shared" si="89"/>
        <v>0</v>
      </c>
      <c r="J251" s="113">
        <f t="shared" si="90"/>
        <v>0</v>
      </c>
    </row>
    <row r="252" spans="1:10" ht="48" hidden="1" outlineLevel="1">
      <c r="A252" s="947"/>
      <c r="B252" s="947"/>
      <c r="C252" s="111" t="s">
        <v>335</v>
      </c>
      <c r="D252" s="112">
        <v>0</v>
      </c>
      <c r="E252" s="112">
        <v>0</v>
      </c>
      <c r="F252" s="112">
        <v>0</v>
      </c>
      <c r="G252" s="112">
        <v>0</v>
      </c>
      <c r="H252" s="113">
        <f t="shared" si="88"/>
        <v>0</v>
      </c>
      <c r="I252" s="113">
        <f t="shared" si="89"/>
        <v>0</v>
      </c>
      <c r="J252" s="113">
        <f t="shared" si="90"/>
        <v>0</v>
      </c>
    </row>
    <row r="253" spans="1:10" ht="84" hidden="1" outlineLevel="1">
      <c r="A253" s="947"/>
      <c r="B253" s="111" t="s">
        <v>336</v>
      </c>
      <c r="C253" s="111" t="s">
        <v>337</v>
      </c>
      <c r="D253" s="112">
        <v>0</v>
      </c>
      <c r="E253" s="112">
        <v>0</v>
      </c>
      <c r="F253" s="112">
        <v>0</v>
      </c>
      <c r="G253" s="112">
        <v>0</v>
      </c>
      <c r="H253" s="113">
        <f t="shared" si="88"/>
        <v>0</v>
      </c>
      <c r="I253" s="113">
        <f t="shared" si="89"/>
        <v>0</v>
      </c>
      <c r="J253" s="113">
        <f t="shared" si="90"/>
        <v>0</v>
      </c>
    </row>
    <row r="254" spans="1:10" ht="48" hidden="1" outlineLevel="1">
      <c r="A254" s="947"/>
      <c r="B254" s="111" t="s">
        <v>338</v>
      </c>
      <c r="C254" s="111" t="s">
        <v>339</v>
      </c>
      <c r="D254" s="112">
        <v>0</v>
      </c>
      <c r="E254" s="112">
        <v>0</v>
      </c>
      <c r="F254" s="112">
        <v>0</v>
      </c>
      <c r="G254" s="112">
        <v>0</v>
      </c>
      <c r="H254" s="113">
        <f t="shared" si="88"/>
        <v>0</v>
      </c>
      <c r="I254" s="113">
        <f t="shared" si="89"/>
        <v>0</v>
      </c>
      <c r="J254" s="113">
        <f t="shared" si="90"/>
        <v>0</v>
      </c>
    </row>
    <row r="255" spans="1:10" ht="120" hidden="1" outlineLevel="1">
      <c r="A255" s="947"/>
      <c r="B255" s="111" t="s">
        <v>340</v>
      </c>
      <c r="C255" s="111" t="s">
        <v>341</v>
      </c>
      <c r="D255" s="112">
        <v>0</v>
      </c>
      <c r="E255" s="112">
        <v>0</v>
      </c>
      <c r="F255" s="112">
        <v>0</v>
      </c>
      <c r="G255" s="112">
        <v>0</v>
      </c>
      <c r="H255" s="113">
        <f t="shared" si="88"/>
        <v>0</v>
      </c>
      <c r="I255" s="113">
        <f t="shared" si="89"/>
        <v>0</v>
      </c>
      <c r="J255" s="113">
        <f t="shared" si="90"/>
        <v>0</v>
      </c>
    </row>
    <row r="256" spans="1:10" ht="24" hidden="1" outlineLevel="1">
      <c r="A256" s="947"/>
      <c r="B256" s="947" t="s">
        <v>342</v>
      </c>
      <c r="C256" s="111" t="s">
        <v>343</v>
      </c>
      <c r="D256" s="112">
        <v>0</v>
      </c>
      <c r="E256" s="112">
        <v>0</v>
      </c>
      <c r="F256" s="112">
        <v>0</v>
      </c>
      <c r="G256" s="112">
        <v>0</v>
      </c>
      <c r="H256" s="113">
        <f t="shared" si="88"/>
        <v>0</v>
      </c>
      <c r="I256" s="113">
        <f t="shared" si="89"/>
        <v>0</v>
      </c>
      <c r="J256" s="113">
        <f t="shared" si="90"/>
        <v>0</v>
      </c>
    </row>
    <row r="257" spans="1:10" ht="24" hidden="1" outlineLevel="1">
      <c r="A257" s="947"/>
      <c r="B257" s="947"/>
      <c r="C257" s="111" t="s">
        <v>344</v>
      </c>
      <c r="D257" s="112">
        <v>0</v>
      </c>
      <c r="E257" s="112">
        <v>0</v>
      </c>
      <c r="F257" s="112">
        <v>0</v>
      </c>
      <c r="G257" s="112">
        <v>0</v>
      </c>
      <c r="H257" s="113">
        <f t="shared" si="88"/>
        <v>0</v>
      </c>
      <c r="I257" s="113">
        <f t="shared" si="89"/>
        <v>0</v>
      </c>
      <c r="J257" s="113">
        <f t="shared" si="90"/>
        <v>0</v>
      </c>
    </row>
    <row r="258" spans="1:10" ht="24" hidden="1" outlineLevel="1">
      <c r="A258" s="947"/>
      <c r="B258" s="947" t="s">
        <v>345</v>
      </c>
      <c r="C258" s="111" t="s">
        <v>346</v>
      </c>
      <c r="D258" s="112">
        <v>0</v>
      </c>
      <c r="E258" s="112">
        <v>0</v>
      </c>
      <c r="F258" s="112">
        <v>0</v>
      </c>
      <c r="G258" s="112">
        <v>0</v>
      </c>
      <c r="H258" s="113">
        <f t="shared" si="88"/>
        <v>0</v>
      </c>
      <c r="I258" s="113">
        <f t="shared" si="89"/>
        <v>0</v>
      </c>
      <c r="J258" s="113">
        <f t="shared" si="90"/>
        <v>0</v>
      </c>
    </row>
    <row r="259" spans="1:10" hidden="1" outlineLevel="1">
      <c r="A259" s="947"/>
      <c r="B259" s="947"/>
      <c r="C259" s="111" t="s">
        <v>347</v>
      </c>
      <c r="D259" s="112">
        <v>0</v>
      </c>
      <c r="E259" s="112">
        <v>0</v>
      </c>
      <c r="F259" s="112">
        <v>0</v>
      </c>
      <c r="G259" s="112">
        <v>0</v>
      </c>
      <c r="H259" s="113">
        <f t="shared" si="88"/>
        <v>0</v>
      </c>
      <c r="I259" s="113">
        <f t="shared" si="89"/>
        <v>0</v>
      </c>
      <c r="J259" s="113">
        <f t="shared" si="90"/>
        <v>0</v>
      </c>
    </row>
    <row r="260" spans="1:10" ht="36" hidden="1" outlineLevel="1">
      <c r="A260" s="947"/>
      <c r="B260" s="947"/>
      <c r="C260" s="111" t="s">
        <v>348</v>
      </c>
      <c r="D260" s="112">
        <v>0</v>
      </c>
      <c r="E260" s="112">
        <v>0</v>
      </c>
      <c r="F260" s="112">
        <v>0</v>
      </c>
      <c r="G260" s="112">
        <v>0</v>
      </c>
      <c r="H260" s="113">
        <f t="shared" si="88"/>
        <v>0</v>
      </c>
      <c r="I260" s="113">
        <f t="shared" si="89"/>
        <v>0</v>
      </c>
      <c r="J260" s="113">
        <f t="shared" si="90"/>
        <v>0</v>
      </c>
    </row>
    <row r="261" spans="1:10" ht="24" hidden="1" outlineLevel="1">
      <c r="A261" s="947"/>
      <c r="B261" s="947" t="s">
        <v>349</v>
      </c>
      <c r="C261" s="111" t="s">
        <v>350</v>
      </c>
      <c r="D261" s="112">
        <v>0</v>
      </c>
      <c r="E261" s="112">
        <v>0</v>
      </c>
      <c r="F261" s="112">
        <v>0</v>
      </c>
      <c r="G261" s="112">
        <v>0</v>
      </c>
      <c r="H261" s="113">
        <f t="shared" si="88"/>
        <v>0</v>
      </c>
      <c r="I261" s="113">
        <f t="shared" si="89"/>
        <v>0</v>
      </c>
      <c r="J261" s="113">
        <f t="shared" si="90"/>
        <v>0</v>
      </c>
    </row>
    <row r="262" spans="1:10" ht="24" hidden="1" outlineLevel="1">
      <c r="A262" s="947"/>
      <c r="B262" s="947"/>
      <c r="C262" s="111" t="s">
        <v>351</v>
      </c>
      <c r="D262" s="112">
        <v>0</v>
      </c>
      <c r="E262" s="112">
        <v>0</v>
      </c>
      <c r="F262" s="112">
        <v>0</v>
      </c>
      <c r="G262" s="112">
        <v>0</v>
      </c>
      <c r="H262" s="113">
        <f t="shared" si="88"/>
        <v>0</v>
      </c>
      <c r="I262" s="113">
        <f t="shared" si="89"/>
        <v>0</v>
      </c>
      <c r="J262" s="113">
        <f t="shared" si="90"/>
        <v>0</v>
      </c>
    </row>
    <row r="263" spans="1:10" ht="24" hidden="1" outlineLevel="1">
      <c r="A263" s="947"/>
      <c r="B263" s="947"/>
      <c r="C263" s="111" t="s">
        <v>352</v>
      </c>
      <c r="D263" s="112">
        <v>0</v>
      </c>
      <c r="E263" s="112">
        <v>0</v>
      </c>
      <c r="F263" s="112">
        <v>0</v>
      </c>
      <c r="G263" s="112">
        <v>0</v>
      </c>
      <c r="H263" s="113">
        <f t="shared" si="88"/>
        <v>0</v>
      </c>
      <c r="I263" s="113">
        <f t="shared" si="89"/>
        <v>0</v>
      </c>
      <c r="J263" s="113">
        <f t="shared" si="90"/>
        <v>0</v>
      </c>
    </row>
    <row r="264" spans="1:10" ht="36" hidden="1" outlineLevel="1">
      <c r="A264" s="947"/>
      <c r="B264" s="947"/>
      <c r="C264" s="111" t="s">
        <v>353</v>
      </c>
      <c r="D264" s="112">
        <v>0</v>
      </c>
      <c r="E264" s="112">
        <v>0</v>
      </c>
      <c r="F264" s="112">
        <v>0</v>
      </c>
      <c r="G264" s="112">
        <v>0</v>
      </c>
      <c r="H264" s="113">
        <f t="shared" si="88"/>
        <v>0</v>
      </c>
      <c r="I264" s="113">
        <f t="shared" si="89"/>
        <v>0</v>
      </c>
      <c r="J264" s="113">
        <f t="shared" si="90"/>
        <v>0</v>
      </c>
    </row>
    <row r="265" spans="1:10" ht="48" hidden="1" outlineLevel="1">
      <c r="A265" s="947"/>
      <c r="B265" s="947"/>
      <c r="C265" s="111" t="s">
        <v>354</v>
      </c>
      <c r="D265" s="112">
        <v>0</v>
      </c>
      <c r="E265" s="112">
        <v>0</v>
      </c>
      <c r="F265" s="112">
        <v>0</v>
      </c>
      <c r="G265" s="112">
        <v>0</v>
      </c>
      <c r="H265" s="113">
        <f t="shared" si="88"/>
        <v>0</v>
      </c>
      <c r="I265" s="113">
        <f t="shared" si="89"/>
        <v>0</v>
      </c>
      <c r="J265" s="113">
        <f t="shared" si="90"/>
        <v>0</v>
      </c>
    </row>
    <row r="266" spans="1:10" ht="15" customHeight="1" collapsed="1">
      <c r="A266" s="946" t="s">
        <v>355</v>
      </c>
      <c r="B266" s="946"/>
      <c r="C266" s="946"/>
      <c r="D266" s="109">
        <f t="shared" ref="D266:J266" si="91">SUM(D267:D276)</f>
        <v>0</v>
      </c>
      <c r="E266" s="109">
        <f t="shared" si="91"/>
        <v>0</v>
      </c>
      <c r="F266" s="109">
        <f t="shared" si="91"/>
        <v>0</v>
      </c>
      <c r="G266" s="109">
        <f t="shared" si="91"/>
        <v>0</v>
      </c>
      <c r="H266" s="110">
        <f t="shared" si="91"/>
        <v>0</v>
      </c>
      <c r="I266" s="110">
        <f t="shared" si="91"/>
        <v>0</v>
      </c>
      <c r="J266" s="110">
        <f t="shared" si="91"/>
        <v>0</v>
      </c>
    </row>
    <row r="267" spans="1:10" ht="24" hidden="1" outlineLevel="1">
      <c r="A267" s="947" t="s">
        <v>355</v>
      </c>
      <c r="B267" s="947" t="s">
        <v>356</v>
      </c>
      <c r="C267" s="111" t="s">
        <v>357</v>
      </c>
      <c r="D267" s="112">
        <v>0</v>
      </c>
      <c r="E267" s="112">
        <v>0</v>
      </c>
      <c r="F267" s="112">
        <v>0</v>
      </c>
      <c r="G267" s="112">
        <v>0</v>
      </c>
      <c r="H267" s="113">
        <f t="shared" ref="H267:H276" si="92">+D267+F267</f>
        <v>0</v>
      </c>
      <c r="I267" s="113">
        <f t="shared" ref="I267:I276" si="93">+G267+E267</f>
        <v>0</v>
      </c>
      <c r="J267" s="113">
        <f t="shared" ref="J267:J276" si="94">+I267+H267</f>
        <v>0</v>
      </c>
    </row>
    <row r="268" spans="1:10" hidden="1" outlineLevel="1">
      <c r="A268" s="947"/>
      <c r="B268" s="947"/>
      <c r="C268" s="111" t="s">
        <v>358</v>
      </c>
      <c r="D268" s="112">
        <v>0</v>
      </c>
      <c r="E268" s="112">
        <v>0</v>
      </c>
      <c r="F268" s="112">
        <v>0</v>
      </c>
      <c r="G268" s="112">
        <v>0</v>
      </c>
      <c r="H268" s="113">
        <f t="shared" si="92"/>
        <v>0</v>
      </c>
      <c r="I268" s="113">
        <f t="shared" si="93"/>
        <v>0</v>
      </c>
      <c r="J268" s="113">
        <f t="shared" si="94"/>
        <v>0</v>
      </c>
    </row>
    <row r="269" spans="1:10" ht="72" hidden="1" outlineLevel="1">
      <c r="A269" s="947"/>
      <c r="B269" s="111" t="s">
        <v>359</v>
      </c>
      <c r="C269" s="111" t="s">
        <v>360</v>
      </c>
      <c r="D269" s="112">
        <v>0</v>
      </c>
      <c r="E269" s="112">
        <v>0</v>
      </c>
      <c r="F269" s="112">
        <v>0</v>
      </c>
      <c r="G269" s="112">
        <v>0</v>
      </c>
      <c r="H269" s="113">
        <f t="shared" si="92"/>
        <v>0</v>
      </c>
      <c r="I269" s="113">
        <f t="shared" si="93"/>
        <v>0</v>
      </c>
      <c r="J269" s="113">
        <f t="shared" si="94"/>
        <v>0</v>
      </c>
    </row>
    <row r="270" spans="1:10" ht="36" hidden="1" outlineLevel="1">
      <c r="A270" s="947"/>
      <c r="B270" s="111" t="s">
        <v>361</v>
      </c>
      <c r="C270" s="111" t="s">
        <v>362</v>
      </c>
      <c r="D270" s="112">
        <v>0</v>
      </c>
      <c r="E270" s="112">
        <v>0</v>
      </c>
      <c r="F270" s="112">
        <v>0</v>
      </c>
      <c r="G270" s="112">
        <v>0</v>
      </c>
      <c r="H270" s="113">
        <f t="shared" si="92"/>
        <v>0</v>
      </c>
      <c r="I270" s="113">
        <f t="shared" si="93"/>
        <v>0</v>
      </c>
      <c r="J270" s="113">
        <f t="shared" si="94"/>
        <v>0</v>
      </c>
    </row>
    <row r="271" spans="1:10" ht="48" hidden="1" outlineLevel="1">
      <c r="A271" s="947"/>
      <c r="B271" s="111" t="s">
        <v>363</v>
      </c>
      <c r="C271" s="111" t="s">
        <v>364</v>
      </c>
      <c r="D271" s="112">
        <v>0</v>
      </c>
      <c r="E271" s="112">
        <v>0</v>
      </c>
      <c r="F271" s="112">
        <v>0</v>
      </c>
      <c r="G271" s="112">
        <v>0</v>
      </c>
      <c r="H271" s="113">
        <f t="shared" si="92"/>
        <v>0</v>
      </c>
      <c r="I271" s="113">
        <f t="shared" si="93"/>
        <v>0</v>
      </c>
      <c r="J271" s="113">
        <f t="shared" si="94"/>
        <v>0</v>
      </c>
    </row>
    <row r="272" spans="1:10" ht="24" hidden="1" outlineLevel="1">
      <c r="A272" s="947"/>
      <c r="B272" s="947" t="s">
        <v>365</v>
      </c>
      <c r="C272" s="111" t="s">
        <v>366</v>
      </c>
      <c r="D272" s="112">
        <v>0</v>
      </c>
      <c r="E272" s="112">
        <v>0</v>
      </c>
      <c r="F272" s="112">
        <v>0</v>
      </c>
      <c r="G272" s="112">
        <v>0</v>
      </c>
      <c r="H272" s="113">
        <f t="shared" si="92"/>
        <v>0</v>
      </c>
      <c r="I272" s="113">
        <f t="shared" si="93"/>
        <v>0</v>
      </c>
      <c r="J272" s="113">
        <f t="shared" si="94"/>
        <v>0</v>
      </c>
    </row>
    <row r="273" spans="1:10" ht="24" hidden="1" outlineLevel="1">
      <c r="A273" s="947"/>
      <c r="B273" s="947"/>
      <c r="C273" s="111" t="s">
        <v>367</v>
      </c>
      <c r="D273" s="112">
        <v>0</v>
      </c>
      <c r="E273" s="112">
        <v>0</v>
      </c>
      <c r="F273" s="112">
        <v>0</v>
      </c>
      <c r="G273" s="112">
        <v>0</v>
      </c>
      <c r="H273" s="113">
        <f t="shared" si="92"/>
        <v>0</v>
      </c>
      <c r="I273" s="113">
        <f t="shared" si="93"/>
        <v>0</v>
      </c>
      <c r="J273" s="113">
        <f t="shared" si="94"/>
        <v>0</v>
      </c>
    </row>
    <row r="274" spans="1:10" ht="96" hidden="1" outlineLevel="1">
      <c r="A274" s="947"/>
      <c r="B274" s="111" t="s">
        <v>368</v>
      </c>
      <c r="C274" s="111" t="s">
        <v>369</v>
      </c>
      <c r="D274" s="112">
        <v>0</v>
      </c>
      <c r="E274" s="112">
        <v>0</v>
      </c>
      <c r="F274" s="112">
        <v>0</v>
      </c>
      <c r="G274" s="112">
        <v>0</v>
      </c>
      <c r="H274" s="113">
        <f t="shared" si="92"/>
        <v>0</v>
      </c>
      <c r="I274" s="113">
        <f t="shared" si="93"/>
        <v>0</v>
      </c>
      <c r="J274" s="113">
        <f t="shared" si="94"/>
        <v>0</v>
      </c>
    </row>
    <row r="275" spans="1:10" ht="72" hidden="1" outlineLevel="1">
      <c r="A275" s="947"/>
      <c r="B275" s="111" t="s">
        <v>370</v>
      </c>
      <c r="C275" s="111" t="s">
        <v>371</v>
      </c>
      <c r="D275" s="112">
        <v>0</v>
      </c>
      <c r="E275" s="112">
        <v>0</v>
      </c>
      <c r="F275" s="112">
        <v>0</v>
      </c>
      <c r="G275" s="112">
        <v>0</v>
      </c>
      <c r="H275" s="113">
        <f t="shared" si="92"/>
        <v>0</v>
      </c>
      <c r="I275" s="113">
        <f t="shared" si="93"/>
        <v>0</v>
      </c>
      <c r="J275" s="113">
        <f t="shared" si="94"/>
        <v>0</v>
      </c>
    </row>
    <row r="276" spans="1:10" ht="72" hidden="1" outlineLevel="1">
      <c r="A276" s="947"/>
      <c r="B276" s="111" t="s">
        <v>372</v>
      </c>
      <c r="C276" s="111" t="s">
        <v>373</v>
      </c>
      <c r="D276" s="112">
        <v>0</v>
      </c>
      <c r="E276" s="112">
        <v>0</v>
      </c>
      <c r="F276" s="112">
        <v>0</v>
      </c>
      <c r="G276" s="112">
        <v>0</v>
      </c>
      <c r="H276" s="113">
        <f t="shared" si="92"/>
        <v>0</v>
      </c>
      <c r="I276" s="113">
        <f t="shared" si="93"/>
        <v>0</v>
      </c>
      <c r="J276" s="113">
        <f t="shared" si="94"/>
        <v>0</v>
      </c>
    </row>
    <row r="277" spans="1:10" ht="15" customHeight="1" collapsed="1">
      <c r="A277" s="946" t="s">
        <v>374</v>
      </c>
      <c r="B277" s="946"/>
      <c r="C277" s="946"/>
      <c r="D277" s="109">
        <f t="shared" ref="D277:J277" si="95">SUM(D278:D287)</f>
        <v>20</v>
      </c>
      <c r="E277" s="109">
        <f t="shared" si="95"/>
        <v>0</v>
      </c>
      <c r="F277" s="109">
        <f t="shared" si="95"/>
        <v>30</v>
      </c>
      <c r="G277" s="109">
        <f t="shared" si="95"/>
        <v>0</v>
      </c>
      <c r="H277" s="110">
        <f t="shared" si="95"/>
        <v>50</v>
      </c>
      <c r="I277" s="110">
        <f t="shared" si="95"/>
        <v>0</v>
      </c>
      <c r="J277" s="110">
        <f t="shared" si="95"/>
        <v>50</v>
      </c>
    </row>
    <row r="278" spans="1:10" ht="36" hidden="1" outlineLevel="1">
      <c r="A278" s="947" t="s">
        <v>374</v>
      </c>
      <c r="B278" s="947" t="s">
        <v>375</v>
      </c>
      <c r="C278" s="111" t="s">
        <v>376</v>
      </c>
      <c r="D278" s="112">
        <v>0</v>
      </c>
      <c r="E278" s="112">
        <v>0</v>
      </c>
      <c r="F278" s="112">
        <v>0</v>
      </c>
      <c r="G278" s="112">
        <v>0</v>
      </c>
      <c r="H278" s="113">
        <f t="shared" ref="H278:H287" si="96">+D278+F278</f>
        <v>0</v>
      </c>
      <c r="I278" s="113">
        <f t="shared" ref="I278:I287" si="97">+G278+E278</f>
        <v>0</v>
      </c>
      <c r="J278" s="113">
        <f t="shared" ref="J278:J287" si="98">+I278+H278</f>
        <v>0</v>
      </c>
    </row>
    <row r="279" spans="1:10" ht="24" hidden="1" outlineLevel="1">
      <c r="A279" s="947"/>
      <c r="B279" s="947"/>
      <c r="C279" s="111" t="s">
        <v>377</v>
      </c>
      <c r="D279" s="112">
        <v>0</v>
      </c>
      <c r="E279" s="112">
        <v>0</v>
      </c>
      <c r="F279" s="112">
        <v>0</v>
      </c>
      <c r="G279" s="112">
        <v>0</v>
      </c>
      <c r="H279" s="113">
        <f t="shared" si="96"/>
        <v>0</v>
      </c>
      <c r="I279" s="113">
        <f t="shared" si="97"/>
        <v>0</v>
      </c>
      <c r="J279" s="113">
        <f t="shared" si="98"/>
        <v>0</v>
      </c>
    </row>
    <row r="280" spans="1:10" ht="48" hidden="1" outlineLevel="1">
      <c r="A280" s="947"/>
      <c r="B280" s="111" t="s">
        <v>378</v>
      </c>
      <c r="C280" s="111" t="s">
        <v>379</v>
      </c>
      <c r="D280" s="112">
        <v>20</v>
      </c>
      <c r="E280" s="112">
        <v>0</v>
      </c>
      <c r="F280" s="112">
        <v>30</v>
      </c>
      <c r="G280" s="112">
        <v>0</v>
      </c>
      <c r="H280" s="113">
        <f t="shared" si="96"/>
        <v>50</v>
      </c>
      <c r="I280" s="113">
        <f t="shared" si="97"/>
        <v>0</v>
      </c>
      <c r="J280" s="113">
        <f t="shared" si="98"/>
        <v>50</v>
      </c>
    </row>
    <row r="281" spans="1:10" ht="24" hidden="1" outlineLevel="1">
      <c r="A281" s="947"/>
      <c r="B281" s="947" t="s">
        <v>380</v>
      </c>
      <c r="C281" s="111" t="s">
        <v>381</v>
      </c>
      <c r="D281" s="112">
        <v>0</v>
      </c>
      <c r="E281" s="112">
        <v>0</v>
      </c>
      <c r="F281" s="112">
        <v>0</v>
      </c>
      <c r="G281" s="112">
        <v>0</v>
      </c>
      <c r="H281" s="113">
        <f t="shared" si="96"/>
        <v>0</v>
      </c>
      <c r="I281" s="113">
        <f t="shared" si="97"/>
        <v>0</v>
      </c>
      <c r="J281" s="113">
        <f t="shared" si="98"/>
        <v>0</v>
      </c>
    </row>
    <row r="282" spans="1:10" ht="24" hidden="1" outlineLevel="1">
      <c r="A282" s="947"/>
      <c r="B282" s="947"/>
      <c r="C282" s="111" t="s">
        <v>382</v>
      </c>
      <c r="D282" s="112">
        <v>0</v>
      </c>
      <c r="E282" s="112">
        <v>0</v>
      </c>
      <c r="F282" s="112">
        <v>0</v>
      </c>
      <c r="G282" s="112">
        <v>0</v>
      </c>
      <c r="H282" s="113">
        <f t="shared" si="96"/>
        <v>0</v>
      </c>
      <c r="I282" s="113">
        <f t="shared" si="97"/>
        <v>0</v>
      </c>
      <c r="J282" s="113">
        <f t="shared" si="98"/>
        <v>0</v>
      </c>
    </row>
    <row r="283" spans="1:10" ht="24" hidden="1" outlineLevel="1">
      <c r="A283" s="947"/>
      <c r="B283" s="947"/>
      <c r="C283" s="111" t="s">
        <v>383</v>
      </c>
      <c r="D283" s="112">
        <v>0</v>
      </c>
      <c r="E283" s="112">
        <v>0</v>
      </c>
      <c r="F283" s="112">
        <v>0</v>
      </c>
      <c r="G283" s="112">
        <v>0</v>
      </c>
      <c r="H283" s="113">
        <f t="shared" si="96"/>
        <v>0</v>
      </c>
      <c r="I283" s="113">
        <f t="shared" si="97"/>
        <v>0</v>
      </c>
      <c r="J283" s="113">
        <f t="shared" si="98"/>
        <v>0</v>
      </c>
    </row>
    <row r="284" spans="1:10" ht="48" hidden="1" outlineLevel="1">
      <c r="A284" s="947"/>
      <c r="B284" s="111" t="s">
        <v>384</v>
      </c>
      <c r="C284" s="111" t="s">
        <v>385</v>
      </c>
      <c r="D284" s="112">
        <v>0</v>
      </c>
      <c r="E284" s="112">
        <v>0</v>
      </c>
      <c r="F284" s="112">
        <v>0</v>
      </c>
      <c r="G284" s="112">
        <v>0</v>
      </c>
      <c r="H284" s="113">
        <f t="shared" si="96"/>
        <v>0</v>
      </c>
      <c r="I284" s="113">
        <f t="shared" si="97"/>
        <v>0</v>
      </c>
      <c r="J284" s="113">
        <f t="shared" si="98"/>
        <v>0</v>
      </c>
    </row>
    <row r="285" spans="1:10" ht="24" hidden="1" outlineLevel="1">
      <c r="A285" s="947"/>
      <c r="B285" s="947" t="s">
        <v>386</v>
      </c>
      <c r="C285" s="111" t="s">
        <v>387</v>
      </c>
      <c r="D285" s="112">
        <v>0</v>
      </c>
      <c r="E285" s="112">
        <v>0</v>
      </c>
      <c r="F285" s="112">
        <v>0</v>
      </c>
      <c r="G285" s="112">
        <v>0</v>
      </c>
      <c r="H285" s="113">
        <f t="shared" si="96"/>
        <v>0</v>
      </c>
      <c r="I285" s="113">
        <f t="shared" si="97"/>
        <v>0</v>
      </c>
      <c r="J285" s="113">
        <f t="shared" si="98"/>
        <v>0</v>
      </c>
    </row>
    <row r="286" spans="1:10" ht="24" hidden="1" outlineLevel="1">
      <c r="A286" s="947"/>
      <c r="B286" s="947"/>
      <c r="C286" s="111" t="s">
        <v>388</v>
      </c>
      <c r="D286" s="112">
        <v>0</v>
      </c>
      <c r="E286" s="112">
        <v>0</v>
      </c>
      <c r="F286" s="112">
        <v>0</v>
      </c>
      <c r="G286" s="112">
        <v>0</v>
      </c>
      <c r="H286" s="113">
        <f t="shared" si="96"/>
        <v>0</v>
      </c>
      <c r="I286" s="113">
        <f t="shared" si="97"/>
        <v>0</v>
      </c>
      <c r="J286" s="113">
        <f t="shared" si="98"/>
        <v>0</v>
      </c>
    </row>
    <row r="287" spans="1:10" ht="48" hidden="1" outlineLevel="1">
      <c r="A287" s="947"/>
      <c r="B287" s="111" t="s">
        <v>389</v>
      </c>
      <c r="C287" s="111" t="s">
        <v>390</v>
      </c>
      <c r="D287" s="112">
        <v>0</v>
      </c>
      <c r="E287" s="112">
        <v>0</v>
      </c>
      <c r="F287" s="112">
        <v>0</v>
      </c>
      <c r="G287" s="112">
        <v>0</v>
      </c>
      <c r="H287" s="113">
        <f t="shared" si="96"/>
        <v>0</v>
      </c>
      <c r="I287" s="113">
        <f t="shared" si="97"/>
        <v>0</v>
      </c>
      <c r="J287" s="113">
        <f t="shared" si="98"/>
        <v>0</v>
      </c>
    </row>
    <row r="288" spans="1:10" ht="15" customHeight="1" collapsed="1">
      <c r="A288" s="946" t="s">
        <v>391</v>
      </c>
      <c r="B288" s="946"/>
      <c r="C288" s="946"/>
      <c r="D288" s="109">
        <f t="shared" ref="D288:J288" si="99">SUM(D289:D312)</f>
        <v>0</v>
      </c>
      <c r="E288" s="109">
        <f t="shared" si="99"/>
        <v>0</v>
      </c>
      <c r="F288" s="109">
        <f t="shared" si="99"/>
        <v>0</v>
      </c>
      <c r="G288" s="109">
        <f t="shared" si="99"/>
        <v>0</v>
      </c>
      <c r="H288" s="110">
        <f t="shared" si="99"/>
        <v>0</v>
      </c>
      <c r="I288" s="110">
        <f t="shared" si="99"/>
        <v>0</v>
      </c>
      <c r="J288" s="110">
        <f t="shared" si="99"/>
        <v>0</v>
      </c>
    </row>
    <row r="289" spans="1:10" ht="36" hidden="1" outlineLevel="1">
      <c r="A289" s="947" t="s">
        <v>391</v>
      </c>
      <c r="B289" s="947" t="s">
        <v>392</v>
      </c>
      <c r="C289" s="111" t="s">
        <v>393</v>
      </c>
      <c r="D289" s="112">
        <v>0</v>
      </c>
      <c r="E289" s="112">
        <v>0</v>
      </c>
      <c r="F289" s="112">
        <v>0</v>
      </c>
      <c r="G289" s="112">
        <v>0</v>
      </c>
      <c r="H289" s="113">
        <f t="shared" ref="H289:H312" si="100">+D289+F289</f>
        <v>0</v>
      </c>
      <c r="I289" s="113">
        <f t="shared" ref="I289:I312" si="101">+G289+E289</f>
        <v>0</v>
      </c>
      <c r="J289" s="113">
        <f t="shared" ref="J289:J312" si="102">+I289+H289</f>
        <v>0</v>
      </c>
    </row>
    <row r="290" spans="1:10" ht="36" hidden="1" outlineLevel="1">
      <c r="A290" s="947"/>
      <c r="B290" s="947"/>
      <c r="C290" s="111" t="s">
        <v>394</v>
      </c>
      <c r="D290" s="112">
        <v>0</v>
      </c>
      <c r="E290" s="112">
        <v>0</v>
      </c>
      <c r="F290" s="112">
        <v>0</v>
      </c>
      <c r="G290" s="112">
        <v>0</v>
      </c>
      <c r="H290" s="113">
        <f t="shared" si="100"/>
        <v>0</v>
      </c>
      <c r="I290" s="113">
        <f t="shared" si="101"/>
        <v>0</v>
      </c>
      <c r="J290" s="113">
        <f t="shared" si="102"/>
        <v>0</v>
      </c>
    </row>
    <row r="291" spans="1:10" ht="36" hidden="1" outlineLevel="1">
      <c r="A291" s="947"/>
      <c r="B291" s="947"/>
      <c r="C291" s="111" t="s">
        <v>395</v>
      </c>
      <c r="D291" s="112">
        <v>0</v>
      </c>
      <c r="E291" s="112">
        <v>0</v>
      </c>
      <c r="F291" s="112">
        <v>0</v>
      </c>
      <c r="G291" s="112">
        <v>0</v>
      </c>
      <c r="H291" s="113">
        <f t="shared" si="100"/>
        <v>0</v>
      </c>
      <c r="I291" s="113">
        <f t="shared" si="101"/>
        <v>0</v>
      </c>
      <c r="J291" s="113">
        <f t="shared" si="102"/>
        <v>0</v>
      </c>
    </row>
    <row r="292" spans="1:10" ht="24" hidden="1" outlineLevel="1">
      <c r="A292" s="947"/>
      <c r="B292" s="947"/>
      <c r="C292" s="111" t="s">
        <v>396</v>
      </c>
      <c r="D292" s="112">
        <v>0</v>
      </c>
      <c r="E292" s="112">
        <v>0</v>
      </c>
      <c r="F292" s="112">
        <v>0</v>
      </c>
      <c r="G292" s="112">
        <v>0</v>
      </c>
      <c r="H292" s="113">
        <f t="shared" si="100"/>
        <v>0</v>
      </c>
      <c r="I292" s="113">
        <f t="shared" si="101"/>
        <v>0</v>
      </c>
      <c r="J292" s="113">
        <f t="shared" si="102"/>
        <v>0</v>
      </c>
    </row>
    <row r="293" spans="1:10" hidden="1" outlineLevel="1">
      <c r="A293" s="947"/>
      <c r="B293" s="947"/>
      <c r="C293" s="111" t="s">
        <v>397</v>
      </c>
      <c r="D293" s="112">
        <v>0</v>
      </c>
      <c r="E293" s="112">
        <v>0</v>
      </c>
      <c r="F293" s="112">
        <v>0</v>
      </c>
      <c r="G293" s="112">
        <v>0</v>
      </c>
      <c r="H293" s="113">
        <f t="shared" si="100"/>
        <v>0</v>
      </c>
      <c r="I293" s="113">
        <f t="shared" si="101"/>
        <v>0</v>
      </c>
      <c r="J293" s="113">
        <f t="shared" si="102"/>
        <v>0</v>
      </c>
    </row>
    <row r="294" spans="1:10" ht="36" hidden="1" outlineLevel="1">
      <c r="A294" s="947"/>
      <c r="B294" s="947"/>
      <c r="C294" s="111" t="s">
        <v>398</v>
      </c>
      <c r="D294" s="112">
        <v>0</v>
      </c>
      <c r="E294" s="112">
        <v>0</v>
      </c>
      <c r="F294" s="112">
        <v>0</v>
      </c>
      <c r="G294" s="112">
        <v>0</v>
      </c>
      <c r="H294" s="113">
        <f t="shared" si="100"/>
        <v>0</v>
      </c>
      <c r="I294" s="113">
        <f t="shared" si="101"/>
        <v>0</v>
      </c>
      <c r="J294" s="113">
        <f t="shared" si="102"/>
        <v>0</v>
      </c>
    </row>
    <row r="295" spans="1:10" ht="24" hidden="1" outlineLevel="1">
      <c r="A295" s="947"/>
      <c r="B295" s="947" t="s">
        <v>399</v>
      </c>
      <c r="C295" s="111" t="s">
        <v>400</v>
      </c>
      <c r="D295" s="112">
        <v>0</v>
      </c>
      <c r="E295" s="112">
        <v>0</v>
      </c>
      <c r="F295" s="112">
        <v>0</v>
      </c>
      <c r="G295" s="112">
        <v>0</v>
      </c>
      <c r="H295" s="113">
        <f t="shared" si="100"/>
        <v>0</v>
      </c>
      <c r="I295" s="113">
        <f t="shared" si="101"/>
        <v>0</v>
      </c>
      <c r="J295" s="113">
        <f t="shared" si="102"/>
        <v>0</v>
      </c>
    </row>
    <row r="296" spans="1:10" ht="24" hidden="1" outlineLevel="1">
      <c r="A296" s="947"/>
      <c r="B296" s="947"/>
      <c r="C296" s="111" t="s">
        <v>401</v>
      </c>
      <c r="D296" s="112">
        <v>0</v>
      </c>
      <c r="E296" s="112">
        <v>0</v>
      </c>
      <c r="F296" s="112">
        <v>0</v>
      </c>
      <c r="G296" s="112">
        <v>0</v>
      </c>
      <c r="H296" s="113">
        <f t="shared" si="100"/>
        <v>0</v>
      </c>
      <c r="I296" s="113">
        <f t="shared" si="101"/>
        <v>0</v>
      </c>
      <c r="J296" s="113">
        <f t="shared" si="102"/>
        <v>0</v>
      </c>
    </row>
    <row r="297" spans="1:10" ht="48" hidden="1" outlineLevel="1">
      <c r="A297" s="947"/>
      <c r="B297" s="947"/>
      <c r="C297" s="111" t="s">
        <v>402</v>
      </c>
      <c r="D297" s="112">
        <v>0</v>
      </c>
      <c r="E297" s="112">
        <v>0</v>
      </c>
      <c r="F297" s="112">
        <v>0</v>
      </c>
      <c r="G297" s="112">
        <v>0</v>
      </c>
      <c r="H297" s="113">
        <f t="shared" si="100"/>
        <v>0</v>
      </c>
      <c r="I297" s="113">
        <f t="shared" si="101"/>
        <v>0</v>
      </c>
      <c r="J297" s="113">
        <f t="shared" si="102"/>
        <v>0</v>
      </c>
    </row>
    <row r="298" spans="1:10" ht="36" hidden="1" outlineLevel="1">
      <c r="A298" s="947"/>
      <c r="B298" s="947"/>
      <c r="C298" s="111" t="s">
        <v>403</v>
      </c>
      <c r="D298" s="112">
        <v>0</v>
      </c>
      <c r="E298" s="112">
        <v>0</v>
      </c>
      <c r="F298" s="112">
        <v>0</v>
      </c>
      <c r="G298" s="112">
        <v>0</v>
      </c>
      <c r="H298" s="113">
        <f t="shared" si="100"/>
        <v>0</v>
      </c>
      <c r="I298" s="113">
        <f t="shared" si="101"/>
        <v>0</v>
      </c>
      <c r="J298" s="113">
        <f t="shared" si="102"/>
        <v>0</v>
      </c>
    </row>
    <row r="299" spans="1:10" ht="36" hidden="1" outlineLevel="1">
      <c r="A299" s="947"/>
      <c r="B299" s="947"/>
      <c r="C299" s="111" t="s">
        <v>404</v>
      </c>
      <c r="D299" s="112">
        <v>0</v>
      </c>
      <c r="E299" s="112">
        <v>0</v>
      </c>
      <c r="F299" s="112">
        <v>0</v>
      </c>
      <c r="G299" s="112">
        <v>0</v>
      </c>
      <c r="H299" s="113">
        <f t="shared" si="100"/>
        <v>0</v>
      </c>
      <c r="I299" s="113">
        <f t="shared" si="101"/>
        <v>0</v>
      </c>
      <c r="J299" s="113">
        <f t="shared" si="102"/>
        <v>0</v>
      </c>
    </row>
    <row r="300" spans="1:10" ht="36" hidden="1" outlineLevel="1">
      <c r="A300" s="947"/>
      <c r="B300" s="947"/>
      <c r="C300" s="111" t="s">
        <v>405</v>
      </c>
      <c r="D300" s="112">
        <v>0</v>
      </c>
      <c r="E300" s="112">
        <v>0</v>
      </c>
      <c r="F300" s="112">
        <v>0</v>
      </c>
      <c r="G300" s="112">
        <v>0</v>
      </c>
      <c r="H300" s="113">
        <f t="shared" si="100"/>
        <v>0</v>
      </c>
      <c r="I300" s="113">
        <f t="shared" si="101"/>
        <v>0</v>
      </c>
      <c r="J300" s="113">
        <f t="shared" si="102"/>
        <v>0</v>
      </c>
    </row>
    <row r="301" spans="1:10" hidden="1" outlineLevel="1">
      <c r="A301" s="947"/>
      <c r="B301" s="947"/>
      <c r="C301" s="111" t="s">
        <v>406</v>
      </c>
      <c r="D301" s="112">
        <v>0</v>
      </c>
      <c r="E301" s="112">
        <v>0</v>
      </c>
      <c r="F301" s="112">
        <v>0</v>
      </c>
      <c r="G301" s="112">
        <v>0</v>
      </c>
      <c r="H301" s="113">
        <f t="shared" si="100"/>
        <v>0</v>
      </c>
      <c r="I301" s="113">
        <f t="shared" si="101"/>
        <v>0</v>
      </c>
      <c r="J301" s="113">
        <f t="shared" si="102"/>
        <v>0</v>
      </c>
    </row>
    <row r="302" spans="1:10" ht="36" hidden="1" outlineLevel="1">
      <c r="A302" s="947"/>
      <c r="B302" s="947"/>
      <c r="C302" s="111" t="s">
        <v>407</v>
      </c>
      <c r="D302" s="112">
        <v>0</v>
      </c>
      <c r="E302" s="112">
        <v>0</v>
      </c>
      <c r="F302" s="112">
        <v>0</v>
      </c>
      <c r="G302" s="112">
        <v>0</v>
      </c>
      <c r="H302" s="113">
        <f t="shared" si="100"/>
        <v>0</v>
      </c>
      <c r="I302" s="113">
        <f t="shared" si="101"/>
        <v>0</v>
      </c>
      <c r="J302" s="113">
        <f t="shared" si="102"/>
        <v>0</v>
      </c>
    </row>
    <row r="303" spans="1:10" ht="48" hidden="1" outlineLevel="1">
      <c r="A303" s="947"/>
      <c r="B303" s="111" t="s">
        <v>408</v>
      </c>
      <c r="C303" s="111" t="s">
        <v>409</v>
      </c>
      <c r="D303" s="112">
        <v>0</v>
      </c>
      <c r="E303" s="112">
        <v>0</v>
      </c>
      <c r="F303" s="112">
        <v>0</v>
      </c>
      <c r="G303" s="112">
        <v>0</v>
      </c>
      <c r="H303" s="113">
        <f t="shared" si="100"/>
        <v>0</v>
      </c>
      <c r="I303" s="113">
        <f t="shared" si="101"/>
        <v>0</v>
      </c>
      <c r="J303" s="113">
        <f t="shared" si="102"/>
        <v>0</v>
      </c>
    </row>
    <row r="304" spans="1:10" ht="24" hidden="1" outlineLevel="1">
      <c r="A304" s="947"/>
      <c r="B304" s="947" t="s">
        <v>410</v>
      </c>
      <c r="C304" s="111" t="s">
        <v>411</v>
      </c>
      <c r="D304" s="112">
        <v>0</v>
      </c>
      <c r="E304" s="112">
        <v>0</v>
      </c>
      <c r="F304" s="112">
        <v>0</v>
      </c>
      <c r="G304" s="112">
        <v>0</v>
      </c>
      <c r="H304" s="113">
        <f t="shared" si="100"/>
        <v>0</v>
      </c>
      <c r="I304" s="113">
        <f t="shared" si="101"/>
        <v>0</v>
      </c>
      <c r="J304" s="113">
        <f t="shared" si="102"/>
        <v>0</v>
      </c>
    </row>
    <row r="305" spans="1:10" ht="24" hidden="1" outlineLevel="1">
      <c r="A305" s="947"/>
      <c r="B305" s="947"/>
      <c r="C305" s="111" t="s">
        <v>412</v>
      </c>
      <c r="D305" s="112">
        <v>0</v>
      </c>
      <c r="E305" s="112">
        <v>0</v>
      </c>
      <c r="F305" s="112">
        <v>0</v>
      </c>
      <c r="G305" s="112">
        <v>0</v>
      </c>
      <c r="H305" s="113">
        <f t="shared" si="100"/>
        <v>0</v>
      </c>
      <c r="I305" s="113">
        <f t="shared" si="101"/>
        <v>0</v>
      </c>
      <c r="J305" s="113">
        <f t="shared" si="102"/>
        <v>0</v>
      </c>
    </row>
    <row r="306" spans="1:10" hidden="1" outlineLevel="1">
      <c r="A306" s="947"/>
      <c r="B306" s="947" t="s">
        <v>413</v>
      </c>
      <c r="C306" s="111" t="s">
        <v>414</v>
      </c>
      <c r="D306" s="112">
        <v>0</v>
      </c>
      <c r="E306" s="112">
        <v>0</v>
      </c>
      <c r="F306" s="112">
        <v>0</v>
      </c>
      <c r="G306" s="112">
        <v>0</v>
      </c>
      <c r="H306" s="113">
        <f t="shared" si="100"/>
        <v>0</v>
      </c>
      <c r="I306" s="113">
        <f t="shared" si="101"/>
        <v>0</v>
      </c>
      <c r="J306" s="113">
        <f t="shared" si="102"/>
        <v>0</v>
      </c>
    </row>
    <row r="307" spans="1:10" ht="24" hidden="1" outlineLevel="1">
      <c r="A307" s="947"/>
      <c r="B307" s="947"/>
      <c r="C307" s="111" t="s">
        <v>415</v>
      </c>
      <c r="D307" s="112">
        <v>0</v>
      </c>
      <c r="E307" s="112">
        <v>0</v>
      </c>
      <c r="F307" s="112">
        <v>0</v>
      </c>
      <c r="G307" s="112">
        <v>0</v>
      </c>
      <c r="H307" s="113">
        <f t="shared" si="100"/>
        <v>0</v>
      </c>
      <c r="I307" s="113">
        <f t="shared" si="101"/>
        <v>0</v>
      </c>
      <c r="J307" s="113">
        <f t="shared" si="102"/>
        <v>0</v>
      </c>
    </row>
    <row r="308" spans="1:10" ht="24" hidden="1" outlineLevel="1">
      <c r="A308" s="947"/>
      <c r="B308" s="947"/>
      <c r="C308" s="111" t="s">
        <v>416</v>
      </c>
      <c r="D308" s="112">
        <v>0</v>
      </c>
      <c r="E308" s="112">
        <v>0</v>
      </c>
      <c r="F308" s="112">
        <v>0</v>
      </c>
      <c r="G308" s="112">
        <v>0</v>
      </c>
      <c r="H308" s="113">
        <f t="shared" si="100"/>
        <v>0</v>
      </c>
      <c r="I308" s="113">
        <f t="shared" si="101"/>
        <v>0</v>
      </c>
      <c r="J308" s="113">
        <f t="shared" si="102"/>
        <v>0</v>
      </c>
    </row>
    <row r="309" spans="1:10" ht="36" hidden="1" outlineLevel="1">
      <c r="A309" s="947"/>
      <c r="B309" s="947"/>
      <c r="C309" s="111" t="s">
        <v>417</v>
      </c>
      <c r="D309" s="112">
        <v>0</v>
      </c>
      <c r="E309" s="112">
        <v>0</v>
      </c>
      <c r="F309" s="112">
        <v>0</v>
      </c>
      <c r="G309" s="112">
        <v>0</v>
      </c>
      <c r="H309" s="113">
        <f t="shared" si="100"/>
        <v>0</v>
      </c>
      <c r="I309" s="113">
        <f t="shared" si="101"/>
        <v>0</v>
      </c>
      <c r="J309" s="113">
        <f t="shared" si="102"/>
        <v>0</v>
      </c>
    </row>
    <row r="310" spans="1:10" ht="36" hidden="1" outlineLevel="1">
      <c r="A310" s="947"/>
      <c r="B310" s="947"/>
      <c r="C310" s="111" t="s">
        <v>418</v>
      </c>
      <c r="D310" s="112">
        <v>0</v>
      </c>
      <c r="E310" s="112">
        <v>0</v>
      </c>
      <c r="F310" s="112">
        <v>0</v>
      </c>
      <c r="G310" s="112">
        <v>0</v>
      </c>
      <c r="H310" s="113">
        <f t="shared" si="100"/>
        <v>0</v>
      </c>
      <c r="I310" s="113">
        <f t="shared" si="101"/>
        <v>0</v>
      </c>
      <c r="J310" s="113">
        <f t="shared" si="102"/>
        <v>0</v>
      </c>
    </row>
    <row r="311" spans="1:10" ht="24" hidden="1" outlineLevel="1">
      <c r="A311" s="947"/>
      <c r="B311" s="947"/>
      <c r="C311" s="111" t="s">
        <v>419</v>
      </c>
      <c r="D311" s="112">
        <v>0</v>
      </c>
      <c r="E311" s="112">
        <v>0</v>
      </c>
      <c r="F311" s="112">
        <v>0</v>
      </c>
      <c r="G311" s="112">
        <v>0</v>
      </c>
      <c r="H311" s="113">
        <f t="shared" si="100"/>
        <v>0</v>
      </c>
      <c r="I311" s="113">
        <f t="shared" si="101"/>
        <v>0</v>
      </c>
      <c r="J311" s="113">
        <f t="shared" si="102"/>
        <v>0</v>
      </c>
    </row>
    <row r="312" spans="1:10" ht="36" hidden="1" outlineLevel="1">
      <c r="A312" s="947"/>
      <c r="B312" s="947"/>
      <c r="C312" s="111" t="s">
        <v>420</v>
      </c>
      <c r="D312" s="112">
        <v>0</v>
      </c>
      <c r="E312" s="112">
        <v>0</v>
      </c>
      <c r="F312" s="112">
        <v>0</v>
      </c>
      <c r="G312" s="112">
        <v>0</v>
      </c>
      <c r="H312" s="113">
        <f t="shared" si="100"/>
        <v>0</v>
      </c>
      <c r="I312" s="113">
        <f t="shared" si="101"/>
        <v>0</v>
      </c>
      <c r="J312" s="113">
        <f t="shared" si="102"/>
        <v>0</v>
      </c>
    </row>
    <row r="313" spans="1:10" ht="21" customHeight="1" collapsed="1">
      <c r="A313" s="946" t="s">
        <v>421</v>
      </c>
      <c r="B313" s="946"/>
      <c r="C313" s="946"/>
      <c r="D313" s="109">
        <f t="shared" ref="D313:J313" si="103">SUM(D314:D317)</f>
        <v>0</v>
      </c>
      <c r="E313" s="109">
        <f t="shared" si="103"/>
        <v>0</v>
      </c>
      <c r="F313" s="109">
        <f t="shared" si="103"/>
        <v>0</v>
      </c>
      <c r="G313" s="109">
        <f t="shared" si="103"/>
        <v>0</v>
      </c>
      <c r="H313" s="110">
        <f t="shared" si="103"/>
        <v>0</v>
      </c>
      <c r="I313" s="110">
        <f t="shared" si="103"/>
        <v>0</v>
      </c>
      <c r="J313" s="110">
        <f t="shared" si="103"/>
        <v>0</v>
      </c>
    </row>
    <row r="314" spans="1:10" ht="48" hidden="1" outlineLevel="1">
      <c r="A314" s="947" t="s">
        <v>421</v>
      </c>
      <c r="B314" s="111" t="s">
        <v>422</v>
      </c>
      <c r="C314" s="111" t="s">
        <v>423</v>
      </c>
      <c r="D314" s="112">
        <v>0</v>
      </c>
      <c r="E314" s="112">
        <v>0</v>
      </c>
      <c r="F314" s="112">
        <v>0</v>
      </c>
      <c r="G314" s="112">
        <v>0</v>
      </c>
      <c r="H314" s="113">
        <f t="shared" ref="H314:H317" si="104">+D314+F314</f>
        <v>0</v>
      </c>
      <c r="I314" s="113">
        <f t="shared" ref="I314:I317" si="105">+G314+E314</f>
        <v>0</v>
      </c>
      <c r="J314" s="113">
        <f t="shared" ref="J314:J317" si="106">+I314+H314</f>
        <v>0</v>
      </c>
    </row>
    <row r="315" spans="1:10" ht="120" hidden="1" outlineLevel="1">
      <c r="A315" s="947"/>
      <c r="B315" s="111" t="s">
        <v>424</v>
      </c>
      <c r="C315" s="111" t="s">
        <v>425</v>
      </c>
      <c r="D315" s="112">
        <v>0</v>
      </c>
      <c r="E315" s="112">
        <v>0</v>
      </c>
      <c r="F315" s="112">
        <v>0</v>
      </c>
      <c r="G315" s="112">
        <v>0</v>
      </c>
      <c r="H315" s="113">
        <f t="shared" si="104"/>
        <v>0</v>
      </c>
      <c r="I315" s="113">
        <f t="shared" si="105"/>
        <v>0</v>
      </c>
      <c r="J315" s="113">
        <f t="shared" si="106"/>
        <v>0</v>
      </c>
    </row>
    <row r="316" spans="1:10" ht="36" hidden="1" outlineLevel="1">
      <c r="A316" s="947"/>
      <c r="B316" s="947" t="s">
        <v>426</v>
      </c>
      <c r="C316" s="111" t="s">
        <v>427</v>
      </c>
      <c r="D316" s="112">
        <v>0</v>
      </c>
      <c r="E316" s="112">
        <v>0</v>
      </c>
      <c r="F316" s="112">
        <v>0</v>
      </c>
      <c r="G316" s="112">
        <v>0</v>
      </c>
      <c r="H316" s="113">
        <f t="shared" si="104"/>
        <v>0</v>
      </c>
      <c r="I316" s="113">
        <f t="shared" si="105"/>
        <v>0</v>
      </c>
      <c r="J316" s="113">
        <f t="shared" si="106"/>
        <v>0</v>
      </c>
    </row>
    <row r="317" spans="1:10" ht="36" hidden="1" outlineLevel="1">
      <c r="A317" s="947"/>
      <c r="B317" s="947"/>
      <c r="C317" s="111" t="s">
        <v>428</v>
      </c>
      <c r="D317" s="112">
        <v>0</v>
      </c>
      <c r="E317" s="112">
        <v>0</v>
      </c>
      <c r="F317" s="112">
        <v>0</v>
      </c>
      <c r="G317" s="112">
        <v>0</v>
      </c>
      <c r="H317" s="113">
        <f t="shared" si="104"/>
        <v>0</v>
      </c>
      <c r="I317" s="113">
        <f t="shared" si="105"/>
        <v>0</v>
      </c>
      <c r="J317" s="113">
        <f t="shared" si="106"/>
        <v>0</v>
      </c>
    </row>
    <row r="318" spans="1:10" ht="15" customHeight="1" collapsed="1">
      <c r="A318" s="946" t="s">
        <v>429</v>
      </c>
      <c r="B318" s="946"/>
      <c r="C318" s="946"/>
      <c r="D318" s="109">
        <f t="shared" ref="D318:J318" si="107">SUM(D319:D326)</f>
        <v>0</v>
      </c>
      <c r="E318" s="109">
        <f t="shared" si="107"/>
        <v>0</v>
      </c>
      <c r="F318" s="109">
        <f t="shared" si="107"/>
        <v>1</v>
      </c>
      <c r="G318" s="109">
        <f t="shared" si="107"/>
        <v>0</v>
      </c>
      <c r="H318" s="110">
        <f t="shared" si="107"/>
        <v>1</v>
      </c>
      <c r="I318" s="110">
        <f t="shared" si="107"/>
        <v>0</v>
      </c>
      <c r="J318" s="110">
        <f t="shared" si="107"/>
        <v>1</v>
      </c>
    </row>
    <row r="319" spans="1:10" ht="24" hidden="1" outlineLevel="1">
      <c r="A319" s="947" t="s">
        <v>429</v>
      </c>
      <c r="B319" s="947" t="s">
        <v>430</v>
      </c>
      <c r="C319" s="111" t="s">
        <v>431</v>
      </c>
      <c r="D319" s="112">
        <v>0</v>
      </c>
      <c r="E319" s="112">
        <v>0</v>
      </c>
      <c r="F319" s="112">
        <v>1</v>
      </c>
      <c r="G319" s="112">
        <v>0</v>
      </c>
      <c r="H319" s="113">
        <f t="shared" ref="H319:H326" si="108">+D319+F319</f>
        <v>1</v>
      </c>
      <c r="I319" s="113">
        <f t="shared" ref="I319:I326" si="109">+G319+E319</f>
        <v>0</v>
      </c>
      <c r="J319" s="113">
        <f t="shared" ref="J319:J326" si="110">+I319+H319</f>
        <v>1</v>
      </c>
    </row>
    <row r="320" spans="1:10" ht="24" hidden="1" outlineLevel="1">
      <c r="A320" s="947"/>
      <c r="B320" s="947"/>
      <c r="C320" s="111" t="s">
        <v>432</v>
      </c>
      <c r="D320" s="112">
        <v>0</v>
      </c>
      <c r="E320" s="112">
        <v>0</v>
      </c>
      <c r="F320" s="112">
        <v>0</v>
      </c>
      <c r="G320" s="112">
        <v>0</v>
      </c>
      <c r="H320" s="113">
        <f t="shared" si="108"/>
        <v>0</v>
      </c>
      <c r="I320" s="113">
        <f t="shared" si="109"/>
        <v>0</v>
      </c>
      <c r="J320" s="113">
        <f t="shared" si="110"/>
        <v>0</v>
      </c>
    </row>
    <row r="321" spans="1:10" ht="72" hidden="1" outlineLevel="1">
      <c r="A321" s="947"/>
      <c r="B321" s="111" t="s">
        <v>433</v>
      </c>
      <c r="C321" s="111" t="s">
        <v>434</v>
      </c>
      <c r="D321" s="112">
        <v>0</v>
      </c>
      <c r="E321" s="112">
        <v>0</v>
      </c>
      <c r="F321" s="112">
        <v>0</v>
      </c>
      <c r="G321" s="112">
        <v>0</v>
      </c>
      <c r="H321" s="113">
        <f t="shared" si="108"/>
        <v>0</v>
      </c>
      <c r="I321" s="113">
        <f t="shared" si="109"/>
        <v>0</v>
      </c>
      <c r="J321" s="113">
        <f t="shared" si="110"/>
        <v>0</v>
      </c>
    </row>
    <row r="322" spans="1:10" ht="72" hidden="1" outlineLevel="1">
      <c r="A322" s="947"/>
      <c r="B322" s="111" t="s">
        <v>435</v>
      </c>
      <c r="C322" s="111" t="s">
        <v>436</v>
      </c>
      <c r="D322" s="112">
        <v>0</v>
      </c>
      <c r="E322" s="112">
        <v>0</v>
      </c>
      <c r="F322" s="112">
        <v>0</v>
      </c>
      <c r="G322" s="112">
        <v>0</v>
      </c>
      <c r="H322" s="113">
        <f t="shared" si="108"/>
        <v>0</v>
      </c>
      <c r="I322" s="113">
        <f t="shared" si="109"/>
        <v>0</v>
      </c>
      <c r="J322" s="113">
        <f t="shared" si="110"/>
        <v>0</v>
      </c>
    </row>
    <row r="323" spans="1:10" ht="48" hidden="1" outlineLevel="1">
      <c r="A323" s="947"/>
      <c r="B323" s="111" t="s">
        <v>437</v>
      </c>
      <c r="C323" s="111" t="s">
        <v>438</v>
      </c>
      <c r="D323" s="112">
        <v>0</v>
      </c>
      <c r="E323" s="112">
        <v>0</v>
      </c>
      <c r="F323" s="112">
        <v>0</v>
      </c>
      <c r="G323" s="112">
        <v>0</v>
      </c>
      <c r="H323" s="113">
        <f t="shared" si="108"/>
        <v>0</v>
      </c>
      <c r="I323" s="113">
        <f t="shared" si="109"/>
        <v>0</v>
      </c>
      <c r="J323" s="113">
        <f t="shared" si="110"/>
        <v>0</v>
      </c>
    </row>
    <row r="324" spans="1:10" hidden="1" outlineLevel="1">
      <c r="A324" s="947"/>
      <c r="B324" s="947" t="s">
        <v>439</v>
      </c>
      <c r="C324" s="111" t="s">
        <v>440</v>
      </c>
      <c r="D324" s="112">
        <v>0</v>
      </c>
      <c r="E324" s="112">
        <v>0</v>
      </c>
      <c r="F324" s="112">
        <v>0</v>
      </c>
      <c r="G324" s="112">
        <v>0</v>
      </c>
      <c r="H324" s="113">
        <f t="shared" si="108"/>
        <v>0</v>
      </c>
      <c r="I324" s="113">
        <f t="shared" si="109"/>
        <v>0</v>
      </c>
      <c r="J324" s="113">
        <f t="shared" si="110"/>
        <v>0</v>
      </c>
    </row>
    <row r="325" spans="1:10" ht="24" hidden="1" outlineLevel="1">
      <c r="A325" s="947"/>
      <c r="B325" s="947"/>
      <c r="C325" s="111" t="s">
        <v>441</v>
      </c>
      <c r="D325" s="112">
        <v>0</v>
      </c>
      <c r="E325" s="112">
        <v>0</v>
      </c>
      <c r="F325" s="112">
        <v>0</v>
      </c>
      <c r="G325" s="112">
        <v>0</v>
      </c>
      <c r="H325" s="113">
        <f t="shared" si="108"/>
        <v>0</v>
      </c>
      <c r="I325" s="113">
        <f t="shared" si="109"/>
        <v>0</v>
      </c>
      <c r="J325" s="113">
        <f t="shared" si="110"/>
        <v>0</v>
      </c>
    </row>
    <row r="326" spans="1:10" ht="36" hidden="1" outlineLevel="1">
      <c r="A326" s="947"/>
      <c r="B326" s="947"/>
      <c r="C326" s="111" t="s">
        <v>442</v>
      </c>
      <c r="D326" s="112">
        <v>0</v>
      </c>
      <c r="E326" s="112">
        <v>0</v>
      </c>
      <c r="F326" s="112">
        <v>0</v>
      </c>
      <c r="G326" s="112">
        <v>0</v>
      </c>
      <c r="H326" s="113">
        <f t="shared" si="108"/>
        <v>0</v>
      </c>
      <c r="I326" s="113">
        <f t="shared" si="109"/>
        <v>0</v>
      </c>
      <c r="J326" s="113">
        <f t="shared" si="110"/>
        <v>0</v>
      </c>
    </row>
    <row r="327" spans="1:10" ht="15" customHeight="1" collapsed="1">
      <c r="A327" s="946" t="s">
        <v>443</v>
      </c>
      <c r="B327" s="946"/>
      <c r="C327" s="946"/>
      <c r="D327" s="109">
        <f t="shared" ref="D327:J327" si="111">SUM(D328:D332)</f>
        <v>0</v>
      </c>
      <c r="E327" s="109">
        <f t="shared" si="111"/>
        <v>0</v>
      </c>
      <c r="F327" s="109">
        <f t="shared" si="111"/>
        <v>0</v>
      </c>
      <c r="G327" s="109">
        <f t="shared" si="111"/>
        <v>0</v>
      </c>
      <c r="H327" s="110">
        <f t="shared" si="111"/>
        <v>0</v>
      </c>
      <c r="I327" s="110">
        <f t="shared" si="111"/>
        <v>0</v>
      </c>
      <c r="J327" s="110">
        <f t="shared" si="111"/>
        <v>0</v>
      </c>
    </row>
    <row r="328" spans="1:10" ht="24" hidden="1" outlineLevel="1">
      <c r="A328" s="947" t="s">
        <v>443</v>
      </c>
      <c r="B328" s="947" t="s">
        <v>444</v>
      </c>
      <c r="C328" s="111" t="s">
        <v>445</v>
      </c>
      <c r="D328" s="112">
        <v>0</v>
      </c>
      <c r="E328" s="112">
        <v>0</v>
      </c>
      <c r="F328" s="112">
        <v>0</v>
      </c>
      <c r="G328" s="112">
        <v>0</v>
      </c>
      <c r="H328" s="113">
        <f t="shared" ref="H328:H332" si="112">+D328+F328</f>
        <v>0</v>
      </c>
      <c r="I328" s="113">
        <f t="shared" ref="I328:I332" si="113">+G328+E328</f>
        <v>0</v>
      </c>
      <c r="J328" s="113">
        <f t="shared" ref="J328:J332" si="114">+I328+H328</f>
        <v>0</v>
      </c>
    </row>
    <row r="329" spans="1:10" ht="24" hidden="1" outlineLevel="1">
      <c r="A329" s="947"/>
      <c r="B329" s="947"/>
      <c r="C329" s="111" t="s">
        <v>446</v>
      </c>
      <c r="D329" s="112">
        <v>0</v>
      </c>
      <c r="E329" s="112">
        <v>0</v>
      </c>
      <c r="F329" s="112">
        <v>0</v>
      </c>
      <c r="G329" s="112">
        <v>0</v>
      </c>
      <c r="H329" s="113">
        <f t="shared" si="112"/>
        <v>0</v>
      </c>
      <c r="I329" s="113">
        <f t="shared" si="113"/>
        <v>0</v>
      </c>
      <c r="J329" s="113">
        <f t="shared" si="114"/>
        <v>0</v>
      </c>
    </row>
    <row r="330" spans="1:10" hidden="1" outlineLevel="1">
      <c r="A330" s="947"/>
      <c r="B330" s="947"/>
      <c r="C330" s="111" t="s">
        <v>447</v>
      </c>
      <c r="D330" s="112">
        <v>0</v>
      </c>
      <c r="E330" s="112">
        <v>0</v>
      </c>
      <c r="F330" s="112">
        <v>0</v>
      </c>
      <c r="G330" s="112">
        <v>0</v>
      </c>
      <c r="H330" s="113">
        <f t="shared" si="112"/>
        <v>0</v>
      </c>
      <c r="I330" s="113">
        <f t="shared" si="113"/>
        <v>0</v>
      </c>
      <c r="J330" s="113">
        <f t="shared" si="114"/>
        <v>0</v>
      </c>
    </row>
    <row r="331" spans="1:10" hidden="1" outlineLevel="1">
      <c r="A331" s="947"/>
      <c r="B331" s="947"/>
      <c r="C331" s="111" t="s">
        <v>448</v>
      </c>
      <c r="D331" s="112">
        <v>0</v>
      </c>
      <c r="E331" s="112">
        <v>0</v>
      </c>
      <c r="F331" s="112">
        <v>0</v>
      </c>
      <c r="G331" s="112">
        <v>0</v>
      </c>
      <c r="H331" s="113">
        <f t="shared" si="112"/>
        <v>0</v>
      </c>
      <c r="I331" s="113">
        <f t="shared" si="113"/>
        <v>0</v>
      </c>
      <c r="J331" s="113">
        <f t="shared" si="114"/>
        <v>0</v>
      </c>
    </row>
    <row r="332" spans="1:10" hidden="1" outlineLevel="1">
      <c r="A332" s="947"/>
      <c r="B332" s="947"/>
      <c r="C332" s="111" t="s">
        <v>449</v>
      </c>
      <c r="D332" s="112">
        <v>0</v>
      </c>
      <c r="E332" s="112">
        <v>0</v>
      </c>
      <c r="F332" s="112">
        <v>0</v>
      </c>
      <c r="G332" s="112">
        <v>0</v>
      </c>
      <c r="H332" s="113">
        <f t="shared" si="112"/>
        <v>0</v>
      </c>
      <c r="I332" s="113">
        <f t="shared" si="113"/>
        <v>0</v>
      </c>
      <c r="J332" s="113">
        <f t="shared" si="114"/>
        <v>0</v>
      </c>
    </row>
    <row r="333" spans="1:10" ht="15" customHeight="1" collapsed="1">
      <c r="A333" s="946" t="s">
        <v>450</v>
      </c>
      <c r="B333" s="946"/>
      <c r="C333" s="946"/>
      <c r="D333" s="109">
        <f t="shared" ref="D333:J333" si="115">SUM(D334:D345)</f>
        <v>0</v>
      </c>
      <c r="E333" s="109">
        <f t="shared" si="115"/>
        <v>0</v>
      </c>
      <c r="F333" s="109">
        <f t="shared" si="115"/>
        <v>0</v>
      </c>
      <c r="G333" s="109">
        <f t="shared" si="115"/>
        <v>0</v>
      </c>
      <c r="H333" s="110">
        <f t="shared" si="115"/>
        <v>0</v>
      </c>
      <c r="I333" s="110">
        <f t="shared" si="115"/>
        <v>0</v>
      </c>
      <c r="J333" s="110">
        <f t="shared" si="115"/>
        <v>0</v>
      </c>
    </row>
    <row r="334" spans="1:10" hidden="1" outlineLevel="1">
      <c r="A334" s="948" t="s">
        <v>450</v>
      </c>
      <c r="B334" s="947" t="s">
        <v>451</v>
      </c>
      <c r="C334" s="111" t="s">
        <v>452</v>
      </c>
      <c r="D334" s="112">
        <v>0</v>
      </c>
      <c r="E334" s="112">
        <v>0</v>
      </c>
      <c r="F334" s="112">
        <v>0</v>
      </c>
      <c r="G334" s="112">
        <v>0</v>
      </c>
      <c r="H334" s="113">
        <f t="shared" ref="H334:H345" si="116">+D334+F334</f>
        <v>0</v>
      </c>
      <c r="I334" s="113">
        <f t="shared" ref="I334:I345" si="117">+G334+E334</f>
        <v>0</v>
      </c>
      <c r="J334" s="113">
        <f t="shared" ref="J334:J345" si="118">+I334+H334</f>
        <v>0</v>
      </c>
    </row>
    <row r="335" spans="1:10" ht="24" hidden="1" outlineLevel="1">
      <c r="A335" s="949"/>
      <c r="B335" s="947"/>
      <c r="C335" s="111" t="s">
        <v>453</v>
      </c>
      <c r="D335" s="112">
        <v>0</v>
      </c>
      <c r="E335" s="112">
        <v>0</v>
      </c>
      <c r="F335" s="112">
        <v>0</v>
      </c>
      <c r="G335" s="112">
        <v>0</v>
      </c>
      <c r="H335" s="113">
        <f t="shared" si="116"/>
        <v>0</v>
      </c>
      <c r="I335" s="113">
        <f t="shared" si="117"/>
        <v>0</v>
      </c>
      <c r="J335" s="113">
        <f t="shared" si="118"/>
        <v>0</v>
      </c>
    </row>
    <row r="336" spans="1:10" ht="24" hidden="1" outlineLevel="1">
      <c r="A336" s="949"/>
      <c r="B336" s="947"/>
      <c r="C336" s="111" t="s">
        <v>454</v>
      </c>
      <c r="D336" s="112">
        <v>0</v>
      </c>
      <c r="E336" s="112">
        <v>0</v>
      </c>
      <c r="F336" s="112">
        <v>0</v>
      </c>
      <c r="G336" s="112">
        <v>0</v>
      </c>
      <c r="H336" s="113">
        <f t="shared" si="116"/>
        <v>0</v>
      </c>
      <c r="I336" s="113">
        <f t="shared" si="117"/>
        <v>0</v>
      </c>
      <c r="J336" s="113">
        <f t="shared" si="118"/>
        <v>0</v>
      </c>
    </row>
    <row r="337" spans="1:10" hidden="1" outlineLevel="1">
      <c r="A337" s="949"/>
      <c r="B337" s="111"/>
      <c r="C337" s="111" t="s">
        <v>455</v>
      </c>
      <c r="D337" s="112">
        <v>0</v>
      </c>
      <c r="E337" s="112">
        <v>0</v>
      </c>
      <c r="F337" s="112">
        <v>0</v>
      </c>
      <c r="G337" s="112">
        <v>0</v>
      </c>
      <c r="H337" s="113">
        <f t="shared" si="116"/>
        <v>0</v>
      </c>
      <c r="I337" s="113">
        <f t="shared" si="117"/>
        <v>0</v>
      </c>
      <c r="J337" s="113">
        <f t="shared" si="118"/>
        <v>0</v>
      </c>
    </row>
    <row r="338" spans="1:10" ht="36" hidden="1" outlineLevel="1">
      <c r="A338" s="949"/>
      <c r="B338" s="111" t="s">
        <v>456</v>
      </c>
      <c r="C338" s="111" t="s">
        <v>457</v>
      </c>
      <c r="D338" s="112">
        <v>0</v>
      </c>
      <c r="E338" s="112">
        <v>0</v>
      </c>
      <c r="F338" s="112">
        <v>0</v>
      </c>
      <c r="G338" s="112">
        <v>0</v>
      </c>
      <c r="H338" s="113">
        <f t="shared" si="116"/>
        <v>0</v>
      </c>
      <c r="I338" s="113">
        <f t="shared" si="117"/>
        <v>0</v>
      </c>
      <c r="J338" s="113">
        <f t="shared" si="118"/>
        <v>0</v>
      </c>
    </row>
    <row r="339" spans="1:10" ht="36" hidden="1" outlineLevel="1">
      <c r="A339" s="949"/>
      <c r="B339" s="111" t="s">
        <v>458</v>
      </c>
      <c r="C339" s="111" t="s">
        <v>459</v>
      </c>
      <c r="D339" s="112">
        <v>0</v>
      </c>
      <c r="E339" s="112">
        <v>0</v>
      </c>
      <c r="F339" s="112">
        <v>0</v>
      </c>
      <c r="G339" s="112">
        <v>0</v>
      </c>
      <c r="H339" s="113">
        <f t="shared" si="116"/>
        <v>0</v>
      </c>
      <c r="I339" s="113">
        <f t="shared" si="117"/>
        <v>0</v>
      </c>
      <c r="J339" s="113">
        <f t="shared" si="118"/>
        <v>0</v>
      </c>
    </row>
    <row r="340" spans="1:10" ht="36" hidden="1" outlineLevel="1">
      <c r="A340" s="949"/>
      <c r="B340" s="111" t="s">
        <v>460</v>
      </c>
      <c r="C340" s="111" t="s">
        <v>461</v>
      </c>
      <c r="D340" s="112">
        <v>0</v>
      </c>
      <c r="E340" s="112">
        <v>0</v>
      </c>
      <c r="F340" s="112">
        <v>0</v>
      </c>
      <c r="G340" s="112">
        <v>0</v>
      </c>
      <c r="H340" s="113">
        <f t="shared" si="116"/>
        <v>0</v>
      </c>
      <c r="I340" s="113">
        <f t="shared" si="117"/>
        <v>0</v>
      </c>
      <c r="J340" s="113">
        <f t="shared" si="118"/>
        <v>0</v>
      </c>
    </row>
    <row r="341" spans="1:10" ht="60" hidden="1" outlineLevel="1">
      <c r="A341" s="949"/>
      <c r="B341" s="111" t="s">
        <v>462</v>
      </c>
      <c r="C341" s="111" t="s">
        <v>463</v>
      </c>
      <c r="D341" s="112">
        <v>0</v>
      </c>
      <c r="E341" s="112">
        <v>0</v>
      </c>
      <c r="F341" s="112">
        <v>0</v>
      </c>
      <c r="G341" s="112">
        <v>0</v>
      </c>
      <c r="H341" s="113">
        <f t="shared" si="116"/>
        <v>0</v>
      </c>
      <c r="I341" s="113">
        <f t="shared" si="117"/>
        <v>0</v>
      </c>
      <c r="J341" s="113">
        <f t="shared" si="118"/>
        <v>0</v>
      </c>
    </row>
    <row r="342" spans="1:10" hidden="1" outlineLevel="1">
      <c r="A342" s="949"/>
      <c r="B342" s="947" t="s">
        <v>464</v>
      </c>
      <c r="C342" s="111" t="s">
        <v>465</v>
      </c>
      <c r="D342" s="112">
        <v>0</v>
      </c>
      <c r="E342" s="112">
        <v>0</v>
      </c>
      <c r="F342" s="112">
        <v>0</v>
      </c>
      <c r="G342" s="112">
        <v>0</v>
      </c>
      <c r="H342" s="113">
        <f t="shared" si="116"/>
        <v>0</v>
      </c>
      <c r="I342" s="113">
        <f t="shared" si="117"/>
        <v>0</v>
      </c>
      <c r="J342" s="113">
        <f t="shared" si="118"/>
        <v>0</v>
      </c>
    </row>
    <row r="343" spans="1:10" ht="48" hidden="1" outlineLevel="1">
      <c r="A343" s="949"/>
      <c r="B343" s="947"/>
      <c r="C343" s="111" t="s">
        <v>466</v>
      </c>
      <c r="D343" s="112">
        <v>0</v>
      </c>
      <c r="E343" s="112">
        <v>0</v>
      </c>
      <c r="F343" s="112">
        <v>0</v>
      </c>
      <c r="G343" s="112">
        <v>0</v>
      </c>
      <c r="H343" s="113">
        <f t="shared" si="116"/>
        <v>0</v>
      </c>
      <c r="I343" s="113">
        <f t="shared" si="117"/>
        <v>0</v>
      </c>
      <c r="J343" s="113">
        <f t="shared" si="118"/>
        <v>0</v>
      </c>
    </row>
    <row r="344" spans="1:10" ht="48" hidden="1" outlineLevel="1">
      <c r="A344" s="949"/>
      <c r="B344" s="947"/>
      <c r="C344" s="111" t="s">
        <v>467</v>
      </c>
      <c r="D344" s="112">
        <v>0</v>
      </c>
      <c r="E344" s="112">
        <v>0</v>
      </c>
      <c r="F344" s="112">
        <v>0</v>
      </c>
      <c r="G344" s="112">
        <v>0</v>
      </c>
      <c r="H344" s="113">
        <f t="shared" si="116"/>
        <v>0</v>
      </c>
      <c r="I344" s="113">
        <f t="shared" si="117"/>
        <v>0</v>
      </c>
      <c r="J344" s="113">
        <f t="shared" si="118"/>
        <v>0</v>
      </c>
    </row>
    <row r="345" spans="1:10" ht="36" hidden="1" outlineLevel="1">
      <c r="A345" s="950"/>
      <c r="B345" s="947"/>
      <c r="C345" s="111" t="s">
        <v>468</v>
      </c>
      <c r="D345" s="112">
        <v>0</v>
      </c>
      <c r="E345" s="112">
        <v>0</v>
      </c>
      <c r="F345" s="112">
        <v>0</v>
      </c>
      <c r="G345" s="112">
        <v>0</v>
      </c>
      <c r="H345" s="113">
        <f t="shared" si="116"/>
        <v>0</v>
      </c>
      <c r="I345" s="113">
        <f t="shared" si="117"/>
        <v>0</v>
      </c>
      <c r="J345" s="113">
        <f t="shared" si="118"/>
        <v>0</v>
      </c>
    </row>
    <row r="346" spans="1:10" ht="15" customHeight="1" collapsed="1">
      <c r="A346" s="946" t="s">
        <v>469</v>
      </c>
      <c r="B346" s="946"/>
      <c r="C346" s="946"/>
      <c r="D346" s="109">
        <f t="shared" ref="D346:J346" si="119">SUM(D347:D355)</f>
        <v>0</v>
      </c>
      <c r="E346" s="109">
        <f t="shared" si="119"/>
        <v>0</v>
      </c>
      <c r="F346" s="109">
        <f t="shared" si="119"/>
        <v>0</v>
      </c>
      <c r="G346" s="109">
        <f t="shared" si="119"/>
        <v>0</v>
      </c>
      <c r="H346" s="110">
        <f t="shared" si="119"/>
        <v>0</v>
      </c>
      <c r="I346" s="110">
        <f t="shared" si="119"/>
        <v>0</v>
      </c>
      <c r="J346" s="110">
        <f t="shared" si="119"/>
        <v>0</v>
      </c>
    </row>
    <row r="347" spans="1:10" ht="24" hidden="1" outlineLevel="1">
      <c r="A347" s="947" t="s">
        <v>469</v>
      </c>
      <c r="B347" s="947" t="s">
        <v>470</v>
      </c>
      <c r="C347" s="111" t="s">
        <v>471</v>
      </c>
      <c r="D347" s="112">
        <v>0</v>
      </c>
      <c r="E347" s="112">
        <v>0</v>
      </c>
      <c r="F347" s="112">
        <v>0</v>
      </c>
      <c r="G347" s="112">
        <v>0</v>
      </c>
      <c r="H347" s="113">
        <f t="shared" ref="H347:H355" si="120">+D347+F347</f>
        <v>0</v>
      </c>
      <c r="I347" s="113">
        <f t="shared" ref="I347:I355" si="121">+G347+E347</f>
        <v>0</v>
      </c>
      <c r="J347" s="113">
        <f t="shared" ref="J347:J355" si="122">+I347+H347</f>
        <v>0</v>
      </c>
    </row>
    <row r="348" spans="1:10" hidden="1" outlineLevel="1">
      <c r="A348" s="947"/>
      <c r="B348" s="947"/>
      <c r="C348" s="111" t="s">
        <v>472</v>
      </c>
      <c r="D348" s="112">
        <v>0</v>
      </c>
      <c r="E348" s="112">
        <v>0</v>
      </c>
      <c r="F348" s="112">
        <v>0</v>
      </c>
      <c r="G348" s="112">
        <v>0</v>
      </c>
      <c r="H348" s="113">
        <f t="shared" si="120"/>
        <v>0</v>
      </c>
      <c r="I348" s="113">
        <f t="shared" si="121"/>
        <v>0</v>
      </c>
      <c r="J348" s="113">
        <f t="shared" si="122"/>
        <v>0</v>
      </c>
    </row>
    <row r="349" spans="1:10" ht="24" hidden="1" outlineLevel="1">
      <c r="A349" s="947"/>
      <c r="B349" s="947"/>
      <c r="C349" s="111" t="s">
        <v>473</v>
      </c>
      <c r="D349" s="112">
        <v>0</v>
      </c>
      <c r="E349" s="112">
        <v>0</v>
      </c>
      <c r="F349" s="112">
        <v>0</v>
      </c>
      <c r="G349" s="112">
        <v>0</v>
      </c>
      <c r="H349" s="113">
        <f t="shared" si="120"/>
        <v>0</v>
      </c>
      <c r="I349" s="113">
        <f t="shared" si="121"/>
        <v>0</v>
      </c>
      <c r="J349" s="113">
        <f t="shared" si="122"/>
        <v>0</v>
      </c>
    </row>
    <row r="350" spans="1:10" ht="24" hidden="1" outlineLevel="1">
      <c r="A350" s="947"/>
      <c r="B350" s="947"/>
      <c r="C350" s="111" t="s">
        <v>474</v>
      </c>
      <c r="D350" s="112">
        <v>0</v>
      </c>
      <c r="E350" s="112">
        <v>0</v>
      </c>
      <c r="F350" s="112">
        <v>0</v>
      </c>
      <c r="G350" s="112">
        <v>0</v>
      </c>
      <c r="H350" s="113">
        <f t="shared" si="120"/>
        <v>0</v>
      </c>
      <c r="I350" s="113">
        <f t="shared" si="121"/>
        <v>0</v>
      </c>
      <c r="J350" s="113">
        <f t="shared" si="122"/>
        <v>0</v>
      </c>
    </row>
    <row r="351" spans="1:10" ht="24" hidden="1" outlineLevel="1">
      <c r="A351" s="947"/>
      <c r="B351" s="947"/>
      <c r="C351" s="111" t="s">
        <v>475</v>
      </c>
      <c r="D351" s="112">
        <v>0</v>
      </c>
      <c r="E351" s="112">
        <v>0</v>
      </c>
      <c r="F351" s="112">
        <v>0</v>
      </c>
      <c r="G351" s="112">
        <v>0</v>
      </c>
      <c r="H351" s="113">
        <f t="shared" si="120"/>
        <v>0</v>
      </c>
      <c r="I351" s="113">
        <f t="shared" si="121"/>
        <v>0</v>
      </c>
      <c r="J351" s="113">
        <f t="shared" si="122"/>
        <v>0</v>
      </c>
    </row>
    <row r="352" spans="1:10" ht="24" hidden="1" outlineLevel="1">
      <c r="A352" s="947"/>
      <c r="B352" s="947"/>
      <c r="C352" s="111" t="s">
        <v>476</v>
      </c>
      <c r="D352" s="112">
        <v>0</v>
      </c>
      <c r="E352" s="112">
        <v>0</v>
      </c>
      <c r="F352" s="112">
        <v>0</v>
      </c>
      <c r="G352" s="112">
        <v>0</v>
      </c>
      <c r="H352" s="113">
        <f t="shared" si="120"/>
        <v>0</v>
      </c>
      <c r="I352" s="113">
        <f t="shared" si="121"/>
        <v>0</v>
      </c>
      <c r="J352" s="113">
        <f t="shared" si="122"/>
        <v>0</v>
      </c>
    </row>
    <row r="353" spans="1:10" ht="24" hidden="1" outlineLevel="1">
      <c r="A353" s="947"/>
      <c r="B353" s="947"/>
      <c r="C353" s="111" t="s">
        <v>477</v>
      </c>
      <c r="D353" s="112">
        <v>0</v>
      </c>
      <c r="E353" s="112">
        <v>0</v>
      </c>
      <c r="F353" s="112">
        <v>0</v>
      </c>
      <c r="G353" s="112">
        <v>0</v>
      </c>
      <c r="H353" s="113">
        <f t="shared" si="120"/>
        <v>0</v>
      </c>
      <c r="I353" s="113">
        <f t="shared" si="121"/>
        <v>0</v>
      </c>
      <c r="J353" s="113">
        <f t="shared" si="122"/>
        <v>0</v>
      </c>
    </row>
    <row r="354" spans="1:10" hidden="1" outlineLevel="1">
      <c r="A354" s="947"/>
      <c r="B354" s="947"/>
      <c r="C354" s="111" t="s">
        <v>478</v>
      </c>
      <c r="D354" s="112">
        <v>0</v>
      </c>
      <c r="E354" s="112">
        <v>0</v>
      </c>
      <c r="F354" s="112">
        <v>0</v>
      </c>
      <c r="G354" s="112">
        <v>0</v>
      </c>
      <c r="H354" s="113">
        <f t="shared" si="120"/>
        <v>0</v>
      </c>
      <c r="I354" s="113">
        <f t="shared" si="121"/>
        <v>0</v>
      </c>
      <c r="J354" s="113">
        <f t="shared" si="122"/>
        <v>0</v>
      </c>
    </row>
    <row r="355" spans="1:10" ht="60" hidden="1" outlineLevel="1">
      <c r="A355" s="947"/>
      <c r="B355" s="111" t="s">
        <v>479</v>
      </c>
      <c r="C355" s="111" t="s">
        <v>480</v>
      </c>
      <c r="D355" s="112">
        <v>0</v>
      </c>
      <c r="E355" s="112">
        <v>0</v>
      </c>
      <c r="F355" s="112">
        <v>0</v>
      </c>
      <c r="G355" s="112">
        <v>0</v>
      </c>
      <c r="H355" s="113">
        <f t="shared" si="120"/>
        <v>0</v>
      </c>
      <c r="I355" s="113">
        <f t="shared" si="121"/>
        <v>0</v>
      </c>
      <c r="J355" s="113">
        <f t="shared" si="122"/>
        <v>0</v>
      </c>
    </row>
    <row r="356" spans="1:10" ht="20.25" customHeight="1" collapsed="1">
      <c r="A356" s="946" t="s">
        <v>481</v>
      </c>
      <c r="B356" s="946"/>
      <c r="C356" s="946"/>
      <c r="D356" s="109">
        <f t="shared" ref="D356:J356" si="123">SUM(D357:D364)</f>
        <v>0</v>
      </c>
      <c r="E356" s="109">
        <f t="shared" si="123"/>
        <v>0</v>
      </c>
      <c r="F356" s="109">
        <f t="shared" si="123"/>
        <v>0</v>
      </c>
      <c r="G356" s="109">
        <f t="shared" si="123"/>
        <v>0</v>
      </c>
      <c r="H356" s="110">
        <f t="shared" si="123"/>
        <v>0</v>
      </c>
      <c r="I356" s="110">
        <f t="shared" si="123"/>
        <v>0</v>
      </c>
      <c r="J356" s="110">
        <f t="shared" si="123"/>
        <v>0</v>
      </c>
    </row>
    <row r="357" spans="1:10" hidden="1" outlineLevel="1">
      <c r="A357" s="947" t="s">
        <v>481</v>
      </c>
      <c r="B357" s="947" t="s">
        <v>482</v>
      </c>
      <c r="C357" s="111" t="s">
        <v>483</v>
      </c>
      <c r="D357" s="112">
        <v>0</v>
      </c>
      <c r="E357" s="112">
        <v>0</v>
      </c>
      <c r="F357" s="112">
        <v>0</v>
      </c>
      <c r="G357" s="112">
        <v>0</v>
      </c>
      <c r="H357" s="113">
        <f t="shared" ref="H357:H364" si="124">+D357+F357</f>
        <v>0</v>
      </c>
      <c r="I357" s="113">
        <f t="shared" ref="I357:I364" si="125">+G357+E357</f>
        <v>0</v>
      </c>
      <c r="J357" s="113">
        <f t="shared" ref="J357:J364" si="126">+I357+H357</f>
        <v>0</v>
      </c>
    </row>
    <row r="358" spans="1:10" hidden="1" outlineLevel="1">
      <c r="A358" s="947"/>
      <c r="B358" s="947"/>
      <c r="C358" s="111" t="s">
        <v>484</v>
      </c>
      <c r="D358" s="112">
        <v>0</v>
      </c>
      <c r="E358" s="112">
        <v>0</v>
      </c>
      <c r="F358" s="112">
        <v>0</v>
      </c>
      <c r="G358" s="112">
        <v>0</v>
      </c>
      <c r="H358" s="113">
        <f t="shared" si="124"/>
        <v>0</v>
      </c>
      <c r="I358" s="113">
        <f t="shared" si="125"/>
        <v>0</v>
      </c>
      <c r="J358" s="113">
        <f t="shared" si="126"/>
        <v>0</v>
      </c>
    </row>
    <row r="359" spans="1:10" hidden="1" outlineLevel="1">
      <c r="A359" s="947"/>
      <c r="B359" s="947"/>
      <c r="C359" s="111" t="s">
        <v>485</v>
      </c>
      <c r="D359" s="112">
        <v>0</v>
      </c>
      <c r="E359" s="112">
        <v>0</v>
      </c>
      <c r="F359" s="112">
        <v>0</v>
      </c>
      <c r="G359" s="112">
        <v>0</v>
      </c>
      <c r="H359" s="113">
        <f t="shared" si="124"/>
        <v>0</v>
      </c>
      <c r="I359" s="113">
        <f t="shared" si="125"/>
        <v>0</v>
      </c>
      <c r="J359" s="113">
        <f t="shared" si="126"/>
        <v>0</v>
      </c>
    </row>
    <row r="360" spans="1:10" hidden="1" outlineLevel="1">
      <c r="A360" s="947"/>
      <c r="B360" s="947"/>
      <c r="C360" s="111" t="s">
        <v>486</v>
      </c>
      <c r="D360" s="112">
        <v>0</v>
      </c>
      <c r="E360" s="112">
        <v>0</v>
      </c>
      <c r="F360" s="112">
        <v>0</v>
      </c>
      <c r="G360" s="112">
        <v>0</v>
      </c>
      <c r="H360" s="113">
        <f t="shared" si="124"/>
        <v>0</v>
      </c>
      <c r="I360" s="113">
        <f t="shared" si="125"/>
        <v>0</v>
      </c>
      <c r="J360" s="113">
        <f t="shared" si="126"/>
        <v>0</v>
      </c>
    </row>
    <row r="361" spans="1:10" hidden="1" outlineLevel="1">
      <c r="A361" s="947"/>
      <c r="B361" s="947" t="s">
        <v>487</v>
      </c>
      <c r="C361" s="111" t="s">
        <v>488</v>
      </c>
      <c r="D361" s="112">
        <v>0</v>
      </c>
      <c r="E361" s="112">
        <v>0</v>
      </c>
      <c r="F361" s="112">
        <v>0</v>
      </c>
      <c r="G361" s="112">
        <v>0</v>
      </c>
      <c r="H361" s="113">
        <f t="shared" si="124"/>
        <v>0</v>
      </c>
      <c r="I361" s="113">
        <f t="shared" si="125"/>
        <v>0</v>
      </c>
      <c r="J361" s="113">
        <f t="shared" si="126"/>
        <v>0</v>
      </c>
    </row>
    <row r="362" spans="1:10" ht="24" hidden="1" outlineLevel="1">
      <c r="A362" s="947"/>
      <c r="B362" s="947"/>
      <c r="C362" s="111" t="s">
        <v>489</v>
      </c>
      <c r="D362" s="112">
        <v>0</v>
      </c>
      <c r="E362" s="112">
        <v>0</v>
      </c>
      <c r="F362" s="112">
        <v>0</v>
      </c>
      <c r="G362" s="112">
        <v>0</v>
      </c>
      <c r="H362" s="113">
        <f t="shared" si="124"/>
        <v>0</v>
      </c>
      <c r="I362" s="113">
        <f t="shared" si="125"/>
        <v>0</v>
      </c>
      <c r="J362" s="113">
        <f t="shared" si="126"/>
        <v>0</v>
      </c>
    </row>
    <row r="363" spans="1:10" ht="24" hidden="1" outlineLevel="1">
      <c r="A363" s="947"/>
      <c r="B363" s="947"/>
      <c r="C363" s="111" t="s">
        <v>490</v>
      </c>
      <c r="D363" s="112">
        <v>0</v>
      </c>
      <c r="E363" s="112">
        <v>0</v>
      </c>
      <c r="F363" s="112">
        <v>0</v>
      </c>
      <c r="G363" s="112">
        <v>0</v>
      </c>
      <c r="H363" s="113">
        <f t="shared" si="124"/>
        <v>0</v>
      </c>
      <c r="I363" s="113">
        <f t="shared" si="125"/>
        <v>0</v>
      </c>
      <c r="J363" s="113">
        <f t="shared" si="126"/>
        <v>0</v>
      </c>
    </row>
    <row r="364" spans="1:10" ht="36" hidden="1" outlineLevel="1">
      <c r="A364" s="947"/>
      <c r="B364" s="111" t="s">
        <v>491</v>
      </c>
      <c r="C364" s="111" t="s">
        <v>492</v>
      </c>
      <c r="D364" s="112">
        <v>0</v>
      </c>
      <c r="E364" s="112">
        <v>0</v>
      </c>
      <c r="F364" s="112">
        <v>0</v>
      </c>
      <c r="G364" s="112">
        <v>0</v>
      </c>
      <c r="H364" s="113">
        <f t="shared" si="124"/>
        <v>0</v>
      </c>
      <c r="I364" s="113">
        <f t="shared" si="125"/>
        <v>0</v>
      </c>
      <c r="J364" s="113">
        <f t="shared" si="126"/>
        <v>0</v>
      </c>
    </row>
    <row r="365" spans="1:10" ht="15" customHeight="1" collapsed="1">
      <c r="A365" s="946" t="s">
        <v>493</v>
      </c>
      <c r="B365" s="946"/>
      <c r="C365" s="946"/>
      <c r="D365" s="109">
        <v>0</v>
      </c>
      <c r="E365" s="109">
        <v>0</v>
      </c>
      <c r="F365" s="109">
        <v>1</v>
      </c>
      <c r="G365" s="109">
        <v>0</v>
      </c>
      <c r="H365" s="110">
        <f>+D365+F365</f>
        <v>1</v>
      </c>
      <c r="I365" s="110">
        <f>+G365+E365</f>
        <v>0</v>
      </c>
      <c r="J365" s="110">
        <f>+I365+H365</f>
        <v>1</v>
      </c>
    </row>
    <row r="366" spans="1:10" ht="15" customHeight="1" collapsed="1">
      <c r="A366" s="946" t="s">
        <v>494</v>
      </c>
      <c r="B366" s="946"/>
      <c r="C366" s="946"/>
      <c r="D366" s="109">
        <v>0</v>
      </c>
      <c r="E366" s="109">
        <v>0</v>
      </c>
      <c r="F366" s="109">
        <v>0</v>
      </c>
      <c r="G366" s="109">
        <v>0</v>
      </c>
      <c r="H366" s="110">
        <f>+D366+F366</f>
        <v>0</v>
      </c>
      <c r="I366" s="110">
        <f>+G366+E366</f>
        <v>0</v>
      </c>
      <c r="J366" s="110">
        <f>+I366+H366</f>
        <v>0</v>
      </c>
    </row>
    <row r="367" spans="1:10" ht="20.25" customHeight="1">
      <c r="A367" s="946" t="s">
        <v>495</v>
      </c>
      <c r="B367" s="946"/>
      <c r="C367" s="946"/>
      <c r="D367" s="109">
        <f t="shared" ref="D367:J367" si="127">SUM(D368:D373)</f>
        <v>0</v>
      </c>
      <c r="E367" s="109">
        <f t="shared" si="127"/>
        <v>0</v>
      </c>
      <c r="F367" s="109">
        <f t="shared" si="127"/>
        <v>0</v>
      </c>
      <c r="G367" s="109">
        <f t="shared" si="127"/>
        <v>0</v>
      </c>
      <c r="H367" s="110">
        <f t="shared" si="127"/>
        <v>0</v>
      </c>
      <c r="I367" s="110">
        <f t="shared" si="127"/>
        <v>0</v>
      </c>
      <c r="J367" s="110">
        <f t="shared" si="127"/>
        <v>0</v>
      </c>
    </row>
    <row r="368" spans="1:10" ht="24" hidden="1" outlineLevel="1">
      <c r="A368" s="947" t="s">
        <v>495</v>
      </c>
      <c r="B368" s="947" t="s">
        <v>496</v>
      </c>
      <c r="C368" s="111" t="s">
        <v>497</v>
      </c>
      <c r="D368" s="112">
        <v>0</v>
      </c>
      <c r="E368" s="112">
        <v>0</v>
      </c>
      <c r="F368" s="112">
        <v>0</v>
      </c>
      <c r="G368" s="112">
        <v>0</v>
      </c>
      <c r="H368" s="113">
        <f t="shared" ref="H368:H373" si="128">+D368+F368</f>
        <v>0</v>
      </c>
      <c r="I368" s="113">
        <f t="shared" ref="I368:I373" si="129">+G368+E368</f>
        <v>0</v>
      </c>
      <c r="J368" s="113">
        <f t="shared" ref="J368:J373" si="130">+I368+H368</f>
        <v>0</v>
      </c>
    </row>
    <row r="369" spans="1:10" ht="24" hidden="1" outlineLevel="1">
      <c r="A369" s="947"/>
      <c r="B369" s="947"/>
      <c r="C369" s="111" t="s">
        <v>498</v>
      </c>
      <c r="D369" s="112">
        <v>0</v>
      </c>
      <c r="E369" s="112">
        <v>0</v>
      </c>
      <c r="F369" s="112">
        <v>0</v>
      </c>
      <c r="G369" s="112">
        <v>0</v>
      </c>
      <c r="H369" s="113">
        <f t="shared" si="128"/>
        <v>0</v>
      </c>
      <c r="I369" s="113">
        <f t="shared" si="129"/>
        <v>0</v>
      </c>
      <c r="J369" s="113">
        <f t="shared" si="130"/>
        <v>0</v>
      </c>
    </row>
    <row r="370" spans="1:10" ht="24" hidden="1" outlineLevel="1">
      <c r="A370" s="947"/>
      <c r="B370" s="947" t="s">
        <v>499</v>
      </c>
      <c r="C370" s="111" t="s">
        <v>500</v>
      </c>
      <c r="D370" s="112">
        <v>0</v>
      </c>
      <c r="E370" s="112">
        <v>0</v>
      </c>
      <c r="F370" s="112">
        <v>0</v>
      </c>
      <c r="G370" s="112">
        <v>0</v>
      </c>
      <c r="H370" s="113">
        <f t="shared" si="128"/>
        <v>0</v>
      </c>
      <c r="I370" s="113">
        <f t="shared" si="129"/>
        <v>0</v>
      </c>
      <c r="J370" s="113">
        <f t="shared" si="130"/>
        <v>0</v>
      </c>
    </row>
    <row r="371" spans="1:10" ht="24" hidden="1" outlineLevel="1">
      <c r="A371" s="947"/>
      <c r="B371" s="947"/>
      <c r="C371" s="111" t="s">
        <v>501</v>
      </c>
      <c r="D371" s="112">
        <v>0</v>
      </c>
      <c r="E371" s="112">
        <v>0</v>
      </c>
      <c r="F371" s="112">
        <v>0</v>
      </c>
      <c r="G371" s="112">
        <v>0</v>
      </c>
      <c r="H371" s="113">
        <f t="shared" si="128"/>
        <v>0</v>
      </c>
      <c r="I371" s="113">
        <f t="shared" si="129"/>
        <v>0</v>
      </c>
      <c r="J371" s="113">
        <f t="shared" si="130"/>
        <v>0</v>
      </c>
    </row>
    <row r="372" spans="1:10" ht="24" hidden="1" outlineLevel="1">
      <c r="A372" s="947"/>
      <c r="B372" s="947" t="s">
        <v>502</v>
      </c>
      <c r="C372" s="111" t="s">
        <v>503</v>
      </c>
      <c r="D372" s="112">
        <v>0</v>
      </c>
      <c r="E372" s="112">
        <v>0</v>
      </c>
      <c r="F372" s="112">
        <v>0</v>
      </c>
      <c r="G372" s="112">
        <v>0</v>
      </c>
      <c r="H372" s="113">
        <f t="shared" si="128"/>
        <v>0</v>
      </c>
      <c r="I372" s="113">
        <f t="shared" si="129"/>
        <v>0</v>
      </c>
      <c r="J372" s="113">
        <f t="shared" si="130"/>
        <v>0</v>
      </c>
    </row>
    <row r="373" spans="1:10" ht="24" hidden="1" outlineLevel="1">
      <c r="A373" s="947"/>
      <c r="B373" s="947"/>
      <c r="C373" s="111" t="s">
        <v>504</v>
      </c>
      <c r="D373" s="112">
        <v>0</v>
      </c>
      <c r="E373" s="112">
        <v>0</v>
      </c>
      <c r="F373" s="112">
        <v>0</v>
      </c>
      <c r="G373" s="112">
        <v>0</v>
      </c>
      <c r="H373" s="113">
        <f t="shared" si="128"/>
        <v>0</v>
      </c>
      <c r="I373" s="113">
        <f t="shared" si="129"/>
        <v>0</v>
      </c>
      <c r="J373" s="113">
        <f t="shared" si="130"/>
        <v>0</v>
      </c>
    </row>
    <row r="374" spans="1:10" ht="15" customHeight="1" collapsed="1">
      <c r="A374" s="946" t="s">
        <v>505</v>
      </c>
      <c r="B374" s="946"/>
      <c r="C374" s="946"/>
      <c r="D374" s="109">
        <f t="shared" ref="D374:J374" si="131">+D375+D376</f>
        <v>0</v>
      </c>
      <c r="E374" s="109">
        <f t="shared" si="131"/>
        <v>0</v>
      </c>
      <c r="F374" s="109">
        <f t="shared" si="131"/>
        <v>0</v>
      </c>
      <c r="G374" s="109">
        <f t="shared" si="131"/>
        <v>0</v>
      </c>
      <c r="H374" s="110">
        <f t="shared" si="131"/>
        <v>0</v>
      </c>
      <c r="I374" s="110">
        <f t="shared" si="131"/>
        <v>0</v>
      </c>
      <c r="J374" s="110">
        <f t="shared" si="131"/>
        <v>0</v>
      </c>
    </row>
    <row r="375" spans="1:10" ht="24" hidden="1" outlineLevel="1">
      <c r="A375" s="947" t="s">
        <v>505</v>
      </c>
      <c r="B375" s="947" t="s">
        <v>506</v>
      </c>
      <c r="C375" s="111" t="s">
        <v>506</v>
      </c>
      <c r="D375" s="112">
        <v>0</v>
      </c>
      <c r="E375" s="112">
        <v>0</v>
      </c>
      <c r="F375" s="112">
        <v>0</v>
      </c>
      <c r="G375" s="112">
        <v>0</v>
      </c>
      <c r="H375" s="113">
        <f t="shared" ref="H375:H376" si="132">+D375+F375</f>
        <v>0</v>
      </c>
      <c r="I375" s="113">
        <f t="shared" ref="I375:I376" si="133">+G375+E375</f>
        <v>0</v>
      </c>
      <c r="J375" s="113">
        <f t="shared" ref="J375:J376" si="134">+I375+H375</f>
        <v>0</v>
      </c>
    </row>
    <row r="376" spans="1:10" hidden="1" outlineLevel="1">
      <c r="A376" s="947"/>
      <c r="B376" s="947"/>
      <c r="C376" s="111" t="s">
        <v>507</v>
      </c>
      <c r="D376" s="112">
        <v>0</v>
      </c>
      <c r="E376" s="112">
        <v>0</v>
      </c>
      <c r="F376" s="112">
        <v>0</v>
      </c>
      <c r="G376" s="112">
        <v>0</v>
      </c>
      <c r="H376" s="113">
        <f t="shared" si="132"/>
        <v>0</v>
      </c>
      <c r="I376" s="113">
        <f t="shared" si="133"/>
        <v>0</v>
      </c>
      <c r="J376" s="113">
        <f t="shared" si="134"/>
        <v>0</v>
      </c>
    </row>
    <row r="377" spans="1:10" ht="15" customHeight="1" collapsed="1">
      <c r="A377" s="946" t="s">
        <v>508</v>
      </c>
      <c r="B377" s="946"/>
      <c r="C377" s="946"/>
      <c r="D377" s="109">
        <f t="shared" ref="D377:J377" si="135">+D378+D379</f>
        <v>0</v>
      </c>
      <c r="E377" s="109">
        <f t="shared" si="135"/>
        <v>0</v>
      </c>
      <c r="F377" s="109">
        <f t="shared" si="135"/>
        <v>0</v>
      </c>
      <c r="G377" s="109">
        <f t="shared" si="135"/>
        <v>0</v>
      </c>
      <c r="H377" s="110">
        <f t="shared" si="135"/>
        <v>0</v>
      </c>
      <c r="I377" s="110">
        <f t="shared" si="135"/>
        <v>0</v>
      </c>
      <c r="J377" s="110">
        <f t="shared" si="135"/>
        <v>0</v>
      </c>
    </row>
    <row r="378" spans="1:10" ht="48" hidden="1" outlineLevel="1">
      <c r="A378" s="947" t="s">
        <v>508</v>
      </c>
      <c r="B378" s="111" t="s">
        <v>509</v>
      </c>
      <c r="C378" s="111" t="s">
        <v>510</v>
      </c>
      <c r="D378" s="112">
        <v>0</v>
      </c>
      <c r="E378" s="112">
        <v>0</v>
      </c>
      <c r="F378" s="112">
        <v>0</v>
      </c>
      <c r="G378" s="112">
        <v>0</v>
      </c>
      <c r="H378" s="113">
        <f t="shared" ref="H378:H379" si="136">+D378+F378</f>
        <v>0</v>
      </c>
      <c r="I378" s="113">
        <f t="shared" ref="I378:I379" si="137">+G378+E378</f>
        <v>0</v>
      </c>
      <c r="J378" s="113">
        <f t="shared" ref="J378:J379" si="138">+I378+H378</f>
        <v>0</v>
      </c>
    </row>
    <row r="379" spans="1:10" ht="72" hidden="1" outlineLevel="1">
      <c r="A379" s="947"/>
      <c r="B379" s="111" t="s">
        <v>511</v>
      </c>
      <c r="C379" s="111" t="s">
        <v>512</v>
      </c>
      <c r="D379" s="112">
        <v>0</v>
      </c>
      <c r="E379" s="112">
        <v>0</v>
      </c>
      <c r="F379" s="112">
        <v>0</v>
      </c>
      <c r="G379" s="112">
        <v>0</v>
      </c>
      <c r="H379" s="113">
        <f t="shared" si="136"/>
        <v>0</v>
      </c>
      <c r="I379" s="113">
        <f t="shared" si="137"/>
        <v>0</v>
      </c>
      <c r="J379" s="113">
        <f t="shared" si="138"/>
        <v>0</v>
      </c>
    </row>
    <row r="380" spans="1:10" ht="15" customHeight="1" collapsed="1">
      <c r="A380" s="946" t="s">
        <v>513</v>
      </c>
      <c r="B380" s="946"/>
      <c r="C380" s="946"/>
      <c r="D380" s="109">
        <f t="shared" ref="D380:J380" si="139">SUM(D381:D390)</f>
        <v>0</v>
      </c>
      <c r="E380" s="109">
        <f t="shared" si="139"/>
        <v>0</v>
      </c>
      <c r="F380" s="109">
        <f t="shared" si="139"/>
        <v>0</v>
      </c>
      <c r="G380" s="109">
        <f t="shared" si="139"/>
        <v>0</v>
      </c>
      <c r="H380" s="110">
        <f t="shared" si="139"/>
        <v>0</v>
      </c>
      <c r="I380" s="110">
        <f t="shared" si="139"/>
        <v>0</v>
      </c>
      <c r="J380" s="110">
        <f t="shared" si="139"/>
        <v>0</v>
      </c>
    </row>
    <row r="381" spans="1:10" ht="24" hidden="1" outlineLevel="1">
      <c r="A381" s="947" t="s">
        <v>513</v>
      </c>
      <c r="B381" s="947" t="s">
        <v>514</v>
      </c>
      <c r="C381" s="111" t="s">
        <v>515</v>
      </c>
      <c r="D381" s="112">
        <v>0</v>
      </c>
      <c r="E381" s="112">
        <v>0</v>
      </c>
      <c r="F381" s="112">
        <v>0</v>
      </c>
      <c r="G381" s="112">
        <v>0</v>
      </c>
      <c r="H381" s="113">
        <f t="shared" ref="H381:H390" si="140">+D381+F381</f>
        <v>0</v>
      </c>
      <c r="I381" s="113">
        <f t="shared" ref="I381:I390" si="141">+G381+E381</f>
        <v>0</v>
      </c>
      <c r="J381" s="113">
        <f t="shared" ref="J381:J390" si="142">+I381+H381</f>
        <v>0</v>
      </c>
    </row>
    <row r="382" spans="1:10" ht="36" hidden="1" outlineLevel="1">
      <c r="A382" s="947"/>
      <c r="B382" s="947"/>
      <c r="C382" s="111" t="s">
        <v>516</v>
      </c>
      <c r="D382" s="112">
        <v>0</v>
      </c>
      <c r="E382" s="112">
        <v>0</v>
      </c>
      <c r="F382" s="112">
        <v>0</v>
      </c>
      <c r="G382" s="112">
        <v>0</v>
      </c>
      <c r="H382" s="113">
        <f t="shared" si="140"/>
        <v>0</v>
      </c>
      <c r="I382" s="113">
        <f t="shared" si="141"/>
        <v>0</v>
      </c>
      <c r="J382" s="113">
        <f t="shared" si="142"/>
        <v>0</v>
      </c>
    </row>
    <row r="383" spans="1:10" ht="24" hidden="1" outlineLevel="1">
      <c r="A383" s="947"/>
      <c r="B383" s="947"/>
      <c r="C383" s="111" t="s">
        <v>517</v>
      </c>
      <c r="D383" s="112">
        <v>0</v>
      </c>
      <c r="E383" s="112">
        <v>0</v>
      </c>
      <c r="F383" s="112">
        <v>0</v>
      </c>
      <c r="G383" s="112">
        <v>0</v>
      </c>
      <c r="H383" s="113">
        <f t="shared" si="140"/>
        <v>0</v>
      </c>
      <c r="I383" s="113">
        <f t="shared" si="141"/>
        <v>0</v>
      </c>
      <c r="J383" s="113">
        <f t="shared" si="142"/>
        <v>0</v>
      </c>
    </row>
    <row r="384" spans="1:10" ht="24" hidden="1" outlineLevel="1">
      <c r="A384" s="947"/>
      <c r="B384" s="947"/>
      <c r="C384" s="111" t="s">
        <v>518</v>
      </c>
      <c r="D384" s="112">
        <v>0</v>
      </c>
      <c r="E384" s="112">
        <v>0</v>
      </c>
      <c r="F384" s="112">
        <v>0</v>
      </c>
      <c r="G384" s="112">
        <v>0</v>
      </c>
      <c r="H384" s="113">
        <f t="shared" si="140"/>
        <v>0</v>
      </c>
      <c r="I384" s="113">
        <f t="shared" si="141"/>
        <v>0</v>
      </c>
      <c r="J384" s="113">
        <f t="shared" si="142"/>
        <v>0</v>
      </c>
    </row>
    <row r="385" spans="1:10" ht="24" hidden="1" outlineLevel="1">
      <c r="A385" s="947"/>
      <c r="B385" s="947" t="s">
        <v>519</v>
      </c>
      <c r="C385" s="111" t="s">
        <v>520</v>
      </c>
      <c r="D385" s="112">
        <v>0</v>
      </c>
      <c r="E385" s="112">
        <v>0</v>
      </c>
      <c r="F385" s="112">
        <v>0</v>
      </c>
      <c r="G385" s="112">
        <v>0</v>
      </c>
      <c r="H385" s="113">
        <f t="shared" si="140"/>
        <v>0</v>
      </c>
      <c r="I385" s="113">
        <f t="shared" si="141"/>
        <v>0</v>
      </c>
      <c r="J385" s="113">
        <f t="shared" si="142"/>
        <v>0</v>
      </c>
    </row>
    <row r="386" spans="1:10" ht="36" hidden="1" outlineLevel="1">
      <c r="A386" s="947"/>
      <c r="B386" s="947"/>
      <c r="C386" s="111" t="s">
        <v>521</v>
      </c>
      <c r="D386" s="112">
        <v>0</v>
      </c>
      <c r="E386" s="112">
        <v>0</v>
      </c>
      <c r="F386" s="112">
        <v>0</v>
      </c>
      <c r="G386" s="112">
        <v>0</v>
      </c>
      <c r="H386" s="113">
        <f t="shared" si="140"/>
        <v>0</v>
      </c>
      <c r="I386" s="113">
        <f t="shared" si="141"/>
        <v>0</v>
      </c>
      <c r="J386" s="113">
        <f t="shared" si="142"/>
        <v>0</v>
      </c>
    </row>
    <row r="387" spans="1:10" ht="24" hidden="1" outlineLevel="1">
      <c r="A387" s="947"/>
      <c r="B387" s="947"/>
      <c r="C387" s="111" t="s">
        <v>522</v>
      </c>
      <c r="D387" s="112">
        <v>0</v>
      </c>
      <c r="E387" s="112">
        <v>0</v>
      </c>
      <c r="F387" s="112">
        <v>0</v>
      </c>
      <c r="G387" s="112">
        <v>0</v>
      </c>
      <c r="H387" s="113">
        <f t="shared" si="140"/>
        <v>0</v>
      </c>
      <c r="I387" s="113">
        <f t="shared" si="141"/>
        <v>0</v>
      </c>
      <c r="J387" s="113">
        <f t="shared" si="142"/>
        <v>0</v>
      </c>
    </row>
    <row r="388" spans="1:10" hidden="1" outlineLevel="1">
      <c r="A388" s="947"/>
      <c r="B388" s="947" t="s">
        <v>523</v>
      </c>
      <c r="C388" s="111" t="s">
        <v>524</v>
      </c>
      <c r="D388" s="112">
        <v>0</v>
      </c>
      <c r="E388" s="112">
        <v>0</v>
      </c>
      <c r="F388" s="112">
        <v>0</v>
      </c>
      <c r="G388" s="112">
        <v>0</v>
      </c>
      <c r="H388" s="113">
        <f t="shared" si="140"/>
        <v>0</v>
      </c>
      <c r="I388" s="113">
        <f t="shared" si="141"/>
        <v>0</v>
      </c>
      <c r="J388" s="113">
        <f t="shared" si="142"/>
        <v>0</v>
      </c>
    </row>
    <row r="389" spans="1:10" ht="24" hidden="1" outlineLevel="1">
      <c r="A389" s="947"/>
      <c r="B389" s="947"/>
      <c r="C389" s="111" t="s">
        <v>525</v>
      </c>
      <c r="D389" s="112">
        <v>0</v>
      </c>
      <c r="E389" s="112">
        <v>0</v>
      </c>
      <c r="F389" s="112">
        <v>0</v>
      </c>
      <c r="G389" s="112">
        <v>0</v>
      </c>
      <c r="H389" s="113">
        <f t="shared" si="140"/>
        <v>0</v>
      </c>
      <c r="I389" s="113">
        <f t="shared" si="141"/>
        <v>0</v>
      </c>
      <c r="J389" s="113">
        <f t="shared" si="142"/>
        <v>0</v>
      </c>
    </row>
    <row r="390" spans="1:10" ht="48" hidden="1" outlineLevel="1">
      <c r="A390" s="947"/>
      <c r="B390" s="947"/>
      <c r="C390" s="111" t="s">
        <v>526</v>
      </c>
      <c r="D390" s="112">
        <v>0</v>
      </c>
      <c r="E390" s="112">
        <v>0</v>
      </c>
      <c r="F390" s="112">
        <v>0</v>
      </c>
      <c r="G390" s="112">
        <v>0</v>
      </c>
      <c r="H390" s="113">
        <f t="shared" si="140"/>
        <v>0</v>
      </c>
      <c r="I390" s="113">
        <f t="shared" si="141"/>
        <v>0</v>
      </c>
      <c r="J390" s="113">
        <f t="shared" si="142"/>
        <v>0</v>
      </c>
    </row>
    <row r="391" spans="1:10" ht="15" customHeight="1" collapsed="1">
      <c r="A391" s="946" t="s">
        <v>527</v>
      </c>
      <c r="B391" s="946"/>
      <c r="C391" s="946"/>
      <c r="D391" s="109">
        <f t="shared" ref="D391:J391" si="143">SUM(D392:D405)</f>
        <v>0</v>
      </c>
      <c r="E391" s="109">
        <f t="shared" si="143"/>
        <v>0</v>
      </c>
      <c r="F391" s="109">
        <f t="shared" si="143"/>
        <v>6</v>
      </c>
      <c r="G391" s="109">
        <f t="shared" si="143"/>
        <v>0</v>
      </c>
      <c r="H391" s="110">
        <f t="shared" si="143"/>
        <v>6</v>
      </c>
      <c r="I391" s="110">
        <f t="shared" si="143"/>
        <v>0</v>
      </c>
      <c r="J391" s="110">
        <f t="shared" si="143"/>
        <v>6</v>
      </c>
    </row>
    <row r="392" spans="1:10" hidden="1" outlineLevel="1">
      <c r="A392" s="947" t="s">
        <v>527</v>
      </c>
      <c r="B392" s="947" t="s">
        <v>528</v>
      </c>
      <c r="C392" s="111" t="s">
        <v>529</v>
      </c>
      <c r="D392" s="112">
        <v>0</v>
      </c>
      <c r="E392" s="112">
        <v>0</v>
      </c>
      <c r="F392" s="112">
        <v>0</v>
      </c>
      <c r="G392" s="112">
        <v>0</v>
      </c>
      <c r="H392" s="113">
        <f t="shared" ref="H392:H405" si="144">+D392+F392</f>
        <v>0</v>
      </c>
      <c r="I392" s="113">
        <f t="shared" ref="I392:I405" si="145">+G392+E392</f>
        <v>0</v>
      </c>
      <c r="J392" s="113">
        <f t="shared" ref="J392:J405" si="146">+I392+H392</f>
        <v>0</v>
      </c>
    </row>
    <row r="393" spans="1:10" hidden="1" outlineLevel="1">
      <c r="A393" s="947"/>
      <c r="B393" s="947"/>
      <c r="C393" s="111" t="s">
        <v>530</v>
      </c>
      <c r="D393" s="112">
        <v>0</v>
      </c>
      <c r="E393" s="112">
        <v>0</v>
      </c>
      <c r="F393" s="112">
        <v>6</v>
      </c>
      <c r="G393" s="112">
        <v>0</v>
      </c>
      <c r="H393" s="113">
        <f t="shared" si="144"/>
        <v>6</v>
      </c>
      <c r="I393" s="113">
        <f t="shared" si="145"/>
        <v>0</v>
      </c>
      <c r="J393" s="113">
        <f t="shared" si="146"/>
        <v>6</v>
      </c>
    </row>
    <row r="394" spans="1:10" hidden="1" outlineLevel="1">
      <c r="A394" s="947"/>
      <c r="B394" s="947"/>
      <c r="C394" s="111" t="s">
        <v>531</v>
      </c>
      <c r="D394" s="112">
        <v>0</v>
      </c>
      <c r="E394" s="112">
        <v>0</v>
      </c>
      <c r="F394" s="112">
        <v>0</v>
      </c>
      <c r="G394" s="112">
        <v>0</v>
      </c>
      <c r="H394" s="113">
        <f t="shared" si="144"/>
        <v>0</v>
      </c>
      <c r="I394" s="113">
        <f t="shared" si="145"/>
        <v>0</v>
      </c>
      <c r="J394" s="113">
        <f t="shared" si="146"/>
        <v>0</v>
      </c>
    </row>
    <row r="395" spans="1:10" hidden="1" outlineLevel="1">
      <c r="A395" s="947"/>
      <c r="B395" s="947" t="s">
        <v>532</v>
      </c>
      <c r="C395" s="111" t="s">
        <v>533</v>
      </c>
      <c r="D395" s="112">
        <v>0</v>
      </c>
      <c r="E395" s="112">
        <v>0</v>
      </c>
      <c r="F395" s="112">
        <v>0</v>
      </c>
      <c r="G395" s="112">
        <v>0</v>
      </c>
      <c r="H395" s="113">
        <f t="shared" si="144"/>
        <v>0</v>
      </c>
      <c r="I395" s="113">
        <f t="shared" si="145"/>
        <v>0</v>
      </c>
      <c r="J395" s="113">
        <f t="shared" si="146"/>
        <v>0</v>
      </c>
    </row>
    <row r="396" spans="1:10" ht="24" hidden="1" outlineLevel="1">
      <c r="A396" s="947"/>
      <c r="B396" s="947"/>
      <c r="C396" s="111" t="s">
        <v>534</v>
      </c>
      <c r="D396" s="112">
        <v>0</v>
      </c>
      <c r="E396" s="112">
        <v>0</v>
      </c>
      <c r="F396" s="112">
        <v>0</v>
      </c>
      <c r="G396" s="112">
        <v>0</v>
      </c>
      <c r="H396" s="113">
        <f t="shared" si="144"/>
        <v>0</v>
      </c>
      <c r="I396" s="113">
        <f t="shared" si="145"/>
        <v>0</v>
      </c>
      <c r="J396" s="113">
        <f t="shared" si="146"/>
        <v>0</v>
      </c>
    </row>
    <row r="397" spans="1:10" ht="48" hidden="1" outlineLevel="1">
      <c r="A397" s="947"/>
      <c r="B397" s="947"/>
      <c r="C397" s="111" t="s">
        <v>535</v>
      </c>
      <c r="D397" s="112">
        <v>0</v>
      </c>
      <c r="E397" s="112">
        <v>0</v>
      </c>
      <c r="F397" s="112">
        <v>0</v>
      </c>
      <c r="G397" s="112">
        <v>0</v>
      </c>
      <c r="H397" s="113">
        <f t="shared" si="144"/>
        <v>0</v>
      </c>
      <c r="I397" s="113">
        <f t="shared" si="145"/>
        <v>0</v>
      </c>
      <c r="J397" s="113">
        <f t="shared" si="146"/>
        <v>0</v>
      </c>
    </row>
    <row r="398" spans="1:10" hidden="1" outlineLevel="1">
      <c r="A398" s="947"/>
      <c r="B398" s="947"/>
      <c r="C398" s="111" t="s">
        <v>536</v>
      </c>
      <c r="D398" s="112">
        <v>0</v>
      </c>
      <c r="E398" s="112">
        <v>0</v>
      </c>
      <c r="F398" s="112">
        <v>0</v>
      </c>
      <c r="G398" s="112">
        <v>0</v>
      </c>
      <c r="H398" s="113">
        <f t="shared" si="144"/>
        <v>0</v>
      </c>
      <c r="I398" s="113">
        <f t="shared" si="145"/>
        <v>0</v>
      </c>
      <c r="J398" s="113">
        <f t="shared" si="146"/>
        <v>0</v>
      </c>
    </row>
    <row r="399" spans="1:10" hidden="1" outlineLevel="1">
      <c r="A399" s="947"/>
      <c r="B399" s="947" t="s">
        <v>537</v>
      </c>
      <c r="C399" s="111" t="s">
        <v>538</v>
      </c>
      <c r="D399" s="112">
        <v>0</v>
      </c>
      <c r="E399" s="112">
        <v>0</v>
      </c>
      <c r="F399" s="112">
        <v>0</v>
      </c>
      <c r="G399" s="112">
        <v>0</v>
      </c>
      <c r="H399" s="113">
        <f t="shared" si="144"/>
        <v>0</v>
      </c>
      <c r="I399" s="113">
        <f t="shared" si="145"/>
        <v>0</v>
      </c>
      <c r="J399" s="113">
        <f t="shared" si="146"/>
        <v>0</v>
      </c>
    </row>
    <row r="400" spans="1:10" hidden="1" outlineLevel="1">
      <c r="A400" s="947"/>
      <c r="B400" s="947"/>
      <c r="C400" s="111" t="s">
        <v>539</v>
      </c>
      <c r="D400" s="112">
        <v>0</v>
      </c>
      <c r="E400" s="112">
        <v>0</v>
      </c>
      <c r="F400" s="112">
        <v>0</v>
      </c>
      <c r="G400" s="112">
        <v>0</v>
      </c>
      <c r="H400" s="113">
        <f t="shared" si="144"/>
        <v>0</v>
      </c>
      <c r="I400" s="113">
        <f t="shared" si="145"/>
        <v>0</v>
      </c>
      <c r="J400" s="113">
        <f t="shared" si="146"/>
        <v>0</v>
      </c>
    </row>
    <row r="401" spans="1:10" hidden="1" outlineLevel="1">
      <c r="A401" s="947"/>
      <c r="B401" s="947"/>
      <c r="C401" s="111" t="s">
        <v>540</v>
      </c>
      <c r="D401" s="112">
        <v>0</v>
      </c>
      <c r="E401" s="112">
        <v>0</v>
      </c>
      <c r="F401" s="112">
        <v>0</v>
      </c>
      <c r="G401" s="112">
        <v>0</v>
      </c>
      <c r="H401" s="113">
        <f t="shared" si="144"/>
        <v>0</v>
      </c>
      <c r="I401" s="113">
        <f t="shared" si="145"/>
        <v>0</v>
      </c>
      <c r="J401" s="113">
        <f t="shared" si="146"/>
        <v>0</v>
      </c>
    </row>
    <row r="402" spans="1:10" hidden="1" outlineLevel="1">
      <c r="A402" s="947"/>
      <c r="B402" s="947"/>
      <c r="C402" s="111" t="s">
        <v>541</v>
      </c>
      <c r="D402" s="112">
        <v>0</v>
      </c>
      <c r="E402" s="112">
        <v>0</v>
      </c>
      <c r="F402" s="112">
        <v>0</v>
      </c>
      <c r="G402" s="112">
        <v>0</v>
      </c>
      <c r="H402" s="113">
        <f t="shared" si="144"/>
        <v>0</v>
      </c>
      <c r="I402" s="113">
        <f t="shared" si="145"/>
        <v>0</v>
      </c>
      <c r="J402" s="113">
        <f t="shared" si="146"/>
        <v>0</v>
      </c>
    </row>
    <row r="403" spans="1:10" ht="36" hidden="1" outlineLevel="1">
      <c r="A403" s="947"/>
      <c r="B403" s="947"/>
      <c r="C403" s="111" t="s">
        <v>542</v>
      </c>
      <c r="D403" s="112">
        <v>0</v>
      </c>
      <c r="E403" s="112">
        <v>0</v>
      </c>
      <c r="F403" s="112">
        <v>0</v>
      </c>
      <c r="G403" s="112">
        <v>0</v>
      </c>
      <c r="H403" s="113">
        <f t="shared" si="144"/>
        <v>0</v>
      </c>
      <c r="I403" s="113">
        <f t="shared" si="145"/>
        <v>0</v>
      </c>
      <c r="J403" s="113">
        <f t="shared" si="146"/>
        <v>0</v>
      </c>
    </row>
    <row r="404" spans="1:10" hidden="1" outlineLevel="1">
      <c r="A404" s="947"/>
      <c r="B404" s="947" t="s">
        <v>543</v>
      </c>
      <c r="C404" s="111" t="s">
        <v>544</v>
      </c>
      <c r="D404" s="112">
        <v>0</v>
      </c>
      <c r="E404" s="112">
        <v>0</v>
      </c>
      <c r="F404" s="112">
        <v>0</v>
      </c>
      <c r="G404" s="112">
        <v>0</v>
      </c>
      <c r="H404" s="113">
        <f t="shared" si="144"/>
        <v>0</v>
      </c>
      <c r="I404" s="113">
        <f t="shared" si="145"/>
        <v>0</v>
      </c>
      <c r="J404" s="113">
        <f t="shared" si="146"/>
        <v>0</v>
      </c>
    </row>
    <row r="405" spans="1:10" ht="36" hidden="1" outlineLevel="1">
      <c r="A405" s="947"/>
      <c r="B405" s="947"/>
      <c r="C405" s="111" t="s">
        <v>545</v>
      </c>
      <c r="D405" s="112">
        <v>0</v>
      </c>
      <c r="E405" s="112">
        <v>0</v>
      </c>
      <c r="F405" s="112">
        <v>0</v>
      </c>
      <c r="G405" s="112">
        <v>0</v>
      </c>
      <c r="H405" s="113">
        <f t="shared" si="144"/>
        <v>0</v>
      </c>
      <c r="I405" s="113">
        <f t="shared" si="145"/>
        <v>0</v>
      </c>
      <c r="J405" s="113">
        <f t="shared" si="146"/>
        <v>0</v>
      </c>
    </row>
    <row r="406" spans="1:10" ht="20.25" customHeight="1" collapsed="1">
      <c r="A406" s="946" t="s">
        <v>546</v>
      </c>
      <c r="B406" s="946"/>
      <c r="C406" s="946"/>
      <c r="D406" s="109">
        <f t="shared" ref="D406:J406" si="147">SUM(D407:D412)</f>
        <v>0</v>
      </c>
      <c r="E406" s="109">
        <f t="shared" si="147"/>
        <v>0</v>
      </c>
      <c r="F406" s="109">
        <f t="shared" si="147"/>
        <v>0</v>
      </c>
      <c r="G406" s="109">
        <f t="shared" si="147"/>
        <v>0</v>
      </c>
      <c r="H406" s="110">
        <f t="shared" si="147"/>
        <v>0</v>
      </c>
      <c r="I406" s="110">
        <f t="shared" si="147"/>
        <v>0</v>
      </c>
      <c r="J406" s="110">
        <f t="shared" si="147"/>
        <v>0</v>
      </c>
    </row>
    <row r="407" spans="1:10" ht="36" hidden="1" outlineLevel="1">
      <c r="A407" s="947" t="s">
        <v>546</v>
      </c>
      <c r="B407" s="947" t="s">
        <v>547</v>
      </c>
      <c r="C407" s="111" t="s">
        <v>548</v>
      </c>
      <c r="D407" s="112">
        <v>0</v>
      </c>
      <c r="E407" s="112">
        <v>0</v>
      </c>
      <c r="F407" s="112">
        <v>0</v>
      </c>
      <c r="G407" s="112">
        <v>0</v>
      </c>
      <c r="H407" s="113">
        <f t="shared" ref="H407:H412" si="148">+D407+F407</f>
        <v>0</v>
      </c>
      <c r="I407" s="113">
        <f t="shared" ref="I407:I412" si="149">+G407+E407</f>
        <v>0</v>
      </c>
      <c r="J407" s="113">
        <f t="shared" ref="J407:J412" si="150">+I407+H407</f>
        <v>0</v>
      </c>
    </row>
    <row r="408" spans="1:10" ht="24" hidden="1" outlineLevel="1">
      <c r="A408" s="947"/>
      <c r="B408" s="947"/>
      <c r="C408" s="111" t="s">
        <v>549</v>
      </c>
      <c r="D408" s="112">
        <v>0</v>
      </c>
      <c r="E408" s="112">
        <v>0</v>
      </c>
      <c r="F408" s="112">
        <v>0</v>
      </c>
      <c r="G408" s="112">
        <v>0</v>
      </c>
      <c r="H408" s="113">
        <f t="shared" si="148"/>
        <v>0</v>
      </c>
      <c r="I408" s="113">
        <f t="shared" si="149"/>
        <v>0</v>
      </c>
      <c r="J408" s="113">
        <f t="shared" si="150"/>
        <v>0</v>
      </c>
    </row>
    <row r="409" spans="1:10" ht="60" hidden="1" outlineLevel="1">
      <c r="A409" s="947"/>
      <c r="B409" s="111" t="s">
        <v>550</v>
      </c>
      <c r="C409" s="111" t="s">
        <v>551</v>
      </c>
      <c r="D409" s="112">
        <v>0</v>
      </c>
      <c r="E409" s="112">
        <v>0</v>
      </c>
      <c r="F409" s="112">
        <v>0</v>
      </c>
      <c r="G409" s="112">
        <v>0</v>
      </c>
      <c r="H409" s="113">
        <f t="shared" si="148"/>
        <v>0</v>
      </c>
      <c r="I409" s="113">
        <f t="shared" si="149"/>
        <v>0</v>
      </c>
      <c r="J409" s="113">
        <f t="shared" si="150"/>
        <v>0</v>
      </c>
    </row>
    <row r="410" spans="1:10" ht="36" hidden="1" outlineLevel="1">
      <c r="A410" s="947"/>
      <c r="B410" s="947" t="s">
        <v>552</v>
      </c>
      <c r="C410" s="111" t="s">
        <v>553</v>
      </c>
      <c r="D410" s="112">
        <v>0</v>
      </c>
      <c r="E410" s="112">
        <v>0</v>
      </c>
      <c r="F410" s="112">
        <v>0</v>
      </c>
      <c r="G410" s="112">
        <v>0</v>
      </c>
      <c r="H410" s="113">
        <f t="shared" si="148"/>
        <v>0</v>
      </c>
      <c r="I410" s="113">
        <f t="shared" si="149"/>
        <v>0</v>
      </c>
      <c r="J410" s="113">
        <f t="shared" si="150"/>
        <v>0</v>
      </c>
    </row>
    <row r="411" spans="1:10" ht="36" hidden="1" outlineLevel="1">
      <c r="A411" s="947"/>
      <c r="B411" s="947"/>
      <c r="C411" s="111" t="s">
        <v>554</v>
      </c>
      <c r="D411" s="112">
        <v>0</v>
      </c>
      <c r="E411" s="112">
        <v>0</v>
      </c>
      <c r="F411" s="112">
        <v>0</v>
      </c>
      <c r="G411" s="112">
        <v>0</v>
      </c>
      <c r="H411" s="113">
        <f t="shared" si="148"/>
        <v>0</v>
      </c>
      <c r="I411" s="113">
        <f t="shared" si="149"/>
        <v>0</v>
      </c>
      <c r="J411" s="113">
        <f t="shared" si="150"/>
        <v>0</v>
      </c>
    </row>
    <row r="412" spans="1:10" ht="96" hidden="1" outlineLevel="1">
      <c r="A412" s="947"/>
      <c r="B412" s="111" t="s">
        <v>555</v>
      </c>
      <c r="C412" s="111" t="s">
        <v>556</v>
      </c>
      <c r="D412" s="112">
        <v>0</v>
      </c>
      <c r="E412" s="112">
        <v>0</v>
      </c>
      <c r="F412" s="112">
        <v>0</v>
      </c>
      <c r="G412" s="112">
        <v>0</v>
      </c>
      <c r="H412" s="113">
        <f t="shared" si="148"/>
        <v>0</v>
      </c>
      <c r="I412" s="113">
        <f t="shared" si="149"/>
        <v>0</v>
      </c>
      <c r="J412" s="113">
        <f t="shared" si="150"/>
        <v>0</v>
      </c>
    </row>
    <row r="413" spans="1:10" ht="15" customHeight="1" collapsed="1">
      <c r="A413" s="946" t="s">
        <v>557</v>
      </c>
      <c r="B413" s="946"/>
      <c r="C413" s="946"/>
      <c r="D413" s="109">
        <f t="shared" ref="D413:J413" si="151">SUM(D414:D461)</f>
        <v>0</v>
      </c>
      <c r="E413" s="109">
        <f t="shared" si="151"/>
        <v>0</v>
      </c>
      <c r="F413" s="109">
        <f t="shared" si="151"/>
        <v>0</v>
      </c>
      <c r="G413" s="109">
        <f t="shared" si="151"/>
        <v>0</v>
      </c>
      <c r="H413" s="110">
        <f t="shared" si="151"/>
        <v>0</v>
      </c>
      <c r="I413" s="110">
        <f t="shared" si="151"/>
        <v>0</v>
      </c>
      <c r="J413" s="110">
        <f t="shared" si="151"/>
        <v>0</v>
      </c>
    </row>
    <row r="414" spans="1:10" ht="60" hidden="1" outlineLevel="1">
      <c r="A414" s="947" t="s">
        <v>557</v>
      </c>
      <c r="B414" s="947" t="s">
        <v>558</v>
      </c>
      <c r="C414" s="111" t="s">
        <v>559</v>
      </c>
      <c r="D414" s="112">
        <v>0</v>
      </c>
      <c r="E414" s="112">
        <v>0</v>
      </c>
      <c r="F414" s="112">
        <v>0</v>
      </c>
      <c r="G414" s="112">
        <v>0</v>
      </c>
      <c r="H414" s="113">
        <f t="shared" ref="H414:H461" si="152">+D414+F414</f>
        <v>0</v>
      </c>
      <c r="I414" s="113">
        <f t="shared" ref="I414:I461" si="153">+G414+E414</f>
        <v>0</v>
      </c>
      <c r="J414" s="113">
        <f t="shared" ref="J414:J461" si="154">+I414+H414</f>
        <v>0</v>
      </c>
    </row>
    <row r="415" spans="1:10" ht="48" hidden="1" outlineLevel="1">
      <c r="A415" s="947"/>
      <c r="B415" s="947"/>
      <c r="C415" s="111" t="s">
        <v>560</v>
      </c>
      <c r="D415" s="112">
        <v>0</v>
      </c>
      <c r="E415" s="112">
        <v>0</v>
      </c>
      <c r="F415" s="112">
        <v>0</v>
      </c>
      <c r="G415" s="112">
        <v>0</v>
      </c>
      <c r="H415" s="113">
        <f t="shared" si="152"/>
        <v>0</v>
      </c>
      <c r="I415" s="113">
        <f t="shared" si="153"/>
        <v>0</v>
      </c>
      <c r="J415" s="113">
        <f t="shared" si="154"/>
        <v>0</v>
      </c>
    </row>
    <row r="416" spans="1:10" ht="36" hidden="1" outlineLevel="1">
      <c r="A416" s="947"/>
      <c r="B416" s="947"/>
      <c r="C416" s="111" t="s">
        <v>561</v>
      </c>
      <c r="D416" s="112">
        <v>0</v>
      </c>
      <c r="E416" s="112">
        <v>0</v>
      </c>
      <c r="F416" s="112">
        <v>0</v>
      </c>
      <c r="G416" s="112">
        <v>0</v>
      </c>
      <c r="H416" s="113">
        <f t="shared" si="152"/>
        <v>0</v>
      </c>
      <c r="I416" s="113">
        <f t="shared" si="153"/>
        <v>0</v>
      </c>
      <c r="J416" s="113">
        <f t="shared" si="154"/>
        <v>0</v>
      </c>
    </row>
    <row r="417" spans="1:10" ht="48" hidden="1" outlineLevel="1">
      <c r="A417" s="947"/>
      <c r="B417" s="947"/>
      <c r="C417" s="111" t="s">
        <v>562</v>
      </c>
      <c r="D417" s="112">
        <v>0</v>
      </c>
      <c r="E417" s="112">
        <v>0</v>
      </c>
      <c r="F417" s="112">
        <v>0</v>
      </c>
      <c r="G417" s="112">
        <v>0</v>
      </c>
      <c r="H417" s="113">
        <f t="shared" si="152"/>
        <v>0</v>
      </c>
      <c r="I417" s="113">
        <f t="shared" si="153"/>
        <v>0</v>
      </c>
      <c r="J417" s="113">
        <f t="shared" si="154"/>
        <v>0</v>
      </c>
    </row>
    <row r="418" spans="1:10" ht="36" hidden="1" outlineLevel="1">
      <c r="A418" s="947"/>
      <c r="B418" s="947"/>
      <c r="C418" s="111" t="s">
        <v>563</v>
      </c>
      <c r="D418" s="112">
        <v>0</v>
      </c>
      <c r="E418" s="112">
        <v>0</v>
      </c>
      <c r="F418" s="112">
        <v>0</v>
      </c>
      <c r="G418" s="112">
        <v>0</v>
      </c>
      <c r="H418" s="113">
        <f t="shared" si="152"/>
        <v>0</v>
      </c>
      <c r="I418" s="113">
        <f t="shared" si="153"/>
        <v>0</v>
      </c>
      <c r="J418" s="113">
        <f t="shared" si="154"/>
        <v>0</v>
      </c>
    </row>
    <row r="419" spans="1:10" ht="36" hidden="1" outlineLevel="1">
      <c r="A419" s="947"/>
      <c r="B419" s="947"/>
      <c r="C419" s="111" t="s">
        <v>564</v>
      </c>
      <c r="D419" s="112">
        <v>0</v>
      </c>
      <c r="E419" s="112">
        <v>0</v>
      </c>
      <c r="F419" s="112">
        <v>0</v>
      </c>
      <c r="G419" s="112">
        <v>0</v>
      </c>
      <c r="H419" s="113">
        <f t="shared" si="152"/>
        <v>0</v>
      </c>
      <c r="I419" s="113">
        <f t="shared" si="153"/>
        <v>0</v>
      </c>
      <c r="J419" s="113">
        <f t="shared" si="154"/>
        <v>0</v>
      </c>
    </row>
    <row r="420" spans="1:10" ht="24" hidden="1" outlineLevel="1">
      <c r="A420" s="947"/>
      <c r="B420" s="947"/>
      <c r="C420" s="111" t="s">
        <v>565</v>
      </c>
      <c r="D420" s="112">
        <v>0</v>
      </c>
      <c r="E420" s="112">
        <v>0</v>
      </c>
      <c r="F420" s="112">
        <v>0</v>
      </c>
      <c r="G420" s="112">
        <v>0</v>
      </c>
      <c r="H420" s="113">
        <f t="shared" si="152"/>
        <v>0</v>
      </c>
      <c r="I420" s="113">
        <f t="shared" si="153"/>
        <v>0</v>
      </c>
      <c r="J420" s="113">
        <f t="shared" si="154"/>
        <v>0</v>
      </c>
    </row>
    <row r="421" spans="1:10" ht="24" hidden="1" outlineLevel="1">
      <c r="A421" s="947"/>
      <c r="B421" s="947"/>
      <c r="C421" s="111" t="s">
        <v>566</v>
      </c>
      <c r="D421" s="112">
        <v>0</v>
      </c>
      <c r="E421" s="112">
        <v>0</v>
      </c>
      <c r="F421" s="112">
        <v>0</v>
      </c>
      <c r="G421" s="112">
        <v>0</v>
      </c>
      <c r="H421" s="113">
        <f t="shared" si="152"/>
        <v>0</v>
      </c>
      <c r="I421" s="113">
        <f t="shared" si="153"/>
        <v>0</v>
      </c>
      <c r="J421" s="113">
        <f t="shared" si="154"/>
        <v>0</v>
      </c>
    </row>
    <row r="422" spans="1:10" ht="24" hidden="1" outlineLevel="1">
      <c r="A422" s="947"/>
      <c r="B422" s="947"/>
      <c r="C422" s="111" t="s">
        <v>567</v>
      </c>
      <c r="D422" s="112">
        <v>0</v>
      </c>
      <c r="E422" s="112">
        <v>0</v>
      </c>
      <c r="F422" s="112">
        <v>0</v>
      </c>
      <c r="G422" s="112">
        <v>0</v>
      </c>
      <c r="H422" s="113">
        <f t="shared" si="152"/>
        <v>0</v>
      </c>
      <c r="I422" s="113">
        <f t="shared" si="153"/>
        <v>0</v>
      </c>
      <c r="J422" s="113">
        <f t="shared" si="154"/>
        <v>0</v>
      </c>
    </row>
    <row r="423" spans="1:10" ht="36" hidden="1" outlineLevel="1">
      <c r="A423" s="947"/>
      <c r="B423" s="947" t="s">
        <v>568</v>
      </c>
      <c r="C423" s="111" t="s">
        <v>569</v>
      </c>
      <c r="D423" s="112">
        <v>0</v>
      </c>
      <c r="E423" s="112">
        <v>0</v>
      </c>
      <c r="F423" s="112">
        <v>0</v>
      </c>
      <c r="G423" s="112">
        <v>0</v>
      </c>
      <c r="H423" s="113">
        <f t="shared" si="152"/>
        <v>0</v>
      </c>
      <c r="I423" s="113">
        <f t="shared" si="153"/>
        <v>0</v>
      </c>
      <c r="J423" s="113">
        <f t="shared" si="154"/>
        <v>0</v>
      </c>
    </row>
    <row r="424" spans="1:10" ht="24" hidden="1" outlineLevel="1">
      <c r="A424" s="947"/>
      <c r="B424" s="947"/>
      <c r="C424" s="111" t="s">
        <v>570</v>
      </c>
      <c r="D424" s="112">
        <v>0</v>
      </c>
      <c r="E424" s="112">
        <v>0</v>
      </c>
      <c r="F424" s="112">
        <v>0</v>
      </c>
      <c r="G424" s="112">
        <v>0</v>
      </c>
      <c r="H424" s="113">
        <f t="shared" si="152"/>
        <v>0</v>
      </c>
      <c r="I424" s="113">
        <f t="shared" si="153"/>
        <v>0</v>
      </c>
      <c r="J424" s="113">
        <f t="shared" si="154"/>
        <v>0</v>
      </c>
    </row>
    <row r="425" spans="1:10" ht="24" hidden="1" outlineLevel="1">
      <c r="A425" s="947"/>
      <c r="B425" s="947"/>
      <c r="C425" s="111" t="s">
        <v>571</v>
      </c>
      <c r="D425" s="112">
        <v>0</v>
      </c>
      <c r="E425" s="112">
        <v>0</v>
      </c>
      <c r="F425" s="112">
        <v>0</v>
      </c>
      <c r="G425" s="112">
        <v>0</v>
      </c>
      <c r="H425" s="113">
        <f t="shared" si="152"/>
        <v>0</v>
      </c>
      <c r="I425" s="113">
        <f t="shared" si="153"/>
        <v>0</v>
      </c>
      <c r="J425" s="113">
        <f t="shared" si="154"/>
        <v>0</v>
      </c>
    </row>
    <row r="426" spans="1:10" ht="24" hidden="1" outlineLevel="1">
      <c r="A426" s="947"/>
      <c r="B426" s="947"/>
      <c r="C426" s="111" t="s">
        <v>572</v>
      </c>
      <c r="D426" s="112">
        <v>0</v>
      </c>
      <c r="E426" s="112">
        <v>0</v>
      </c>
      <c r="F426" s="112">
        <v>0</v>
      </c>
      <c r="G426" s="112">
        <v>0</v>
      </c>
      <c r="H426" s="113">
        <f t="shared" si="152"/>
        <v>0</v>
      </c>
      <c r="I426" s="113">
        <f t="shared" si="153"/>
        <v>0</v>
      </c>
      <c r="J426" s="113">
        <f t="shared" si="154"/>
        <v>0</v>
      </c>
    </row>
    <row r="427" spans="1:10" ht="24" hidden="1" outlineLevel="1">
      <c r="A427" s="947"/>
      <c r="B427" s="947" t="s">
        <v>573</v>
      </c>
      <c r="C427" s="111" t="s">
        <v>574</v>
      </c>
      <c r="D427" s="112">
        <v>0</v>
      </c>
      <c r="E427" s="112">
        <v>0</v>
      </c>
      <c r="F427" s="112">
        <v>0</v>
      </c>
      <c r="G427" s="112">
        <v>0</v>
      </c>
      <c r="H427" s="113">
        <f t="shared" si="152"/>
        <v>0</v>
      </c>
      <c r="I427" s="113">
        <f t="shared" si="153"/>
        <v>0</v>
      </c>
      <c r="J427" s="113">
        <f t="shared" si="154"/>
        <v>0</v>
      </c>
    </row>
    <row r="428" spans="1:10" ht="24" hidden="1" outlineLevel="1">
      <c r="A428" s="947"/>
      <c r="B428" s="947"/>
      <c r="C428" s="111" t="s">
        <v>575</v>
      </c>
      <c r="D428" s="112">
        <v>0</v>
      </c>
      <c r="E428" s="112">
        <v>0</v>
      </c>
      <c r="F428" s="112">
        <v>0</v>
      </c>
      <c r="G428" s="112">
        <v>0</v>
      </c>
      <c r="H428" s="113">
        <f t="shared" si="152"/>
        <v>0</v>
      </c>
      <c r="I428" s="113">
        <f t="shared" si="153"/>
        <v>0</v>
      </c>
      <c r="J428" s="113">
        <f t="shared" si="154"/>
        <v>0</v>
      </c>
    </row>
    <row r="429" spans="1:10" ht="36" hidden="1" outlineLevel="1">
      <c r="A429" s="947"/>
      <c r="B429" s="947"/>
      <c r="C429" s="111" t="s">
        <v>576</v>
      </c>
      <c r="D429" s="112">
        <v>0</v>
      </c>
      <c r="E429" s="112">
        <v>0</v>
      </c>
      <c r="F429" s="112">
        <v>0</v>
      </c>
      <c r="G429" s="112">
        <v>0</v>
      </c>
      <c r="H429" s="113">
        <f t="shared" si="152"/>
        <v>0</v>
      </c>
      <c r="I429" s="113">
        <f t="shared" si="153"/>
        <v>0</v>
      </c>
      <c r="J429" s="113">
        <f t="shared" si="154"/>
        <v>0</v>
      </c>
    </row>
    <row r="430" spans="1:10" hidden="1" outlineLevel="1">
      <c r="A430" s="947"/>
      <c r="B430" s="947"/>
      <c r="C430" s="111" t="s">
        <v>577</v>
      </c>
      <c r="D430" s="112">
        <v>0</v>
      </c>
      <c r="E430" s="112">
        <v>0</v>
      </c>
      <c r="F430" s="112">
        <v>0</v>
      </c>
      <c r="G430" s="112">
        <v>0</v>
      </c>
      <c r="H430" s="113">
        <f t="shared" si="152"/>
        <v>0</v>
      </c>
      <c r="I430" s="113">
        <f t="shared" si="153"/>
        <v>0</v>
      </c>
      <c r="J430" s="113">
        <f t="shared" si="154"/>
        <v>0</v>
      </c>
    </row>
    <row r="431" spans="1:10" ht="24" hidden="1" outlineLevel="1">
      <c r="A431" s="947"/>
      <c r="B431" s="947"/>
      <c r="C431" s="111" t="s">
        <v>578</v>
      </c>
      <c r="D431" s="112">
        <v>0</v>
      </c>
      <c r="E431" s="112">
        <v>0</v>
      </c>
      <c r="F431" s="112">
        <v>0</v>
      </c>
      <c r="G431" s="112">
        <v>0</v>
      </c>
      <c r="H431" s="113">
        <f t="shared" si="152"/>
        <v>0</v>
      </c>
      <c r="I431" s="113">
        <f t="shared" si="153"/>
        <v>0</v>
      </c>
      <c r="J431" s="113">
        <f t="shared" si="154"/>
        <v>0</v>
      </c>
    </row>
    <row r="432" spans="1:10" ht="24" hidden="1" outlineLevel="1">
      <c r="A432" s="947"/>
      <c r="B432" s="947"/>
      <c r="C432" s="111" t="s">
        <v>579</v>
      </c>
      <c r="D432" s="112">
        <v>0</v>
      </c>
      <c r="E432" s="112">
        <v>0</v>
      </c>
      <c r="F432" s="112">
        <v>0</v>
      </c>
      <c r="G432" s="112">
        <v>0</v>
      </c>
      <c r="H432" s="113">
        <f t="shared" si="152"/>
        <v>0</v>
      </c>
      <c r="I432" s="113">
        <f t="shared" si="153"/>
        <v>0</v>
      </c>
      <c r="J432" s="113">
        <f t="shared" si="154"/>
        <v>0</v>
      </c>
    </row>
    <row r="433" spans="1:10" ht="24" hidden="1" outlineLevel="1">
      <c r="A433" s="947"/>
      <c r="B433" s="947"/>
      <c r="C433" s="111" t="s">
        <v>580</v>
      </c>
      <c r="D433" s="112">
        <v>0</v>
      </c>
      <c r="E433" s="112">
        <v>0</v>
      </c>
      <c r="F433" s="112">
        <v>0</v>
      </c>
      <c r="G433" s="112">
        <v>0</v>
      </c>
      <c r="H433" s="113">
        <f t="shared" si="152"/>
        <v>0</v>
      </c>
      <c r="I433" s="113">
        <f t="shared" si="153"/>
        <v>0</v>
      </c>
      <c r="J433" s="113">
        <f t="shared" si="154"/>
        <v>0</v>
      </c>
    </row>
    <row r="434" spans="1:10" ht="48" hidden="1" outlineLevel="1">
      <c r="A434" s="947"/>
      <c r="B434" s="947"/>
      <c r="C434" s="111" t="s">
        <v>581</v>
      </c>
      <c r="D434" s="112">
        <v>0</v>
      </c>
      <c r="E434" s="112">
        <v>0</v>
      </c>
      <c r="F434" s="112">
        <v>0</v>
      </c>
      <c r="G434" s="112">
        <v>0</v>
      </c>
      <c r="H434" s="113">
        <f t="shared" si="152"/>
        <v>0</v>
      </c>
      <c r="I434" s="113">
        <f t="shared" si="153"/>
        <v>0</v>
      </c>
      <c r="J434" s="113">
        <f t="shared" si="154"/>
        <v>0</v>
      </c>
    </row>
    <row r="435" spans="1:10" ht="36" hidden="1" outlineLevel="1">
      <c r="A435" s="947"/>
      <c r="B435" s="947"/>
      <c r="C435" s="111" t="s">
        <v>582</v>
      </c>
      <c r="D435" s="112">
        <v>0</v>
      </c>
      <c r="E435" s="112">
        <v>0</v>
      </c>
      <c r="F435" s="112">
        <v>0</v>
      </c>
      <c r="G435" s="112">
        <v>0</v>
      </c>
      <c r="H435" s="113">
        <f t="shared" si="152"/>
        <v>0</v>
      </c>
      <c r="I435" s="113">
        <f t="shared" si="153"/>
        <v>0</v>
      </c>
      <c r="J435" s="113">
        <f t="shared" si="154"/>
        <v>0</v>
      </c>
    </row>
    <row r="436" spans="1:10" ht="24" hidden="1" outlineLevel="1">
      <c r="A436" s="947"/>
      <c r="B436" s="947" t="s">
        <v>583</v>
      </c>
      <c r="C436" s="111" t="s">
        <v>584</v>
      </c>
      <c r="D436" s="112">
        <v>0</v>
      </c>
      <c r="E436" s="112">
        <v>0</v>
      </c>
      <c r="F436" s="112">
        <v>0</v>
      </c>
      <c r="G436" s="112">
        <v>0</v>
      </c>
      <c r="H436" s="113">
        <f t="shared" si="152"/>
        <v>0</v>
      </c>
      <c r="I436" s="113">
        <f t="shared" si="153"/>
        <v>0</v>
      </c>
      <c r="J436" s="113">
        <f t="shared" si="154"/>
        <v>0</v>
      </c>
    </row>
    <row r="437" spans="1:10" ht="24" hidden="1" outlineLevel="1">
      <c r="A437" s="947"/>
      <c r="B437" s="947"/>
      <c r="C437" s="111" t="s">
        <v>585</v>
      </c>
      <c r="D437" s="112">
        <v>0</v>
      </c>
      <c r="E437" s="112">
        <v>0</v>
      </c>
      <c r="F437" s="112">
        <v>0</v>
      </c>
      <c r="G437" s="112">
        <v>0</v>
      </c>
      <c r="H437" s="113">
        <f t="shared" si="152"/>
        <v>0</v>
      </c>
      <c r="I437" s="113">
        <f t="shared" si="153"/>
        <v>0</v>
      </c>
      <c r="J437" s="113">
        <f t="shared" si="154"/>
        <v>0</v>
      </c>
    </row>
    <row r="438" spans="1:10" ht="24" hidden="1" outlineLevel="1">
      <c r="A438" s="947"/>
      <c r="B438" s="947"/>
      <c r="C438" s="111" t="s">
        <v>586</v>
      </c>
      <c r="D438" s="112">
        <v>0</v>
      </c>
      <c r="E438" s="112">
        <v>0</v>
      </c>
      <c r="F438" s="112">
        <v>0</v>
      </c>
      <c r="G438" s="112">
        <v>0</v>
      </c>
      <c r="H438" s="113">
        <f t="shared" si="152"/>
        <v>0</v>
      </c>
      <c r="I438" s="113">
        <f t="shared" si="153"/>
        <v>0</v>
      </c>
      <c r="J438" s="113">
        <f t="shared" si="154"/>
        <v>0</v>
      </c>
    </row>
    <row r="439" spans="1:10" ht="36" hidden="1" outlineLevel="1">
      <c r="A439" s="947"/>
      <c r="B439" s="947"/>
      <c r="C439" s="111" t="s">
        <v>587</v>
      </c>
      <c r="D439" s="112">
        <v>0</v>
      </c>
      <c r="E439" s="112">
        <v>0</v>
      </c>
      <c r="F439" s="112">
        <v>0</v>
      </c>
      <c r="G439" s="112">
        <v>0</v>
      </c>
      <c r="H439" s="113">
        <f t="shared" si="152"/>
        <v>0</v>
      </c>
      <c r="I439" s="113">
        <f t="shared" si="153"/>
        <v>0</v>
      </c>
      <c r="J439" s="113">
        <f t="shared" si="154"/>
        <v>0</v>
      </c>
    </row>
    <row r="440" spans="1:10" ht="24" hidden="1" outlineLevel="1">
      <c r="A440" s="947"/>
      <c r="B440" s="947"/>
      <c r="C440" s="111" t="s">
        <v>588</v>
      </c>
      <c r="D440" s="112">
        <v>0</v>
      </c>
      <c r="E440" s="112">
        <v>0</v>
      </c>
      <c r="F440" s="112">
        <v>0</v>
      </c>
      <c r="G440" s="112">
        <v>0</v>
      </c>
      <c r="H440" s="113">
        <f t="shared" si="152"/>
        <v>0</v>
      </c>
      <c r="I440" s="113">
        <f t="shared" si="153"/>
        <v>0</v>
      </c>
      <c r="J440" s="113">
        <f t="shared" si="154"/>
        <v>0</v>
      </c>
    </row>
    <row r="441" spans="1:10" ht="24" hidden="1" outlineLevel="1">
      <c r="A441" s="947"/>
      <c r="B441" s="947"/>
      <c r="C441" s="111" t="s">
        <v>589</v>
      </c>
      <c r="D441" s="112">
        <v>0</v>
      </c>
      <c r="E441" s="112">
        <v>0</v>
      </c>
      <c r="F441" s="112">
        <v>0</v>
      </c>
      <c r="G441" s="112">
        <v>0</v>
      </c>
      <c r="H441" s="113">
        <f t="shared" si="152"/>
        <v>0</v>
      </c>
      <c r="I441" s="113">
        <f t="shared" si="153"/>
        <v>0</v>
      </c>
      <c r="J441" s="113">
        <f t="shared" si="154"/>
        <v>0</v>
      </c>
    </row>
    <row r="442" spans="1:10" ht="24" hidden="1" outlineLevel="1">
      <c r="A442" s="947"/>
      <c r="B442" s="947"/>
      <c r="C442" s="111" t="s">
        <v>590</v>
      </c>
      <c r="D442" s="112">
        <v>0</v>
      </c>
      <c r="E442" s="112">
        <v>0</v>
      </c>
      <c r="F442" s="112">
        <v>0</v>
      </c>
      <c r="G442" s="112">
        <v>0</v>
      </c>
      <c r="H442" s="113">
        <f t="shared" si="152"/>
        <v>0</v>
      </c>
      <c r="I442" s="113">
        <f t="shared" si="153"/>
        <v>0</v>
      </c>
      <c r="J442" s="113">
        <f t="shared" si="154"/>
        <v>0</v>
      </c>
    </row>
    <row r="443" spans="1:10" ht="24" hidden="1" outlineLevel="1">
      <c r="A443" s="947"/>
      <c r="B443" s="947"/>
      <c r="C443" s="111" t="s">
        <v>591</v>
      </c>
      <c r="D443" s="112">
        <v>0</v>
      </c>
      <c r="E443" s="112">
        <v>0</v>
      </c>
      <c r="F443" s="112">
        <v>0</v>
      </c>
      <c r="G443" s="112">
        <v>0</v>
      </c>
      <c r="H443" s="113">
        <f t="shared" si="152"/>
        <v>0</v>
      </c>
      <c r="I443" s="113">
        <f t="shared" si="153"/>
        <v>0</v>
      </c>
      <c r="J443" s="113">
        <f t="shared" si="154"/>
        <v>0</v>
      </c>
    </row>
    <row r="444" spans="1:10" ht="24" hidden="1" outlineLevel="1">
      <c r="A444" s="947"/>
      <c r="B444" s="947"/>
      <c r="C444" s="111" t="s">
        <v>592</v>
      </c>
      <c r="D444" s="112">
        <v>0</v>
      </c>
      <c r="E444" s="112">
        <v>0</v>
      </c>
      <c r="F444" s="112">
        <v>0</v>
      </c>
      <c r="G444" s="112">
        <v>0</v>
      </c>
      <c r="H444" s="113">
        <f t="shared" si="152"/>
        <v>0</v>
      </c>
      <c r="I444" s="113">
        <f t="shared" si="153"/>
        <v>0</v>
      </c>
      <c r="J444" s="113">
        <f t="shared" si="154"/>
        <v>0</v>
      </c>
    </row>
    <row r="445" spans="1:10" ht="36" hidden="1" outlineLevel="1">
      <c r="A445" s="947"/>
      <c r="B445" s="947" t="s">
        <v>593</v>
      </c>
      <c r="C445" s="111" t="s">
        <v>594</v>
      </c>
      <c r="D445" s="112">
        <v>0</v>
      </c>
      <c r="E445" s="112">
        <v>0</v>
      </c>
      <c r="F445" s="112">
        <v>0</v>
      </c>
      <c r="G445" s="112">
        <v>0</v>
      </c>
      <c r="H445" s="113">
        <f t="shared" si="152"/>
        <v>0</v>
      </c>
      <c r="I445" s="113">
        <f t="shared" si="153"/>
        <v>0</v>
      </c>
      <c r="J445" s="113">
        <f t="shared" si="154"/>
        <v>0</v>
      </c>
    </row>
    <row r="446" spans="1:10" ht="48" hidden="1" outlineLevel="1">
      <c r="A446" s="947"/>
      <c r="B446" s="947"/>
      <c r="C446" s="111" t="s">
        <v>595</v>
      </c>
      <c r="D446" s="112">
        <v>0</v>
      </c>
      <c r="E446" s="112">
        <v>0</v>
      </c>
      <c r="F446" s="112">
        <v>0</v>
      </c>
      <c r="G446" s="112">
        <v>0</v>
      </c>
      <c r="H446" s="113">
        <f t="shared" si="152"/>
        <v>0</v>
      </c>
      <c r="I446" s="113">
        <f t="shared" si="153"/>
        <v>0</v>
      </c>
      <c r="J446" s="113">
        <f t="shared" si="154"/>
        <v>0</v>
      </c>
    </row>
    <row r="447" spans="1:10" ht="36" hidden="1" outlineLevel="1">
      <c r="A447" s="947"/>
      <c r="B447" s="947" t="s">
        <v>596</v>
      </c>
      <c r="C447" s="111" t="s">
        <v>597</v>
      </c>
      <c r="D447" s="112">
        <v>0</v>
      </c>
      <c r="E447" s="112">
        <v>0</v>
      </c>
      <c r="F447" s="112">
        <v>0</v>
      </c>
      <c r="G447" s="112">
        <v>0</v>
      </c>
      <c r="H447" s="113">
        <f t="shared" si="152"/>
        <v>0</v>
      </c>
      <c r="I447" s="113">
        <f t="shared" si="153"/>
        <v>0</v>
      </c>
      <c r="J447" s="113">
        <f t="shared" si="154"/>
        <v>0</v>
      </c>
    </row>
    <row r="448" spans="1:10" ht="24" hidden="1" outlineLevel="1">
      <c r="A448" s="947"/>
      <c r="B448" s="947"/>
      <c r="C448" s="111" t="s">
        <v>598</v>
      </c>
      <c r="D448" s="112">
        <v>0</v>
      </c>
      <c r="E448" s="112">
        <v>0</v>
      </c>
      <c r="F448" s="112">
        <v>0</v>
      </c>
      <c r="G448" s="112">
        <v>0</v>
      </c>
      <c r="H448" s="113">
        <f t="shared" si="152"/>
        <v>0</v>
      </c>
      <c r="I448" s="113">
        <f t="shared" si="153"/>
        <v>0</v>
      </c>
      <c r="J448" s="113">
        <f t="shared" si="154"/>
        <v>0</v>
      </c>
    </row>
    <row r="449" spans="1:10" ht="36" hidden="1" outlineLevel="1">
      <c r="A449" s="947"/>
      <c r="B449" s="947"/>
      <c r="C449" s="111" t="s">
        <v>599</v>
      </c>
      <c r="D449" s="112">
        <v>0</v>
      </c>
      <c r="E449" s="112">
        <v>0</v>
      </c>
      <c r="F449" s="112">
        <v>0</v>
      </c>
      <c r="G449" s="112">
        <v>0</v>
      </c>
      <c r="H449" s="113">
        <f t="shared" si="152"/>
        <v>0</v>
      </c>
      <c r="I449" s="113">
        <f t="shared" si="153"/>
        <v>0</v>
      </c>
      <c r="J449" s="113">
        <f t="shared" si="154"/>
        <v>0</v>
      </c>
    </row>
    <row r="450" spans="1:10" ht="36" hidden="1" outlineLevel="1">
      <c r="A450" s="947"/>
      <c r="B450" s="947"/>
      <c r="C450" s="111" t="s">
        <v>600</v>
      </c>
      <c r="D450" s="112">
        <v>0</v>
      </c>
      <c r="E450" s="112">
        <v>0</v>
      </c>
      <c r="F450" s="112">
        <v>0</v>
      </c>
      <c r="G450" s="112">
        <v>0</v>
      </c>
      <c r="H450" s="113">
        <f t="shared" si="152"/>
        <v>0</v>
      </c>
      <c r="I450" s="113">
        <f t="shared" si="153"/>
        <v>0</v>
      </c>
      <c r="J450" s="113">
        <f t="shared" si="154"/>
        <v>0</v>
      </c>
    </row>
    <row r="451" spans="1:10" ht="24" hidden="1" outlineLevel="1">
      <c r="A451" s="947"/>
      <c r="B451" s="947"/>
      <c r="C451" s="111" t="s">
        <v>601</v>
      </c>
      <c r="D451" s="112">
        <v>0</v>
      </c>
      <c r="E451" s="112">
        <v>0</v>
      </c>
      <c r="F451" s="112">
        <v>0</v>
      </c>
      <c r="G451" s="112">
        <v>0</v>
      </c>
      <c r="H451" s="113">
        <f t="shared" si="152"/>
        <v>0</v>
      </c>
      <c r="I451" s="113">
        <f t="shared" si="153"/>
        <v>0</v>
      </c>
      <c r="J451" s="113">
        <f t="shared" si="154"/>
        <v>0</v>
      </c>
    </row>
    <row r="452" spans="1:10" ht="24" hidden="1" outlineLevel="1">
      <c r="A452" s="947"/>
      <c r="B452" s="947"/>
      <c r="C452" s="111" t="s">
        <v>602</v>
      </c>
      <c r="D452" s="112">
        <v>0</v>
      </c>
      <c r="E452" s="112">
        <v>0</v>
      </c>
      <c r="F452" s="112">
        <v>0</v>
      </c>
      <c r="G452" s="112">
        <v>0</v>
      </c>
      <c r="H452" s="113">
        <f t="shared" si="152"/>
        <v>0</v>
      </c>
      <c r="I452" s="113">
        <f t="shared" si="153"/>
        <v>0</v>
      </c>
      <c r="J452" s="113">
        <f t="shared" si="154"/>
        <v>0</v>
      </c>
    </row>
    <row r="453" spans="1:10" ht="24" hidden="1" outlineLevel="1">
      <c r="A453" s="947"/>
      <c r="B453" s="947"/>
      <c r="C453" s="111" t="s">
        <v>603</v>
      </c>
      <c r="D453" s="112">
        <v>0</v>
      </c>
      <c r="E453" s="112">
        <v>0</v>
      </c>
      <c r="F453" s="112">
        <v>0</v>
      </c>
      <c r="G453" s="112">
        <v>0</v>
      </c>
      <c r="H453" s="113">
        <f t="shared" si="152"/>
        <v>0</v>
      </c>
      <c r="I453" s="113">
        <f t="shared" si="153"/>
        <v>0</v>
      </c>
      <c r="J453" s="113">
        <f t="shared" si="154"/>
        <v>0</v>
      </c>
    </row>
    <row r="454" spans="1:10" ht="36" hidden="1" outlineLevel="1">
      <c r="A454" s="947"/>
      <c r="B454" s="947" t="s">
        <v>604</v>
      </c>
      <c r="C454" s="111" t="s">
        <v>605</v>
      </c>
      <c r="D454" s="112">
        <v>0</v>
      </c>
      <c r="E454" s="112">
        <v>0</v>
      </c>
      <c r="F454" s="112">
        <v>0</v>
      </c>
      <c r="G454" s="112">
        <v>0</v>
      </c>
      <c r="H454" s="113">
        <f t="shared" si="152"/>
        <v>0</v>
      </c>
      <c r="I454" s="113">
        <f t="shared" si="153"/>
        <v>0</v>
      </c>
      <c r="J454" s="113">
        <f t="shared" si="154"/>
        <v>0</v>
      </c>
    </row>
    <row r="455" spans="1:10" ht="24" hidden="1" outlineLevel="1">
      <c r="A455" s="947"/>
      <c r="B455" s="947"/>
      <c r="C455" s="111" t="s">
        <v>606</v>
      </c>
      <c r="D455" s="112">
        <v>0</v>
      </c>
      <c r="E455" s="112">
        <v>0</v>
      </c>
      <c r="F455" s="112">
        <v>0</v>
      </c>
      <c r="G455" s="112">
        <v>0</v>
      </c>
      <c r="H455" s="113">
        <f t="shared" si="152"/>
        <v>0</v>
      </c>
      <c r="I455" s="113">
        <f t="shared" si="153"/>
        <v>0</v>
      </c>
      <c r="J455" s="113">
        <f t="shared" si="154"/>
        <v>0</v>
      </c>
    </row>
    <row r="456" spans="1:10" ht="24" hidden="1" outlineLevel="1">
      <c r="A456" s="947"/>
      <c r="B456" s="947"/>
      <c r="C456" s="111" t="s">
        <v>607</v>
      </c>
      <c r="D456" s="112">
        <v>0</v>
      </c>
      <c r="E456" s="112">
        <v>0</v>
      </c>
      <c r="F456" s="112">
        <v>0</v>
      </c>
      <c r="G456" s="112">
        <v>0</v>
      </c>
      <c r="H456" s="113">
        <f t="shared" si="152"/>
        <v>0</v>
      </c>
      <c r="I456" s="113">
        <f t="shared" si="153"/>
        <v>0</v>
      </c>
      <c r="J456" s="113">
        <f t="shared" si="154"/>
        <v>0</v>
      </c>
    </row>
    <row r="457" spans="1:10" ht="36" hidden="1" outlineLevel="1">
      <c r="A457" s="947"/>
      <c r="B457" s="947"/>
      <c r="C457" s="111" t="s">
        <v>608</v>
      </c>
      <c r="D457" s="112">
        <v>0</v>
      </c>
      <c r="E457" s="112">
        <v>0</v>
      </c>
      <c r="F457" s="112">
        <v>0</v>
      </c>
      <c r="G457" s="112">
        <v>0</v>
      </c>
      <c r="H457" s="113">
        <f t="shared" si="152"/>
        <v>0</v>
      </c>
      <c r="I457" s="113">
        <f t="shared" si="153"/>
        <v>0</v>
      </c>
      <c r="J457" s="113">
        <f t="shared" si="154"/>
        <v>0</v>
      </c>
    </row>
    <row r="458" spans="1:10" ht="24" hidden="1" outlineLevel="1">
      <c r="A458" s="947"/>
      <c r="B458" s="947"/>
      <c r="C458" s="111" t="s">
        <v>609</v>
      </c>
      <c r="D458" s="112">
        <v>0</v>
      </c>
      <c r="E458" s="112">
        <v>0</v>
      </c>
      <c r="F458" s="112">
        <v>0</v>
      </c>
      <c r="G458" s="112">
        <v>0</v>
      </c>
      <c r="H458" s="113">
        <f t="shared" si="152"/>
        <v>0</v>
      </c>
      <c r="I458" s="113">
        <f t="shared" si="153"/>
        <v>0</v>
      </c>
      <c r="J458" s="113">
        <f t="shared" si="154"/>
        <v>0</v>
      </c>
    </row>
    <row r="459" spans="1:10" ht="24" hidden="1" outlineLevel="1">
      <c r="A459" s="947"/>
      <c r="B459" s="947"/>
      <c r="C459" s="111" t="s">
        <v>610</v>
      </c>
      <c r="D459" s="112">
        <v>0</v>
      </c>
      <c r="E459" s="112">
        <v>0</v>
      </c>
      <c r="F459" s="112">
        <v>0</v>
      </c>
      <c r="G459" s="112">
        <v>0</v>
      </c>
      <c r="H459" s="113">
        <f t="shared" si="152"/>
        <v>0</v>
      </c>
      <c r="I459" s="113">
        <f t="shared" si="153"/>
        <v>0</v>
      </c>
      <c r="J459" s="113">
        <f t="shared" si="154"/>
        <v>0</v>
      </c>
    </row>
    <row r="460" spans="1:10" hidden="1" outlineLevel="1">
      <c r="A460" s="947"/>
      <c r="B460" s="947"/>
      <c r="C460" s="111" t="s">
        <v>611</v>
      </c>
      <c r="D460" s="112">
        <v>0</v>
      </c>
      <c r="E460" s="112">
        <v>0</v>
      </c>
      <c r="F460" s="112">
        <v>0</v>
      </c>
      <c r="G460" s="112">
        <v>0</v>
      </c>
      <c r="H460" s="113">
        <f t="shared" si="152"/>
        <v>0</v>
      </c>
      <c r="I460" s="113">
        <f t="shared" si="153"/>
        <v>0</v>
      </c>
      <c r="J460" s="113">
        <f t="shared" si="154"/>
        <v>0</v>
      </c>
    </row>
    <row r="461" spans="1:10" ht="108" hidden="1" outlineLevel="1">
      <c r="A461" s="947"/>
      <c r="B461" s="111" t="s">
        <v>612</v>
      </c>
      <c r="C461" s="111" t="s">
        <v>613</v>
      </c>
      <c r="D461" s="112">
        <v>0</v>
      </c>
      <c r="E461" s="112">
        <v>0</v>
      </c>
      <c r="F461" s="112">
        <v>0</v>
      </c>
      <c r="G461" s="112">
        <v>0</v>
      </c>
      <c r="H461" s="113">
        <f t="shared" si="152"/>
        <v>0</v>
      </c>
      <c r="I461" s="113">
        <f t="shared" si="153"/>
        <v>0</v>
      </c>
      <c r="J461" s="113">
        <f t="shared" si="154"/>
        <v>0</v>
      </c>
    </row>
    <row r="462" spans="1:10" ht="19.5" customHeight="1" collapsed="1">
      <c r="A462" s="946" t="s">
        <v>614</v>
      </c>
      <c r="B462" s="946"/>
      <c r="C462" s="946"/>
      <c r="D462" s="109">
        <f t="shared" ref="D462:J462" si="155">SUM(D463:D499)</f>
        <v>0</v>
      </c>
      <c r="E462" s="109">
        <f t="shared" si="155"/>
        <v>0</v>
      </c>
      <c r="F462" s="109">
        <f t="shared" si="155"/>
        <v>0</v>
      </c>
      <c r="G462" s="109">
        <f t="shared" si="155"/>
        <v>0</v>
      </c>
      <c r="H462" s="110">
        <f t="shared" si="155"/>
        <v>0</v>
      </c>
      <c r="I462" s="110">
        <f t="shared" si="155"/>
        <v>0</v>
      </c>
      <c r="J462" s="110">
        <f t="shared" si="155"/>
        <v>0</v>
      </c>
    </row>
    <row r="463" spans="1:10" ht="48" hidden="1" outlineLevel="1">
      <c r="A463" s="947" t="s">
        <v>614</v>
      </c>
      <c r="B463" s="947" t="s">
        <v>615</v>
      </c>
      <c r="C463" s="111" t="s">
        <v>616</v>
      </c>
      <c r="D463" s="112">
        <v>0</v>
      </c>
      <c r="E463" s="112">
        <v>0</v>
      </c>
      <c r="F463" s="112">
        <v>0</v>
      </c>
      <c r="G463" s="112">
        <v>0</v>
      </c>
      <c r="H463" s="113">
        <f t="shared" ref="H463:H499" si="156">+D463+F463</f>
        <v>0</v>
      </c>
      <c r="I463" s="113">
        <f t="shared" ref="I463:I499" si="157">+G463+E463</f>
        <v>0</v>
      </c>
      <c r="J463" s="113">
        <f t="shared" ref="J463:J499" si="158">+I463+H463</f>
        <v>0</v>
      </c>
    </row>
    <row r="464" spans="1:10" ht="36" hidden="1" outlineLevel="1">
      <c r="A464" s="947"/>
      <c r="B464" s="947"/>
      <c r="C464" s="111" t="s">
        <v>617</v>
      </c>
      <c r="D464" s="112">
        <v>0</v>
      </c>
      <c r="E464" s="112">
        <v>0</v>
      </c>
      <c r="F464" s="112">
        <v>0</v>
      </c>
      <c r="G464" s="112">
        <v>0</v>
      </c>
      <c r="H464" s="113">
        <f t="shared" si="156"/>
        <v>0</v>
      </c>
      <c r="I464" s="113">
        <f t="shared" si="157"/>
        <v>0</v>
      </c>
      <c r="J464" s="113">
        <f t="shared" si="158"/>
        <v>0</v>
      </c>
    </row>
    <row r="465" spans="1:10" ht="36" hidden="1" outlineLevel="1">
      <c r="A465" s="947"/>
      <c r="B465" s="947" t="s">
        <v>618</v>
      </c>
      <c r="C465" s="111" t="s">
        <v>619</v>
      </c>
      <c r="D465" s="112">
        <v>0</v>
      </c>
      <c r="E465" s="112">
        <v>0</v>
      </c>
      <c r="F465" s="112">
        <v>0</v>
      </c>
      <c r="G465" s="112">
        <v>0</v>
      </c>
      <c r="H465" s="113">
        <f t="shared" si="156"/>
        <v>0</v>
      </c>
      <c r="I465" s="113">
        <f t="shared" si="157"/>
        <v>0</v>
      </c>
      <c r="J465" s="113">
        <f t="shared" si="158"/>
        <v>0</v>
      </c>
    </row>
    <row r="466" spans="1:10" ht="36" hidden="1" outlineLevel="1">
      <c r="A466" s="947"/>
      <c r="B466" s="947"/>
      <c r="C466" s="111" t="s">
        <v>620</v>
      </c>
      <c r="D466" s="112">
        <v>0</v>
      </c>
      <c r="E466" s="112">
        <v>0</v>
      </c>
      <c r="F466" s="112">
        <v>0</v>
      </c>
      <c r="G466" s="112">
        <v>0</v>
      </c>
      <c r="H466" s="113">
        <f t="shared" si="156"/>
        <v>0</v>
      </c>
      <c r="I466" s="113">
        <f t="shared" si="157"/>
        <v>0</v>
      </c>
      <c r="J466" s="113">
        <f t="shared" si="158"/>
        <v>0</v>
      </c>
    </row>
    <row r="467" spans="1:10" ht="48" hidden="1" outlineLevel="1">
      <c r="A467" s="947"/>
      <c r="B467" s="947"/>
      <c r="C467" s="111" t="s">
        <v>621</v>
      </c>
      <c r="D467" s="112">
        <v>0</v>
      </c>
      <c r="E467" s="112">
        <v>0</v>
      </c>
      <c r="F467" s="112">
        <v>0</v>
      </c>
      <c r="G467" s="112">
        <v>0</v>
      </c>
      <c r="H467" s="113">
        <f t="shared" si="156"/>
        <v>0</v>
      </c>
      <c r="I467" s="113">
        <f t="shared" si="157"/>
        <v>0</v>
      </c>
      <c r="J467" s="113">
        <f t="shared" si="158"/>
        <v>0</v>
      </c>
    </row>
    <row r="468" spans="1:10" ht="48" hidden="1" outlineLevel="1">
      <c r="A468" s="947"/>
      <c r="B468" s="947"/>
      <c r="C468" s="111" t="s">
        <v>622</v>
      </c>
      <c r="D468" s="112">
        <v>0</v>
      </c>
      <c r="E468" s="112">
        <v>0</v>
      </c>
      <c r="F468" s="112">
        <v>0</v>
      </c>
      <c r="G468" s="112">
        <v>0</v>
      </c>
      <c r="H468" s="113">
        <f t="shared" si="156"/>
        <v>0</v>
      </c>
      <c r="I468" s="113">
        <f t="shared" si="157"/>
        <v>0</v>
      </c>
      <c r="J468" s="113">
        <f t="shared" si="158"/>
        <v>0</v>
      </c>
    </row>
    <row r="469" spans="1:10" ht="24" hidden="1" outlineLevel="1">
      <c r="A469" s="947"/>
      <c r="B469" s="947"/>
      <c r="C469" s="111" t="s">
        <v>623</v>
      </c>
      <c r="D469" s="112">
        <v>0</v>
      </c>
      <c r="E469" s="112">
        <v>0</v>
      </c>
      <c r="F469" s="112">
        <v>0</v>
      </c>
      <c r="G469" s="112">
        <v>0</v>
      </c>
      <c r="H469" s="113">
        <f t="shared" si="156"/>
        <v>0</v>
      </c>
      <c r="I469" s="113">
        <f t="shared" si="157"/>
        <v>0</v>
      </c>
      <c r="J469" s="113">
        <f t="shared" si="158"/>
        <v>0</v>
      </c>
    </row>
    <row r="470" spans="1:10" ht="36" hidden="1" outlineLevel="1">
      <c r="A470" s="947"/>
      <c r="B470" s="947"/>
      <c r="C470" s="111" t="s">
        <v>624</v>
      </c>
      <c r="D470" s="112">
        <v>0</v>
      </c>
      <c r="E470" s="112">
        <v>0</v>
      </c>
      <c r="F470" s="112">
        <v>0</v>
      </c>
      <c r="G470" s="112">
        <v>0</v>
      </c>
      <c r="H470" s="113">
        <f t="shared" si="156"/>
        <v>0</v>
      </c>
      <c r="I470" s="113">
        <f t="shared" si="157"/>
        <v>0</v>
      </c>
      <c r="J470" s="113">
        <f t="shared" si="158"/>
        <v>0</v>
      </c>
    </row>
    <row r="471" spans="1:10" ht="36" hidden="1" outlineLevel="1">
      <c r="A471" s="947"/>
      <c r="B471" s="947"/>
      <c r="C471" s="111" t="s">
        <v>625</v>
      </c>
      <c r="D471" s="112">
        <v>0</v>
      </c>
      <c r="E471" s="112">
        <v>0</v>
      </c>
      <c r="F471" s="112">
        <v>0</v>
      </c>
      <c r="G471" s="112">
        <v>0</v>
      </c>
      <c r="H471" s="113">
        <f t="shared" si="156"/>
        <v>0</v>
      </c>
      <c r="I471" s="113">
        <f t="shared" si="157"/>
        <v>0</v>
      </c>
      <c r="J471" s="113">
        <f t="shared" si="158"/>
        <v>0</v>
      </c>
    </row>
    <row r="472" spans="1:10" ht="96" hidden="1" outlineLevel="1">
      <c r="A472" s="947"/>
      <c r="B472" s="111" t="s">
        <v>626</v>
      </c>
      <c r="C472" s="111" t="s">
        <v>627</v>
      </c>
      <c r="D472" s="112">
        <v>0</v>
      </c>
      <c r="E472" s="112">
        <v>0</v>
      </c>
      <c r="F472" s="112">
        <v>0</v>
      </c>
      <c r="G472" s="112">
        <v>0</v>
      </c>
      <c r="H472" s="113">
        <f t="shared" si="156"/>
        <v>0</v>
      </c>
      <c r="I472" s="113">
        <f t="shared" si="157"/>
        <v>0</v>
      </c>
      <c r="J472" s="113">
        <f t="shared" si="158"/>
        <v>0</v>
      </c>
    </row>
    <row r="473" spans="1:10" ht="60" hidden="1" outlineLevel="1">
      <c r="A473" s="947"/>
      <c r="B473" s="947" t="s">
        <v>628</v>
      </c>
      <c r="C473" s="111" t="s">
        <v>629</v>
      </c>
      <c r="D473" s="112">
        <v>0</v>
      </c>
      <c r="E473" s="112">
        <v>0</v>
      </c>
      <c r="F473" s="112">
        <v>0</v>
      </c>
      <c r="G473" s="112">
        <v>0</v>
      </c>
      <c r="H473" s="113">
        <f t="shared" si="156"/>
        <v>0</v>
      </c>
      <c r="I473" s="113">
        <f t="shared" si="157"/>
        <v>0</v>
      </c>
      <c r="J473" s="113">
        <f t="shared" si="158"/>
        <v>0</v>
      </c>
    </row>
    <row r="474" spans="1:10" ht="48" hidden="1" outlineLevel="1">
      <c r="A474" s="947"/>
      <c r="B474" s="947"/>
      <c r="C474" s="111" t="s">
        <v>630</v>
      </c>
      <c r="D474" s="112">
        <v>0</v>
      </c>
      <c r="E474" s="112">
        <v>0</v>
      </c>
      <c r="F474" s="112">
        <v>0</v>
      </c>
      <c r="G474" s="112">
        <v>0</v>
      </c>
      <c r="H474" s="113">
        <f t="shared" si="156"/>
        <v>0</v>
      </c>
      <c r="I474" s="113">
        <f t="shared" si="157"/>
        <v>0</v>
      </c>
      <c r="J474" s="113">
        <f t="shared" si="158"/>
        <v>0</v>
      </c>
    </row>
    <row r="475" spans="1:10" ht="36" hidden="1" outlineLevel="1">
      <c r="A475" s="947"/>
      <c r="B475" s="947"/>
      <c r="C475" s="111" t="s">
        <v>631</v>
      </c>
      <c r="D475" s="112">
        <v>0</v>
      </c>
      <c r="E475" s="112">
        <v>0</v>
      </c>
      <c r="F475" s="112">
        <v>0</v>
      </c>
      <c r="G475" s="112">
        <v>0</v>
      </c>
      <c r="H475" s="113">
        <f t="shared" si="156"/>
        <v>0</v>
      </c>
      <c r="I475" s="113">
        <f t="shared" si="157"/>
        <v>0</v>
      </c>
      <c r="J475" s="113">
        <f t="shared" si="158"/>
        <v>0</v>
      </c>
    </row>
    <row r="476" spans="1:10" ht="36" hidden="1" outlineLevel="1">
      <c r="A476" s="947"/>
      <c r="B476" s="947" t="s">
        <v>632</v>
      </c>
      <c r="C476" s="111" t="s">
        <v>633</v>
      </c>
      <c r="D476" s="112">
        <v>0</v>
      </c>
      <c r="E476" s="112">
        <v>0</v>
      </c>
      <c r="F476" s="112">
        <v>0</v>
      </c>
      <c r="G476" s="112">
        <v>0</v>
      </c>
      <c r="H476" s="113">
        <f t="shared" si="156"/>
        <v>0</v>
      </c>
      <c r="I476" s="113">
        <f t="shared" si="157"/>
        <v>0</v>
      </c>
      <c r="J476" s="113">
        <f t="shared" si="158"/>
        <v>0</v>
      </c>
    </row>
    <row r="477" spans="1:10" ht="36" hidden="1" outlineLevel="1">
      <c r="A477" s="947"/>
      <c r="B477" s="947"/>
      <c r="C477" s="111" t="s">
        <v>634</v>
      </c>
      <c r="D477" s="112">
        <v>0</v>
      </c>
      <c r="E477" s="112">
        <v>0</v>
      </c>
      <c r="F477" s="112">
        <v>0</v>
      </c>
      <c r="G477" s="112">
        <v>0</v>
      </c>
      <c r="H477" s="113">
        <f t="shared" si="156"/>
        <v>0</v>
      </c>
      <c r="I477" s="113">
        <f t="shared" si="157"/>
        <v>0</v>
      </c>
      <c r="J477" s="113">
        <f t="shared" si="158"/>
        <v>0</v>
      </c>
    </row>
    <row r="478" spans="1:10" ht="48" hidden="1" outlineLevel="1">
      <c r="A478" s="947"/>
      <c r="B478" s="947"/>
      <c r="C478" s="111" t="s">
        <v>635</v>
      </c>
      <c r="D478" s="112">
        <v>0</v>
      </c>
      <c r="E478" s="112">
        <v>0</v>
      </c>
      <c r="F478" s="112">
        <v>0</v>
      </c>
      <c r="G478" s="112">
        <v>0</v>
      </c>
      <c r="H478" s="113">
        <f t="shared" si="156"/>
        <v>0</v>
      </c>
      <c r="I478" s="113">
        <f t="shared" si="157"/>
        <v>0</v>
      </c>
      <c r="J478" s="113">
        <f t="shared" si="158"/>
        <v>0</v>
      </c>
    </row>
    <row r="479" spans="1:10" ht="36" hidden="1" outlineLevel="1">
      <c r="A479" s="947"/>
      <c r="B479" s="947"/>
      <c r="C479" s="111" t="s">
        <v>636</v>
      </c>
      <c r="D479" s="112">
        <v>0</v>
      </c>
      <c r="E479" s="112">
        <v>0</v>
      </c>
      <c r="F479" s="112">
        <v>0</v>
      </c>
      <c r="G479" s="112">
        <v>0</v>
      </c>
      <c r="H479" s="113">
        <f t="shared" si="156"/>
        <v>0</v>
      </c>
      <c r="I479" s="113">
        <f t="shared" si="157"/>
        <v>0</v>
      </c>
      <c r="J479" s="113">
        <f t="shared" si="158"/>
        <v>0</v>
      </c>
    </row>
    <row r="480" spans="1:10" ht="60" hidden="1" outlineLevel="1">
      <c r="A480" s="947"/>
      <c r="B480" s="947"/>
      <c r="C480" s="111" t="s">
        <v>637</v>
      </c>
      <c r="D480" s="112">
        <v>0</v>
      </c>
      <c r="E480" s="112">
        <v>0</v>
      </c>
      <c r="F480" s="112">
        <v>0</v>
      </c>
      <c r="G480" s="112">
        <v>0</v>
      </c>
      <c r="H480" s="113">
        <f t="shared" si="156"/>
        <v>0</v>
      </c>
      <c r="I480" s="113">
        <f t="shared" si="157"/>
        <v>0</v>
      </c>
      <c r="J480" s="113">
        <f t="shared" si="158"/>
        <v>0</v>
      </c>
    </row>
    <row r="481" spans="1:10" ht="36" hidden="1" outlineLevel="1">
      <c r="A481" s="947"/>
      <c r="B481" s="947" t="s">
        <v>638</v>
      </c>
      <c r="C481" s="111" t="s">
        <v>639</v>
      </c>
      <c r="D481" s="112">
        <v>0</v>
      </c>
      <c r="E481" s="112">
        <v>0</v>
      </c>
      <c r="F481" s="112">
        <v>0</v>
      </c>
      <c r="G481" s="112">
        <v>0</v>
      </c>
      <c r="H481" s="113">
        <f t="shared" si="156"/>
        <v>0</v>
      </c>
      <c r="I481" s="113">
        <f t="shared" si="157"/>
        <v>0</v>
      </c>
      <c r="J481" s="113">
        <f t="shared" si="158"/>
        <v>0</v>
      </c>
    </row>
    <row r="482" spans="1:10" ht="48" hidden="1" outlineLevel="1">
      <c r="A482" s="947"/>
      <c r="B482" s="947"/>
      <c r="C482" s="111" t="s">
        <v>640</v>
      </c>
      <c r="D482" s="112">
        <v>0</v>
      </c>
      <c r="E482" s="112">
        <v>0</v>
      </c>
      <c r="F482" s="112">
        <v>0</v>
      </c>
      <c r="G482" s="112">
        <v>0</v>
      </c>
      <c r="H482" s="113">
        <f t="shared" si="156"/>
        <v>0</v>
      </c>
      <c r="I482" s="113">
        <f t="shared" si="157"/>
        <v>0</v>
      </c>
      <c r="J482" s="113">
        <f t="shared" si="158"/>
        <v>0</v>
      </c>
    </row>
    <row r="483" spans="1:10" ht="36" hidden="1" outlineLevel="1">
      <c r="A483" s="947"/>
      <c r="B483" s="947"/>
      <c r="C483" s="111" t="s">
        <v>641</v>
      </c>
      <c r="D483" s="112">
        <v>0</v>
      </c>
      <c r="E483" s="112">
        <v>0</v>
      </c>
      <c r="F483" s="112">
        <v>0</v>
      </c>
      <c r="G483" s="112">
        <v>0</v>
      </c>
      <c r="H483" s="113">
        <f t="shared" si="156"/>
        <v>0</v>
      </c>
      <c r="I483" s="113">
        <f t="shared" si="157"/>
        <v>0</v>
      </c>
      <c r="J483" s="113">
        <f t="shared" si="158"/>
        <v>0</v>
      </c>
    </row>
    <row r="484" spans="1:10" ht="48" hidden="1" outlineLevel="1">
      <c r="A484" s="947"/>
      <c r="B484" s="947"/>
      <c r="C484" s="111" t="s">
        <v>642</v>
      </c>
      <c r="D484" s="112">
        <v>0</v>
      </c>
      <c r="E484" s="112">
        <v>0</v>
      </c>
      <c r="F484" s="112">
        <v>0</v>
      </c>
      <c r="G484" s="112">
        <v>0</v>
      </c>
      <c r="H484" s="113">
        <f t="shared" si="156"/>
        <v>0</v>
      </c>
      <c r="I484" s="113">
        <f t="shared" si="157"/>
        <v>0</v>
      </c>
      <c r="J484" s="113">
        <f t="shared" si="158"/>
        <v>0</v>
      </c>
    </row>
    <row r="485" spans="1:10" ht="48" hidden="1" outlineLevel="1">
      <c r="A485" s="947"/>
      <c r="B485" s="947"/>
      <c r="C485" s="111" t="s">
        <v>643</v>
      </c>
      <c r="D485" s="112">
        <v>0</v>
      </c>
      <c r="E485" s="112">
        <v>0</v>
      </c>
      <c r="F485" s="112">
        <v>0</v>
      </c>
      <c r="G485" s="112">
        <v>0</v>
      </c>
      <c r="H485" s="113">
        <f t="shared" si="156"/>
        <v>0</v>
      </c>
      <c r="I485" s="113">
        <f t="shared" si="157"/>
        <v>0</v>
      </c>
      <c r="J485" s="113">
        <f t="shared" si="158"/>
        <v>0</v>
      </c>
    </row>
    <row r="486" spans="1:10" ht="36" hidden="1" outlineLevel="1">
      <c r="A486" s="947"/>
      <c r="B486" s="947" t="s">
        <v>644</v>
      </c>
      <c r="C486" s="111" t="s">
        <v>645</v>
      </c>
      <c r="D486" s="112">
        <v>0</v>
      </c>
      <c r="E486" s="112">
        <v>0</v>
      </c>
      <c r="F486" s="112">
        <v>0</v>
      </c>
      <c r="G486" s="112">
        <v>0</v>
      </c>
      <c r="H486" s="113">
        <f t="shared" si="156"/>
        <v>0</v>
      </c>
      <c r="I486" s="113">
        <f t="shared" si="157"/>
        <v>0</v>
      </c>
      <c r="J486" s="113">
        <f t="shared" si="158"/>
        <v>0</v>
      </c>
    </row>
    <row r="487" spans="1:10" ht="36" hidden="1" outlineLevel="1">
      <c r="A487" s="947"/>
      <c r="B487" s="947"/>
      <c r="C487" s="111" t="s">
        <v>646</v>
      </c>
      <c r="D487" s="112">
        <v>0</v>
      </c>
      <c r="E487" s="112">
        <v>0</v>
      </c>
      <c r="F487" s="112">
        <v>0</v>
      </c>
      <c r="G487" s="112">
        <v>0</v>
      </c>
      <c r="H487" s="113">
        <f t="shared" si="156"/>
        <v>0</v>
      </c>
      <c r="I487" s="113">
        <f t="shared" si="157"/>
        <v>0</v>
      </c>
      <c r="J487" s="113">
        <f t="shared" si="158"/>
        <v>0</v>
      </c>
    </row>
    <row r="488" spans="1:10" ht="48" hidden="1" outlineLevel="1">
      <c r="A488" s="947"/>
      <c r="B488" s="947"/>
      <c r="C488" s="111" t="s">
        <v>647</v>
      </c>
      <c r="D488" s="112">
        <v>0</v>
      </c>
      <c r="E488" s="112">
        <v>0</v>
      </c>
      <c r="F488" s="112">
        <v>0</v>
      </c>
      <c r="G488" s="112">
        <v>0</v>
      </c>
      <c r="H488" s="113">
        <f t="shared" si="156"/>
        <v>0</v>
      </c>
      <c r="I488" s="113">
        <f t="shared" si="157"/>
        <v>0</v>
      </c>
      <c r="J488" s="113">
        <f t="shared" si="158"/>
        <v>0</v>
      </c>
    </row>
    <row r="489" spans="1:10" ht="36" hidden="1" outlineLevel="1">
      <c r="A489" s="947"/>
      <c r="B489" s="947"/>
      <c r="C489" s="111" t="s">
        <v>648</v>
      </c>
      <c r="D489" s="112">
        <v>0</v>
      </c>
      <c r="E489" s="112">
        <v>0</v>
      </c>
      <c r="F489" s="112">
        <v>0</v>
      </c>
      <c r="G489" s="112">
        <v>0</v>
      </c>
      <c r="H489" s="113">
        <f t="shared" si="156"/>
        <v>0</v>
      </c>
      <c r="I489" s="113">
        <f t="shared" si="157"/>
        <v>0</v>
      </c>
      <c r="J489" s="113">
        <f t="shared" si="158"/>
        <v>0</v>
      </c>
    </row>
    <row r="490" spans="1:10" ht="48" hidden="1" outlineLevel="1">
      <c r="A490" s="947"/>
      <c r="B490" s="947"/>
      <c r="C490" s="111" t="s">
        <v>649</v>
      </c>
      <c r="D490" s="112">
        <v>0</v>
      </c>
      <c r="E490" s="112">
        <v>0</v>
      </c>
      <c r="F490" s="112">
        <v>0</v>
      </c>
      <c r="G490" s="112">
        <v>0</v>
      </c>
      <c r="H490" s="113">
        <f t="shared" si="156"/>
        <v>0</v>
      </c>
      <c r="I490" s="113">
        <f t="shared" si="157"/>
        <v>0</v>
      </c>
      <c r="J490" s="113">
        <f t="shared" si="158"/>
        <v>0</v>
      </c>
    </row>
    <row r="491" spans="1:10" ht="60" hidden="1" outlineLevel="1">
      <c r="A491" s="947"/>
      <c r="B491" s="947"/>
      <c r="C491" s="111" t="s">
        <v>650</v>
      </c>
      <c r="D491" s="112">
        <v>0</v>
      </c>
      <c r="E491" s="112">
        <v>0</v>
      </c>
      <c r="F491" s="112">
        <v>0</v>
      </c>
      <c r="G491" s="112">
        <v>0</v>
      </c>
      <c r="H491" s="113">
        <f t="shared" si="156"/>
        <v>0</v>
      </c>
      <c r="I491" s="113">
        <f t="shared" si="157"/>
        <v>0</v>
      </c>
      <c r="J491" s="113">
        <f t="shared" si="158"/>
        <v>0</v>
      </c>
    </row>
    <row r="492" spans="1:10" ht="36" hidden="1" outlineLevel="1">
      <c r="A492" s="947"/>
      <c r="B492" s="947"/>
      <c r="C492" s="111" t="s">
        <v>651</v>
      </c>
      <c r="D492" s="112">
        <v>0</v>
      </c>
      <c r="E492" s="112">
        <v>0</v>
      </c>
      <c r="F492" s="112">
        <v>0</v>
      </c>
      <c r="G492" s="112">
        <v>0</v>
      </c>
      <c r="H492" s="113">
        <f t="shared" si="156"/>
        <v>0</v>
      </c>
      <c r="I492" s="113">
        <f t="shared" si="157"/>
        <v>0</v>
      </c>
      <c r="J492" s="113">
        <f t="shared" si="158"/>
        <v>0</v>
      </c>
    </row>
    <row r="493" spans="1:10" ht="36" hidden="1" outlineLevel="1">
      <c r="A493" s="947"/>
      <c r="B493" s="947"/>
      <c r="C493" s="111" t="s">
        <v>652</v>
      </c>
      <c r="D493" s="112">
        <v>0</v>
      </c>
      <c r="E493" s="112">
        <v>0</v>
      </c>
      <c r="F493" s="112">
        <v>0</v>
      </c>
      <c r="G493" s="112">
        <v>0</v>
      </c>
      <c r="H493" s="113">
        <f t="shared" si="156"/>
        <v>0</v>
      </c>
      <c r="I493" s="113">
        <f t="shared" si="157"/>
        <v>0</v>
      </c>
      <c r="J493" s="113">
        <f t="shared" si="158"/>
        <v>0</v>
      </c>
    </row>
    <row r="494" spans="1:10" ht="36" hidden="1" outlineLevel="1">
      <c r="A494" s="947"/>
      <c r="B494" s="947"/>
      <c r="C494" s="111" t="s">
        <v>653</v>
      </c>
      <c r="D494" s="112">
        <v>0</v>
      </c>
      <c r="E494" s="112">
        <v>0</v>
      </c>
      <c r="F494" s="112">
        <v>0</v>
      </c>
      <c r="G494" s="112">
        <v>0</v>
      </c>
      <c r="H494" s="113">
        <f t="shared" si="156"/>
        <v>0</v>
      </c>
      <c r="I494" s="113">
        <f t="shared" si="157"/>
        <v>0</v>
      </c>
      <c r="J494" s="113">
        <f t="shared" si="158"/>
        <v>0</v>
      </c>
    </row>
    <row r="495" spans="1:10" ht="48" hidden="1" outlineLevel="1">
      <c r="A495" s="947"/>
      <c r="B495" s="947" t="s">
        <v>654</v>
      </c>
      <c r="C495" s="111" t="s">
        <v>655</v>
      </c>
      <c r="D495" s="112">
        <v>0</v>
      </c>
      <c r="E495" s="112">
        <v>0</v>
      </c>
      <c r="F495" s="112">
        <v>0</v>
      </c>
      <c r="G495" s="112">
        <v>0</v>
      </c>
      <c r="H495" s="113">
        <f t="shared" si="156"/>
        <v>0</v>
      </c>
      <c r="I495" s="113">
        <f t="shared" si="157"/>
        <v>0</v>
      </c>
      <c r="J495" s="113">
        <f t="shared" si="158"/>
        <v>0</v>
      </c>
    </row>
    <row r="496" spans="1:10" ht="48" hidden="1" outlineLevel="1">
      <c r="A496" s="947"/>
      <c r="B496" s="947"/>
      <c r="C496" s="111" t="s">
        <v>656</v>
      </c>
      <c r="D496" s="112">
        <v>0</v>
      </c>
      <c r="E496" s="112">
        <v>0</v>
      </c>
      <c r="F496" s="112">
        <v>0</v>
      </c>
      <c r="G496" s="112">
        <v>0</v>
      </c>
      <c r="H496" s="113">
        <f t="shared" si="156"/>
        <v>0</v>
      </c>
      <c r="I496" s="113">
        <f t="shared" si="157"/>
        <v>0</v>
      </c>
      <c r="J496" s="113">
        <f t="shared" si="158"/>
        <v>0</v>
      </c>
    </row>
    <row r="497" spans="1:10" ht="36" hidden="1" outlineLevel="1">
      <c r="A497" s="947"/>
      <c r="B497" s="947"/>
      <c r="C497" s="111" t="s">
        <v>657</v>
      </c>
      <c r="D497" s="112">
        <v>0</v>
      </c>
      <c r="E497" s="112">
        <v>0</v>
      </c>
      <c r="F497" s="112">
        <v>0</v>
      </c>
      <c r="G497" s="112">
        <v>0</v>
      </c>
      <c r="H497" s="113">
        <f t="shared" si="156"/>
        <v>0</v>
      </c>
      <c r="I497" s="113">
        <f t="shared" si="157"/>
        <v>0</v>
      </c>
      <c r="J497" s="113">
        <f t="shared" si="158"/>
        <v>0</v>
      </c>
    </row>
    <row r="498" spans="1:10" ht="36" hidden="1" outlineLevel="1">
      <c r="A498" s="947"/>
      <c r="B498" s="947" t="s">
        <v>658</v>
      </c>
      <c r="C498" s="111" t="s">
        <v>659</v>
      </c>
      <c r="D498" s="112">
        <v>0</v>
      </c>
      <c r="E498" s="112">
        <v>0</v>
      </c>
      <c r="F498" s="112">
        <v>0</v>
      </c>
      <c r="G498" s="112">
        <v>0</v>
      </c>
      <c r="H498" s="113">
        <f t="shared" si="156"/>
        <v>0</v>
      </c>
      <c r="I498" s="113">
        <f t="shared" si="157"/>
        <v>0</v>
      </c>
      <c r="J498" s="113">
        <f t="shared" si="158"/>
        <v>0</v>
      </c>
    </row>
    <row r="499" spans="1:10" ht="36" hidden="1" outlineLevel="1">
      <c r="A499" s="948"/>
      <c r="B499" s="948"/>
      <c r="C499" s="114" t="s">
        <v>660</v>
      </c>
      <c r="D499" s="115">
        <v>0</v>
      </c>
      <c r="E499" s="115">
        <v>0</v>
      </c>
      <c r="F499" s="115">
        <v>0</v>
      </c>
      <c r="G499" s="115">
        <v>0</v>
      </c>
      <c r="H499" s="113">
        <f t="shared" si="156"/>
        <v>0</v>
      </c>
      <c r="I499" s="113">
        <f t="shared" si="157"/>
        <v>0</v>
      </c>
      <c r="J499" s="113">
        <f t="shared" si="158"/>
        <v>0</v>
      </c>
    </row>
    <row r="500" spans="1:10" ht="15" customHeight="1" collapsed="1">
      <c r="A500" s="952" t="s">
        <v>661</v>
      </c>
      <c r="B500" s="952"/>
      <c r="C500" s="952"/>
      <c r="D500" s="116">
        <f t="shared" ref="D500:J500" si="159">SUM(D501:D512)</f>
        <v>0</v>
      </c>
      <c r="E500" s="116">
        <f t="shared" si="159"/>
        <v>0</v>
      </c>
      <c r="F500" s="116">
        <f t="shared" si="159"/>
        <v>0</v>
      </c>
      <c r="G500" s="116">
        <f t="shared" si="159"/>
        <v>0</v>
      </c>
      <c r="H500" s="117">
        <f t="shared" si="159"/>
        <v>0</v>
      </c>
      <c r="I500" s="117">
        <f t="shared" si="159"/>
        <v>0</v>
      </c>
      <c r="J500" s="117">
        <f t="shared" si="159"/>
        <v>0</v>
      </c>
    </row>
    <row r="501" spans="1:10" ht="72" hidden="1" outlineLevel="1">
      <c r="A501" s="950" t="s">
        <v>661</v>
      </c>
      <c r="B501" s="118" t="s">
        <v>662</v>
      </c>
      <c r="C501" s="118" t="s">
        <v>663</v>
      </c>
      <c r="D501" s="119">
        <v>0</v>
      </c>
      <c r="E501" s="119">
        <v>0</v>
      </c>
      <c r="F501" s="119">
        <v>0</v>
      </c>
      <c r="G501" s="119">
        <v>0</v>
      </c>
      <c r="H501" s="113">
        <f t="shared" ref="H501:H512" si="160">+D501+F501</f>
        <v>0</v>
      </c>
      <c r="I501" s="113">
        <f t="shared" ref="I501:I512" si="161">+G501+E501</f>
        <v>0</v>
      </c>
      <c r="J501" s="113">
        <f t="shared" ref="J501:J512" si="162">+I501+H501</f>
        <v>0</v>
      </c>
    </row>
    <row r="502" spans="1:10" ht="48" hidden="1" outlineLevel="1">
      <c r="A502" s="947"/>
      <c r="B502" s="111" t="s">
        <v>664</v>
      </c>
      <c r="C502" s="111" t="s">
        <v>665</v>
      </c>
      <c r="D502" s="112">
        <v>0</v>
      </c>
      <c r="E502" s="112">
        <v>0</v>
      </c>
      <c r="F502" s="112">
        <v>0</v>
      </c>
      <c r="G502" s="112">
        <v>0</v>
      </c>
      <c r="H502" s="113">
        <f t="shared" si="160"/>
        <v>0</v>
      </c>
      <c r="I502" s="113">
        <f t="shared" si="161"/>
        <v>0</v>
      </c>
      <c r="J502" s="113">
        <f t="shared" si="162"/>
        <v>0</v>
      </c>
    </row>
    <row r="503" spans="1:10" ht="24" hidden="1" outlineLevel="1">
      <c r="A503" s="947"/>
      <c r="B503" s="947" t="s">
        <v>666</v>
      </c>
      <c r="C503" s="111" t="s">
        <v>667</v>
      </c>
      <c r="D503" s="112">
        <v>0</v>
      </c>
      <c r="E503" s="112">
        <v>0</v>
      </c>
      <c r="F503" s="112">
        <v>0</v>
      </c>
      <c r="G503" s="112">
        <v>0</v>
      </c>
      <c r="H503" s="113">
        <f t="shared" si="160"/>
        <v>0</v>
      </c>
      <c r="I503" s="113">
        <f t="shared" si="161"/>
        <v>0</v>
      </c>
      <c r="J503" s="113">
        <f t="shared" si="162"/>
        <v>0</v>
      </c>
    </row>
    <row r="504" spans="1:10" hidden="1" outlineLevel="1">
      <c r="A504" s="947"/>
      <c r="B504" s="947"/>
      <c r="C504" s="111" t="s">
        <v>668</v>
      </c>
      <c r="D504" s="112">
        <v>0</v>
      </c>
      <c r="E504" s="112">
        <v>0</v>
      </c>
      <c r="F504" s="112">
        <v>0</v>
      </c>
      <c r="G504" s="112">
        <v>0</v>
      </c>
      <c r="H504" s="113">
        <f t="shared" si="160"/>
        <v>0</v>
      </c>
      <c r="I504" s="113">
        <f t="shared" si="161"/>
        <v>0</v>
      </c>
      <c r="J504" s="113">
        <f t="shared" si="162"/>
        <v>0</v>
      </c>
    </row>
    <row r="505" spans="1:10" hidden="1" outlineLevel="1">
      <c r="A505" s="947"/>
      <c r="B505" s="947"/>
      <c r="C505" s="111" t="s">
        <v>669</v>
      </c>
      <c r="D505" s="112">
        <v>0</v>
      </c>
      <c r="E505" s="112">
        <v>0</v>
      </c>
      <c r="F505" s="112">
        <v>0</v>
      </c>
      <c r="G505" s="112">
        <v>0</v>
      </c>
      <c r="H505" s="113">
        <f t="shared" si="160"/>
        <v>0</v>
      </c>
      <c r="I505" s="113">
        <f t="shared" si="161"/>
        <v>0</v>
      </c>
      <c r="J505" s="113">
        <f t="shared" si="162"/>
        <v>0</v>
      </c>
    </row>
    <row r="506" spans="1:10" ht="36" hidden="1" outlineLevel="1">
      <c r="A506" s="947"/>
      <c r="B506" s="947"/>
      <c r="C506" s="111" t="s">
        <v>670</v>
      </c>
      <c r="D506" s="112">
        <v>0</v>
      </c>
      <c r="E506" s="112">
        <v>0</v>
      </c>
      <c r="F506" s="112">
        <v>0</v>
      </c>
      <c r="G506" s="112">
        <v>0</v>
      </c>
      <c r="H506" s="113">
        <f t="shared" si="160"/>
        <v>0</v>
      </c>
      <c r="I506" s="113">
        <f t="shared" si="161"/>
        <v>0</v>
      </c>
      <c r="J506" s="113">
        <f t="shared" si="162"/>
        <v>0</v>
      </c>
    </row>
    <row r="507" spans="1:10" hidden="1" outlineLevel="1">
      <c r="A507" s="947"/>
      <c r="B507" s="947"/>
      <c r="C507" s="111" t="s">
        <v>671</v>
      </c>
      <c r="D507" s="112">
        <v>0</v>
      </c>
      <c r="E507" s="112">
        <v>0</v>
      </c>
      <c r="F507" s="112">
        <v>0</v>
      </c>
      <c r="G507" s="112">
        <v>0</v>
      </c>
      <c r="H507" s="113">
        <f t="shared" si="160"/>
        <v>0</v>
      </c>
      <c r="I507" s="113">
        <f t="shared" si="161"/>
        <v>0</v>
      </c>
      <c r="J507" s="113">
        <f t="shared" si="162"/>
        <v>0</v>
      </c>
    </row>
    <row r="508" spans="1:10" ht="24" hidden="1" outlineLevel="1">
      <c r="A508" s="947"/>
      <c r="B508" s="947"/>
      <c r="C508" s="111" t="s">
        <v>672</v>
      </c>
      <c r="D508" s="112">
        <v>0</v>
      </c>
      <c r="E508" s="112">
        <v>0</v>
      </c>
      <c r="F508" s="112">
        <v>0</v>
      </c>
      <c r="G508" s="112">
        <v>0</v>
      </c>
      <c r="H508" s="113">
        <f t="shared" si="160"/>
        <v>0</v>
      </c>
      <c r="I508" s="113">
        <f t="shared" si="161"/>
        <v>0</v>
      </c>
      <c r="J508" s="113">
        <f t="shared" si="162"/>
        <v>0</v>
      </c>
    </row>
    <row r="509" spans="1:10" ht="48" hidden="1" outlineLevel="1">
      <c r="A509" s="947"/>
      <c r="B509" s="947"/>
      <c r="C509" s="111" t="s">
        <v>673</v>
      </c>
      <c r="D509" s="112">
        <v>0</v>
      </c>
      <c r="E509" s="112">
        <v>0</v>
      </c>
      <c r="F509" s="112">
        <v>0</v>
      </c>
      <c r="G509" s="112">
        <v>0</v>
      </c>
      <c r="H509" s="113">
        <f t="shared" si="160"/>
        <v>0</v>
      </c>
      <c r="I509" s="113">
        <f t="shared" si="161"/>
        <v>0</v>
      </c>
      <c r="J509" s="113">
        <f t="shared" si="162"/>
        <v>0</v>
      </c>
    </row>
    <row r="510" spans="1:10" hidden="1" outlineLevel="1">
      <c r="A510" s="947"/>
      <c r="B510" s="947" t="s">
        <v>674</v>
      </c>
      <c r="C510" s="111" t="s">
        <v>675</v>
      </c>
      <c r="D510" s="112">
        <v>0</v>
      </c>
      <c r="E510" s="112">
        <v>0</v>
      </c>
      <c r="F510" s="112">
        <v>0</v>
      </c>
      <c r="G510" s="112">
        <v>0</v>
      </c>
      <c r="H510" s="113">
        <f t="shared" si="160"/>
        <v>0</v>
      </c>
      <c r="I510" s="113">
        <f t="shared" si="161"/>
        <v>0</v>
      </c>
      <c r="J510" s="113">
        <f t="shared" si="162"/>
        <v>0</v>
      </c>
    </row>
    <row r="511" spans="1:10" ht="24" hidden="1" outlineLevel="1">
      <c r="A511" s="947"/>
      <c r="B511" s="947"/>
      <c r="C511" s="111" t="s">
        <v>676</v>
      </c>
      <c r="D511" s="112">
        <v>0</v>
      </c>
      <c r="E511" s="112">
        <v>0</v>
      </c>
      <c r="F511" s="112">
        <v>0</v>
      </c>
      <c r="G511" s="112">
        <v>0</v>
      </c>
      <c r="H511" s="113">
        <f t="shared" si="160"/>
        <v>0</v>
      </c>
      <c r="I511" s="113">
        <f t="shared" si="161"/>
        <v>0</v>
      </c>
      <c r="J511" s="113">
        <f t="shared" si="162"/>
        <v>0</v>
      </c>
    </row>
    <row r="512" spans="1:10" ht="24" hidden="1" outlineLevel="1">
      <c r="A512" s="947"/>
      <c r="B512" s="111" t="s">
        <v>677</v>
      </c>
      <c r="C512" s="111" t="s">
        <v>678</v>
      </c>
      <c r="D512" s="112">
        <v>0</v>
      </c>
      <c r="E512" s="112">
        <v>0</v>
      </c>
      <c r="F512" s="112">
        <v>0</v>
      </c>
      <c r="G512" s="112">
        <v>0</v>
      </c>
      <c r="H512" s="113">
        <f t="shared" si="160"/>
        <v>0</v>
      </c>
      <c r="I512" s="113">
        <f t="shared" si="161"/>
        <v>0</v>
      </c>
      <c r="J512" s="113">
        <f t="shared" si="162"/>
        <v>0</v>
      </c>
    </row>
    <row r="513" spans="1:10" ht="17.25" customHeight="1" collapsed="1">
      <c r="A513" s="120"/>
      <c r="B513" s="120"/>
      <c r="C513" s="120"/>
      <c r="D513" s="121"/>
      <c r="E513" s="121"/>
      <c r="F513" s="121"/>
      <c r="G513" s="121"/>
      <c r="H513" s="122"/>
      <c r="I513" s="951" t="s">
        <v>1164</v>
      </c>
      <c r="J513" s="951"/>
    </row>
    <row r="514" spans="1:10" ht="30" customHeight="1">
      <c r="A514" s="866" t="s">
        <v>1160</v>
      </c>
      <c r="B514" s="866"/>
      <c r="C514" s="866"/>
      <c r="D514" s="943" t="s">
        <v>1161</v>
      </c>
      <c r="E514" s="943"/>
      <c r="F514" s="943" t="s">
        <v>1162</v>
      </c>
      <c r="G514" s="943"/>
      <c r="H514" s="944" t="s">
        <v>1163</v>
      </c>
      <c r="I514" s="944"/>
      <c r="J514" s="944"/>
    </row>
    <row r="515" spans="1:10" ht="30" customHeight="1">
      <c r="A515" s="867"/>
      <c r="B515" s="867"/>
      <c r="C515" s="867"/>
      <c r="D515" s="943"/>
      <c r="E515" s="943"/>
      <c r="F515" s="943"/>
      <c r="G515" s="943"/>
      <c r="H515" s="945"/>
      <c r="I515" s="945"/>
      <c r="J515" s="945"/>
    </row>
    <row r="516" spans="1:10" ht="30" customHeight="1">
      <c r="A516" s="907"/>
      <c r="B516" s="907"/>
      <c r="C516" s="907"/>
      <c r="D516" s="107" t="s">
        <v>6</v>
      </c>
      <c r="E516" s="107" t="s">
        <v>7</v>
      </c>
      <c r="F516" s="107" t="s">
        <v>6</v>
      </c>
      <c r="G516" s="107" t="s">
        <v>7</v>
      </c>
      <c r="H516" s="107" t="s">
        <v>6</v>
      </c>
      <c r="I516" s="108" t="s">
        <v>7</v>
      </c>
      <c r="J516" s="108" t="s">
        <v>8</v>
      </c>
    </row>
    <row r="517" spans="1:10" ht="15" customHeight="1">
      <c r="A517" s="946" t="s">
        <v>680</v>
      </c>
      <c r="B517" s="946"/>
      <c r="C517" s="946"/>
      <c r="D517" s="109">
        <f t="shared" ref="D517:J517" si="163">SUM(D518:D525)</f>
        <v>0</v>
      </c>
      <c r="E517" s="109">
        <f t="shared" si="163"/>
        <v>0</v>
      </c>
      <c r="F517" s="109">
        <f t="shared" si="163"/>
        <v>0</v>
      </c>
      <c r="G517" s="109">
        <f t="shared" si="163"/>
        <v>0</v>
      </c>
      <c r="H517" s="110">
        <f t="shared" si="163"/>
        <v>0</v>
      </c>
      <c r="I517" s="110">
        <f t="shared" si="163"/>
        <v>0</v>
      </c>
      <c r="J517" s="110">
        <f t="shared" si="163"/>
        <v>0</v>
      </c>
    </row>
    <row r="518" spans="1:10" ht="24" hidden="1" outlineLevel="1">
      <c r="A518" s="947" t="s">
        <v>680</v>
      </c>
      <c r="B518" s="947" t="s">
        <v>681</v>
      </c>
      <c r="C518" s="111" t="s">
        <v>682</v>
      </c>
      <c r="D518" s="112">
        <v>0</v>
      </c>
      <c r="E518" s="112">
        <v>0</v>
      </c>
      <c r="F518" s="112">
        <v>0</v>
      </c>
      <c r="G518" s="112">
        <v>0</v>
      </c>
      <c r="H518" s="113">
        <f t="shared" ref="H518:H525" si="164">+D518+F518</f>
        <v>0</v>
      </c>
      <c r="I518" s="113">
        <f t="shared" ref="I518:I525" si="165">+G518+E518</f>
        <v>0</v>
      </c>
      <c r="J518" s="113">
        <f t="shared" ref="J518:J525" si="166">+I518+H518</f>
        <v>0</v>
      </c>
    </row>
    <row r="519" spans="1:10" ht="36" hidden="1" outlineLevel="1">
      <c r="A519" s="947"/>
      <c r="B519" s="947"/>
      <c r="C519" s="111" t="s">
        <v>683</v>
      </c>
      <c r="D519" s="112">
        <v>0</v>
      </c>
      <c r="E519" s="112">
        <v>0</v>
      </c>
      <c r="F519" s="112">
        <v>0</v>
      </c>
      <c r="G519" s="112">
        <v>0</v>
      </c>
      <c r="H519" s="113">
        <f t="shared" si="164"/>
        <v>0</v>
      </c>
      <c r="I519" s="113">
        <f t="shared" si="165"/>
        <v>0</v>
      </c>
      <c r="J519" s="113">
        <f t="shared" si="166"/>
        <v>0</v>
      </c>
    </row>
    <row r="520" spans="1:10" ht="24" hidden="1" outlineLevel="1">
      <c r="A520" s="947"/>
      <c r="B520" s="947"/>
      <c r="C520" s="111" t="s">
        <v>684</v>
      </c>
      <c r="D520" s="112">
        <v>0</v>
      </c>
      <c r="E520" s="112">
        <v>0</v>
      </c>
      <c r="F520" s="112">
        <v>0</v>
      </c>
      <c r="G520" s="112">
        <v>0</v>
      </c>
      <c r="H520" s="113">
        <f t="shared" si="164"/>
        <v>0</v>
      </c>
      <c r="I520" s="113">
        <f t="shared" si="165"/>
        <v>0</v>
      </c>
      <c r="J520" s="113">
        <f t="shared" si="166"/>
        <v>0</v>
      </c>
    </row>
    <row r="521" spans="1:10" ht="24" hidden="1" outlineLevel="1">
      <c r="A521" s="947"/>
      <c r="B521" s="947"/>
      <c r="C521" s="111" t="s">
        <v>685</v>
      </c>
      <c r="D521" s="112">
        <v>0</v>
      </c>
      <c r="E521" s="112">
        <v>0</v>
      </c>
      <c r="F521" s="112">
        <v>0</v>
      </c>
      <c r="G521" s="112">
        <v>0</v>
      </c>
      <c r="H521" s="113">
        <f t="shared" si="164"/>
        <v>0</v>
      </c>
      <c r="I521" s="113">
        <f t="shared" si="165"/>
        <v>0</v>
      </c>
      <c r="J521" s="113">
        <f t="shared" si="166"/>
        <v>0</v>
      </c>
    </row>
    <row r="522" spans="1:10" ht="48" hidden="1" outlineLevel="1">
      <c r="A522" s="947"/>
      <c r="B522" s="947"/>
      <c r="C522" s="111" t="s">
        <v>686</v>
      </c>
      <c r="D522" s="112">
        <v>0</v>
      </c>
      <c r="E522" s="112">
        <v>0</v>
      </c>
      <c r="F522" s="112">
        <v>0</v>
      </c>
      <c r="G522" s="112">
        <v>0</v>
      </c>
      <c r="H522" s="113">
        <f t="shared" si="164"/>
        <v>0</v>
      </c>
      <c r="I522" s="113">
        <f t="shared" si="165"/>
        <v>0</v>
      </c>
      <c r="J522" s="113">
        <f t="shared" si="166"/>
        <v>0</v>
      </c>
    </row>
    <row r="523" spans="1:10" ht="60" hidden="1" outlineLevel="1">
      <c r="A523" s="947"/>
      <c r="B523" s="111" t="s">
        <v>687</v>
      </c>
      <c r="C523" s="111" t="s">
        <v>688</v>
      </c>
      <c r="D523" s="112">
        <v>0</v>
      </c>
      <c r="E523" s="112">
        <v>0</v>
      </c>
      <c r="F523" s="112">
        <v>0</v>
      </c>
      <c r="G523" s="112">
        <v>0</v>
      </c>
      <c r="H523" s="113">
        <f t="shared" si="164"/>
        <v>0</v>
      </c>
      <c r="I523" s="113">
        <f t="shared" si="165"/>
        <v>0</v>
      </c>
      <c r="J523" s="113">
        <f t="shared" si="166"/>
        <v>0</v>
      </c>
    </row>
    <row r="524" spans="1:10" ht="36" hidden="1" outlineLevel="1">
      <c r="A524" s="947"/>
      <c r="B524" s="111" t="s">
        <v>689</v>
      </c>
      <c r="C524" s="111" t="s">
        <v>690</v>
      </c>
      <c r="D524" s="112">
        <v>0</v>
      </c>
      <c r="E524" s="112">
        <v>0</v>
      </c>
      <c r="F524" s="112">
        <v>0</v>
      </c>
      <c r="G524" s="112">
        <v>0</v>
      </c>
      <c r="H524" s="113">
        <f t="shared" si="164"/>
        <v>0</v>
      </c>
      <c r="I524" s="113">
        <f t="shared" si="165"/>
        <v>0</v>
      </c>
      <c r="J524" s="113">
        <f t="shared" si="166"/>
        <v>0</v>
      </c>
    </row>
    <row r="525" spans="1:10" ht="36" hidden="1" outlineLevel="1">
      <c r="A525" s="947"/>
      <c r="B525" s="111" t="s">
        <v>691</v>
      </c>
      <c r="C525" s="111" t="s">
        <v>692</v>
      </c>
      <c r="D525" s="112">
        <v>0</v>
      </c>
      <c r="E525" s="112">
        <v>0</v>
      </c>
      <c r="F525" s="112">
        <v>0</v>
      </c>
      <c r="G525" s="112">
        <v>0</v>
      </c>
      <c r="H525" s="113">
        <f t="shared" si="164"/>
        <v>0</v>
      </c>
      <c r="I525" s="113">
        <f t="shared" si="165"/>
        <v>0</v>
      </c>
      <c r="J525" s="113">
        <f t="shared" si="166"/>
        <v>0</v>
      </c>
    </row>
    <row r="526" spans="1:10" ht="15" customHeight="1" collapsed="1">
      <c r="A526" s="946" t="s">
        <v>693</v>
      </c>
      <c r="B526" s="946"/>
      <c r="C526" s="946"/>
      <c r="D526" s="109">
        <f t="shared" ref="D526:J526" si="167">+D527+D528+D529</f>
        <v>0</v>
      </c>
      <c r="E526" s="109">
        <f t="shared" si="167"/>
        <v>0</v>
      </c>
      <c r="F526" s="109">
        <f t="shared" si="167"/>
        <v>0</v>
      </c>
      <c r="G526" s="109">
        <f t="shared" si="167"/>
        <v>0</v>
      </c>
      <c r="H526" s="110">
        <f t="shared" si="167"/>
        <v>0</v>
      </c>
      <c r="I526" s="110">
        <f t="shared" si="167"/>
        <v>0</v>
      </c>
      <c r="J526" s="110">
        <f t="shared" si="167"/>
        <v>0</v>
      </c>
    </row>
    <row r="527" spans="1:10" ht="36" hidden="1" outlineLevel="1">
      <c r="A527" s="947" t="s">
        <v>693</v>
      </c>
      <c r="B527" s="111" t="s">
        <v>694</v>
      </c>
      <c r="C527" s="111" t="s">
        <v>695</v>
      </c>
      <c r="D527" s="112">
        <v>0</v>
      </c>
      <c r="E527" s="112">
        <v>0</v>
      </c>
      <c r="F527" s="112">
        <v>0</v>
      </c>
      <c r="G527" s="112">
        <v>0</v>
      </c>
      <c r="H527" s="113">
        <f t="shared" ref="H527:H529" si="168">+D527+F527</f>
        <v>0</v>
      </c>
      <c r="I527" s="113">
        <f t="shared" ref="I527:I529" si="169">+G527+E527</f>
        <v>0</v>
      </c>
      <c r="J527" s="113">
        <f t="shared" ref="J527:J529" si="170">+I527+H527</f>
        <v>0</v>
      </c>
    </row>
    <row r="528" spans="1:10" ht="24" hidden="1" outlineLevel="1">
      <c r="A528" s="947"/>
      <c r="B528" s="947" t="s">
        <v>696</v>
      </c>
      <c r="C528" s="111" t="s">
        <v>697</v>
      </c>
      <c r="D528" s="112">
        <v>0</v>
      </c>
      <c r="E528" s="112">
        <v>0</v>
      </c>
      <c r="F528" s="112">
        <v>0</v>
      </c>
      <c r="G528" s="112">
        <v>0</v>
      </c>
      <c r="H528" s="113">
        <f t="shared" si="168"/>
        <v>0</v>
      </c>
      <c r="I528" s="113">
        <f t="shared" si="169"/>
        <v>0</v>
      </c>
      <c r="J528" s="113">
        <f t="shared" si="170"/>
        <v>0</v>
      </c>
    </row>
    <row r="529" spans="1:10" hidden="1" outlineLevel="1">
      <c r="A529" s="947"/>
      <c r="B529" s="947"/>
      <c r="C529" s="111" t="s">
        <v>698</v>
      </c>
      <c r="D529" s="112">
        <v>0</v>
      </c>
      <c r="E529" s="112">
        <v>0</v>
      </c>
      <c r="F529" s="112">
        <v>0</v>
      </c>
      <c r="G529" s="112">
        <v>0</v>
      </c>
      <c r="H529" s="113">
        <f t="shared" si="168"/>
        <v>0</v>
      </c>
      <c r="I529" s="113">
        <f t="shared" si="169"/>
        <v>0</v>
      </c>
      <c r="J529" s="113">
        <f t="shared" si="170"/>
        <v>0</v>
      </c>
    </row>
    <row r="530" spans="1:10" ht="15" customHeight="1" collapsed="1">
      <c r="A530" s="946" t="s">
        <v>699</v>
      </c>
      <c r="B530" s="946"/>
      <c r="C530" s="946"/>
      <c r="D530" s="109">
        <f t="shared" ref="D530:J530" si="171">SUM(D531:D537)</f>
        <v>0</v>
      </c>
      <c r="E530" s="109">
        <f t="shared" si="171"/>
        <v>0</v>
      </c>
      <c r="F530" s="109">
        <f t="shared" si="171"/>
        <v>1</v>
      </c>
      <c r="G530" s="109">
        <f t="shared" si="171"/>
        <v>0</v>
      </c>
      <c r="H530" s="110">
        <f t="shared" si="171"/>
        <v>1</v>
      </c>
      <c r="I530" s="110">
        <f t="shared" si="171"/>
        <v>0</v>
      </c>
      <c r="J530" s="110">
        <f t="shared" si="171"/>
        <v>1</v>
      </c>
    </row>
    <row r="531" spans="1:10" hidden="1" outlineLevel="1">
      <c r="A531" s="947" t="s">
        <v>699</v>
      </c>
      <c r="B531" s="947" t="s">
        <v>700</v>
      </c>
      <c r="C531" s="111" t="s">
        <v>701</v>
      </c>
      <c r="D531" s="112">
        <v>0</v>
      </c>
      <c r="E531" s="112">
        <v>0</v>
      </c>
      <c r="F531" s="112">
        <v>1</v>
      </c>
      <c r="G531" s="112">
        <v>0</v>
      </c>
      <c r="H531" s="113">
        <f t="shared" ref="H531:H537" si="172">+D531+F531</f>
        <v>1</v>
      </c>
      <c r="I531" s="113">
        <f t="shared" ref="I531:I537" si="173">+G531+E531</f>
        <v>0</v>
      </c>
      <c r="J531" s="113">
        <f t="shared" ref="J531:J537" si="174">+I531+H531</f>
        <v>1</v>
      </c>
    </row>
    <row r="532" spans="1:10" ht="36" hidden="1" outlineLevel="1">
      <c r="A532" s="947"/>
      <c r="B532" s="947"/>
      <c r="C532" s="111" t="s">
        <v>702</v>
      </c>
      <c r="D532" s="112">
        <v>0</v>
      </c>
      <c r="E532" s="112">
        <v>0</v>
      </c>
      <c r="F532" s="112">
        <v>0</v>
      </c>
      <c r="G532" s="112">
        <v>0</v>
      </c>
      <c r="H532" s="113">
        <f t="shared" si="172"/>
        <v>0</v>
      </c>
      <c r="I532" s="113">
        <f t="shared" si="173"/>
        <v>0</v>
      </c>
      <c r="J532" s="113">
        <f t="shared" si="174"/>
        <v>0</v>
      </c>
    </row>
    <row r="533" spans="1:10" ht="24" hidden="1" outlineLevel="1">
      <c r="A533" s="947"/>
      <c r="B533" s="947" t="s">
        <v>703</v>
      </c>
      <c r="C533" s="111" t="s">
        <v>704</v>
      </c>
      <c r="D533" s="112">
        <v>0</v>
      </c>
      <c r="E533" s="112">
        <v>0</v>
      </c>
      <c r="F533" s="112">
        <v>0</v>
      </c>
      <c r="G533" s="112">
        <v>0</v>
      </c>
      <c r="H533" s="113">
        <f t="shared" si="172"/>
        <v>0</v>
      </c>
      <c r="I533" s="113">
        <f t="shared" si="173"/>
        <v>0</v>
      </c>
      <c r="J533" s="113">
        <f t="shared" si="174"/>
        <v>0</v>
      </c>
    </row>
    <row r="534" spans="1:10" ht="24" hidden="1" outlineLevel="1">
      <c r="A534" s="947"/>
      <c r="B534" s="947"/>
      <c r="C534" s="111" t="s">
        <v>705</v>
      </c>
      <c r="D534" s="112">
        <v>0</v>
      </c>
      <c r="E534" s="112">
        <v>0</v>
      </c>
      <c r="F534" s="112">
        <v>0</v>
      </c>
      <c r="G534" s="112">
        <v>0</v>
      </c>
      <c r="H534" s="113">
        <f t="shared" si="172"/>
        <v>0</v>
      </c>
      <c r="I534" s="113">
        <f t="shared" si="173"/>
        <v>0</v>
      </c>
      <c r="J534" s="113">
        <f t="shared" si="174"/>
        <v>0</v>
      </c>
    </row>
    <row r="535" spans="1:10" ht="24" hidden="1" outlineLevel="1">
      <c r="A535" s="947"/>
      <c r="B535" s="947"/>
      <c r="C535" s="111" t="s">
        <v>706</v>
      </c>
      <c r="D535" s="112">
        <v>0</v>
      </c>
      <c r="E535" s="112">
        <v>0</v>
      </c>
      <c r="F535" s="112">
        <v>0</v>
      </c>
      <c r="G535" s="112">
        <v>0</v>
      </c>
      <c r="H535" s="113">
        <f t="shared" si="172"/>
        <v>0</v>
      </c>
      <c r="I535" s="113">
        <f t="shared" si="173"/>
        <v>0</v>
      </c>
      <c r="J535" s="113">
        <f t="shared" si="174"/>
        <v>0</v>
      </c>
    </row>
    <row r="536" spans="1:10" ht="24" hidden="1" outlineLevel="1">
      <c r="A536" s="947"/>
      <c r="B536" s="947"/>
      <c r="C536" s="111" t="s">
        <v>707</v>
      </c>
      <c r="D536" s="112">
        <v>0</v>
      </c>
      <c r="E536" s="112">
        <v>0</v>
      </c>
      <c r="F536" s="112">
        <v>0</v>
      </c>
      <c r="G536" s="112">
        <v>0</v>
      </c>
      <c r="H536" s="113">
        <f t="shared" si="172"/>
        <v>0</v>
      </c>
      <c r="I536" s="113">
        <f t="shared" si="173"/>
        <v>0</v>
      </c>
      <c r="J536" s="113">
        <f t="shared" si="174"/>
        <v>0</v>
      </c>
    </row>
    <row r="537" spans="1:10" ht="24" hidden="1" outlineLevel="1">
      <c r="A537" s="947"/>
      <c r="B537" s="947"/>
      <c r="C537" s="111" t="s">
        <v>708</v>
      </c>
      <c r="D537" s="112">
        <v>0</v>
      </c>
      <c r="E537" s="112">
        <v>0</v>
      </c>
      <c r="F537" s="112">
        <v>0</v>
      </c>
      <c r="G537" s="112">
        <v>0</v>
      </c>
      <c r="H537" s="113">
        <f t="shared" si="172"/>
        <v>0</v>
      </c>
      <c r="I537" s="113">
        <f t="shared" si="173"/>
        <v>0</v>
      </c>
      <c r="J537" s="113">
        <f t="shared" si="174"/>
        <v>0</v>
      </c>
    </row>
    <row r="538" spans="1:10" ht="15" customHeight="1" collapsed="1">
      <c r="A538" s="946" t="s">
        <v>709</v>
      </c>
      <c r="B538" s="946"/>
      <c r="C538" s="946"/>
      <c r="D538" s="109">
        <f t="shared" ref="D538:J538" si="175">+D539+D540</f>
        <v>0</v>
      </c>
      <c r="E538" s="109">
        <f t="shared" si="175"/>
        <v>0</v>
      </c>
      <c r="F538" s="109">
        <f t="shared" si="175"/>
        <v>0</v>
      </c>
      <c r="G538" s="109">
        <f t="shared" si="175"/>
        <v>0</v>
      </c>
      <c r="H538" s="110">
        <f t="shared" si="175"/>
        <v>0</v>
      </c>
      <c r="I538" s="110">
        <f t="shared" si="175"/>
        <v>0</v>
      </c>
      <c r="J538" s="110">
        <f t="shared" si="175"/>
        <v>0</v>
      </c>
    </row>
    <row r="539" spans="1:10" ht="72" hidden="1" outlineLevel="1">
      <c r="A539" s="947" t="s">
        <v>709</v>
      </c>
      <c r="B539" s="111" t="s">
        <v>710</v>
      </c>
      <c r="C539" s="111" t="s">
        <v>711</v>
      </c>
      <c r="D539" s="112">
        <v>0</v>
      </c>
      <c r="E539" s="112">
        <v>0</v>
      </c>
      <c r="F539" s="112">
        <v>0</v>
      </c>
      <c r="G539" s="112">
        <v>0</v>
      </c>
      <c r="H539" s="113">
        <f t="shared" ref="H539:H540" si="176">+D539+F539</f>
        <v>0</v>
      </c>
      <c r="I539" s="113">
        <f t="shared" ref="I539:I540" si="177">+G539+E539</f>
        <v>0</v>
      </c>
      <c r="J539" s="113">
        <f t="shared" ref="J539:J540" si="178">+I539+H539</f>
        <v>0</v>
      </c>
    </row>
    <row r="540" spans="1:10" ht="48" hidden="1" outlineLevel="1">
      <c r="A540" s="947"/>
      <c r="B540" s="111" t="s">
        <v>712</v>
      </c>
      <c r="C540" s="111" t="s">
        <v>713</v>
      </c>
      <c r="D540" s="112">
        <v>0</v>
      </c>
      <c r="E540" s="112">
        <v>0</v>
      </c>
      <c r="F540" s="112">
        <v>0</v>
      </c>
      <c r="G540" s="112">
        <v>0</v>
      </c>
      <c r="H540" s="113">
        <f t="shared" si="176"/>
        <v>0</v>
      </c>
      <c r="I540" s="113">
        <f t="shared" si="177"/>
        <v>0</v>
      </c>
      <c r="J540" s="113">
        <f t="shared" si="178"/>
        <v>0</v>
      </c>
    </row>
    <row r="541" spans="1:10" ht="15" customHeight="1" collapsed="1">
      <c r="A541" s="946" t="s">
        <v>714</v>
      </c>
      <c r="B541" s="946"/>
      <c r="C541" s="946"/>
      <c r="D541" s="109">
        <f t="shared" ref="D541:J541" si="179">SUM(D542:D545)</f>
        <v>0</v>
      </c>
      <c r="E541" s="109">
        <f t="shared" si="179"/>
        <v>0</v>
      </c>
      <c r="F541" s="109">
        <f t="shared" si="179"/>
        <v>0</v>
      </c>
      <c r="G541" s="109">
        <f t="shared" si="179"/>
        <v>0</v>
      </c>
      <c r="H541" s="110">
        <f t="shared" si="179"/>
        <v>0</v>
      </c>
      <c r="I541" s="110">
        <f t="shared" si="179"/>
        <v>0</v>
      </c>
      <c r="J541" s="110">
        <f t="shared" si="179"/>
        <v>0</v>
      </c>
    </row>
    <row r="542" spans="1:10" ht="48" hidden="1" outlineLevel="1">
      <c r="A542" s="947" t="s">
        <v>714</v>
      </c>
      <c r="B542" s="111" t="s">
        <v>715</v>
      </c>
      <c r="C542" s="111" t="s">
        <v>716</v>
      </c>
      <c r="D542" s="112">
        <v>0</v>
      </c>
      <c r="E542" s="112">
        <v>0</v>
      </c>
      <c r="F542" s="112">
        <v>0</v>
      </c>
      <c r="G542" s="112">
        <v>0</v>
      </c>
      <c r="H542" s="113">
        <f t="shared" ref="H542:H545" si="180">+D542+F542</f>
        <v>0</v>
      </c>
      <c r="I542" s="113">
        <f t="shared" ref="I542:I545" si="181">+G542+E542</f>
        <v>0</v>
      </c>
      <c r="J542" s="113">
        <f t="shared" ref="J542:J545" si="182">+I542+H542</f>
        <v>0</v>
      </c>
    </row>
    <row r="543" spans="1:10" ht="60" hidden="1" outlineLevel="1">
      <c r="A543" s="947"/>
      <c r="B543" s="111" t="s">
        <v>717</v>
      </c>
      <c r="C543" s="111" t="s">
        <v>718</v>
      </c>
      <c r="D543" s="112">
        <v>0</v>
      </c>
      <c r="E543" s="112">
        <v>0</v>
      </c>
      <c r="F543" s="112">
        <v>0</v>
      </c>
      <c r="G543" s="112">
        <v>0</v>
      </c>
      <c r="H543" s="113">
        <f t="shared" si="180"/>
        <v>0</v>
      </c>
      <c r="I543" s="113">
        <f t="shared" si="181"/>
        <v>0</v>
      </c>
      <c r="J543" s="113">
        <f t="shared" si="182"/>
        <v>0</v>
      </c>
    </row>
    <row r="544" spans="1:10" ht="84" hidden="1" outlineLevel="1">
      <c r="A544" s="947"/>
      <c r="B544" s="111" t="s">
        <v>719</v>
      </c>
      <c r="C544" s="111" t="s">
        <v>720</v>
      </c>
      <c r="D544" s="112">
        <v>0</v>
      </c>
      <c r="E544" s="112">
        <v>0</v>
      </c>
      <c r="F544" s="112">
        <v>0</v>
      </c>
      <c r="G544" s="112">
        <v>0</v>
      </c>
      <c r="H544" s="113">
        <f t="shared" si="180"/>
        <v>0</v>
      </c>
      <c r="I544" s="113">
        <f t="shared" si="181"/>
        <v>0</v>
      </c>
      <c r="J544" s="113">
        <f t="shared" si="182"/>
        <v>0</v>
      </c>
    </row>
    <row r="545" spans="1:10" ht="36" hidden="1" outlineLevel="1">
      <c r="A545" s="947"/>
      <c r="B545" s="111" t="s">
        <v>721</v>
      </c>
      <c r="C545" s="111" t="s">
        <v>722</v>
      </c>
      <c r="D545" s="112">
        <v>0</v>
      </c>
      <c r="E545" s="112">
        <v>0</v>
      </c>
      <c r="F545" s="112">
        <v>0</v>
      </c>
      <c r="G545" s="112">
        <v>0</v>
      </c>
      <c r="H545" s="113">
        <f t="shared" si="180"/>
        <v>0</v>
      </c>
      <c r="I545" s="113">
        <f t="shared" si="181"/>
        <v>0</v>
      </c>
      <c r="J545" s="113">
        <f t="shared" si="182"/>
        <v>0</v>
      </c>
    </row>
    <row r="546" spans="1:10" ht="15" customHeight="1" collapsed="1">
      <c r="A546" s="946" t="s">
        <v>723</v>
      </c>
      <c r="B546" s="946"/>
      <c r="C546" s="946"/>
      <c r="D546" s="109">
        <f t="shared" ref="D546:J546" si="183">SUM(D547:D550)</f>
        <v>0</v>
      </c>
      <c r="E546" s="109">
        <f t="shared" si="183"/>
        <v>0</v>
      </c>
      <c r="F546" s="109">
        <f t="shared" si="183"/>
        <v>0</v>
      </c>
      <c r="G546" s="109">
        <f t="shared" si="183"/>
        <v>0</v>
      </c>
      <c r="H546" s="110">
        <f t="shared" si="183"/>
        <v>0</v>
      </c>
      <c r="I546" s="110">
        <f t="shared" si="183"/>
        <v>0</v>
      </c>
      <c r="J546" s="110">
        <f t="shared" si="183"/>
        <v>0</v>
      </c>
    </row>
    <row r="547" spans="1:10" ht="72" hidden="1" outlineLevel="1">
      <c r="A547" s="947" t="s">
        <v>723</v>
      </c>
      <c r="B547" s="111" t="s">
        <v>724</v>
      </c>
      <c r="C547" s="111" t="s">
        <v>725</v>
      </c>
      <c r="D547" s="112">
        <v>0</v>
      </c>
      <c r="E547" s="112">
        <v>0</v>
      </c>
      <c r="F547" s="112">
        <v>0</v>
      </c>
      <c r="G547" s="112">
        <v>0</v>
      </c>
      <c r="H547" s="113">
        <f t="shared" ref="H547:H550" si="184">+D547+F547</f>
        <v>0</v>
      </c>
      <c r="I547" s="113">
        <f t="shared" ref="I547:I550" si="185">+G547+E547</f>
        <v>0</v>
      </c>
      <c r="J547" s="113">
        <f t="shared" ref="J547:J550" si="186">+I547+H547</f>
        <v>0</v>
      </c>
    </row>
    <row r="548" spans="1:10" ht="36" hidden="1" outlineLevel="1">
      <c r="A548" s="947"/>
      <c r="B548" s="947" t="s">
        <v>726</v>
      </c>
      <c r="C548" s="111" t="s">
        <v>727</v>
      </c>
      <c r="D548" s="112">
        <v>0</v>
      </c>
      <c r="E548" s="112">
        <v>0</v>
      </c>
      <c r="F548" s="112">
        <v>0</v>
      </c>
      <c r="G548" s="112">
        <v>0</v>
      </c>
      <c r="H548" s="113">
        <f t="shared" si="184"/>
        <v>0</v>
      </c>
      <c r="I548" s="113">
        <f t="shared" si="185"/>
        <v>0</v>
      </c>
      <c r="J548" s="113">
        <f t="shared" si="186"/>
        <v>0</v>
      </c>
    </row>
    <row r="549" spans="1:10" ht="24" hidden="1" outlineLevel="1">
      <c r="A549" s="947"/>
      <c r="B549" s="947"/>
      <c r="C549" s="111" t="s">
        <v>728</v>
      </c>
      <c r="D549" s="112">
        <v>0</v>
      </c>
      <c r="E549" s="112">
        <v>0</v>
      </c>
      <c r="F549" s="112">
        <v>0</v>
      </c>
      <c r="G549" s="112">
        <v>0</v>
      </c>
      <c r="H549" s="113">
        <f t="shared" si="184"/>
        <v>0</v>
      </c>
      <c r="I549" s="113">
        <f t="shared" si="185"/>
        <v>0</v>
      </c>
      <c r="J549" s="113">
        <f t="shared" si="186"/>
        <v>0</v>
      </c>
    </row>
    <row r="550" spans="1:10" ht="36" hidden="1" outlineLevel="1">
      <c r="A550" s="947"/>
      <c r="B550" s="111" t="s">
        <v>729</v>
      </c>
      <c r="C550" s="111" t="s">
        <v>730</v>
      </c>
      <c r="D550" s="112">
        <v>0</v>
      </c>
      <c r="E550" s="112">
        <v>0</v>
      </c>
      <c r="F550" s="112">
        <v>0</v>
      </c>
      <c r="G550" s="112">
        <v>0</v>
      </c>
      <c r="H550" s="113">
        <f t="shared" si="184"/>
        <v>0</v>
      </c>
      <c r="I550" s="113">
        <f t="shared" si="185"/>
        <v>0</v>
      </c>
      <c r="J550" s="113">
        <f t="shared" si="186"/>
        <v>0</v>
      </c>
    </row>
    <row r="551" spans="1:10" ht="15" customHeight="1" collapsed="1">
      <c r="A551" s="946" t="s">
        <v>731</v>
      </c>
      <c r="B551" s="946"/>
      <c r="C551" s="946"/>
      <c r="D551" s="109">
        <f t="shared" ref="D551:J551" si="187">SUM(D552:D558)</f>
        <v>0</v>
      </c>
      <c r="E551" s="109">
        <f t="shared" si="187"/>
        <v>0</v>
      </c>
      <c r="F551" s="109">
        <f t="shared" si="187"/>
        <v>0</v>
      </c>
      <c r="G551" s="109">
        <f t="shared" si="187"/>
        <v>0</v>
      </c>
      <c r="H551" s="110">
        <f t="shared" si="187"/>
        <v>0</v>
      </c>
      <c r="I551" s="110">
        <f t="shared" si="187"/>
        <v>0</v>
      </c>
      <c r="J551" s="110">
        <f t="shared" si="187"/>
        <v>0</v>
      </c>
    </row>
    <row r="552" spans="1:10" hidden="1" outlineLevel="1">
      <c r="A552" s="947" t="s">
        <v>731</v>
      </c>
      <c r="B552" s="947" t="s">
        <v>732</v>
      </c>
      <c r="C552" s="111" t="s">
        <v>733</v>
      </c>
      <c r="D552" s="112">
        <v>0</v>
      </c>
      <c r="E552" s="112">
        <v>0</v>
      </c>
      <c r="F552" s="112">
        <v>0</v>
      </c>
      <c r="G552" s="112">
        <v>0</v>
      </c>
      <c r="H552" s="113">
        <f t="shared" ref="H552:H558" si="188">+D552+F552</f>
        <v>0</v>
      </c>
      <c r="I552" s="113">
        <f t="shared" ref="I552:I558" si="189">+G552+E552</f>
        <v>0</v>
      </c>
      <c r="J552" s="113">
        <f t="shared" ref="J552:J558" si="190">+I552+H552</f>
        <v>0</v>
      </c>
    </row>
    <row r="553" spans="1:10" ht="24" hidden="1" outlineLevel="1">
      <c r="A553" s="947"/>
      <c r="B553" s="947"/>
      <c r="C553" s="111" t="s">
        <v>734</v>
      </c>
      <c r="D553" s="112">
        <v>0</v>
      </c>
      <c r="E553" s="112">
        <v>0</v>
      </c>
      <c r="F553" s="112">
        <v>0</v>
      </c>
      <c r="G553" s="112">
        <v>0</v>
      </c>
      <c r="H553" s="113">
        <f t="shared" si="188"/>
        <v>0</v>
      </c>
      <c r="I553" s="113">
        <f t="shared" si="189"/>
        <v>0</v>
      </c>
      <c r="J553" s="113">
        <f t="shared" si="190"/>
        <v>0</v>
      </c>
    </row>
    <row r="554" spans="1:10" hidden="1" outlineLevel="1">
      <c r="A554" s="947"/>
      <c r="B554" s="947"/>
      <c r="C554" s="111" t="s">
        <v>735</v>
      </c>
      <c r="D554" s="112">
        <v>0</v>
      </c>
      <c r="E554" s="112">
        <v>0</v>
      </c>
      <c r="F554" s="112">
        <v>0</v>
      </c>
      <c r="G554" s="112">
        <v>0</v>
      </c>
      <c r="H554" s="113">
        <f t="shared" si="188"/>
        <v>0</v>
      </c>
      <c r="I554" s="113">
        <f t="shared" si="189"/>
        <v>0</v>
      </c>
      <c r="J554" s="113">
        <f t="shared" si="190"/>
        <v>0</v>
      </c>
    </row>
    <row r="555" spans="1:10" ht="24" hidden="1" outlineLevel="1">
      <c r="A555" s="947"/>
      <c r="B555" s="947"/>
      <c r="C555" s="111" t="s">
        <v>736</v>
      </c>
      <c r="D555" s="112">
        <v>0</v>
      </c>
      <c r="E555" s="112">
        <v>0</v>
      </c>
      <c r="F555" s="112">
        <v>0</v>
      </c>
      <c r="G555" s="112">
        <v>0</v>
      </c>
      <c r="H555" s="113">
        <f t="shared" si="188"/>
        <v>0</v>
      </c>
      <c r="I555" s="113">
        <f t="shared" si="189"/>
        <v>0</v>
      </c>
      <c r="J555" s="113">
        <f t="shared" si="190"/>
        <v>0</v>
      </c>
    </row>
    <row r="556" spans="1:10" hidden="1" outlineLevel="1">
      <c r="A556" s="947"/>
      <c r="B556" s="947"/>
      <c r="C556" s="111" t="s">
        <v>737</v>
      </c>
      <c r="D556" s="112">
        <v>0</v>
      </c>
      <c r="E556" s="112">
        <v>0</v>
      </c>
      <c r="F556" s="112">
        <v>0</v>
      </c>
      <c r="G556" s="112">
        <v>0</v>
      </c>
      <c r="H556" s="113">
        <f t="shared" si="188"/>
        <v>0</v>
      </c>
      <c r="I556" s="113">
        <f t="shared" si="189"/>
        <v>0</v>
      </c>
      <c r="J556" s="113">
        <f t="shared" si="190"/>
        <v>0</v>
      </c>
    </row>
    <row r="557" spans="1:10" ht="24" hidden="1" outlineLevel="1">
      <c r="A557" s="947"/>
      <c r="B557" s="947" t="s">
        <v>738</v>
      </c>
      <c r="C557" s="111" t="s">
        <v>739</v>
      </c>
      <c r="D557" s="112">
        <v>0</v>
      </c>
      <c r="E557" s="112">
        <v>0</v>
      </c>
      <c r="F557" s="112">
        <v>0</v>
      </c>
      <c r="G557" s="112">
        <v>0</v>
      </c>
      <c r="H557" s="113">
        <f t="shared" si="188"/>
        <v>0</v>
      </c>
      <c r="I557" s="113">
        <f t="shared" si="189"/>
        <v>0</v>
      </c>
      <c r="J557" s="113">
        <f t="shared" si="190"/>
        <v>0</v>
      </c>
    </row>
    <row r="558" spans="1:10" ht="24" hidden="1" outlineLevel="1">
      <c r="A558" s="947"/>
      <c r="B558" s="947"/>
      <c r="C558" s="111" t="s">
        <v>740</v>
      </c>
      <c r="D558" s="112">
        <v>0</v>
      </c>
      <c r="E558" s="112">
        <v>0</v>
      </c>
      <c r="F558" s="112">
        <v>0</v>
      </c>
      <c r="G558" s="112">
        <v>0</v>
      </c>
      <c r="H558" s="113">
        <f t="shared" si="188"/>
        <v>0</v>
      </c>
      <c r="I558" s="113">
        <f t="shared" si="189"/>
        <v>0</v>
      </c>
      <c r="J558" s="113">
        <f t="shared" si="190"/>
        <v>0</v>
      </c>
    </row>
    <row r="559" spans="1:10" ht="21" customHeight="1" collapsed="1">
      <c r="A559" s="946" t="s">
        <v>741</v>
      </c>
      <c r="B559" s="946"/>
      <c r="C559" s="946"/>
      <c r="D559" s="109">
        <f t="shared" ref="D559:J559" si="191">SUM(D560:D564)</f>
        <v>0</v>
      </c>
      <c r="E559" s="109">
        <f t="shared" si="191"/>
        <v>0</v>
      </c>
      <c r="F559" s="109">
        <f t="shared" si="191"/>
        <v>0</v>
      </c>
      <c r="G559" s="109">
        <f t="shared" si="191"/>
        <v>0</v>
      </c>
      <c r="H559" s="110">
        <f t="shared" si="191"/>
        <v>0</v>
      </c>
      <c r="I559" s="110">
        <f t="shared" si="191"/>
        <v>0</v>
      </c>
      <c r="J559" s="110">
        <f t="shared" si="191"/>
        <v>0</v>
      </c>
    </row>
    <row r="560" spans="1:10" ht="36" hidden="1" outlineLevel="1">
      <c r="A560" s="947" t="s">
        <v>741</v>
      </c>
      <c r="B560" s="947" t="s">
        <v>742</v>
      </c>
      <c r="C560" s="111" t="s">
        <v>743</v>
      </c>
      <c r="D560" s="112">
        <v>0</v>
      </c>
      <c r="E560" s="112">
        <v>0</v>
      </c>
      <c r="F560" s="112">
        <v>0</v>
      </c>
      <c r="G560" s="112">
        <v>0</v>
      </c>
      <c r="H560" s="113">
        <f t="shared" ref="H560:H564" si="192">+D560+F560</f>
        <v>0</v>
      </c>
      <c r="I560" s="113">
        <f t="shared" ref="I560:I564" si="193">+G560+E560</f>
        <v>0</v>
      </c>
      <c r="J560" s="113">
        <f t="shared" ref="J560:J564" si="194">+I560+H560</f>
        <v>0</v>
      </c>
    </row>
    <row r="561" spans="1:10" ht="36" hidden="1" outlineLevel="1">
      <c r="A561" s="947"/>
      <c r="B561" s="947"/>
      <c r="C561" s="111" t="s">
        <v>744</v>
      </c>
      <c r="D561" s="112">
        <v>0</v>
      </c>
      <c r="E561" s="112">
        <v>0</v>
      </c>
      <c r="F561" s="112">
        <v>0</v>
      </c>
      <c r="G561" s="112">
        <v>0</v>
      </c>
      <c r="H561" s="113">
        <f t="shared" si="192"/>
        <v>0</v>
      </c>
      <c r="I561" s="113">
        <f t="shared" si="193"/>
        <v>0</v>
      </c>
      <c r="J561" s="113">
        <f t="shared" si="194"/>
        <v>0</v>
      </c>
    </row>
    <row r="562" spans="1:10" ht="36" hidden="1" outlineLevel="1">
      <c r="A562" s="947"/>
      <c r="B562" s="947"/>
      <c r="C562" s="111" t="s">
        <v>745</v>
      </c>
      <c r="D562" s="112">
        <v>0</v>
      </c>
      <c r="E562" s="112">
        <v>0</v>
      </c>
      <c r="F562" s="112">
        <v>0</v>
      </c>
      <c r="G562" s="112">
        <v>0</v>
      </c>
      <c r="H562" s="113">
        <f t="shared" si="192"/>
        <v>0</v>
      </c>
      <c r="I562" s="113">
        <f t="shared" si="193"/>
        <v>0</v>
      </c>
      <c r="J562" s="113">
        <f t="shared" si="194"/>
        <v>0</v>
      </c>
    </row>
    <row r="563" spans="1:10" ht="24" hidden="1" outlineLevel="1">
      <c r="A563" s="947"/>
      <c r="B563" s="947"/>
      <c r="C563" s="111" t="s">
        <v>746</v>
      </c>
      <c r="D563" s="112">
        <v>0</v>
      </c>
      <c r="E563" s="112">
        <v>0</v>
      </c>
      <c r="F563" s="112">
        <v>0</v>
      </c>
      <c r="G563" s="112">
        <v>0</v>
      </c>
      <c r="H563" s="113">
        <f t="shared" si="192"/>
        <v>0</v>
      </c>
      <c r="I563" s="113">
        <f t="shared" si="193"/>
        <v>0</v>
      </c>
      <c r="J563" s="113">
        <f t="shared" si="194"/>
        <v>0</v>
      </c>
    </row>
    <row r="564" spans="1:10" ht="48" hidden="1" outlineLevel="1">
      <c r="A564" s="947"/>
      <c r="B564" s="111" t="s">
        <v>747</v>
      </c>
      <c r="C564" s="111" t="s">
        <v>748</v>
      </c>
      <c r="D564" s="112">
        <v>0</v>
      </c>
      <c r="E564" s="112">
        <v>0</v>
      </c>
      <c r="F564" s="112">
        <v>0</v>
      </c>
      <c r="G564" s="112">
        <v>0</v>
      </c>
      <c r="H564" s="113">
        <f t="shared" si="192"/>
        <v>0</v>
      </c>
      <c r="I564" s="113">
        <f t="shared" si="193"/>
        <v>0</v>
      </c>
      <c r="J564" s="113">
        <f t="shared" si="194"/>
        <v>0</v>
      </c>
    </row>
    <row r="565" spans="1:10" ht="15" customHeight="1" collapsed="1">
      <c r="A565" s="946" t="s">
        <v>749</v>
      </c>
      <c r="B565" s="946"/>
      <c r="C565" s="946"/>
      <c r="D565" s="109">
        <f t="shared" ref="D565:J565" si="195">+D566+D567</f>
        <v>0</v>
      </c>
      <c r="E565" s="109">
        <f t="shared" si="195"/>
        <v>0</v>
      </c>
      <c r="F565" s="109">
        <f t="shared" si="195"/>
        <v>0</v>
      </c>
      <c r="G565" s="109">
        <f t="shared" si="195"/>
        <v>0</v>
      </c>
      <c r="H565" s="110">
        <f t="shared" si="195"/>
        <v>0</v>
      </c>
      <c r="I565" s="110">
        <f t="shared" si="195"/>
        <v>0</v>
      </c>
      <c r="J565" s="110">
        <f t="shared" si="195"/>
        <v>0</v>
      </c>
    </row>
    <row r="566" spans="1:10" ht="24" hidden="1" outlineLevel="1">
      <c r="A566" s="947" t="s">
        <v>749</v>
      </c>
      <c r="B566" s="111" t="s">
        <v>750</v>
      </c>
      <c r="C566" s="111" t="s">
        <v>751</v>
      </c>
      <c r="D566" s="112">
        <v>0</v>
      </c>
      <c r="E566" s="112">
        <v>0</v>
      </c>
      <c r="F566" s="112">
        <v>0</v>
      </c>
      <c r="G566" s="112">
        <v>0</v>
      </c>
      <c r="H566" s="113">
        <f t="shared" ref="H566:H567" si="196">+D566+F566</f>
        <v>0</v>
      </c>
      <c r="I566" s="113">
        <f t="shared" ref="I566:I567" si="197">+G566+E566</f>
        <v>0</v>
      </c>
      <c r="J566" s="113">
        <f t="shared" ref="J566:J567" si="198">+I566+H566</f>
        <v>0</v>
      </c>
    </row>
    <row r="567" spans="1:10" ht="60" hidden="1" outlineLevel="1">
      <c r="A567" s="947"/>
      <c r="B567" s="111" t="s">
        <v>752</v>
      </c>
      <c r="C567" s="111" t="s">
        <v>753</v>
      </c>
      <c r="D567" s="112">
        <v>0</v>
      </c>
      <c r="E567" s="112">
        <v>0</v>
      </c>
      <c r="F567" s="112">
        <v>0</v>
      </c>
      <c r="G567" s="112">
        <v>0</v>
      </c>
      <c r="H567" s="113">
        <f t="shared" si="196"/>
        <v>0</v>
      </c>
      <c r="I567" s="113">
        <f t="shared" si="197"/>
        <v>0</v>
      </c>
      <c r="J567" s="113">
        <f t="shared" si="198"/>
        <v>0</v>
      </c>
    </row>
    <row r="568" spans="1:10" ht="15" customHeight="1" collapsed="1">
      <c r="A568" s="946" t="s">
        <v>754</v>
      </c>
      <c r="B568" s="946"/>
      <c r="C568" s="946"/>
      <c r="D568" s="109">
        <f t="shared" ref="D568:J568" si="199">SUM(D569:D572)</f>
        <v>0</v>
      </c>
      <c r="E568" s="109">
        <f t="shared" si="199"/>
        <v>0</v>
      </c>
      <c r="F568" s="109">
        <f t="shared" si="199"/>
        <v>0</v>
      </c>
      <c r="G568" s="109">
        <f t="shared" si="199"/>
        <v>0</v>
      </c>
      <c r="H568" s="110">
        <f t="shared" si="199"/>
        <v>0</v>
      </c>
      <c r="I568" s="110">
        <f t="shared" si="199"/>
        <v>0</v>
      </c>
      <c r="J568" s="110">
        <f t="shared" si="199"/>
        <v>0</v>
      </c>
    </row>
    <row r="569" spans="1:10" ht="48" hidden="1" outlineLevel="1">
      <c r="A569" s="947" t="s">
        <v>754</v>
      </c>
      <c r="B569" s="111" t="s">
        <v>755</v>
      </c>
      <c r="C569" s="111" t="s">
        <v>756</v>
      </c>
      <c r="D569" s="112">
        <v>0</v>
      </c>
      <c r="E569" s="112">
        <v>0</v>
      </c>
      <c r="F569" s="112">
        <v>0</v>
      </c>
      <c r="G569" s="112">
        <v>0</v>
      </c>
      <c r="H569" s="113">
        <f t="shared" ref="H569:H572" si="200">+D569+F569</f>
        <v>0</v>
      </c>
      <c r="I569" s="113">
        <f t="shared" ref="I569:I572" si="201">+G569+E569</f>
        <v>0</v>
      </c>
      <c r="J569" s="113">
        <f t="shared" ref="J569:J572" si="202">+I569+H569</f>
        <v>0</v>
      </c>
    </row>
    <row r="570" spans="1:10" ht="60" hidden="1" outlineLevel="1">
      <c r="A570" s="947"/>
      <c r="B570" s="111" t="s">
        <v>757</v>
      </c>
      <c r="C570" s="111" t="s">
        <v>758</v>
      </c>
      <c r="D570" s="112">
        <v>0</v>
      </c>
      <c r="E570" s="112">
        <v>0</v>
      </c>
      <c r="F570" s="112">
        <v>0</v>
      </c>
      <c r="G570" s="112">
        <v>0</v>
      </c>
      <c r="H570" s="113">
        <f t="shared" si="200"/>
        <v>0</v>
      </c>
      <c r="I570" s="113">
        <f t="shared" si="201"/>
        <v>0</v>
      </c>
      <c r="J570" s="113">
        <f t="shared" si="202"/>
        <v>0</v>
      </c>
    </row>
    <row r="571" spans="1:10" ht="60" hidden="1" outlineLevel="1">
      <c r="A571" s="947"/>
      <c r="B571" s="111" t="s">
        <v>759</v>
      </c>
      <c r="C571" s="111" t="s">
        <v>760</v>
      </c>
      <c r="D571" s="112">
        <v>0</v>
      </c>
      <c r="E571" s="112">
        <v>0</v>
      </c>
      <c r="F571" s="112">
        <v>0</v>
      </c>
      <c r="G571" s="112">
        <v>0</v>
      </c>
      <c r="H571" s="113">
        <f t="shared" si="200"/>
        <v>0</v>
      </c>
      <c r="I571" s="113">
        <f t="shared" si="201"/>
        <v>0</v>
      </c>
      <c r="J571" s="113">
        <f t="shared" si="202"/>
        <v>0</v>
      </c>
    </row>
    <row r="572" spans="1:10" ht="48" hidden="1" outlineLevel="1">
      <c r="A572" s="947"/>
      <c r="B572" s="111" t="s">
        <v>761</v>
      </c>
      <c r="C572" s="111" t="s">
        <v>762</v>
      </c>
      <c r="D572" s="112">
        <v>0</v>
      </c>
      <c r="E572" s="112">
        <v>0</v>
      </c>
      <c r="F572" s="112">
        <v>0</v>
      </c>
      <c r="G572" s="112">
        <v>0</v>
      </c>
      <c r="H572" s="113">
        <f t="shared" si="200"/>
        <v>0</v>
      </c>
      <c r="I572" s="113">
        <f t="shared" si="201"/>
        <v>0</v>
      </c>
      <c r="J572" s="113">
        <f t="shared" si="202"/>
        <v>0</v>
      </c>
    </row>
    <row r="573" spans="1:10" ht="15" customHeight="1" collapsed="1">
      <c r="A573" s="946" t="s">
        <v>763</v>
      </c>
      <c r="B573" s="946"/>
      <c r="C573" s="946"/>
      <c r="D573" s="109">
        <f t="shared" ref="D573:J573" si="203">SUM(D574:D577)</f>
        <v>0</v>
      </c>
      <c r="E573" s="109">
        <f t="shared" si="203"/>
        <v>0</v>
      </c>
      <c r="F573" s="109">
        <f t="shared" si="203"/>
        <v>0</v>
      </c>
      <c r="G573" s="109">
        <f t="shared" si="203"/>
        <v>0</v>
      </c>
      <c r="H573" s="110">
        <f t="shared" si="203"/>
        <v>0</v>
      </c>
      <c r="I573" s="110">
        <f t="shared" si="203"/>
        <v>0</v>
      </c>
      <c r="J573" s="110">
        <f t="shared" si="203"/>
        <v>0</v>
      </c>
    </row>
    <row r="574" spans="1:10" ht="24" hidden="1" outlineLevel="1">
      <c r="A574" s="947" t="s">
        <v>763</v>
      </c>
      <c r="B574" s="947" t="s">
        <v>764</v>
      </c>
      <c r="C574" s="111" t="s">
        <v>765</v>
      </c>
      <c r="D574" s="112">
        <v>0</v>
      </c>
      <c r="E574" s="112">
        <v>0</v>
      </c>
      <c r="F574" s="112">
        <v>0</v>
      </c>
      <c r="G574" s="112">
        <v>0</v>
      </c>
      <c r="H574" s="113">
        <f t="shared" ref="H574:H577" si="204">+D574+F574</f>
        <v>0</v>
      </c>
      <c r="I574" s="113">
        <f t="shared" ref="I574:I577" si="205">+G574+E574</f>
        <v>0</v>
      </c>
      <c r="J574" s="113">
        <f t="shared" ref="J574:J577" si="206">+I574+H574</f>
        <v>0</v>
      </c>
    </row>
    <row r="575" spans="1:10" ht="24" hidden="1" outlineLevel="1">
      <c r="A575" s="947"/>
      <c r="B575" s="947"/>
      <c r="C575" s="111" t="s">
        <v>766</v>
      </c>
      <c r="D575" s="112">
        <v>0</v>
      </c>
      <c r="E575" s="112">
        <v>0</v>
      </c>
      <c r="F575" s="112">
        <v>0</v>
      </c>
      <c r="G575" s="112">
        <v>0</v>
      </c>
      <c r="H575" s="113">
        <f t="shared" si="204"/>
        <v>0</v>
      </c>
      <c r="I575" s="113">
        <f t="shared" si="205"/>
        <v>0</v>
      </c>
      <c r="J575" s="113">
        <f t="shared" si="206"/>
        <v>0</v>
      </c>
    </row>
    <row r="576" spans="1:10" ht="24" hidden="1" outlineLevel="1">
      <c r="A576" s="947"/>
      <c r="B576" s="947"/>
      <c r="C576" s="111" t="s">
        <v>767</v>
      </c>
      <c r="D576" s="112">
        <v>0</v>
      </c>
      <c r="E576" s="112">
        <v>0</v>
      </c>
      <c r="F576" s="112">
        <v>0</v>
      </c>
      <c r="G576" s="112">
        <v>0</v>
      </c>
      <c r="H576" s="113">
        <f t="shared" si="204"/>
        <v>0</v>
      </c>
      <c r="I576" s="113">
        <f t="shared" si="205"/>
        <v>0</v>
      </c>
      <c r="J576" s="113">
        <f t="shared" si="206"/>
        <v>0</v>
      </c>
    </row>
    <row r="577" spans="1:10" ht="24" hidden="1" outlineLevel="1">
      <c r="A577" s="947"/>
      <c r="B577" s="947"/>
      <c r="C577" s="111" t="s">
        <v>768</v>
      </c>
      <c r="D577" s="112">
        <v>0</v>
      </c>
      <c r="E577" s="112">
        <v>0</v>
      </c>
      <c r="F577" s="112">
        <v>0</v>
      </c>
      <c r="G577" s="112">
        <v>0</v>
      </c>
      <c r="H577" s="113">
        <f t="shared" si="204"/>
        <v>0</v>
      </c>
      <c r="I577" s="113">
        <f t="shared" si="205"/>
        <v>0</v>
      </c>
      <c r="J577" s="113">
        <f t="shared" si="206"/>
        <v>0</v>
      </c>
    </row>
    <row r="578" spans="1:10" ht="15" customHeight="1" collapsed="1">
      <c r="A578" s="946" t="s">
        <v>769</v>
      </c>
      <c r="B578" s="946"/>
      <c r="C578" s="946"/>
      <c r="D578" s="109">
        <f t="shared" ref="D578:J578" si="207">SUM(D579:D582)</f>
        <v>0</v>
      </c>
      <c r="E578" s="109">
        <f t="shared" si="207"/>
        <v>0</v>
      </c>
      <c r="F578" s="109">
        <f t="shared" si="207"/>
        <v>0</v>
      </c>
      <c r="G578" s="109">
        <f t="shared" si="207"/>
        <v>0</v>
      </c>
      <c r="H578" s="110">
        <f t="shared" si="207"/>
        <v>0</v>
      </c>
      <c r="I578" s="110">
        <f t="shared" si="207"/>
        <v>0</v>
      </c>
      <c r="J578" s="110">
        <f t="shared" si="207"/>
        <v>0</v>
      </c>
    </row>
    <row r="579" spans="1:10" ht="24" hidden="1" outlineLevel="1">
      <c r="A579" s="947" t="s">
        <v>769</v>
      </c>
      <c r="B579" s="947" t="s">
        <v>770</v>
      </c>
      <c r="C579" s="111" t="s">
        <v>771</v>
      </c>
      <c r="D579" s="112">
        <v>0</v>
      </c>
      <c r="E579" s="112">
        <v>0</v>
      </c>
      <c r="F579" s="112">
        <v>0</v>
      </c>
      <c r="G579" s="112">
        <v>0</v>
      </c>
      <c r="H579" s="113">
        <f t="shared" ref="H579:H582" si="208">+D579+F579</f>
        <v>0</v>
      </c>
      <c r="I579" s="113">
        <f t="shared" ref="I579:I582" si="209">+G579+E579</f>
        <v>0</v>
      </c>
      <c r="J579" s="113">
        <f t="shared" ref="J579:J582" si="210">+I579+H579</f>
        <v>0</v>
      </c>
    </row>
    <row r="580" spans="1:10" hidden="1" outlineLevel="1">
      <c r="A580" s="947"/>
      <c r="B580" s="947"/>
      <c r="C580" s="111" t="s">
        <v>772</v>
      </c>
      <c r="D580" s="112">
        <v>0</v>
      </c>
      <c r="E580" s="112">
        <v>0</v>
      </c>
      <c r="F580" s="112">
        <v>0</v>
      </c>
      <c r="G580" s="112">
        <v>0</v>
      </c>
      <c r="H580" s="113">
        <f t="shared" si="208"/>
        <v>0</v>
      </c>
      <c r="I580" s="113">
        <f t="shared" si="209"/>
        <v>0</v>
      </c>
      <c r="J580" s="113">
        <f t="shared" si="210"/>
        <v>0</v>
      </c>
    </row>
    <row r="581" spans="1:10" ht="24" hidden="1" outlineLevel="1">
      <c r="A581" s="947"/>
      <c r="B581" s="947" t="s">
        <v>773</v>
      </c>
      <c r="C581" s="111" t="s">
        <v>774</v>
      </c>
      <c r="D581" s="112">
        <v>0</v>
      </c>
      <c r="E581" s="112">
        <v>0</v>
      </c>
      <c r="F581" s="112">
        <v>0</v>
      </c>
      <c r="G581" s="112">
        <v>0</v>
      </c>
      <c r="H581" s="113">
        <f t="shared" si="208"/>
        <v>0</v>
      </c>
      <c r="I581" s="113">
        <f t="shared" si="209"/>
        <v>0</v>
      </c>
      <c r="J581" s="113">
        <f t="shared" si="210"/>
        <v>0</v>
      </c>
    </row>
    <row r="582" spans="1:10" ht="36" hidden="1" outlineLevel="1">
      <c r="A582" s="947"/>
      <c r="B582" s="947"/>
      <c r="C582" s="111" t="s">
        <v>775</v>
      </c>
      <c r="D582" s="112">
        <v>0</v>
      </c>
      <c r="E582" s="112">
        <v>0</v>
      </c>
      <c r="F582" s="112">
        <v>0</v>
      </c>
      <c r="G582" s="112">
        <v>0</v>
      </c>
      <c r="H582" s="113">
        <f t="shared" si="208"/>
        <v>0</v>
      </c>
      <c r="I582" s="113">
        <f t="shared" si="209"/>
        <v>0</v>
      </c>
      <c r="J582" s="113">
        <f t="shared" si="210"/>
        <v>0</v>
      </c>
    </row>
    <row r="583" spans="1:10" ht="22.5" customHeight="1" collapsed="1">
      <c r="A583" s="946" t="s">
        <v>776</v>
      </c>
      <c r="B583" s="946"/>
      <c r="C583" s="946"/>
      <c r="D583" s="109">
        <f t="shared" ref="D583:J583" si="211">SUM(D584:D590)</f>
        <v>0</v>
      </c>
      <c r="E583" s="109">
        <f t="shared" si="211"/>
        <v>0</v>
      </c>
      <c r="F583" s="109">
        <f t="shared" si="211"/>
        <v>0</v>
      </c>
      <c r="G583" s="109">
        <f t="shared" si="211"/>
        <v>0</v>
      </c>
      <c r="H583" s="110">
        <f t="shared" si="211"/>
        <v>0</v>
      </c>
      <c r="I583" s="110">
        <f t="shared" si="211"/>
        <v>0</v>
      </c>
      <c r="J583" s="110">
        <f t="shared" si="211"/>
        <v>0</v>
      </c>
    </row>
    <row r="584" spans="1:10" hidden="1" outlineLevel="1">
      <c r="A584" s="947" t="s">
        <v>776</v>
      </c>
      <c r="B584" s="947" t="s">
        <v>777</v>
      </c>
      <c r="C584" s="111" t="s">
        <v>778</v>
      </c>
      <c r="D584" s="112">
        <v>0</v>
      </c>
      <c r="E584" s="112">
        <v>0</v>
      </c>
      <c r="F584" s="112">
        <v>0</v>
      </c>
      <c r="G584" s="112">
        <v>0</v>
      </c>
      <c r="H584" s="113">
        <f t="shared" ref="H584:H590" si="212">+D584+F584</f>
        <v>0</v>
      </c>
      <c r="I584" s="113">
        <f t="shared" ref="I584:I590" si="213">+G584+E584</f>
        <v>0</v>
      </c>
      <c r="J584" s="113">
        <f t="shared" ref="J584:J590" si="214">+I584+H584</f>
        <v>0</v>
      </c>
    </row>
    <row r="585" spans="1:10" ht="24" hidden="1" outlineLevel="1">
      <c r="A585" s="947"/>
      <c r="B585" s="947"/>
      <c r="C585" s="111" t="s">
        <v>779</v>
      </c>
      <c r="D585" s="112">
        <v>0</v>
      </c>
      <c r="E585" s="112">
        <v>0</v>
      </c>
      <c r="F585" s="112">
        <v>0</v>
      </c>
      <c r="G585" s="112">
        <v>0</v>
      </c>
      <c r="H585" s="113">
        <f t="shared" si="212"/>
        <v>0</v>
      </c>
      <c r="I585" s="113">
        <f t="shared" si="213"/>
        <v>0</v>
      </c>
      <c r="J585" s="113">
        <f t="shared" si="214"/>
        <v>0</v>
      </c>
    </row>
    <row r="586" spans="1:10" ht="36" hidden="1" outlineLevel="1">
      <c r="A586" s="947"/>
      <c r="B586" s="111" t="s">
        <v>780</v>
      </c>
      <c r="C586" s="111" t="s">
        <v>781</v>
      </c>
      <c r="D586" s="112">
        <v>0</v>
      </c>
      <c r="E586" s="112">
        <v>0</v>
      </c>
      <c r="F586" s="112">
        <v>0</v>
      </c>
      <c r="G586" s="112">
        <v>0</v>
      </c>
      <c r="H586" s="113">
        <f t="shared" si="212"/>
        <v>0</v>
      </c>
      <c r="I586" s="113">
        <f t="shared" si="213"/>
        <v>0</v>
      </c>
      <c r="J586" s="113">
        <f t="shared" si="214"/>
        <v>0</v>
      </c>
    </row>
    <row r="587" spans="1:10" ht="48" hidden="1" outlineLevel="1">
      <c r="A587" s="947"/>
      <c r="B587" s="111" t="s">
        <v>782</v>
      </c>
      <c r="C587" s="111" t="s">
        <v>783</v>
      </c>
      <c r="D587" s="112">
        <v>0</v>
      </c>
      <c r="E587" s="112">
        <v>0</v>
      </c>
      <c r="F587" s="112">
        <v>0</v>
      </c>
      <c r="G587" s="112">
        <v>0</v>
      </c>
      <c r="H587" s="113">
        <f t="shared" si="212"/>
        <v>0</v>
      </c>
      <c r="I587" s="113">
        <f t="shared" si="213"/>
        <v>0</v>
      </c>
      <c r="J587" s="113">
        <f t="shared" si="214"/>
        <v>0</v>
      </c>
    </row>
    <row r="588" spans="1:10" hidden="1" outlineLevel="1">
      <c r="A588" s="947"/>
      <c r="B588" s="947" t="s">
        <v>784</v>
      </c>
      <c r="C588" s="111" t="s">
        <v>785</v>
      </c>
      <c r="D588" s="112">
        <v>0</v>
      </c>
      <c r="E588" s="112">
        <v>0</v>
      </c>
      <c r="F588" s="112">
        <v>0</v>
      </c>
      <c r="G588" s="112">
        <v>0</v>
      </c>
      <c r="H588" s="113">
        <f t="shared" si="212"/>
        <v>0</v>
      </c>
      <c r="I588" s="113">
        <f t="shared" si="213"/>
        <v>0</v>
      </c>
      <c r="J588" s="113">
        <f t="shared" si="214"/>
        <v>0</v>
      </c>
    </row>
    <row r="589" spans="1:10" ht="24" hidden="1" outlineLevel="1">
      <c r="A589" s="947"/>
      <c r="B589" s="947"/>
      <c r="C589" s="111" t="s">
        <v>786</v>
      </c>
      <c r="D589" s="112">
        <v>0</v>
      </c>
      <c r="E589" s="112">
        <v>0</v>
      </c>
      <c r="F589" s="112">
        <v>0</v>
      </c>
      <c r="G589" s="112">
        <v>0</v>
      </c>
      <c r="H589" s="113">
        <f t="shared" si="212"/>
        <v>0</v>
      </c>
      <c r="I589" s="113">
        <f t="shared" si="213"/>
        <v>0</v>
      </c>
      <c r="J589" s="113">
        <f t="shared" si="214"/>
        <v>0</v>
      </c>
    </row>
    <row r="590" spans="1:10" ht="48" hidden="1" outlineLevel="1">
      <c r="A590" s="947"/>
      <c r="B590" s="947"/>
      <c r="C590" s="111" t="s">
        <v>787</v>
      </c>
      <c r="D590" s="112">
        <v>0</v>
      </c>
      <c r="E590" s="112">
        <v>0</v>
      </c>
      <c r="F590" s="112">
        <v>0</v>
      </c>
      <c r="G590" s="112">
        <v>0</v>
      </c>
      <c r="H590" s="113">
        <f t="shared" si="212"/>
        <v>0</v>
      </c>
      <c r="I590" s="113">
        <f t="shared" si="213"/>
        <v>0</v>
      </c>
      <c r="J590" s="113">
        <f t="shared" si="214"/>
        <v>0</v>
      </c>
    </row>
    <row r="591" spans="1:10" ht="24" customHeight="1" collapsed="1">
      <c r="A591" s="946" t="s">
        <v>789</v>
      </c>
      <c r="B591" s="946"/>
      <c r="C591" s="946"/>
      <c r="D591" s="109">
        <f t="shared" ref="D591:J591" si="215">SUM(D592:D595)</f>
        <v>0</v>
      </c>
      <c r="E591" s="109">
        <f t="shared" si="215"/>
        <v>0</v>
      </c>
      <c r="F591" s="109">
        <f t="shared" si="215"/>
        <v>0</v>
      </c>
      <c r="G591" s="109">
        <f t="shared" si="215"/>
        <v>0</v>
      </c>
      <c r="H591" s="110">
        <f t="shared" si="215"/>
        <v>0</v>
      </c>
      <c r="I591" s="110">
        <f t="shared" si="215"/>
        <v>0</v>
      </c>
      <c r="J591" s="110">
        <f t="shared" si="215"/>
        <v>0</v>
      </c>
    </row>
    <row r="592" spans="1:10" hidden="1" outlineLevel="1">
      <c r="A592" s="947" t="s">
        <v>789</v>
      </c>
      <c r="B592" s="947" t="s">
        <v>790</v>
      </c>
      <c r="C592" s="111" t="s">
        <v>791</v>
      </c>
      <c r="D592" s="112">
        <v>0</v>
      </c>
      <c r="E592" s="112">
        <v>0</v>
      </c>
      <c r="F592" s="112">
        <v>0</v>
      </c>
      <c r="G592" s="112">
        <v>0</v>
      </c>
      <c r="H592" s="113">
        <f t="shared" ref="H592:H595" si="216">+D592+F592</f>
        <v>0</v>
      </c>
      <c r="I592" s="113">
        <f t="shared" ref="I592:I595" si="217">+G592+E592</f>
        <v>0</v>
      </c>
      <c r="J592" s="113">
        <f t="shared" ref="J592:J595" si="218">+I592+H592</f>
        <v>0</v>
      </c>
    </row>
    <row r="593" spans="1:10" ht="24" hidden="1" outlineLevel="1">
      <c r="A593" s="947"/>
      <c r="B593" s="947"/>
      <c r="C593" s="111" t="s">
        <v>792</v>
      </c>
      <c r="D593" s="112">
        <v>0</v>
      </c>
      <c r="E593" s="112">
        <v>0</v>
      </c>
      <c r="F593" s="112">
        <v>0</v>
      </c>
      <c r="G593" s="112">
        <v>0</v>
      </c>
      <c r="H593" s="113">
        <f t="shared" si="216"/>
        <v>0</v>
      </c>
      <c r="I593" s="113">
        <f t="shared" si="217"/>
        <v>0</v>
      </c>
      <c r="J593" s="113">
        <f t="shared" si="218"/>
        <v>0</v>
      </c>
    </row>
    <row r="594" spans="1:10" hidden="1" outlineLevel="1">
      <c r="A594" s="947"/>
      <c r="B594" s="111" t="s">
        <v>793</v>
      </c>
      <c r="C594" s="111" t="s">
        <v>794</v>
      </c>
      <c r="D594" s="112">
        <v>0</v>
      </c>
      <c r="E594" s="112">
        <v>0</v>
      </c>
      <c r="F594" s="112">
        <v>0</v>
      </c>
      <c r="G594" s="112">
        <v>0</v>
      </c>
      <c r="H594" s="113">
        <f t="shared" si="216"/>
        <v>0</v>
      </c>
      <c r="I594" s="113">
        <f t="shared" si="217"/>
        <v>0</v>
      </c>
      <c r="J594" s="113">
        <f t="shared" si="218"/>
        <v>0</v>
      </c>
    </row>
    <row r="595" spans="1:10" ht="24" hidden="1" outlineLevel="1">
      <c r="A595" s="947"/>
      <c r="B595" s="111" t="s">
        <v>795</v>
      </c>
      <c r="C595" s="111" t="s">
        <v>796</v>
      </c>
      <c r="D595" s="112">
        <v>0</v>
      </c>
      <c r="E595" s="112">
        <v>0</v>
      </c>
      <c r="F595" s="112">
        <v>0</v>
      </c>
      <c r="G595" s="112">
        <v>0</v>
      </c>
      <c r="H595" s="113">
        <f t="shared" si="216"/>
        <v>0</v>
      </c>
      <c r="I595" s="113">
        <f t="shared" si="217"/>
        <v>0</v>
      </c>
      <c r="J595" s="113">
        <f t="shared" si="218"/>
        <v>0</v>
      </c>
    </row>
    <row r="596" spans="1:10" ht="22.5" customHeight="1" collapsed="1">
      <c r="A596" s="946" t="s">
        <v>797</v>
      </c>
      <c r="B596" s="946"/>
      <c r="C596" s="946"/>
      <c r="D596" s="109">
        <f t="shared" ref="D596:J596" si="219">SUM(D597:D603)</f>
        <v>0</v>
      </c>
      <c r="E596" s="109">
        <f t="shared" si="219"/>
        <v>0</v>
      </c>
      <c r="F596" s="109">
        <f t="shared" si="219"/>
        <v>0</v>
      </c>
      <c r="G596" s="109">
        <f t="shared" si="219"/>
        <v>0</v>
      </c>
      <c r="H596" s="110">
        <f t="shared" si="219"/>
        <v>0</v>
      </c>
      <c r="I596" s="110">
        <f t="shared" si="219"/>
        <v>0</v>
      </c>
      <c r="J596" s="110">
        <f t="shared" si="219"/>
        <v>0</v>
      </c>
    </row>
    <row r="597" spans="1:10" ht="24" hidden="1" outlineLevel="1">
      <c r="A597" s="947" t="s">
        <v>797</v>
      </c>
      <c r="B597" s="947" t="s">
        <v>798</v>
      </c>
      <c r="C597" s="111" t="s">
        <v>799</v>
      </c>
      <c r="D597" s="112">
        <v>0</v>
      </c>
      <c r="E597" s="112">
        <v>0</v>
      </c>
      <c r="F597" s="112">
        <v>0</v>
      </c>
      <c r="G597" s="112">
        <v>0</v>
      </c>
      <c r="H597" s="113">
        <f t="shared" ref="H597:H603" si="220">+D597+F597</f>
        <v>0</v>
      </c>
      <c r="I597" s="113">
        <f t="shared" ref="I597:I603" si="221">+G597+E597</f>
        <v>0</v>
      </c>
      <c r="J597" s="113">
        <f t="shared" ref="J597:J603" si="222">+I597+H597</f>
        <v>0</v>
      </c>
    </row>
    <row r="598" spans="1:10" ht="24" hidden="1" outlineLevel="1">
      <c r="A598" s="947"/>
      <c r="B598" s="947"/>
      <c r="C598" s="111" t="s">
        <v>800</v>
      </c>
      <c r="D598" s="112">
        <v>0</v>
      </c>
      <c r="E598" s="112">
        <v>0</v>
      </c>
      <c r="F598" s="112">
        <v>0</v>
      </c>
      <c r="G598" s="112">
        <v>0</v>
      </c>
      <c r="H598" s="113">
        <f t="shared" si="220"/>
        <v>0</v>
      </c>
      <c r="I598" s="113">
        <f t="shared" si="221"/>
        <v>0</v>
      </c>
      <c r="J598" s="113">
        <f t="shared" si="222"/>
        <v>0</v>
      </c>
    </row>
    <row r="599" spans="1:10" ht="36" hidden="1" outlineLevel="1">
      <c r="A599" s="947"/>
      <c r="B599" s="947"/>
      <c r="C599" s="111" t="s">
        <v>801</v>
      </c>
      <c r="D599" s="112">
        <v>0</v>
      </c>
      <c r="E599" s="112">
        <v>0</v>
      </c>
      <c r="F599" s="112">
        <v>0</v>
      </c>
      <c r="G599" s="112">
        <v>0</v>
      </c>
      <c r="H599" s="113">
        <f t="shared" si="220"/>
        <v>0</v>
      </c>
      <c r="I599" s="113">
        <f t="shared" si="221"/>
        <v>0</v>
      </c>
      <c r="J599" s="113">
        <f t="shared" si="222"/>
        <v>0</v>
      </c>
    </row>
    <row r="600" spans="1:10" hidden="1" outlineLevel="1">
      <c r="A600" s="947"/>
      <c r="B600" s="947" t="s">
        <v>802</v>
      </c>
      <c r="C600" s="111" t="s">
        <v>803</v>
      </c>
      <c r="D600" s="112">
        <v>0</v>
      </c>
      <c r="E600" s="112">
        <v>0</v>
      </c>
      <c r="F600" s="112">
        <v>0</v>
      </c>
      <c r="G600" s="112">
        <v>0</v>
      </c>
      <c r="H600" s="113">
        <f t="shared" si="220"/>
        <v>0</v>
      </c>
      <c r="I600" s="113">
        <f t="shared" si="221"/>
        <v>0</v>
      </c>
      <c r="J600" s="113">
        <f t="shared" si="222"/>
        <v>0</v>
      </c>
    </row>
    <row r="601" spans="1:10" ht="24" hidden="1" outlineLevel="1">
      <c r="A601" s="947"/>
      <c r="B601" s="947"/>
      <c r="C601" s="111" t="s">
        <v>804</v>
      </c>
      <c r="D601" s="112">
        <v>0</v>
      </c>
      <c r="E601" s="112">
        <v>0</v>
      </c>
      <c r="F601" s="112">
        <v>0</v>
      </c>
      <c r="G601" s="112">
        <v>0</v>
      </c>
      <c r="H601" s="113">
        <f t="shared" si="220"/>
        <v>0</v>
      </c>
      <c r="I601" s="113">
        <f t="shared" si="221"/>
        <v>0</v>
      </c>
      <c r="J601" s="113">
        <f t="shared" si="222"/>
        <v>0</v>
      </c>
    </row>
    <row r="602" spans="1:10" ht="24" hidden="1" outlineLevel="1">
      <c r="A602" s="947"/>
      <c r="B602" s="947"/>
      <c r="C602" s="111" t="s">
        <v>805</v>
      </c>
      <c r="D602" s="112">
        <v>0</v>
      </c>
      <c r="E602" s="112">
        <v>0</v>
      </c>
      <c r="F602" s="112">
        <v>0</v>
      </c>
      <c r="G602" s="112">
        <v>0</v>
      </c>
      <c r="H602" s="113">
        <f t="shared" si="220"/>
        <v>0</v>
      </c>
      <c r="I602" s="113">
        <f t="shared" si="221"/>
        <v>0</v>
      </c>
      <c r="J602" s="113">
        <f t="shared" si="222"/>
        <v>0</v>
      </c>
    </row>
    <row r="603" spans="1:10" ht="36" hidden="1" outlineLevel="1">
      <c r="A603" s="947"/>
      <c r="B603" s="111" t="s">
        <v>806</v>
      </c>
      <c r="C603" s="111" t="s">
        <v>807</v>
      </c>
      <c r="D603" s="112">
        <v>0</v>
      </c>
      <c r="E603" s="112">
        <v>0</v>
      </c>
      <c r="F603" s="112">
        <v>0</v>
      </c>
      <c r="G603" s="112">
        <v>0</v>
      </c>
      <c r="H603" s="113">
        <f t="shared" si="220"/>
        <v>0</v>
      </c>
      <c r="I603" s="113">
        <f t="shared" si="221"/>
        <v>0</v>
      </c>
      <c r="J603" s="113">
        <f t="shared" si="222"/>
        <v>0</v>
      </c>
    </row>
    <row r="604" spans="1:10" ht="15" customHeight="1" collapsed="1">
      <c r="A604" s="946" t="s">
        <v>808</v>
      </c>
      <c r="B604" s="946"/>
      <c r="C604" s="946"/>
      <c r="D604" s="109">
        <f t="shared" ref="D604:J604" si="223">SUM(D605:D608)</f>
        <v>0</v>
      </c>
      <c r="E604" s="109">
        <f t="shared" si="223"/>
        <v>0</v>
      </c>
      <c r="F604" s="109">
        <f t="shared" si="223"/>
        <v>0</v>
      </c>
      <c r="G604" s="109">
        <f t="shared" si="223"/>
        <v>0</v>
      </c>
      <c r="H604" s="110">
        <f t="shared" si="223"/>
        <v>0</v>
      </c>
      <c r="I604" s="110">
        <f t="shared" si="223"/>
        <v>0</v>
      </c>
      <c r="J604" s="110">
        <f t="shared" si="223"/>
        <v>0</v>
      </c>
    </row>
    <row r="605" spans="1:10" ht="60" hidden="1" outlineLevel="1">
      <c r="A605" s="947" t="s">
        <v>808</v>
      </c>
      <c r="B605" s="111" t="s">
        <v>809</v>
      </c>
      <c r="C605" s="111" t="s">
        <v>810</v>
      </c>
      <c r="D605" s="112">
        <v>0</v>
      </c>
      <c r="E605" s="112">
        <v>0</v>
      </c>
      <c r="F605" s="112">
        <v>0</v>
      </c>
      <c r="G605" s="112">
        <v>0</v>
      </c>
      <c r="H605" s="113">
        <f t="shared" ref="H605:H608" si="224">+D605+F605</f>
        <v>0</v>
      </c>
      <c r="I605" s="113">
        <f t="shared" ref="I605:I608" si="225">+G605+E605</f>
        <v>0</v>
      </c>
      <c r="J605" s="113">
        <f t="shared" ref="J605:J608" si="226">+I605+H605</f>
        <v>0</v>
      </c>
    </row>
    <row r="606" spans="1:10" ht="60" hidden="1" outlineLevel="1">
      <c r="A606" s="947"/>
      <c r="B606" s="111" t="s">
        <v>811</v>
      </c>
      <c r="C606" s="111" t="s">
        <v>812</v>
      </c>
      <c r="D606" s="112">
        <v>0</v>
      </c>
      <c r="E606" s="112">
        <v>0</v>
      </c>
      <c r="F606" s="112">
        <v>0</v>
      </c>
      <c r="G606" s="112">
        <v>0</v>
      </c>
      <c r="H606" s="113">
        <f t="shared" si="224"/>
        <v>0</v>
      </c>
      <c r="I606" s="113">
        <f t="shared" si="225"/>
        <v>0</v>
      </c>
      <c r="J606" s="113">
        <f t="shared" si="226"/>
        <v>0</v>
      </c>
    </row>
    <row r="607" spans="1:10" hidden="1" outlineLevel="1">
      <c r="A607" s="947"/>
      <c r="B607" s="947" t="s">
        <v>813</v>
      </c>
      <c r="C607" s="111" t="s">
        <v>814</v>
      </c>
      <c r="D607" s="112">
        <v>0</v>
      </c>
      <c r="E607" s="112">
        <v>0</v>
      </c>
      <c r="F607" s="112">
        <v>0</v>
      </c>
      <c r="G607" s="112">
        <v>0</v>
      </c>
      <c r="H607" s="113">
        <f t="shared" si="224"/>
        <v>0</v>
      </c>
      <c r="I607" s="113">
        <f t="shared" si="225"/>
        <v>0</v>
      </c>
      <c r="J607" s="113">
        <f t="shared" si="226"/>
        <v>0</v>
      </c>
    </row>
    <row r="608" spans="1:10" ht="36" hidden="1" outlineLevel="1">
      <c r="A608" s="947"/>
      <c r="B608" s="947"/>
      <c r="C608" s="111" t="s">
        <v>815</v>
      </c>
      <c r="D608" s="112">
        <v>0</v>
      </c>
      <c r="E608" s="112">
        <v>0</v>
      </c>
      <c r="F608" s="112">
        <v>0</v>
      </c>
      <c r="G608" s="112">
        <v>0</v>
      </c>
      <c r="H608" s="113">
        <f t="shared" si="224"/>
        <v>0</v>
      </c>
      <c r="I608" s="113">
        <f t="shared" si="225"/>
        <v>0</v>
      </c>
      <c r="J608" s="113">
        <f t="shared" si="226"/>
        <v>0</v>
      </c>
    </row>
    <row r="609" spans="1:10" ht="15" customHeight="1" collapsed="1">
      <c r="A609" s="946" t="s">
        <v>816</v>
      </c>
      <c r="B609" s="946"/>
      <c r="C609" s="946"/>
      <c r="D609" s="109">
        <f t="shared" ref="D609:J609" si="227">SUM(D610:D612)</f>
        <v>0</v>
      </c>
      <c r="E609" s="109">
        <f t="shared" si="227"/>
        <v>0</v>
      </c>
      <c r="F609" s="109">
        <f t="shared" si="227"/>
        <v>0</v>
      </c>
      <c r="G609" s="109">
        <f t="shared" si="227"/>
        <v>0</v>
      </c>
      <c r="H609" s="110">
        <f t="shared" si="227"/>
        <v>0</v>
      </c>
      <c r="I609" s="110">
        <f t="shared" si="227"/>
        <v>0</v>
      </c>
      <c r="J609" s="110">
        <f t="shared" si="227"/>
        <v>0</v>
      </c>
    </row>
    <row r="610" spans="1:10" hidden="1" outlineLevel="1">
      <c r="A610" s="947" t="s">
        <v>816</v>
      </c>
      <c r="B610" s="947" t="s">
        <v>817</v>
      </c>
      <c r="C610" s="111" t="s">
        <v>818</v>
      </c>
      <c r="D610" s="112">
        <v>0</v>
      </c>
      <c r="E610" s="112">
        <v>0</v>
      </c>
      <c r="F610" s="112">
        <v>0</v>
      </c>
      <c r="G610" s="112">
        <v>0</v>
      </c>
      <c r="H610" s="113">
        <f t="shared" ref="H610:H612" si="228">+D610+F610</f>
        <v>0</v>
      </c>
      <c r="I610" s="113">
        <f t="shared" ref="I610:I612" si="229">+G610+E610</f>
        <v>0</v>
      </c>
      <c r="J610" s="113">
        <f t="shared" ref="J610:J612" si="230">+I610+H610</f>
        <v>0</v>
      </c>
    </row>
    <row r="611" spans="1:10" hidden="1" outlineLevel="1">
      <c r="A611" s="947"/>
      <c r="B611" s="947"/>
      <c r="C611" s="111" t="s">
        <v>819</v>
      </c>
      <c r="D611" s="112">
        <v>0</v>
      </c>
      <c r="E611" s="112">
        <v>0</v>
      </c>
      <c r="F611" s="112">
        <v>0</v>
      </c>
      <c r="G611" s="112">
        <v>0</v>
      </c>
      <c r="H611" s="113">
        <f t="shared" si="228"/>
        <v>0</v>
      </c>
      <c r="I611" s="113">
        <f t="shared" si="229"/>
        <v>0</v>
      </c>
      <c r="J611" s="113">
        <f t="shared" si="230"/>
        <v>0</v>
      </c>
    </row>
    <row r="612" spans="1:10" ht="84" hidden="1" outlineLevel="1">
      <c r="A612" s="947"/>
      <c r="B612" s="111" t="s">
        <v>820</v>
      </c>
      <c r="C612" s="111" t="s">
        <v>821</v>
      </c>
      <c r="D612" s="112">
        <v>0</v>
      </c>
      <c r="E612" s="112">
        <v>0</v>
      </c>
      <c r="F612" s="112">
        <v>0</v>
      </c>
      <c r="G612" s="112">
        <v>0</v>
      </c>
      <c r="H612" s="113">
        <f t="shared" si="228"/>
        <v>0</v>
      </c>
      <c r="I612" s="113">
        <f t="shared" si="229"/>
        <v>0</v>
      </c>
      <c r="J612" s="113">
        <f t="shared" si="230"/>
        <v>0</v>
      </c>
    </row>
    <row r="613" spans="1:10" ht="15" customHeight="1" collapsed="1">
      <c r="A613" s="946" t="s">
        <v>822</v>
      </c>
      <c r="B613" s="946"/>
      <c r="C613" s="946"/>
      <c r="D613" s="109">
        <f t="shared" ref="D613:J613" si="231">SUM(D614:D616)</f>
        <v>0</v>
      </c>
      <c r="E613" s="109">
        <f t="shared" si="231"/>
        <v>0</v>
      </c>
      <c r="F613" s="109">
        <f t="shared" si="231"/>
        <v>0</v>
      </c>
      <c r="G613" s="109">
        <f t="shared" si="231"/>
        <v>0</v>
      </c>
      <c r="H613" s="110">
        <f t="shared" si="231"/>
        <v>0</v>
      </c>
      <c r="I613" s="110">
        <f t="shared" si="231"/>
        <v>0</v>
      </c>
      <c r="J613" s="110">
        <f t="shared" si="231"/>
        <v>0</v>
      </c>
    </row>
    <row r="614" spans="1:10" ht="36" hidden="1" outlineLevel="1">
      <c r="A614" s="947" t="s">
        <v>822</v>
      </c>
      <c r="B614" s="111" t="s">
        <v>823</v>
      </c>
      <c r="C614" s="111" t="s">
        <v>824</v>
      </c>
      <c r="D614" s="112">
        <v>0</v>
      </c>
      <c r="E614" s="112">
        <v>0</v>
      </c>
      <c r="F614" s="112">
        <v>0</v>
      </c>
      <c r="G614" s="112">
        <v>0</v>
      </c>
      <c r="H614" s="113">
        <f t="shared" ref="H614:H616" si="232">+D614+F614</f>
        <v>0</v>
      </c>
      <c r="I614" s="113">
        <f t="shared" ref="I614:I616" si="233">+G614+E614</f>
        <v>0</v>
      </c>
      <c r="J614" s="113">
        <f t="shared" ref="J614:J616" si="234">+I614+H614</f>
        <v>0</v>
      </c>
    </row>
    <row r="615" spans="1:10" ht="24" hidden="1" outlineLevel="1">
      <c r="A615" s="947"/>
      <c r="B615" s="947" t="s">
        <v>825</v>
      </c>
      <c r="C615" s="111" t="s">
        <v>826</v>
      </c>
      <c r="D615" s="112">
        <v>0</v>
      </c>
      <c r="E615" s="112">
        <v>0</v>
      </c>
      <c r="F615" s="112">
        <v>0</v>
      </c>
      <c r="G615" s="112">
        <v>0</v>
      </c>
      <c r="H615" s="113">
        <f t="shared" si="232"/>
        <v>0</v>
      </c>
      <c r="I615" s="113">
        <f t="shared" si="233"/>
        <v>0</v>
      </c>
      <c r="J615" s="113">
        <f t="shared" si="234"/>
        <v>0</v>
      </c>
    </row>
    <row r="616" spans="1:10" ht="24" hidden="1" outlineLevel="1">
      <c r="A616" s="947"/>
      <c r="B616" s="947"/>
      <c r="C616" s="111" t="s">
        <v>827</v>
      </c>
      <c r="D616" s="112">
        <v>0</v>
      </c>
      <c r="E616" s="112">
        <v>0</v>
      </c>
      <c r="F616" s="112">
        <v>0</v>
      </c>
      <c r="G616" s="112">
        <v>0</v>
      </c>
      <c r="H616" s="113">
        <f t="shared" si="232"/>
        <v>0</v>
      </c>
      <c r="I616" s="113">
        <f t="shared" si="233"/>
        <v>0</v>
      </c>
      <c r="J616" s="113">
        <f t="shared" si="234"/>
        <v>0</v>
      </c>
    </row>
    <row r="617" spans="1:10" ht="24" customHeight="1" collapsed="1">
      <c r="A617" s="946" t="s">
        <v>828</v>
      </c>
      <c r="B617" s="946"/>
      <c r="C617" s="946"/>
      <c r="D617" s="109">
        <f t="shared" ref="D617:J617" si="235">+D618+D619+D620</f>
        <v>0</v>
      </c>
      <c r="E617" s="109">
        <f t="shared" si="235"/>
        <v>0</v>
      </c>
      <c r="F617" s="109">
        <f t="shared" si="235"/>
        <v>0</v>
      </c>
      <c r="G617" s="109">
        <f t="shared" si="235"/>
        <v>0</v>
      </c>
      <c r="H617" s="110">
        <f t="shared" si="235"/>
        <v>0</v>
      </c>
      <c r="I617" s="110">
        <f t="shared" si="235"/>
        <v>0</v>
      </c>
      <c r="J617" s="110">
        <f t="shared" si="235"/>
        <v>0</v>
      </c>
    </row>
    <row r="618" spans="1:10" hidden="1" outlineLevel="1">
      <c r="A618" s="947" t="s">
        <v>828</v>
      </c>
      <c r="B618" s="947" t="s">
        <v>829</v>
      </c>
      <c r="C618" s="111" t="s">
        <v>830</v>
      </c>
      <c r="D618" s="112">
        <v>0</v>
      </c>
      <c r="E618" s="112">
        <v>0</v>
      </c>
      <c r="F618" s="112">
        <v>0</v>
      </c>
      <c r="G618" s="112">
        <v>0</v>
      </c>
      <c r="H618" s="113">
        <f t="shared" ref="H618:H620" si="236">+D618+F618</f>
        <v>0</v>
      </c>
      <c r="I618" s="113">
        <f t="shared" ref="I618:I620" si="237">+G618+E618</f>
        <v>0</v>
      </c>
      <c r="J618" s="113">
        <f t="shared" ref="J618:J620" si="238">+I618+H618</f>
        <v>0</v>
      </c>
    </row>
    <row r="619" spans="1:10" ht="24" hidden="1" outlineLevel="1">
      <c r="A619" s="947"/>
      <c r="B619" s="947"/>
      <c r="C619" s="111" t="s">
        <v>831</v>
      </c>
      <c r="D619" s="112">
        <v>0</v>
      </c>
      <c r="E619" s="112">
        <v>0</v>
      </c>
      <c r="F619" s="112">
        <v>0</v>
      </c>
      <c r="G619" s="112">
        <v>0</v>
      </c>
      <c r="H619" s="113">
        <f t="shared" si="236"/>
        <v>0</v>
      </c>
      <c r="I619" s="113">
        <f t="shared" si="237"/>
        <v>0</v>
      </c>
      <c r="J619" s="113">
        <f t="shared" si="238"/>
        <v>0</v>
      </c>
    </row>
    <row r="620" spans="1:10" ht="48" hidden="1" outlineLevel="1">
      <c r="A620" s="947"/>
      <c r="B620" s="111" t="s">
        <v>832</v>
      </c>
      <c r="C620" s="111" t="s">
        <v>833</v>
      </c>
      <c r="D620" s="112">
        <v>0</v>
      </c>
      <c r="E620" s="112">
        <v>0</v>
      </c>
      <c r="F620" s="112">
        <v>0</v>
      </c>
      <c r="G620" s="112">
        <v>0</v>
      </c>
      <c r="H620" s="113">
        <f t="shared" si="236"/>
        <v>0</v>
      </c>
      <c r="I620" s="113">
        <f t="shared" si="237"/>
        <v>0</v>
      </c>
      <c r="J620" s="113">
        <f t="shared" si="238"/>
        <v>0</v>
      </c>
    </row>
    <row r="621" spans="1:10" ht="17.25" customHeight="1" collapsed="1">
      <c r="A621" s="946" t="s">
        <v>834</v>
      </c>
      <c r="B621" s="946"/>
      <c r="C621" s="946"/>
      <c r="D621" s="109">
        <f t="shared" ref="D621:J621" si="239">+D622+D623+D624</f>
        <v>0</v>
      </c>
      <c r="E621" s="109">
        <f t="shared" si="239"/>
        <v>0</v>
      </c>
      <c r="F621" s="109">
        <f t="shared" si="239"/>
        <v>0</v>
      </c>
      <c r="G621" s="109">
        <f t="shared" si="239"/>
        <v>0</v>
      </c>
      <c r="H621" s="110">
        <f t="shared" si="239"/>
        <v>0</v>
      </c>
      <c r="I621" s="110">
        <f t="shared" si="239"/>
        <v>0</v>
      </c>
      <c r="J621" s="110">
        <f t="shared" si="239"/>
        <v>0</v>
      </c>
    </row>
    <row r="622" spans="1:10" ht="36" hidden="1" outlineLevel="1">
      <c r="A622" s="947" t="s">
        <v>834</v>
      </c>
      <c r="B622" s="947" t="s">
        <v>835</v>
      </c>
      <c r="C622" s="111" t="s">
        <v>836</v>
      </c>
      <c r="D622" s="112">
        <v>0</v>
      </c>
      <c r="E622" s="112">
        <v>0</v>
      </c>
      <c r="F622" s="112">
        <v>0</v>
      </c>
      <c r="G622" s="112">
        <v>0</v>
      </c>
      <c r="H622" s="113">
        <f t="shared" ref="H622:H624" si="240">+D622+F622</f>
        <v>0</v>
      </c>
      <c r="I622" s="113">
        <f t="shared" ref="I622:I624" si="241">+G622+E622</f>
        <v>0</v>
      </c>
      <c r="J622" s="113">
        <f t="shared" ref="J622:J624" si="242">+I622+H622</f>
        <v>0</v>
      </c>
    </row>
    <row r="623" spans="1:10" ht="48" hidden="1" outlineLevel="1">
      <c r="A623" s="947"/>
      <c r="B623" s="947"/>
      <c r="C623" s="111" t="s">
        <v>837</v>
      </c>
      <c r="D623" s="112">
        <v>0</v>
      </c>
      <c r="E623" s="112">
        <v>0</v>
      </c>
      <c r="F623" s="112">
        <v>0</v>
      </c>
      <c r="G623" s="112">
        <v>0</v>
      </c>
      <c r="H623" s="113">
        <f t="shared" si="240"/>
        <v>0</v>
      </c>
      <c r="I623" s="113">
        <f t="shared" si="241"/>
        <v>0</v>
      </c>
      <c r="J623" s="113">
        <f t="shared" si="242"/>
        <v>0</v>
      </c>
    </row>
    <row r="624" spans="1:10" ht="108" hidden="1" outlineLevel="1">
      <c r="A624" s="947"/>
      <c r="B624" s="111" t="s">
        <v>838</v>
      </c>
      <c r="C624" s="111" t="s">
        <v>839</v>
      </c>
      <c r="D624" s="112">
        <v>0</v>
      </c>
      <c r="E624" s="112">
        <v>0</v>
      </c>
      <c r="F624" s="112">
        <v>0</v>
      </c>
      <c r="G624" s="112">
        <v>0</v>
      </c>
      <c r="H624" s="113">
        <f t="shared" si="240"/>
        <v>0</v>
      </c>
      <c r="I624" s="113">
        <f t="shared" si="241"/>
        <v>0</v>
      </c>
      <c r="J624" s="113">
        <f t="shared" si="242"/>
        <v>0</v>
      </c>
    </row>
    <row r="625" spans="1:10" ht="15" customHeight="1" collapsed="1">
      <c r="A625" s="946" t="s">
        <v>840</v>
      </c>
      <c r="B625" s="946"/>
      <c r="C625" s="946"/>
      <c r="D625" s="109">
        <f t="shared" ref="D625:J625" si="243">+D626+D627+D628</f>
        <v>0</v>
      </c>
      <c r="E625" s="109">
        <f t="shared" si="243"/>
        <v>0</v>
      </c>
      <c r="F625" s="109">
        <f t="shared" si="243"/>
        <v>0</v>
      </c>
      <c r="G625" s="109">
        <f t="shared" si="243"/>
        <v>0</v>
      </c>
      <c r="H625" s="110">
        <f t="shared" si="243"/>
        <v>0</v>
      </c>
      <c r="I625" s="110">
        <f t="shared" si="243"/>
        <v>0</v>
      </c>
      <c r="J625" s="110">
        <f t="shared" si="243"/>
        <v>0</v>
      </c>
    </row>
    <row r="626" spans="1:10" ht="24" hidden="1" outlineLevel="1">
      <c r="A626" s="947" t="s">
        <v>840</v>
      </c>
      <c r="B626" s="947" t="s">
        <v>841</v>
      </c>
      <c r="C626" s="111" t="s">
        <v>842</v>
      </c>
      <c r="D626" s="112">
        <v>0</v>
      </c>
      <c r="E626" s="112">
        <v>0</v>
      </c>
      <c r="F626" s="112">
        <v>0</v>
      </c>
      <c r="G626" s="112">
        <v>0</v>
      </c>
      <c r="H626" s="113">
        <f t="shared" ref="H626:H628" si="244">+D626+F626</f>
        <v>0</v>
      </c>
      <c r="I626" s="113">
        <f t="shared" ref="I626:I628" si="245">+G626+E626</f>
        <v>0</v>
      </c>
      <c r="J626" s="113">
        <f t="shared" ref="J626:J628" si="246">+I626+H626</f>
        <v>0</v>
      </c>
    </row>
    <row r="627" spans="1:10" ht="36" hidden="1" outlineLevel="1">
      <c r="A627" s="947"/>
      <c r="B627" s="947"/>
      <c r="C627" s="111" t="s">
        <v>843</v>
      </c>
      <c r="D627" s="112">
        <v>0</v>
      </c>
      <c r="E627" s="112">
        <v>0</v>
      </c>
      <c r="F627" s="112">
        <v>0</v>
      </c>
      <c r="G627" s="112">
        <v>0</v>
      </c>
      <c r="H627" s="113">
        <f t="shared" si="244"/>
        <v>0</v>
      </c>
      <c r="I627" s="113">
        <f t="shared" si="245"/>
        <v>0</v>
      </c>
      <c r="J627" s="113">
        <f t="shared" si="246"/>
        <v>0</v>
      </c>
    </row>
    <row r="628" spans="1:10" ht="48" hidden="1" outlineLevel="1">
      <c r="A628" s="947"/>
      <c r="B628" s="111" t="s">
        <v>844</v>
      </c>
      <c r="C628" s="111" t="s">
        <v>845</v>
      </c>
      <c r="D628" s="112">
        <v>0</v>
      </c>
      <c r="E628" s="112">
        <v>0</v>
      </c>
      <c r="F628" s="112">
        <v>0</v>
      </c>
      <c r="G628" s="112">
        <v>0</v>
      </c>
      <c r="H628" s="113">
        <f t="shared" si="244"/>
        <v>0</v>
      </c>
      <c r="I628" s="113">
        <f t="shared" si="245"/>
        <v>0</v>
      </c>
      <c r="J628" s="113">
        <f t="shared" si="246"/>
        <v>0</v>
      </c>
    </row>
    <row r="629" spans="1:10" ht="15" customHeight="1" collapsed="1">
      <c r="A629" s="946" t="s">
        <v>846</v>
      </c>
      <c r="B629" s="946"/>
      <c r="C629" s="946"/>
      <c r="D629" s="109">
        <f t="shared" ref="D629:J629" si="247">SUM(D630:D633)</f>
        <v>0</v>
      </c>
      <c r="E629" s="109">
        <f t="shared" si="247"/>
        <v>0</v>
      </c>
      <c r="F629" s="109">
        <f t="shared" si="247"/>
        <v>0</v>
      </c>
      <c r="G629" s="109">
        <f t="shared" si="247"/>
        <v>0</v>
      </c>
      <c r="H629" s="110">
        <f t="shared" si="247"/>
        <v>0</v>
      </c>
      <c r="I629" s="110">
        <f t="shared" si="247"/>
        <v>0</v>
      </c>
      <c r="J629" s="110">
        <f t="shared" si="247"/>
        <v>0</v>
      </c>
    </row>
    <row r="630" spans="1:10" ht="48" hidden="1" outlineLevel="1">
      <c r="A630" s="947" t="s">
        <v>846</v>
      </c>
      <c r="B630" s="111" t="s">
        <v>847</v>
      </c>
      <c r="C630" s="111" t="s">
        <v>848</v>
      </c>
      <c r="D630" s="112">
        <v>0</v>
      </c>
      <c r="E630" s="112">
        <v>0</v>
      </c>
      <c r="F630" s="112">
        <v>0</v>
      </c>
      <c r="G630" s="112">
        <v>0</v>
      </c>
      <c r="H630" s="113">
        <f t="shared" ref="H630:H633" si="248">+D630+F630</f>
        <v>0</v>
      </c>
      <c r="I630" s="113">
        <f t="shared" ref="I630:I633" si="249">+G630+E630</f>
        <v>0</v>
      </c>
      <c r="J630" s="113">
        <f t="shared" ref="J630:J634" si="250">+I630+H630</f>
        <v>0</v>
      </c>
    </row>
    <row r="631" spans="1:10" ht="48" hidden="1" outlineLevel="1">
      <c r="A631" s="947"/>
      <c r="B631" s="111" t="s">
        <v>849</v>
      </c>
      <c r="C631" s="111" t="s">
        <v>850</v>
      </c>
      <c r="D631" s="112">
        <v>0</v>
      </c>
      <c r="E631" s="112">
        <v>0</v>
      </c>
      <c r="F631" s="112">
        <v>0</v>
      </c>
      <c r="G631" s="112">
        <v>0</v>
      </c>
      <c r="H631" s="113">
        <f t="shared" si="248"/>
        <v>0</v>
      </c>
      <c r="I631" s="113">
        <f t="shared" si="249"/>
        <v>0</v>
      </c>
      <c r="J631" s="113">
        <f t="shared" si="250"/>
        <v>0</v>
      </c>
    </row>
    <row r="632" spans="1:10" ht="48" hidden="1" outlineLevel="1">
      <c r="A632" s="947"/>
      <c r="B632" s="111" t="s">
        <v>851</v>
      </c>
      <c r="C632" s="111" t="s">
        <v>852</v>
      </c>
      <c r="D632" s="112">
        <v>0</v>
      </c>
      <c r="E632" s="112">
        <v>0</v>
      </c>
      <c r="F632" s="112">
        <v>0</v>
      </c>
      <c r="G632" s="112">
        <v>0</v>
      </c>
      <c r="H632" s="113">
        <f t="shared" si="248"/>
        <v>0</v>
      </c>
      <c r="I632" s="113">
        <f t="shared" si="249"/>
        <v>0</v>
      </c>
      <c r="J632" s="113">
        <f t="shared" si="250"/>
        <v>0</v>
      </c>
    </row>
    <row r="633" spans="1:10" ht="96" hidden="1" outlineLevel="1">
      <c r="A633" s="947"/>
      <c r="B633" s="111" t="s">
        <v>853</v>
      </c>
      <c r="C633" s="111" t="s">
        <v>854</v>
      </c>
      <c r="D633" s="112">
        <v>0</v>
      </c>
      <c r="E633" s="112">
        <v>0</v>
      </c>
      <c r="F633" s="112">
        <v>0</v>
      </c>
      <c r="G633" s="112">
        <v>0</v>
      </c>
      <c r="H633" s="113">
        <f t="shared" si="248"/>
        <v>0</v>
      </c>
      <c r="I633" s="113">
        <f t="shared" si="249"/>
        <v>0</v>
      </c>
      <c r="J633" s="113">
        <f t="shared" si="250"/>
        <v>0</v>
      </c>
    </row>
    <row r="634" spans="1:10" ht="15" customHeight="1" collapsed="1">
      <c r="A634" s="946" t="s">
        <v>855</v>
      </c>
      <c r="B634" s="946"/>
      <c r="C634" s="946"/>
      <c r="D634" s="109">
        <v>0</v>
      </c>
      <c r="E634" s="109">
        <v>0</v>
      </c>
      <c r="F634" s="109">
        <v>0</v>
      </c>
      <c r="G634" s="109">
        <v>0</v>
      </c>
      <c r="H634" s="110">
        <v>0</v>
      </c>
      <c r="I634" s="110">
        <v>0</v>
      </c>
      <c r="J634" s="110">
        <f t="shared" si="250"/>
        <v>0</v>
      </c>
    </row>
    <row r="635" spans="1:10" ht="15" customHeight="1">
      <c r="A635" s="946" t="s">
        <v>856</v>
      </c>
      <c r="B635" s="946"/>
      <c r="C635" s="946"/>
      <c r="D635" s="109">
        <f t="shared" ref="D635:J635" si="251">SUM(D636:D647)</f>
        <v>0</v>
      </c>
      <c r="E635" s="109">
        <f t="shared" si="251"/>
        <v>0</v>
      </c>
      <c r="F635" s="109">
        <f t="shared" si="251"/>
        <v>0</v>
      </c>
      <c r="G635" s="109">
        <f t="shared" si="251"/>
        <v>0</v>
      </c>
      <c r="H635" s="110">
        <f t="shared" si="251"/>
        <v>0</v>
      </c>
      <c r="I635" s="110">
        <f t="shared" si="251"/>
        <v>0</v>
      </c>
      <c r="J635" s="110">
        <f t="shared" si="251"/>
        <v>0</v>
      </c>
    </row>
    <row r="636" spans="1:10" ht="36" hidden="1" outlineLevel="1">
      <c r="A636" s="947" t="s">
        <v>856</v>
      </c>
      <c r="B636" s="947" t="s">
        <v>857</v>
      </c>
      <c r="C636" s="111" t="s">
        <v>858</v>
      </c>
      <c r="D636" s="112">
        <v>0</v>
      </c>
      <c r="E636" s="112">
        <v>0</v>
      </c>
      <c r="F636" s="112">
        <v>0</v>
      </c>
      <c r="G636" s="112">
        <v>0</v>
      </c>
      <c r="H636" s="113">
        <f t="shared" ref="H636:H651" si="252">+D636+F636</f>
        <v>0</v>
      </c>
      <c r="I636" s="113">
        <f t="shared" ref="I636:I651" si="253">+G636+E636</f>
        <v>0</v>
      </c>
      <c r="J636" s="113">
        <f t="shared" ref="J636:J651" si="254">+I636+H636</f>
        <v>0</v>
      </c>
    </row>
    <row r="637" spans="1:10" ht="24" hidden="1" outlineLevel="1">
      <c r="A637" s="947"/>
      <c r="B637" s="947"/>
      <c r="C637" s="111" t="s">
        <v>859</v>
      </c>
      <c r="D637" s="112">
        <v>0</v>
      </c>
      <c r="E637" s="112">
        <v>0</v>
      </c>
      <c r="F637" s="112">
        <v>0</v>
      </c>
      <c r="G637" s="112">
        <v>0</v>
      </c>
      <c r="H637" s="113">
        <f t="shared" si="252"/>
        <v>0</v>
      </c>
      <c r="I637" s="113">
        <f t="shared" si="253"/>
        <v>0</v>
      </c>
      <c r="J637" s="113">
        <f t="shared" si="254"/>
        <v>0</v>
      </c>
    </row>
    <row r="638" spans="1:10" ht="24" hidden="1" outlineLevel="1">
      <c r="A638" s="947"/>
      <c r="B638" s="947" t="s">
        <v>860</v>
      </c>
      <c r="C638" s="111" t="s">
        <v>861</v>
      </c>
      <c r="D638" s="112">
        <v>0</v>
      </c>
      <c r="E638" s="112">
        <v>0</v>
      </c>
      <c r="F638" s="112">
        <v>0</v>
      </c>
      <c r="G638" s="112">
        <v>0</v>
      </c>
      <c r="H638" s="113">
        <f t="shared" si="252"/>
        <v>0</v>
      </c>
      <c r="I638" s="113">
        <f t="shared" si="253"/>
        <v>0</v>
      </c>
      <c r="J638" s="113">
        <f t="shared" si="254"/>
        <v>0</v>
      </c>
    </row>
    <row r="639" spans="1:10" ht="24" hidden="1" outlineLevel="1">
      <c r="A639" s="947"/>
      <c r="B639" s="947"/>
      <c r="C639" s="111" t="s">
        <v>862</v>
      </c>
      <c r="D639" s="112">
        <v>0</v>
      </c>
      <c r="E639" s="112">
        <v>0</v>
      </c>
      <c r="F639" s="112">
        <v>0</v>
      </c>
      <c r="G639" s="112">
        <v>0</v>
      </c>
      <c r="H639" s="113">
        <f t="shared" si="252"/>
        <v>0</v>
      </c>
      <c r="I639" s="113">
        <f t="shared" si="253"/>
        <v>0</v>
      </c>
      <c r="J639" s="113">
        <f t="shared" si="254"/>
        <v>0</v>
      </c>
    </row>
    <row r="640" spans="1:10" ht="48" hidden="1" outlineLevel="1">
      <c r="A640" s="947"/>
      <c r="B640" s="947"/>
      <c r="C640" s="111" t="s">
        <v>863</v>
      </c>
      <c r="D640" s="112">
        <v>0</v>
      </c>
      <c r="E640" s="112">
        <v>0</v>
      </c>
      <c r="F640" s="112">
        <v>0</v>
      </c>
      <c r="G640" s="112">
        <v>0</v>
      </c>
      <c r="H640" s="113">
        <f t="shared" si="252"/>
        <v>0</v>
      </c>
      <c r="I640" s="113">
        <f t="shared" si="253"/>
        <v>0</v>
      </c>
      <c r="J640" s="113">
        <f t="shared" si="254"/>
        <v>0</v>
      </c>
    </row>
    <row r="641" spans="1:10" ht="36" hidden="1" outlineLevel="1">
      <c r="A641" s="947"/>
      <c r="B641" s="947" t="s">
        <v>864</v>
      </c>
      <c r="C641" s="111" t="s">
        <v>865</v>
      </c>
      <c r="D641" s="112">
        <v>0</v>
      </c>
      <c r="E641" s="112">
        <v>0</v>
      </c>
      <c r="F641" s="112">
        <v>0</v>
      </c>
      <c r="G641" s="112">
        <v>0</v>
      </c>
      <c r="H641" s="113">
        <f t="shared" si="252"/>
        <v>0</v>
      </c>
      <c r="I641" s="113">
        <f t="shared" si="253"/>
        <v>0</v>
      </c>
      <c r="J641" s="113">
        <f t="shared" si="254"/>
        <v>0</v>
      </c>
    </row>
    <row r="642" spans="1:10" ht="36" hidden="1" outlineLevel="1">
      <c r="A642" s="947"/>
      <c r="B642" s="947"/>
      <c r="C642" s="111" t="s">
        <v>866</v>
      </c>
      <c r="D642" s="112">
        <v>0</v>
      </c>
      <c r="E642" s="112">
        <v>0</v>
      </c>
      <c r="F642" s="112">
        <v>0</v>
      </c>
      <c r="G642" s="112">
        <v>0</v>
      </c>
      <c r="H642" s="113">
        <f t="shared" si="252"/>
        <v>0</v>
      </c>
      <c r="I642" s="113">
        <f t="shared" si="253"/>
        <v>0</v>
      </c>
      <c r="J642" s="113">
        <f t="shared" si="254"/>
        <v>0</v>
      </c>
    </row>
    <row r="643" spans="1:10" ht="36" hidden="1" outlineLevel="1">
      <c r="A643" s="947"/>
      <c r="B643" s="947"/>
      <c r="C643" s="111" t="s">
        <v>867</v>
      </c>
      <c r="D643" s="112">
        <v>0</v>
      </c>
      <c r="E643" s="112">
        <v>0</v>
      </c>
      <c r="F643" s="112">
        <v>0</v>
      </c>
      <c r="G643" s="112">
        <v>0</v>
      </c>
      <c r="H643" s="113">
        <f t="shared" si="252"/>
        <v>0</v>
      </c>
      <c r="I643" s="113">
        <f t="shared" si="253"/>
        <v>0</v>
      </c>
      <c r="J643" s="113">
        <f t="shared" si="254"/>
        <v>0</v>
      </c>
    </row>
    <row r="644" spans="1:10" ht="24" hidden="1" outlineLevel="1">
      <c r="A644" s="947"/>
      <c r="B644" s="947"/>
      <c r="C644" s="111" t="s">
        <v>868</v>
      </c>
      <c r="D644" s="112">
        <v>0</v>
      </c>
      <c r="E644" s="112">
        <v>0</v>
      </c>
      <c r="F644" s="112">
        <v>0</v>
      </c>
      <c r="G644" s="112">
        <v>0</v>
      </c>
      <c r="H644" s="113">
        <f t="shared" si="252"/>
        <v>0</v>
      </c>
      <c r="I644" s="113">
        <f t="shared" si="253"/>
        <v>0</v>
      </c>
      <c r="J644" s="113">
        <f t="shared" si="254"/>
        <v>0</v>
      </c>
    </row>
    <row r="645" spans="1:10" ht="24" hidden="1" outlineLevel="1">
      <c r="A645" s="947"/>
      <c r="B645" s="947"/>
      <c r="C645" s="111" t="s">
        <v>869</v>
      </c>
      <c r="D645" s="112">
        <v>0</v>
      </c>
      <c r="E645" s="112">
        <v>0</v>
      </c>
      <c r="F645" s="112">
        <v>0</v>
      </c>
      <c r="G645" s="112">
        <v>0</v>
      </c>
      <c r="H645" s="113">
        <f t="shared" si="252"/>
        <v>0</v>
      </c>
      <c r="I645" s="113">
        <f t="shared" si="253"/>
        <v>0</v>
      </c>
      <c r="J645" s="113">
        <f t="shared" si="254"/>
        <v>0</v>
      </c>
    </row>
    <row r="646" spans="1:10" ht="48" hidden="1" outlineLevel="1">
      <c r="A646" s="947"/>
      <c r="B646" s="947"/>
      <c r="C646" s="111" t="s">
        <v>870</v>
      </c>
      <c r="D646" s="112">
        <v>0</v>
      </c>
      <c r="E646" s="112">
        <v>0</v>
      </c>
      <c r="F646" s="112">
        <v>0</v>
      </c>
      <c r="G646" s="112">
        <v>0</v>
      </c>
      <c r="H646" s="113">
        <f t="shared" si="252"/>
        <v>0</v>
      </c>
      <c r="I646" s="113">
        <f t="shared" si="253"/>
        <v>0</v>
      </c>
      <c r="J646" s="113">
        <f t="shared" si="254"/>
        <v>0</v>
      </c>
    </row>
    <row r="647" spans="1:10" ht="132" hidden="1" outlineLevel="1">
      <c r="A647" s="947"/>
      <c r="B647" s="111" t="s">
        <v>871</v>
      </c>
      <c r="C647" s="111" t="s">
        <v>872</v>
      </c>
      <c r="D647" s="112">
        <v>0</v>
      </c>
      <c r="E647" s="112">
        <v>0</v>
      </c>
      <c r="F647" s="112">
        <v>0</v>
      </c>
      <c r="G647" s="112">
        <v>0</v>
      </c>
      <c r="H647" s="113">
        <f t="shared" si="252"/>
        <v>0</v>
      </c>
      <c r="I647" s="113">
        <f t="shared" si="253"/>
        <v>0</v>
      </c>
      <c r="J647" s="113">
        <f t="shared" si="254"/>
        <v>0</v>
      </c>
    </row>
    <row r="648" spans="1:10" ht="15" customHeight="1" collapsed="1">
      <c r="A648" s="946" t="s">
        <v>873</v>
      </c>
      <c r="B648" s="946"/>
      <c r="C648" s="946"/>
      <c r="D648" s="109">
        <f t="shared" ref="D648:G648" si="255">+D649+D650+D651</f>
        <v>0</v>
      </c>
      <c r="E648" s="109">
        <f t="shared" si="255"/>
        <v>0</v>
      </c>
      <c r="F648" s="109">
        <f t="shared" si="255"/>
        <v>0</v>
      </c>
      <c r="G648" s="109">
        <f t="shared" si="255"/>
        <v>0</v>
      </c>
      <c r="H648" s="110">
        <f t="shared" si="252"/>
        <v>0</v>
      </c>
      <c r="I648" s="110">
        <f t="shared" si="253"/>
        <v>0</v>
      </c>
      <c r="J648" s="110">
        <f t="shared" si="254"/>
        <v>0</v>
      </c>
    </row>
    <row r="649" spans="1:10" ht="48" hidden="1" outlineLevel="1">
      <c r="A649" s="947" t="s">
        <v>873</v>
      </c>
      <c r="B649" s="111" t="s">
        <v>874</v>
      </c>
      <c r="C649" s="111" t="s">
        <v>875</v>
      </c>
      <c r="D649" s="112">
        <v>0</v>
      </c>
      <c r="E649" s="112">
        <v>0</v>
      </c>
      <c r="F649" s="112">
        <v>0</v>
      </c>
      <c r="G649" s="112">
        <v>0</v>
      </c>
      <c r="H649" s="113">
        <f t="shared" si="252"/>
        <v>0</v>
      </c>
      <c r="I649" s="113">
        <f t="shared" si="253"/>
        <v>0</v>
      </c>
      <c r="J649" s="113">
        <f t="shared" si="254"/>
        <v>0</v>
      </c>
    </row>
    <row r="650" spans="1:10" ht="60" hidden="1" outlineLevel="1">
      <c r="A650" s="947"/>
      <c r="B650" s="111" t="s">
        <v>876</v>
      </c>
      <c r="C650" s="111" t="s">
        <v>877</v>
      </c>
      <c r="D650" s="112">
        <v>0</v>
      </c>
      <c r="E650" s="112">
        <v>0</v>
      </c>
      <c r="F650" s="112">
        <v>0</v>
      </c>
      <c r="G650" s="112">
        <v>0</v>
      </c>
      <c r="H650" s="113">
        <f t="shared" si="252"/>
        <v>0</v>
      </c>
      <c r="I650" s="113">
        <f t="shared" si="253"/>
        <v>0</v>
      </c>
      <c r="J650" s="113">
        <f t="shared" si="254"/>
        <v>0</v>
      </c>
    </row>
    <row r="651" spans="1:10" ht="60" hidden="1" outlineLevel="1">
      <c r="A651" s="947"/>
      <c r="B651" s="111" t="s">
        <v>878</v>
      </c>
      <c r="C651" s="111" t="s">
        <v>879</v>
      </c>
      <c r="D651" s="112">
        <v>0</v>
      </c>
      <c r="E651" s="112">
        <v>0</v>
      </c>
      <c r="F651" s="112">
        <v>0</v>
      </c>
      <c r="G651" s="112">
        <v>0</v>
      </c>
      <c r="H651" s="113">
        <f t="shared" si="252"/>
        <v>0</v>
      </c>
      <c r="I651" s="113">
        <f t="shared" si="253"/>
        <v>0</v>
      </c>
      <c r="J651" s="113">
        <f t="shared" si="254"/>
        <v>0</v>
      </c>
    </row>
    <row r="652" spans="1:10" ht="22.5" customHeight="1" collapsed="1">
      <c r="A652" s="946" t="s">
        <v>880</v>
      </c>
      <c r="B652" s="946"/>
      <c r="C652" s="946"/>
      <c r="D652" s="109">
        <f t="shared" ref="D652:J652" si="256">+D653+D654+D655</f>
        <v>0</v>
      </c>
      <c r="E652" s="109">
        <f t="shared" si="256"/>
        <v>0</v>
      </c>
      <c r="F652" s="109">
        <f t="shared" si="256"/>
        <v>0</v>
      </c>
      <c r="G652" s="109">
        <f t="shared" si="256"/>
        <v>0</v>
      </c>
      <c r="H652" s="110">
        <f t="shared" si="256"/>
        <v>0</v>
      </c>
      <c r="I652" s="110">
        <f t="shared" si="256"/>
        <v>0</v>
      </c>
      <c r="J652" s="110">
        <f t="shared" si="256"/>
        <v>0</v>
      </c>
    </row>
    <row r="653" spans="1:10" hidden="1" outlineLevel="1">
      <c r="A653" s="947" t="s">
        <v>880</v>
      </c>
      <c r="B653" s="947" t="s">
        <v>881</v>
      </c>
      <c r="C653" s="111" t="s">
        <v>882</v>
      </c>
      <c r="D653" s="112">
        <v>0</v>
      </c>
      <c r="E653" s="112">
        <v>0</v>
      </c>
      <c r="F653" s="112">
        <v>0</v>
      </c>
      <c r="G653" s="112">
        <v>0</v>
      </c>
      <c r="H653" s="113">
        <f t="shared" ref="H653:H655" si="257">+D653+F653</f>
        <v>0</v>
      </c>
      <c r="I653" s="113">
        <f t="shared" ref="I653:I655" si="258">+G653+E653</f>
        <v>0</v>
      </c>
      <c r="J653" s="113">
        <f t="shared" ref="J653:J655" si="259">+I653+H653</f>
        <v>0</v>
      </c>
    </row>
    <row r="654" spans="1:10" hidden="1" outlineLevel="1">
      <c r="A654" s="947"/>
      <c r="B654" s="947"/>
      <c r="C654" s="111" t="s">
        <v>883</v>
      </c>
      <c r="D654" s="112">
        <v>0</v>
      </c>
      <c r="E654" s="112">
        <v>0</v>
      </c>
      <c r="F654" s="112">
        <v>0</v>
      </c>
      <c r="G654" s="112">
        <v>0</v>
      </c>
      <c r="H654" s="113">
        <f t="shared" si="257"/>
        <v>0</v>
      </c>
      <c r="I654" s="113">
        <f t="shared" si="258"/>
        <v>0</v>
      </c>
      <c r="J654" s="113">
        <f t="shared" si="259"/>
        <v>0</v>
      </c>
    </row>
    <row r="655" spans="1:10" ht="60" hidden="1" outlineLevel="1">
      <c r="A655" s="947"/>
      <c r="B655" s="111" t="s">
        <v>884</v>
      </c>
      <c r="C655" s="111" t="s">
        <v>885</v>
      </c>
      <c r="D655" s="112">
        <v>0</v>
      </c>
      <c r="E655" s="112">
        <v>0</v>
      </c>
      <c r="F655" s="112">
        <v>0</v>
      </c>
      <c r="G655" s="112">
        <v>0</v>
      </c>
      <c r="H655" s="113">
        <f t="shared" si="257"/>
        <v>0</v>
      </c>
      <c r="I655" s="113">
        <f t="shared" si="258"/>
        <v>0</v>
      </c>
      <c r="J655" s="113">
        <f t="shared" si="259"/>
        <v>0</v>
      </c>
    </row>
    <row r="656" spans="1:10" ht="15" customHeight="1" collapsed="1">
      <c r="A656" s="946" t="s">
        <v>886</v>
      </c>
      <c r="B656" s="946"/>
      <c r="C656" s="946"/>
      <c r="D656" s="109">
        <f t="shared" ref="D656:J656" si="260">+D657+D658+D659</f>
        <v>0</v>
      </c>
      <c r="E656" s="109">
        <f t="shared" si="260"/>
        <v>0</v>
      </c>
      <c r="F656" s="109">
        <f t="shared" si="260"/>
        <v>0</v>
      </c>
      <c r="G656" s="109">
        <f t="shared" si="260"/>
        <v>0</v>
      </c>
      <c r="H656" s="110">
        <f t="shared" si="260"/>
        <v>0</v>
      </c>
      <c r="I656" s="110">
        <f t="shared" si="260"/>
        <v>0</v>
      </c>
      <c r="J656" s="110">
        <f t="shared" si="260"/>
        <v>0</v>
      </c>
    </row>
    <row r="657" spans="1:10" ht="36" hidden="1" outlineLevel="1">
      <c r="A657" s="947" t="s">
        <v>886</v>
      </c>
      <c r="B657" s="111" t="s">
        <v>887</v>
      </c>
      <c r="C657" s="111" t="s">
        <v>888</v>
      </c>
      <c r="D657" s="112">
        <v>0</v>
      </c>
      <c r="E657" s="112">
        <v>0</v>
      </c>
      <c r="F657" s="112">
        <v>0</v>
      </c>
      <c r="G657" s="112">
        <v>0</v>
      </c>
      <c r="H657" s="113">
        <f t="shared" ref="H657:H659" si="261">+D657+F657</f>
        <v>0</v>
      </c>
      <c r="I657" s="113">
        <f t="shared" ref="I657:I659" si="262">+G657+E657</f>
        <v>0</v>
      </c>
      <c r="J657" s="113">
        <f t="shared" ref="J657:J659" si="263">+I657+H657</f>
        <v>0</v>
      </c>
    </row>
    <row r="658" spans="1:10" ht="48" hidden="1" outlineLevel="1">
      <c r="A658" s="947"/>
      <c r="B658" s="111" t="s">
        <v>889</v>
      </c>
      <c r="C658" s="111" t="s">
        <v>890</v>
      </c>
      <c r="D658" s="112">
        <v>0</v>
      </c>
      <c r="E658" s="112">
        <v>0</v>
      </c>
      <c r="F658" s="112">
        <v>0</v>
      </c>
      <c r="G658" s="112">
        <v>0</v>
      </c>
      <c r="H658" s="113">
        <f t="shared" si="261"/>
        <v>0</v>
      </c>
      <c r="I658" s="113">
        <f t="shared" si="262"/>
        <v>0</v>
      </c>
      <c r="J658" s="113">
        <f t="shared" si="263"/>
        <v>0</v>
      </c>
    </row>
    <row r="659" spans="1:10" ht="36" hidden="1" outlineLevel="1">
      <c r="A659" s="947"/>
      <c r="B659" s="111" t="s">
        <v>891</v>
      </c>
      <c r="C659" s="111" t="s">
        <v>892</v>
      </c>
      <c r="D659" s="112">
        <v>0</v>
      </c>
      <c r="E659" s="112">
        <v>0</v>
      </c>
      <c r="F659" s="112">
        <v>0</v>
      </c>
      <c r="G659" s="112">
        <v>0</v>
      </c>
      <c r="H659" s="113">
        <f t="shared" si="261"/>
        <v>0</v>
      </c>
      <c r="I659" s="113">
        <f t="shared" si="262"/>
        <v>0</v>
      </c>
      <c r="J659" s="113">
        <f t="shared" si="263"/>
        <v>0</v>
      </c>
    </row>
    <row r="660" spans="1:10" ht="15" customHeight="1" collapsed="1">
      <c r="A660" s="946" t="s">
        <v>893</v>
      </c>
      <c r="B660" s="946"/>
      <c r="C660" s="946"/>
      <c r="D660" s="109">
        <f t="shared" ref="D660:J660" si="264">SUM(D661:D665)</f>
        <v>0</v>
      </c>
      <c r="E660" s="109">
        <f t="shared" si="264"/>
        <v>0</v>
      </c>
      <c r="F660" s="109">
        <f t="shared" si="264"/>
        <v>0</v>
      </c>
      <c r="G660" s="109">
        <f t="shared" si="264"/>
        <v>0</v>
      </c>
      <c r="H660" s="110">
        <f t="shared" si="264"/>
        <v>0</v>
      </c>
      <c r="I660" s="110">
        <f t="shared" si="264"/>
        <v>0</v>
      </c>
      <c r="J660" s="110">
        <f t="shared" si="264"/>
        <v>0</v>
      </c>
    </row>
    <row r="661" spans="1:10" ht="60" hidden="1" outlineLevel="1">
      <c r="A661" s="947" t="s">
        <v>893</v>
      </c>
      <c r="B661" s="111" t="s">
        <v>894</v>
      </c>
      <c r="C661" s="111" t="s">
        <v>895</v>
      </c>
      <c r="D661" s="112">
        <v>0</v>
      </c>
      <c r="E661" s="112">
        <v>0</v>
      </c>
      <c r="F661" s="112">
        <v>0</v>
      </c>
      <c r="G661" s="112">
        <v>0</v>
      </c>
      <c r="H661" s="113">
        <f t="shared" ref="H661:H665" si="265">+D661+F661</f>
        <v>0</v>
      </c>
      <c r="I661" s="113">
        <f t="shared" ref="I661:I665" si="266">+G661+E661</f>
        <v>0</v>
      </c>
      <c r="J661" s="113">
        <f t="shared" ref="J661:J665" si="267">+I661+H661</f>
        <v>0</v>
      </c>
    </row>
    <row r="662" spans="1:10" hidden="1" outlineLevel="1">
      <c r="A662" s="947"/>
      <c r="B662" s="947" t="s">
        <v>896</v>
      </c>
      <c r="C662" s="111" t="s">
        <v>897</v>
      </c>
      <c r="D662" s="112">
        <v>0</v>
      </c>
      <c r="E662" s="112">
        <v>0</v>
      </c>
      <c r="F662" s="112">
        <v>0</v>
      </c>
      <c r="G662" s="112">
        <v>0</v>
      </c>
      <c r="H662" s="113">
        <f t="shared" si="265"/>
        <v>0</v>
      </c>
      <c r="I662" s="113">
        <f t="shared" si="266"/>
        <v>0</v>
      </c>
      <c r="J662" s="113">
        <f t="shared" si="267"/>
        <v>0</v>
      </c>
    </row>
    <row r="663" spans="1:10" ht="24" hidden="1" outlineLevel="1">
      <c r="A663" s="947"/>
      <c r="B663" s="947"/>
      <c r="C663" s="111" t="s">
        <v>898</v>
      </c>
      <c r="D663" s="112">
        <v>0</v>
      </c>
      <c r="E663" s="112">
        <v>0</v>
      </c>
      <c r="F663" s="112">
        <v>0</v>
      </c>
      <c r="G663" s="112">
        <v>0</v>
      </c>
      <c r="H663" s="113">
        <f t="shared" si="265"/>
        <v>0</v>
      </c>
      <c r="I663" s="113">
        <f t="shared" si="266"/>
        <v>0</v>
      </c>
      <c r="J663" s="113">
        <f t="shared" si="267"/>
        <v>0</v>
      </c>
    </row>
    <row r="664" spans="1:10" hidden="1" outlineLevel="1">
      <c r="A664" s="947"/>
      <c r="B664" s="947"/>
      <c r="C664" s="111" t="s">
        <v>899</v>
      </c>
      <c r="D664" s="112">
        <v>0</v>
      </c>
      <c r="E664" s="112">
        <v>0</v>
      </c>
      <c r="F664" s="112">
        <v>0</v>
      </c>
      <c r="G664" s="112">
        <v>0</v>
      </c>
      <c r="H664" s="113">
        <f t="shared" si="265"/>
        <v>0</v>
      </c>
      <c r="I664" s="113">
        <f t="shared" si="266"/>
        <v>0</v>
      </c>
      <c r="J664" s="113">
        <f t="shared" si="267"/>
        <v>0</v>
      </c>
    </row>
    <row r="665" spans="1:10" ht="48" hidden="1" outlineLevel="1">
      <c r="A665" s="947"/>
      <c r="B665" s="111" t="s">
        <v>900</v>
      </c>
      <c r="C665" s="111" t="s">
        <v>901</v>
      </c>
      <c r="D665" s="112">
        <v>0</v>
      </c>
      <c r="E665" s="112">
        <v>0</v>
      </c>
      <c r="F665" s="112">
        <v>0</v>
      </c>
      <c r="G665" s="112">
        <v>0</v>
      </c>
      <c r="H665" s="113">
        <f t="shared" si="265"/>
        <v>0</v>
      </c>
      <c r="I665" s="113">
        <f t="shared" si="266"/>
        <v>0</v>
      </c>
      <c r="J665" s="113">
        <f t="shared" si="267"/>
        <v>0</v>
      </c>
    </row>
    <row r="666" spans="1:10" ht="15" customHeight="1" collapsed="1">
      <c r="A666" s="946" t="s">
        <v>902</v>
      </c>
      <c r="B666" s="946"/>
      <c r="C666" s="946"/>
      <c r="D666" s="109">
        <f t="shared" ref="D666:J666" si="268">SUM(D667:D673)</f>
        <v>0</v>
      </c>
      <c r="E666" s="109">
        <f t="shared" si="268"/>
        <v>0</v>
      </c>
      <c r="F666" s="109">
        <f t="shared" si="268"/>
        <v>0</v>
      </c>
      <c r="G666" s="109">
        <f t="shared" si="268"/>
        <v>0</v>
      </c>
      <c r="H666" s="110">
        <f t="shared" si="268"/>
        <v>0</v>
      </c>
      <c r="I666" s="110">
        <f t="shared" si="268"/>
        <v>0</v>
      </c>
      <c r="J666" s="110">
        <f t="shared" si="268"/>
        <v>0</v>
      </c>
    </row>
    <row r="667" spans="1:10" ht="24" hidden="1" outlineLevel="1">
      <c r="A667" s="947" t="s">
        <v>902</v>
      </c>
      <c r="B667" s="947" t="s">
        <v>903</v>
      </c>
      <c r="C667" s="111" t="s">
        <v>904</v>
      </c>
      <c r="D667" s="112">
        <v>0</v>
      </c>
      <c r="E667" s="112">
        <v>0</v>
      </c>
      <c r="F667" s="112">
        <v>0</v>
      </c>
      <c r="G667" s="112">
        <v>0</v>
      </c>
      <c r="H667" s="113">
        <f t="shared" ref="H667:H673" si="269">+D667+F667</f>
        <v>0</v>
      </c>
      <c r="I667" s="113">
        <f t="shared" ref="I667:I673" si="270">+G667+E667</f>
        <v>0</v>
      </c>
      <c r="J667" s="113">
        <f t="shared" ref="J667:J673" si="271">+I667+H667</f>
        <v>0</v>
      </c>
    </row>
    <row r="668" spans="1:10" ht="36" hidden="1" outlineLevel="1">
      <c r="A668" s="947"/>
      <c r="B668" s="947"/>
      <c r="C668" s="111" t="s">
        <v>905</v>
      </c>
      <c r="D668" s="112">
        <v>0</v>
      </c>
      <c r="E668" s="112">
        <v>0</v>
      </c>
      <c r="F668" s="112">
        <v>0</v>
      </c>
      <c r="G668" s="112">
        <v>0</v>
      </c>
      <c r="H668" s="113">
        <f t="shared" si="269"/>
        <v>0</v>
      </c>
      <c r="I668" s="113">
        <f t="shared" si="270"/>
        <v>0</v>
      </c>
      <c r="J668" s="113">
        <f t="shared" si="271"/>
        <v>0</v>
      </c>
    </row>
    <row r="669" spans="1:10" ht="48" hidden="1" outlineLevel="1">
      <c r="A669" s="947"/>
      <c r="B669" s="111" t="s">
        <v>906</v>
      </c>
      <c r="C669" s="111" t="s">
        <v>907</v>
      </c>
      <c r="D669" s="112">
        <v>0</v>
      </c>
      <c r="E669" s="112">
        <v>0</v>
      </c>
      <c r="F669" s="112">
        <v>0</v>
      </c>
      <c r="G669" s="112">
        <v>0</v>
      </c>
      <c r="H669" s="113">
        <f t="shared" si="269"/>
        <v>0</v>
      </c>
      <c r="I669" s="113">
        <f t="shared" si="270"/>
        <v>0</v>
      </c>
      <c r="J669" s="113">
        <f t="shared" si="271"/>
        <v>0</v>
      </c>
    </row>
    <row r="670" spans="1:10" ht="48" hidden="1" outlineLevel="1">
      <c r="A670" s="947"/>
      <c r="B670" s="111" t="s">
        <v>908</v>
      </c>
      <c r="C670" s="111" t="s">
        <v>909</v>
      </c>
      <c r="D670" s="112">
        <v>0</v>
      </c>
      <c r="E670" s="112">
        <v>0</v>
      </c>
      <c r="F670" s="112">
        <v>0</v>
      </c>
      <c r="G670" s="112">
        <v>0</v>
      </c>
      <c r="H670" s="113">
        <f t="shared" si="269"/>
        <v>0</v>
      </c>
      <c r="I670" s="113">
        <f t="shared" si="270"/>
        <v>0</v>
      </c>
      <c r="J670" s="113">
        <f t="shared" si="271"/>
        <v>0</v>
      </c>
    </row>
    <row r="671" spans="1:10" ht="24" hidden="1" outlineLevel="1">
      <c r="A671" s="947"/>
      <c r="B671" s="947" t="s">
        <v>910</v>
      </c>
      <c r="C671" s="111" t="s">
        <v>911</v>
      </c>
      <c r="D671" s="112">
        <v>0</v>
      </c>
      <c r="E671" s="112">
        <v>0</v>
      </c>
      <c r="F671" s="112">
        <v>0</v>
      </c>
      <c r="G671" s="112">
        <v>0</v>
      </c>
      <c r="H671" s="113">
        <f t="shared" si="269"/>
        <v>0</v>
      </c>
      <c r="I671" s="113">
        <f t="shared" si="270"/>
        <v>0</v>
      </c>
      <c r="J671" s="113">
        <f t="shared" si="271"/>
        <v>0</v>
      </c>
    </row>
    <row r="672" spans="1:10" hidden="1" outlineLevel="1">
      <c r="A672" s="947"/>
      <c r="B672" s="947"/>
      <c r="C672" s="111" t="s">
        <v>912</v>
      </c>
      <c r="D672" s="112">
        <v>0</v>
      </c>
      <c r="E672" s="112">
        <v>0</v>
      </c>
      <c r="F672" s="112">
        <v>0</v>
      </c>
      <c r="G672" s="112">
        <v>0</v>
      </c>
      <c r="H672" s="113">
        <f t="shared" si="269"/>
        <v>0</v>
      </c>
      <c r="I672" s="113">
        <f t="shared" si="270"/>
        <v>0</v>
      </c>
      <c r="J672" s="113">
        <f t="shared" si="271"/>
        <v>0</v>
      </c>
    </row>
    <row r="673" spans="1:10" ht="36" hidden="1" outlineLevel="1">
      <c r="A673" s="947"/>
      <c r="B673" s="947"/>
      <c r="C673" s="111" t="s">
        <v>913</v>
      </c>
      <c r="D673" s="112">
        <v>0</v>
      </c>
      <c r="E673" s="112">
        <v>0</v>
      </c>
      <c r="F673" s="112">
        <v>0</v>
      </c>
      <c r="G673" s="112">
        <v>0</v>
      </c>
      <c r="H673" s="113">
        <f t="shared" si="269"/>
        <v>0</v>
      </c>
      <c r="I673" s="113">
        <f t="shared" si="270"/>
        <v>0</v>
      </c>
      <c r="J673" s="113">
        <f t="shared" si="271"/>
        <v>0</v>
      </c>
    </row>
    <row r="674" spans="1:10" ht="15" customHeight="1" collapsed="1">
      <c r="A674" s="946" t="s">
        <v>914</v>
      </c>
      <c r="B674" s="946"/>
      <c r="C674" s="946"/>
      <c r="D674" s="109">
        <f>+D675+D676+D677+D678</f>
        <v>0</v>
      </c>
      <c r="E674" s="109">
        <f t="shared" ref="E674:G674" si="272">+E675+E676+E677+E678</f>
        <v>0</v>
      </c>
      <c r="F674" s="109">
        <f t="shared" si="272"/>
        <v>0</v>
      </c>
      <c r="G674" s="109">
        <f t="shared" si="272"/>
        <v>0</v>
      </c>
      <c r="H674" s="110">
        <f>+H675+H676+H677+H678</f>
        <v>0</v>
      </c>
      <c r="I674" s="110">
        <f t="shared" ref="I674:J674" si="273">+I675+I676+I677+I678</f>
        <v>0</v>
      </c>
      <c r="J674" s="110">
        <f t="shared" si="273"/>
        <v>0</v>
      </c>
    </row>
    <row r="675" spans="1:10" ht="12" hidden="1" customHeight="1" outlineLevel="1">
      <c r="A675" s="953" t="s">
        <v>1121</v>
      </c>
      <c r="B675" s="953" t="s">
        <v>1122</v>
      </c>
      <c r="C675" s="684" t="s">
        <v>1123</v>
      </c>
      <c r="D675" s="112">
        <v>0</v>
      </c>
      <c r="E675" s="112">
        <v>0</v>
      </c>
      <c r="F675" s="112">
        <v>0</v>
      </c>
      <c r="G675" s="112">
        <v>0</v>
      </c>
      <c r="H675" s="113">
        <f t="shared" ref="H675:H678" si="274">+D675+F675</f>
        <v>0</v>
      </c>
      <c r="I675" s="113">
        <f t="shared" ref="I675:I678" si="275">+G675+E675</f>
        <v>0</v>
      </c>
      <c r="J675" s="113">
        <f t="shared" ref="J675:J678" si="276">+I675+H675</f>
        <v>0</v>
      </c>
    </row>
    <row r="676" spans="1:10" ht="76.5" hidden="1" outlineLevel="1">
      <c r="A676" s="954"/>
      <c r="B676" s="955"/>
      <c r="C676" s="684" t="s">
        <v>1124</v>
      </c>
      <c r="D676" s="112">
        <v>0</v>
      </c>
      <c r="E676" s="112">
        <v>0</v>
      </c>
      <c r="F676" s="112">
        <v>0</v>
      </c>
      <c r="G676" s="112">
        <v>0</v>
      </c>
      <c r="H676" s="113">
        <f t="shared" si="274"/>
        <v>0</v>
      </c>
      <c r="I676" s="113">
        <f t="shared" si="275"/>
        <v>0</v>
      </c>
      <c r="J676" s="113">
        <f t="shared" si="276"/>
        <v>0</v>
      </c>
    </row>
    <row r="677" spans="1:10" ht="25.5" hidden="1" customHeight="1" outlineLevel="1">
      <c r="A677" s="954"/>
      <c r="B677" s="953" t="s">
        <v>1125</v>
      </c>
      <c r="C677" s="684" t="s">
        <v>1126</v>
      </c>
      <c r="D677" s="112">
        <v>0</v>
      </c>
      <c r="E677" s="112">
        <v>0</v>
      </c>
      <c r="F677" s="112">
        <v>0</v>
      </c>
      <c r="G677" s="112">
        <v>0</v>
      </c>
      <c r="H677" s="113">
        <f t="shared" ref="H677" si="277">+D677+F677</f>
        <v>0</v>
      </c>
      <c r="I677" s="113">
        <f t="shared" ref="I677" si="278">+G677+E677</f>
        <v>0</v>
      </c>
      <c r="J677" s="113">
        <f t="shared" ref="J677" si="279">+I677+H677</f>
        <v>0</v>
      </c>
    </row>
    <row r="678" spans="1:10" ht="22.5" hidden="1" customHeight="1" outlineLevel="1">
      <c r="A678" s="955"/>
      <c r="B678" s="955"/>
      <c r="C678" s="684" t="s">
        <v>1127</v>
      </c>
      <c r="D678" s="112">
        <v>0</v>
      </c>
      <c r="E678" s="112">
        <v>0</v>
      </c>
      <c r="F678" s="112">
        <v>0</v>
      </c>
      <c r="G678" s="112">
        <v>0</v>
      </c>
      <c r="H678" s="113">
        <f t="shared" si="274"/>
        <v>0</v>
      </c>
      <c r="I678" s="113">
        <f t="shared" si="275"/>
        <v>0</v>
      </c>
      <c r="J678" s="113">
        <f t="shared" si="276"/>
        <v>0</v>
      </c>
    </row>
    <row r="679" spans="1:10" ht="15" customHeight="1" collapsed="1">
      <c r="A679" s="946" t="s">
        <v>915</v>
      </c>
      <c r="B679" s="946"/>
      <c r="C679" s="946"/>
      <c r="D679" s="109">
        <f t="shared" ref="D679:J679" si="280">SUM(D680:D690)</f>
        <v>0</v>
      </c>
      <c r="E679" s="109">
        <f t="shared" si="280"/>
        <v>0</v>
      </c>
      <c r="F679" s="109">
        <f t="shared" si="280"/>
        <v>0</v>
      </c>
      <c r="G679" s="109">
        <f t="shared" si="280"/>
        <v>0</v>
      </c>
      <c r="H679" s="110">
        <f t="shared" si="280"/>
        <v>0</v>
      </c>
      <c r="I679" s="110">
        <f t="shared" si="280"/>
        <v>0</v>
      </c>
      <c r="J679" s="110">
        <f t="shared" si="280"/>
        <v>0</v>
      </c>
    </row>
    <row r="680" spans="1:10" ht="36" hidden="1" outlineLevel="1">
      <c r="A680" s="948" t="s">
        <v>915</v>
      </c>
      <c r="B680" s="111" t="s">
        <v>916</v>
      </c>
      <c r="C680" s="111" t="s">
        <v>917</v>
      </c>
      <c r="D680" s="112">
        <v>0</v>
      </c>
      <c r="E680" s="112">
        <v>0</v>
      </c>
      <c r="F680" s="112">
        <v>0</v>
      </c>
      <c r="G680" s="112">
        <v>0</v>
      </c>
      <c r="H680" s="113">
        <f t="shared" ref="H680:H690" si="281">+D680+F680</f>
        <v>0</v>
      </c>
      <c r="I680" s="113">
        <f t="shared" ref="I680:I690" si="282">+G680+E680</f>
        <v>0</v>
      </c>
      <c r="J680" s="113">
        <f t="shared" ref="J680:J690" si="283">+I680+H680</f>
        <v>0</v>
      </c>
    </row>
    <row r="681" spans="1:10" hidden="1" outlineLevel="1">
      <c r="A681" s="949"/>
      <c r="B681" s="111" t="s">
        <v>918</v>
      </c>
      <c r="C681" s="111" t="s">
        <v>919</v>
      </c>
      <c r="D681" s="112">
        <v>0</v>
      </c>
      <c r="E681" s="112">
        <v>0</v>
      </c>
      <c r="F681" s="112">
        <v>0</v>
      </c>
      <c r="G681" s="112">
        <v>0</v>
      </c>
      <c r="H681" s="113">
        <f t="shared" si="281"/>
        <v>0</v>
      </c>
      <c r="I681" s="113">
        <f t="shared" si="282"/>
        <v>0</v>
      </c>
      <c r="J681" s="113">
        <f t="shared" si="283"/>
        <v>0</v>
      </c>
    </row>
    <row r="682" spans="1:10" hidden="1" outlineLevel="1">
      <c r="A682" s="949"/>
      <c r="B682" s="947" t="s">
        <v>920</v>
      </c>
      <c r="C682" s="111" t="s">
        <v>921</v>
      </c>
      <c r="D682" s="112">
        <v>0</v>
      </c>
      <c r="E682" s="112">
        <v>0</v>
      </c>
      <c r="F682" s="112">
        <v>0</v>
      </c>
      <c r="G682" s="112">
        <v>0</v>
      </c>
      <c r="H682" s="113">
        <f t="shared" si="281"/>
        <v>0</v>
      </c>
      <c r="I682" s="113">
        <f t="shared" si="282"/>
        <v>0</v>
      </c>
      <c r="J682" s="113">
        <f t="shared" si="283"/>
        <v>0</v>
      </c>
    </row>
    <row r="683" spans="1:10" ht="24" hidden="1" outlineLevel="1">
      <c r="A683" s="949"/>
      <c r="B683" s="947"/>
      <c r="C683" s="111" t="s">
        <v>922</v>
      </c>
      <c r="D683" s="112">
        <v>0</v>
      </c>
      <c r="E683" s="112">
        <v>0</v>
      </c>
      <c r="F683" s="112">
        <v>0</v>
      </c>
      <c r="G683" s="112">
        <v>0</v>
      </c>
      <c r="H683" s="113">
        <f t="shared" si="281"/>
        <v>0</v>
      </c>
      <c r="I683" s="113">
        <f t="shared" si="282"/>
        <v>0</v>
      </c>
      <c r="J683" s="113">
        <f t="shared" si="283"/>
        <v>0</v>
      </c>
    </row>
    <row r="684" spans="1:10" ht="36" hidden="1" outlineLevel="1">
      <c r="A684" s="949"/>
      <c r="B684" s="947" t="s">
        <v>923</v>
      </c>
      <c r="C684" s="111" t="s">
        <v>924</v>
      </c>
      <c r="D684" s="112">
        <v>0</v>
      </c>
      <c r="E684" s="112">
        <v>0</v>
      </c>
      <c r="F684" s="112">
        <v>0</v>
      </c>
      <c r="G684" s="112">
        <v>0</v>
      </c>
      <c r="H684" s="113">
        <f t="shared" si="281"/>
        <v>0</v>
      </c>
      <c r="I684" s="113">
        <f t="shared" si="282"/>
        <v>0</v>
      </c>
      <c r="J684" s="113">
        <f t="shared" si="283"/>
        <v>0</v>
      </c>
    </row>
    <row r="685" spans="1:10" hidden="1" outlineLevel="1">
      <c r="A685" s="949"/>
      <c r="B685" s="947"/>
      <c r="C685" s="111" t="s">
        <v>925</v>
      </c>
      <c r="D685" s="112">
        <v>0</v>
      </c>
      <c r="E685" s="112">
        <v>0</v>
      </c>
      <c r="F685" s="112">
        <v>0</v>
      </c>
      <c r="G685" s="112">
        <v>0</v>
      </c>
      <c r="H685" s="113">
        <f t="shared" si="281"/>
        <v>0</v>
      </c>
      <c r="I685" s="113">
        <f t="shared" si="282"/>
        <v>0</v>
      </c>
      <c r="J685" s="113">
        <f t="shared" si="283"/>
        <v>0</v>
      </c>
    </row>
    <row r="686" spans="1:10" hidden="1" outlineLevel="1">
      <c r="A686" s="949"/>
      <c r="B686" s="947" t="s">
        <v>926</v>
      </c>
      <c r="C686" s="111" t="s">
        <v>927</v>
      </c>
      <c r="D686" s="112">
        <v>0</v>
      </c>
      <c r="E686" s="112">
        <v>0</v>
      </c>
      <c r="F686" s="112">
        <v>0</v>
      </c>
      <c r="G686" s="112">
        <v>0</v>
      </c>
      <c r="H686" s="113">
        <f t="shared" si="281"/>
        <v>0</v>
      </c>
      <c r="I686" s="113">
        <f t="shared" si="282"/>
        <v>0</v>
      </c>
      <c r="J686" s="113">
        <f t="shared" si="283"/>
        <v>0</v>
      </c>
    </row>
    <row r="687" spans="1:10" hidden="1" outlineLevel="1">
      <c r="A687" s="949"/>
      <c r="B687" s="947"/>
      <c r="C687" s="111" t="s">
        <v>928</v>
      </c>
      <c r="D687" s="112">
        <v>0</v>
      </c>
      <c r="E687" s="112">
        <v>0</v>
      </c>
      <c r="F687" s="112">
        <v>0</v>
      </c>
      <c r="G687" s="112">
        <v>0</v>
      </c>
      <c r="H687" s="113">
        <f t="shared" si="281"/>
        <v>0</v>
      </c>
      <c r="I687" s="113">
        <f t="shared" si="282"/>
        <v>0</v>
      </c>
      <c r="J687" s="113">
        <f t="shared" si="283"/>
        <v>0</v>
      </c>
    </row>
    <row r="688" spans="1:10" hidden="1" outlineLevel="1">
      <c r="A688" s="949"/>
      <c r="B688" s="947"/>
      <c r="C688" s="111" t="s">
        <v>929</v>
      </c>
      <c r="D688" s="112">
        <v>0</v>
      </c>
      <c r="E688" s="112">
        <v>0</v>
      </c>
      <c r="F688" s="112">
        <v>0</v>
      </c>
      <c r="G688" s="112">
        <v>0</v>
      </c>
      <c r="H688" s="113">
        <f t="shared" si="281"/>
        <v>0</v>
      </c>
      <c r="I688" s="113">
        <f t="shared" si="282"/>
        <v>0</v>
      </c>
      <c r="J688" s="113">
        <f t="shared" si="283"/>
        <v>0</v>
      </c>
    </row>
    <row r="689" spans="1:10" ht="24" hidden="1" outlineLevel="1">
      <c r="A689" s="949"/>
      <c r="B689" s="947"/>
      <c r="C689" s="111" t="s">
        <v>930</v>
      </c>
      <c r="D689" s="112">
        <v>0</v>
      </c>
      <c r="E689" s="112">
        <v>0</v>
      </c>
      <c r="F689" s="112">
        <v>0</v>
      </c>
      <c r="G689" s="112">
        <v>0</v>
      </c>
      <c r="H689" s="113">
        <f t="shared" si="281"/>
        <v>0</v>
      </c>
      <c r="I689" s="113">
        <f t="shared" si="282"/>
        <v>0</v>
      </c>
      <c r="J689" s="113">
        <f t="shared" si="283"/>
        <v>0</v>
      </c>
    </row>
    <row r="690" spans="1:10" ht="36" hidden="1" outlineLevel="1">
      <c r="A690" s="950"/>
      <c r="B690" s="111" t="s">
        <v>931</v>
      </c>
      <c r="C690" s="111" t="s">
        <v>932</v>
      </c>
      <c r="D690" s="112">
        <v>0</v>
      </c>
      <c r="E690" s="112">
        <v>0</v>
      </c>
      <c r="F690" s="112">
        <v>0</v>
      </c>
      <c r="G690" s="112">
        <v>0</v>
      </c>
      <c r="H690" s="113">
        <f t="shared" si="281"/>
        <v>0</v>
      </c>
      <c r="I690" s="113">
        <f t="shared" si="282"/>
        <v>0</v>
      </c>
      <c r="J690" s="113">
        <f t="shared" si="283"/>
        <v>0</v>
      </c>
    </row>
    <row r="691" spans="1:10" ht="15" customHeight="1" collapsed="1">
      <c r="A691" s="946" t="s">
        <v>933</v>
      </c>
      <c r="B691" s="946"/>
      <c r="C691" s="946"/>
      <c r="D691" s="109">
        <f t="shared" ref="D691:J691" si="284">SUM(D692:D696)</f>
        <v>0</v>
      </c>
      <c r="E691" s="109">
        <f t="shared" si="284"/>
        <v>0</v>
      </c>
      <c r="F691" s="109">
        <f t="shared" si="284"/>
        <v>0</v>
      </c>
      <c r="G691" s="109">
        <f t="shared" si="284"/>
        <v>0</v>
      </c>
      <c r="H691" s="110">
        <f t="shared" si="284"/>
        <v>0</v>
      </c>
      <c r="I691" s="110">
        <f t="shared" si="284"/>
        <v>0</v>
      </c>
      <c r="J691" s="110">
        <f t="shared" si="284"/>
        <v>0</v>
      </c>
    </row>
    <row r="692" spans="1:10" ht="36" hidden="1" outlineLevel="1">
      <c r="A692" s="947" t="s">
        <v>933</v>
      </c>
      <c r="B692" s="111" t="s">
        <v>934</v>
      </c>
      <c r="C692" s="111" t="s">
        <v>935</v>
      </c>
      <c r="D692" s="112">
        <v>0</v>
      </c>
      <c r="E692" s="112">
        <v>0</v>
      </c>
      <c r="F692" s="112">
        <v>0</v>
      </c>
      <c r="G692" s="112">
        <v>0</v>
      </c>
      <c r="H692" s="113">
        <f t="shared" ref="H692:H696" si="285">+D692+F692</f>
        <v>0</v>
      </c>
      <c r="I692" s="113">
        <f t="shared" ref="I692:I696" si="286">+G692+E692</f>
        <v>0</v>
      </c>
      <c r="J692" s="113">
        <f t="shared" ref="J692:J696" si="287">+I692+H692</f>
        <v>0</v>
      </c>
    </row>
    <row r="693" spans="1:10" ht="24" hidden="1" outlineLevel="1">
      <c r="A693" s="947"/>
      <c r="B693" s="947" t="s">
        <v>936</v>
      </c>
      <c r="C693" s="111" t="s">
        <v>937</v>
      </c>
      <c r="D693" s="112">
        <v>0</v>
      </c>
      <c r="E693" s="112">
        <v>0</v>
      </c>
      <c r="F693" s="112">
        <v>0</v>
      </c>
      <c r="G693" s="112">
        <v>0</v>
      </c>
      <c r="H693" s="113">
        <f t="shared" si="285"/>
        <v>0</v>
      </c>
      <c r="I693" s="113">
        <f t="shared" si="286"/>
        <v>0</v>
      </c>
      <c r="J693" s="113">
        <f t="shared" si="287"/>
        <v>0</v>
      </c>
    </row>
    <row r="694" spans="1:10" ht="24" hidden="1" outlineLevel="1">
      <c r="A694" s="947"/>
      <c r="B694" s="947"/>
      <c r="C694" s="111" t="s">
        <v>938</v>
      </c>
      <c r="D694" s="112">
        <v>0</v>
      </c>
      <c r="E694" s="112">
        <v>0</v>
      </c>
      <c r="F694" s="112">
        <v>0</v>
      </c>
      <c r="G694" s="112">
        <v>0</v>
      </c>
      <c r="H694" s="113">
        <f t="shared" si="285"/>
        <v>0</v>
      </c>
      <c r="I694" s="113">
        <f t="shared" si="286"/>
        <v>0</v>
      </c>
      <c r="J694" s="113">
        <f t="shared" si="287"/>
        <v>0</v>
      </c>
    </row>
    <row r="695" spans="1:10" ht="24" hidden="1" outlineLevel="1">
      <c r="A695" s="947"/>
      <c r="B695" s="947"/>
      <c r="C695" s="111" t="s">
        <v>939</v>
      </c>
      <c r="D695" s="112">
        <v>0</v>
      </c>
      <c r="E695" s="112">
        <v>0</v>
      </c>
      <c r="F695" s="112">
        <v>0</v>
      </c>
      <c r="G695" s="112">
        <v>0</v>
      </c>
      <c r="H695" s="113">
        <f t="shared" si="285"/>
        <v>0</v>
      </c>
      <c r="I695" s="113">
        <f t="shared" si="286"/>
        <v>0</v>
      </c>
      <c r="J695" s="113">
        <f t="shared" si="287"/>
        <v>0</v>
      </c>
    </row>
    <row r="696" spans="1:10" ht="48" hidden="1" outlineLevel="1">
      <c r="A696" s="947"/>
      <c r="B696" s="111" t="s">
        <v>940</v>
      </c>
      <c r="C696" s="111" t="s">
        <v>941</v>
      </c>
      <c r="D696" s="112">
        <v>0</v>
      </c>
      <c r="E696" s="112">
        <v>0</v>
      </c>
      <c r="F696" s="112">
        <v>0</v>
      </c>
      <c r="G696" s="112">
        <v>0</v>
      </c>
      <c r="H696" s="113">
        <f t="shared" si="285"/>
        <v>0</v>
      </c>
      <c r="I696" s="113">
        <f t="shared" si="286"/>
        <v>0</v>
      </c>
      <c r="J696" s="113">
        <f t="shared" si="287"/>
        <v>0</v>
      </c>
    </row>
    <row r="697" spans="1:10" ht="15" customHeight="1" collapsed="1">
      <c r="A697" s="946" t="s">
        <v>942</v>
      </c>
      <c r="B697" s="946"/>
      <c r="C697" s="946"/>
      <c r="D697" s="109">
        <f t="shared" ref="D697:J697" si="288">SUM(D698:D701)</f>
        <v>0</v>
      </c>
      <c r="E697" s="109">
        <f t="shared" si="288"/>
        <v>0</v>
      </c>
      <c r="F697" s="109">
        <f t="shared" si="288"/>
        <v>0</v>
      </c>
      <c r="G697" s="109">
        <f t="shared" si="288"/>
        <v>0</v>
      </c>
      <c r="H697" s="110">
        <f t="shared" si="288"/>
        <v>0</v>
      </c>
      <c r="I697" s="110">
        <f t="shared" si="288"/>
        <v>0</v>
      </c>
      <c r="J697" s="110">
        <f t="shared" si="288"/>
        <v>0</v>
      </c>
    </row>
    <row r="698" spans="1:10" ht="36" hidden="1" outlineLevel="1">
      <c r="A698" s="947" t="s">
        <v>942</v>
      </c>
      <c r="B698" s="111" t="s">
        <v>943</v>
      </c>
      <c r="C698" s="111" t="s">
        <v>944</v>
      </c>
      <c r="D698" s="112">
        <v>0</v>
      </c>
      <c r="E698" s="112">
        <v>0</v>
      </c>
      <c r="F698" s="112">
        <v>0</v>
      </c>
      <c r="G698" s="112">
        <v>0</v>
      </c>
      <c r="H698" s="113">
        <f t="shared" ref="H698:H701" si="289">+D698+F698</f>
        <v>0</v>
      </c>
      <c r="I698" s="113">
        <f t="shared" ref="I698:I701" si="290">+G698+E698</f>
        <v>0</v>
      </c>
      <c r="J698" s="113">
        <f t="shared" ref="J698:J701" si="291">+I698+H698</f>
        <v>0</v>
      </c>
    </row>
    <row r="699" spans="1:10" ht="108" hidden="1" outlineLevel="1">
      <c r="A699" s="947"/>
      <c r="B699" s="111" t="s">
        <v>945</v>
      </c>
      <c r="C699" s="111" t="s">
        <v>946</v>
      </c>
      <c r="D699" s="112">
        <v>0</v>
      </c>
      <c r="E699" s="112">
        <v>0</v>
      </c>
      <c r="F699" s="112">
        <v>0</v>
      </c>
      <c r="G699" s="112">
        <v>0</v>
      </c>
      <c r="H699" s="113">
        <f t="shared" si="289"/>
        <v>0</v>
      </c>
      <c r="I699" s="113">
        <f t="shared" si="290"/>
        <v>0</v>
      </c>
      <c r="J699" s="113">
        <f t="shared" si="291"/>
        <v>0</v>
      </c>
    </row>
    <row r="700" spans="1:10" ht="72" hidden="1" outlineLevel="1">
      <c r="A700" s="947"/>
      <c r="B700" s="111" t="s">
        <v>947</v>
      </c>
      <c r="C700" s="111" t="s">
        <v>948</v>
      </c>
      <c r="D700" s="112">
        <v>0</v>
      </c>
      <c r="E700" s="112">
        <v>0</v>
      </c>
      <c r="F700" s="112">
        <v>0</v>
      </c>
      <c r="G700" s="112">
        <v>0</v>
      </c>
      <c r="H700" s="113">
        <f t="shared" si="289"/>
        <v>0</v>
      </c>
      <c r="I700" s="113">
        <f t="shared" si="290"/>
        <v>0</v>
      </c>
      <c r="J700" s="113">
        <f t="shared" si="291"/>
        <v>0</v>
      </c>
    </row>
    <row r="701" spans="1:10" ht="36" hidden="1" outlineLevel="1">
      <c r="A701" s="947"/>
      <c r="B701" s="111" t="s">
        <v>949</v>
      </c>
      <c r="C701" s="111" t="s">
        <v>950</v>
      </c>
      <c r="D701" s="112">
        <v>0</v>
      </c>
      <c r="E701" s="112">
        <v>0</v>
      </c>
      <c r="F701" s="112">
        <v>0</v>
      </c>
      <c r="G701" s="112">
        <v>0</v>
      </c>
      <c r="H701" s="113">
        <f t="shared" si="289"/>
        <v>0</v>
      </c>
      <c r="I701" s="113">
        <f t="shared" si="290"/>
        <v>0</v>
      </c>
      <c r="J701" s="113">
        <f t="shared" si="291"/>
        <v>0</v>
      </c>
    </row>
    <row r="702" spans="1:10" ht="15" customHeight="1" collapsed="1">
      <c r="A702" s="946" t="s">
        <v>951</v>
      </c>
      <c r="B702" s="946"/>
      <c r="C702" s="946"/>
      <c r="D702" s="109">
        <f t="shared" ref="D702:J702" si="292">SUM(D703:D705)</f>
        <v>0</v>
      </c>
      <c r="E702" s="109">
        <f t="shared" si="292"/>
        <v>0</v>
      </c>
      <c r="F702" s="109">
        <f t="shared" si="292"/>
        <v>0</v>
      </c>
      <c r="G702" s="109">
        <f t="shared" si="292"/>
        <v>0</v>
      </c>
      <c r="H702" s="110">
        <f t="shared" si="292"/>
        <v>0</v>
      </c>
      <c r="I702" s="110">
        <f t="shared" si="292"/>
        <v>0</v>
      </c>
      <c r="J702" s="110">
        <f t="shared" si="292"/>
        <v>0</v>
      </c>
    </row>
    <row r="703" spans="1:10" ht="120" hidden="1" outlineLevel="1">
      <c r="A703" s="947" t="s">
        <v>951</v>
      </c>
      <c r="B703" s="111" t="s">
        <v>952</v>
      </c>
      <c r="C703" s="111" t="s">
        <v>953</v>
      </c>
      <c r="D703" s="112">
        <v>0</v>
      </c>
      <c r="E703" s="112">
        <v>0</v>
      </c>
      <c r="F703" s="112">
        <v>0</v>
      </c>
      <c r="G703" s="112">
        <v>0</v>
      </c>
      <c r="H703" s="113">
        <f t="shared" ref="H703:H705" si="293">+D703+F703</f>
        <v>0</v>
      </c>
      <c r="I703" s="113">
        <f t="shared" ref="I703:I705" si="294">+G703+E703</f>
        <v>0</v>
      </c>
      <c r="J703" s="113">
        <f t="shared" ref="J703:J705" si="295">+I703+H703</f>
        <v>0</v>
      </c>
    </row>
    <row r="704" spans="1:10" ht="24" hidden="1" outlineLevel="1">
      <c r="A704" s="947"/>
      <c r="B704" s="947" t="s">
        <v>954</v>
      </c>
      <c r="C704" s="111" t="s">
        <v>955</v>
      </c>
      <c r="D704" s="112">
        <v>0</v>
      </c>
      <c r="E704" s="112">
        <v>0</v>
      </c>
      <c r="F704" s="112">
        <v>0</v>
      </c>
      <c r="G704" s="112">
        <v>0</v>
      </c>
      <c r="H704" s="113">
        <f t="shared" si="293"/>
        <v>0</v>
      </c>
      <c r="I704" s="113">
        <f t="shared" si="294"/>
        <v>0</v>
      </c>
      <c r="J704" s="113">
        <f t="shared" si="295"/>
        <v>0</v>
      </c>
    </row>
    <row r="705" spans="1:10" ht="48" hidden="1" outlineLevel="1">
      <c r="A705" s="947"/>
      <c r="B705" s="947"/>
      <c r="C705" s="111" t="s">
        <v>956</v>
      </c>
      <c r="D705" s="112">
        <v>0</v>
      </c>
      <c r="E705" s="112">
        <v>0</v>
      </c>
      <c r="F705" s="112">
        <v>0</v>
      </c>
      <c r="G705" s="112">
        <v>0</v>
      </c>
      <c r="H705" s="113">
        <f t="shared" si="293"/>
        <v>0</v>
      </c>
      <c r="I705" s="113">
        <f t="shared" si="294"/>
        <v>0</v>
      </c>
      <c r="J705" s="113">
        <f t="shared" si="295"/>
        <v>0</v>
      </c>
    </row>
    <row r="706" spans="1:10" ht="15" customHeight="1" collapsed="1">
      <c r="A706" s="946" t="s">
        <v>957</v>
      </c>
      <c r="B706" s="946"/>
      <c r="C706" s="946"/>
      <c r="D706" s="109">
        <f t="shared" ref="D706:J706" si="296">SUM(D707:D710)</f>
        <v>0</v>
      </c>
      <c r="E706" s="109">
        <f t="shared" si="296"/>
        <v>0</v>
      </c>
      <c r="F706" s="109">
        <f t="shared" si="296"/>
        <v>0</v>
      </c>
      <c r="G706" s="109">
        <f t="shared" si="296"/>
        <v>0</v>
      </c>
      <c r="H706" s="110">
        <f t="shared" si="296"/>
        <v>0</v>
      </c>
      <c r="I706" s="110">
        <f t="shared" si="296"/>
        <v>0</v>
      </c>
      <c r="J706" s="110">
        <f t="shared" si="296"/>
        <v>0</v>
      </c>
    </row>
    <row r="707" spans="1:10" ht="24" hidden="1" outlineLevel="1">
      <c r="A707" s="947" t="s">
        <v>957</v>
      </c>
      <c r="B707" s="947" t="s">
        <v>958</v>
      </c>
      <c r="C707" s="111" t="s">
        <v>959</v>
      </c>
      <c r="D707" s="112">
        <v>0</v>
      </c>
      <c r="E707" s="112">
        <v>0</v>
      </c>
      <c r="F707" s="112">
        <v>0</v>
      </c>
      <c r="G707" s="112">
        <v>0</v>
      </c>
      <c r="H707" s="113">
        <f t="shared" ref="H707:H710" si="297">+D707+F707</f>
        <v>0</v>
      </c>
      <c r="I707" s="113">
        <f t="shared" ref="I707:I710" si="298">+G707+E707</f>
        <v>0</v>
      </c>
      <c r="J707" s="113">
        <f t="shared" ref="J707:J710" si="299">+I707+H707</f>
        <v>0</v>
      </c>
    </row>
    <row r="708" spans="1:10" ht="24" hidden="1" outlineLevel="1">
      <c r="A708" s="947"/>
      <c r="B708" s="947"/>
      <c r="C708" s="111" t="s">
        <v>960</v>
      </c>
      <c r="D708" s="112">
        <v>0</v>
      </c>
      <c r="E708" s="112">
        <v>0</v>
      </c>
      <c r="F708" s="112">
        <v>0</v>
      </c>
      <c r="G708" s="112">
        <v>0</v>
      </c>
      <c r="H708" s="113">
        <f t="shared" si="297"/>
        <v>0</v>
      </c>
      <c r="I708" s="113">
        <f t="shared" si="298"/>
        <v>0</v>
      </c>
      <c r="J708" s="113">
        <f t="shared" si="299"/>
        <v>0</v>
      </c>
    </row>
    <row r="709" spans="1:10" ht="24" hidden="1" outlineLevel="1">
      <c r="A709" s="947"/>
      <c r="B709" s="947"/>
      <c r="C709" s="111" t="s">
        <v>961</v>
      </c>
      <c r="D709" s="112">
        <v>0</v>
      </c>
      <c r="E709" s="112">
        <v>0</v>
      </c>
      <c r="F709" s="112">
        <v>0</v>
      </c>
      <c r="G709" s="112">
        <v>0</v>
      </c>
      <c r="H709" s="113">
        <f t="shared" si="297"/>
        <v>0</v>
      </c>
      <c r="I709" s="113">
        <f t="shared" si="298"/>
        <v>0</v>
      </c>
      <c r="J709" s="113">
        <f t="shared" si="299"/>
        <v>0</v>
      </c>
    </row>
    <row r="710" spans="1:10" hidden="1" outlineLevel="1">
      <c r="A710" s="947"/>
      <c r="B710" s="947"/>
      <c r="C710" s="111" t="s">
        <v>962</v>
      </c>
      <c r="D710" s="112">
        <v>0</v>
      </c>
      <c r="E710" s="112">
        <v>0</v>
      </c>
      <c r="F710" s="112">
        <v>0</v>
      </c>
      <c r="G710" s="112">
        <v>0</v>
      </c>
      <c r="H710" s="113">
        <f t="shared" si="297"/>
        <v>0</v>
      </c>
      <c r="I710" s="113">
        <f t="shared" si="298"/>
        <v>0</v>
      </c>
      <c r="J710" s="113">
        <f t="shared" si="299"/>
        <v>0</v>
      </c>
    </row>
    <row r="711" spans="1:10" ht="15" customHeight="1" collapsed="1">
      <c r="A711" s="946" t="s">
        <v>963</v>
      </c>
      <c r="B711" s="946"/>
      <c r="C711" s="946"/>
      <c r="D711" s="109">
        <f t="shared" ref="D711:J711" si="300">SUM(D712:D715)</f>
        <v>0</v>
      </c>
      <c r="E711" s="109">
        <f t="shared" si="300"/>
        <v>0</v>
      </c>
      <c r="F711" s="109">
        <f t="shared" si="300"/>
        <v>0</v>
      </c>
      <c r="G711" s="109">
        <f t="shared" si="300"/>
        <v>0</v>
      </c>
      <c r="H711" s="110">
        <f t="shared" si="300"/>
        <v>0</v>
      </c>
      <c r="I711" s="110">
        <f t="shared" si="300"/>
        <v>0</v>
      </c>
      <c r="J711" s="110">
        <f t="shared" si="300"/>
        <v>0</v>
      </c>
    </row>
    <row r="712" spans="1:10" ht="24" hidden="1" outlineLevel="1">
      <c r="A712" s="947" t="s">
        <v>963</v>
      </c>
      <c r="B712" s="947" t="s">
        <v>964</v>
      </c>
      <c r="C712" s="111" t="s">
        <v>965</v>
      </c>
      <c r="D712" s="112">
        <v>0</v>
      </c>
      <c r="E712" s="112">
        <v>0</v>
      </c>
      <c r="F712" s="112">
        <v>0</v>
      </c>
      <c r="G712" s="112">
        <v>0</v>
      </c>
      <c r="H712" s="113">
        <f t="shared" ref="H712:H715" si="301">+D712+F712</f>
        <v>0</v>
      </c>
      <c r="I712" s="113">
        <f t="shared" ref="I712:I715" si="302">+G712+E712</f>
        <v>0</v>
      </c>
      <c r="J712" s="113">
        <f t="shared" ref="J712:J715" si="303">+I712+H712</f>
        <v>0</v>
      </c>
    </row>
    <row r="713" spans="1:10" hidden="1" outlineLevel="1">
      <c r="A713" s="947"/>
      <c r="B713" s="947"/>
      <c r="C713" s="111" t="s">
        <v>966</v>
      </c>
      <c r="D713" s="112">
        <v>0</v>
      </c>
      <c r="E713" s="112">
        <v>0</v>
      </c>
      <c r="F713" s="112">
        <v>0</v>
      </c>
      <c r="G713" s="112">
        <v>0</v>
      </c>
      <c r="H713" s="113">
        <f t="shared" si="301"/>
        <v>0</v>
      </c>
      <c r="I713" s="113">
        <f t="shared" si="302"/>
        <v>0</v>
      </c>
      <c r="J713" s="113">
        <f t="shared" si="303"/>
        <v>0</v>
      </c>
    </row>
    <row r="714" spans="1:10" ht="24" hidden="1" outlineLevel="1">
      <c r="A714" s="947"/>
      <c r="B714" s="947"/>
      <c r="C714" s="111" t="s">
        <v>967</v>
      </c>
      <c r="D714" s="112">
        <v>0</v>
      </c>
      <c r="E714" s="112">
        <v>0</v>
      </c>
      <c r="F714" s="112">
        <v>0</v>
      </c>
      <c r="G714" s="112">
        <v>0</v>
      </c>
      <c r="H714" s="113">
        <f t="shared" si="301"/>
        <v>0</v>
      </c>
      <c r="I714" s="113">
        <f t="shared" si="302"/>
        <v>0</v>
      </c>
      <c r="J714" s="113">
        <f t="shared" si="303"/>
        <v>0</v>
      </c>
    </row>
    <row r="715" spans="1:10" ht="36" hidden="1" outlineLevel="1">
      <c r="A715" s="947"/>
      <c r="B715" s="947"/>
      <c r="C715" s="111" t="s">
        <v>968</v>
      </c>
      <c r="D715" s="112">
        <v>0</v>
      </c>
      <c r="E715" s="112">
        <v>0</v>
      </c>
      <c r="F715" s="112">
        <v>0</v>
      </c>
      <c r="G715" s="112">
        <v>0</v>
      </c>
      <c r="H715" s="113">
        <f t="shared" si="301"/>
        <v>0</v>
      </c>
      <c r="I715" s="113">
        <f t="shared" si="302"/>
        <v>0</v>
      </c>
      <c r="J715" s="113">
        <f t="shared" si="303"/>
        <v>0</v>
      </c>
    </row>
    <row r="716" spans="1:10" ht="15" customHeight="1" collapsed="1">
      <c r="A716" s="946" t="s">
        <v>969</v>
      </c>
      <c r="B716" s="946"/>
      <c r="C716" s="946"/>
      <c r="D716" s="109">
        <v>0</v>
      </c>
      <c r="E716" s="109">
        <v>0</v>
      </c>
      <c r="F716" s="109">
        <v>0</v>
      </c>
      <c r="G716" s="109">
        <v>0</v>
      </c>
      <c r="H716" s="110">
        <f>+D716+F716</f>
        <v>0</v>
      </c>
      <c r="I716" s="110">
        <f>+G716+E716</f>
        <v>0</v>
      </c>
      <c r="J716" s="110">
        <f>+I716+H716</f>
        <v>0</v>
      </c>
    </row>
    <row r="717" spans="1:10" ht="15" customHeight="1">
      <c r="A717" s="946" t="s">
        <v>970</v>
      </c>
      <c r="B717" s="946"/>
      <c r="C717" s="946"/>
      <c r="D717" s="109">
        <f t="shared" ref="D717:J717" si="304">SUM(D718:D724)</f>
        <v>0</v>
      </c>
      <c r="E717" s="109">
        <f t="shared" si="304"/>
        <v>0</v>
      </c>
      <c r="F717" s="109">
        <f t="shared" si="304"/>
        <v>0</v>
      </c>
      <c r="G717" s="109">
        <f t="shared" si="304"/>
        <v>0</v>
      </c>
      <c r="H717" s="110">
        <f t="shared" si="304"/>
        <v>0</v>
      </c>
      <c r="I717" s="110">
        <f t="shared" si="304"/>
        <v>0</v>
      </c>
      <c r="J717" s="110">
        <f t="shared" si="304"/>
        <v>0</v>
      </c>
    </row>
    <row r="718" spans="1:10" hidden="1" outlineLevel="1">
      <c r="A718" s="947" t="s">
        <v>970</v>
      </c>
      <c r="B718" s="947" t="s">
        <v>971</v>
      </c>
      <c r="C718" s="111" t="s">
        <v>972</v>
      </c>
      <c r="D718" s="112">
        <v>0</v>
      </c>
      <c r="E718" s="112">
        <v>0</v>
      </c>
      <c r="F718" s="112">
        <v>0</v>
      </c>
      <c r="G718" s="112">
        <v>0</v>
      </c>
      <c r="H718" s="113">
        <f t="shared" ref="H718:H724" si="305">+D718+F718</f>
        <v>0</v>
      </c>
      <c r="I718" s="113">
        <f t="shared" ref="I718:I724" si="306">+G718+E718</f>
        <v>0</v>
      </c>
      <c r="J718" s="113">
        <f t="shared" ref="J718:J724" si="307">+I718+H718</f>
        <v>0</v>
      </c>
    </row>
    <row r="719" spans="1:10" hidden="1" outlineLevel="1">
      <c r="A719" s="947"/>
      <c r="B719" s="947"/>
      <c r="C719" s="111" t="s">
        <v>973</v>
      </c>
      <c r="D719" s="112">
        <v>0</v>
      </c>
      <c r="E719" s="112">
        <v>0</v>
      </c>
      <c r="F719" s="112">
        <v>0</v>
      </c>
      <c r="G719" s="112">
        <v>0</v>
      </c>
      <c r="H719" s="113">
        <f t="shared" si="305"/>
        <v>0</v>
      </c>
      <c r="I719" s="113">
        <f t="shared" si="306"/>
        <v>0</v>
      </c>
      <c r="J719" s="113">
        <f t="shared" si="307"/>
        <v>0</v>
      </c>
    </row>
    <row r="720" spans="1:10" ht="24" hidden="1" outlineLevel="1">
      <c r="A720" s="947"/>
      <c r="B720" s="947"/>
      <c r="C720" s="111" t="s">
        <v>974</v>
      </c>
      <c r="D720" s="112">
        <v>0</v>
      </c>
      <c r="E720" s="112">
        <v>0</v>
      </c>
      <c r="F720" s="112">
        <v>0</v>
      </c>
      <c r="G720" s="112">
        <v>0</v>
      </c>
      <c r="H720" s="113">
        <f t="shared" si="305"/>
        <v>0</v>
      </c>
      <c r="I720" s="113">
        <f t="shared" si="306"/>
        <v>0</v>
      </c>
      <c r="J720" s="113">
        <f t="shared" si="307"/>
        <v>0</v>
      </c>
    </row>
    <row r="721" spans="1:10" hidden="1" outlineLevel="1">
      <c r="A721" s="947"/>
      <c r="B721" s="947"/>
      <c r="C721" s="111" t="s">
        <v>975</v>
      </c>
      <c r="D721" s="112">
        <v>0</v>
      </c>
      <c r="E721" s="112">
        <v>0</v>
      </c>
      <c r="F721" s="112">
        <v>0</v>
      </c>
      <c r="G721" s="112">
        <v>0</v>
      </c>
      <c r="H721" s="113">
        <f t="shared" si="305"/>
        <v>0</v>
      </c>
      <c r="I721" s="113">
        <f t="shared" si="306"/>
        <v>0</v>
      </c>
      <c r="J721" s="113">
        <f t="shared" si="307"/>
        <v>0</v>
      </c>
    </row>
    <row r="722" spans="1:10" ht="24" hidden="1" outlineLevel="1">
      <c r="A722" s="947"/>
      <c r="B722" s="947" t="s">
        <v>976</v>
      </c>
      <c r="C722" s="111" t="s">
        <v>977</v>
      </c>
      <c r="D722" s="112">
        <v>0</v>
      </c>
      <c r="E722" s="112">
        <v>0</v>
      </c>
      <c r="F722" s="112">
        <v>0</v>
      </c>
      <c r="G722" s="112">
        <v>0</v>
      </c>
      <c r="H722" s="113">
        <f t="shared" si="305"/>
        <v>0</v>
      </c>
      <c r="I722" s="113">
        <f t="shared" si="306"/>
        <v>0</v>
      </c>
      <c r="J722" s="113">
        <f t="shared" si="307"/>
        <v>0</v>
      </c>
    </row>
    <row r="723" spans="1:10" ht="36" hidden="1" outlineLevel="1">
      <c r="A723" s="947"/>
      <c r="B723" s="947"/>
      <c r="C723" s="111" t="s">
        <v>978</v>
      </c>
      <c r="D723" s="112">
        <v>0</v>
      </c>
      <c r="E723" s="112">
        <v>0</v>
      </c>
      <c r="F723" s="112">
        <v>0</v>
      </c>
      <c r="G723" s="112">
        <v>0</v>
      </c>
      <c r="H723" s="113">
        <f t="shared" si="305"/>
        <v>0</v>
      </c>
      <c r="I723" s="113">
        <f t="shared" si="306"/>
        <v>0</v>
      </c>
      <c r="J723" s="113">
        <f t="shared" si="307"/>
        <v>0</v>
      </c>
    </row>
    <row r="724" spans="1:10" ht="24" hidden="1" outlineLevel="1">
      <c r="A724" s="947"/>
      <c r="B724" s="947"/>
      <c r="C724" s="111" t="s">
        <v>979</v>
      </c>
      <c r="D724" s="112">
        <v>0</v>
      </c>
      <c r="E724" s="112">
        <v>0</v>
      </c>
      <c r="F724" s="112">
        <v>0</v>
      </c>
      <c r="G724" s="112">
        <v>0</v>
      </c>
      <c r="H724" s="113">
        <f t="shared" si="305"/>
        <v>0</v>
      </c>
      <c r="I724" s="113">
        <f t="shared" si="306"/>
        <v>0</v>
      </c>
      <c r="J724" s="113">
        <f t="shared" si="307"/>
        <v>0</v>
      </c>
    </row>
    <row r="725" spans="1:10" ht="15" customHeight="1" collapsed="1">
      <c r="A725" s="946" t="s">
        <v>980</v>
      </c>
      <c r="B725" s="946"/>
      <c r="C725" s="946"/>
      <c r="D725" s="109">
        <f t="shared" ref="D725:J725" si="308">SUM(D726:D731)</f>
        <v>0</v>
      </c>
      <c r="E725" s="109">
        <f t="shared" si="308"/>
        <v>0</v>
      </c>
      <c r="F725" s="109">
        <f t="shared" si="308"/>
        <v>0</v>
      </c>
      <c r="G725" s="109">
        <f t="shared" si="308"/>
        <v>0</v>
      </c>
      <c r="H725" s="110">
        <f t="shared" si="308"/>
        <v>0</v>
      </c>
      <c r="I725" s="110">
        <f t="shared" si="308"/>
        <v>0</v>
      </c>
      <c r="J725" s="110">
        <f t="shared" si="308"/>
        <v>0</v>
      </c>
    </row>
    <row r="726" spans="1:10" ht="24" hidden="1" outlineLevel="1">
      <c r="A726" s="947" t="s">
        <v>980</v>
      </c>
      <c r="B726" s="947" t="s">
        <v>981</v>
      </c>
      <c r="C726" s="111" t="s">
        <v>982</v>
      </c>
      <c r="D726" s="112">
        <v>0</v>
      </c>
      <c r="E726" s="112">
        <v>0</v>
      </c>
      <c r="F726" s="112">
        <v>0</v>
      </c>
      <c r="G726" s="112">
        <v>0</v>
      </c>
      <c r="H726" s="113">
        <f t="shared" ref="H726:H731" si="309">+D726+F726</f>
        <v>0</v>
      </c>
      <c r="I726" s="113">
        <f t="shared" ref="I726:I731" si="310">+G726+E726</f>
        <v>0</v>
      </c>
      <c r="J726" s="113">
        <f t="shared" ref="J726:J731" si="311">+I726+H726</f>
        <v>0</v>
      </c>
    </row>
    <row r="727" spans="1:10" ht="24" hidden="1" outlineLevel="1">
      <c r="A727" s="947"/>
      <c r="B727" s="947"/>
      <c r="C727" s="111" t="s">
        <v>983</v>
      </c>
      <c r="D727" s="112">
        <v>0</v>
      </c>
      <c r="E727" s="112">
        <v>0</v>
      </c>
      <c r="F727" s="112">
        <v>0</v>
      </c>
      <c r="G727" s="112">
        <v>0</v>
      </c>
      <c r="H727" s="113">
        <f t="shared" si="309"/>
        <v>0</v>
      </c>
      <c r="I727" s="113">
        <f t="shared" si="310"/>
        <v>0</v>
      </c>
      <c r="J727" s="113">
        <f t="shared" si="311"/>
        <v>0</v>
      </c>
    </row>
    <row r="728" spans="1:10" ht="24" hidden="1" outlineLevel="1">
      <c r="A728" s="947"/>
      <c r="B728" s="111" t="s">
        <v>984</v>
      </c>
      <c r="C728" s="111" t="s">
        <v>985</v>
      </c>
      <c r="D728" s="112">
        <v>0</v>
      </c>
      <c r="E728" s="112">
        <v>0</v>
      </c>
      <c r="F728" s="112">
        <v>0</v>
      </c>
      <c r="G728" s="112">
        <v>0</v>
      </c>
      <c r="H728" s="113">
        <f t="shared" si="309"/>
        <v>0</v>
      </c>
      <c r="I728" s="113">
        <f t="shared" si="310"/>
        <v>0</v>
      </c>
      <c r="J728" s="113">
        <f t="shared" si="311"/>
        <v>0</v>
      </c>
    </row>
    <row r="729" spans="1:10" hidden="1" outlineLevel="1">
      <c r="A729" s="947"/>
      <c r="B729" s="947" t="s">
        <v>986</v>
      </c>
      <c r="C729" s="111" t="s">
        <v>987</v>
      </c>
      <c r="D729" s="112">
        <v>0</v>
      </c>
      <c r="E729" s="112">
        <v>0</v>
      </c>
      <c r="F729" s="112">
        <v>0</v>
      </c>
      <c r="G729" s="112">
        <v>0</v>
      </c>
      <c r="H729" s="113">
        <f t="shared" si="309"/>
        <v>0</v>
      </c>
      <c r="I729" s="113">
        <f t="shared" si="310"/>
        <v>0</v>
      </c>
      <c r="J729" s="113">
        <f t="shared" si="311"/>
        <v>0</v>
      </c>
    </row>
    <row r="730" spans="1:10" ht="24" hidden="1" outlineLevel="1">
      <c r="A730" s="947"/>
      <c r="B730" s="947"/>
      <c r="C730" s="111" t="s">
        <v>988</v>
      </c>
      <c r="D730" s="112">
        <v>0</v>
      </c>
      <c r="E730" s="112">
        <v>0</v>
      </c>
      <c r="F730" s="112">
        <v>0</v>
      </c>
      <c r="G730" s="112">
        <v>0</v>
      </c>
      <c r="H730" s="113">
        <f t="shared" si="309"/>
        <v>0</v>
      </c>
      <c r="I730" s="113">
        <f t="shared" si="310"/>
        <v>0</v>
      </c>
      <c r="J730" s="113">
        <f t="shared" si="311"/>
        <v>0</v>
      </c>
    </row>
    <row r="731" spans="1:10" ht="36" hidden="1" outlineLevel="1">
      <c r="A731" s="947"/>
      <c r="B731" s="947"/>
      <c r="C731" s="111" t="s">
        <v>989</v>
      </c>
      <c r="D731" s="112">
        <v>0</v>
      </c>
      <c r="E731" s="112">
        <v>0</v>
      </c>
      <c r="F731" s="112">
        <v>0</v>
      </c>
      <c r="G731" s="112">
        <v>0</v>
      </c>
      <c r="H731" s="113">
        <f t="shared" si="309"/>
        <v>0</v>
      </c>
      <c r="I731" s="113">
        <f t="shared" si="310"/>
        <v>0</v>
      </c>
      <c r="J731" s="113">
        <f t="shared" si="311"/>
        <v>0</v>
      </c>
    </row>
    <row r="732" spans="1:10" ht="15" customHeight="1" collapsed="1">
      <c r="A732" s="946" t="s">
        <v>990</v>
      </c>
      <c r="B732" s="946"/>
      <c r="C732" s="946"/>
      <c r="D732" s="109">
        <f t="shared" ref="D732:J732" si="312">SUM(D733:D740)</f>
        <v>0</v>
      </c>
      <c r="E732" s="109">
        <f t="shared" si="312"/>
        <v>0</v>
      </c>
      <c r="F732" s="109">
        <f t="shared" si="312"/>
        <v>0</v>
      </c>
      <c r="G732" s="109">
        <f t="shared" si="312"/>
        <v>0</v>
      </c>
      <c r="H732" s="110">
        <f t="shared" si="312"/>
        <v>0</v>
      </c>
      <c r="I732" s="110">
        <f t="shared" si="312"/>
        <v>0</v>
      </c>
      <c r="J732" s="110">
        <f t="shared" si="312"/>
        <v>0</v>
      </c>
    </row>
    <row r="733" spans="1:10" ht="24" hidden="1" outlineLevel="1">
      <c r="A733" s="947" t="s">
        <v>990</v>
      </c>
      <c r="B733" s="947" t="s">
        <v>991</v>
      </c>
      <c r="C733" s="111" t="s">
        <v>992</v>
      </c>
      <c r="D733" s="112">
        <v>0</v>
      </c>
      <c r="E733" s="112">
        <v>0</v>
      </c>
      <c r="F733" s="112">
        <v>0</v>
      </c>
      <c r="G733" s="112">
        <v>0</v>
      </c>
      <c r="H733" s="113">
        <f t="shared" ref="H733:H740" si="313">+D733+F733</f>
        <v>0</v>
      </c>
      <c r="I733" s="113">
        <f t="shared" ref="I733:I740" si="314">+G733+E733</f>
        <v>0</v>
      </c>
      <c r="J733" s="113">
        <f t="shared" ref="J733:J740" si="315">+I733+H733</f>
        <v>0</v>
      </c>
    </row>
    <row r="734" spans="1:10" ht="24" hidden="1" outlineLevel="1">
      <c r="A734" s="947"/>
      <c r="B734" s="947"/>
      <c r="C734" s="111" t="s">
        <v>993</v>
      </c>
      <c r="D734" s="112">
        <v>0</v>
      </c>
      <c r="E734" s="112">
        <v>0</v>
      </c>
      <c r="F734" s="112">
        <v>0</v>
      </c>
      <c r="G734" s="112">
        <v>0</v>
      </c>
      <c r="H734" s="113">
        <f t="shared" si="313"/>
        <v>0</v>
      </c>
      <c r="I734" s="113">
        <f t="shared" si="314"/>
        <v>0</v>
      </c>
      <c r="J734" s="113">
        <f t="shared" si="315"/>
        <v>0</v>
      </c>
    </row>
    <row r="735" spans="1:10" ht="24" hidden="1" outlineLevel="1">
      <c r="A735" s="947"/>
      <c r="B735" s="947" t="s">
        <v>994</v>
      </c>
      <c r="C735" s="111" t="s">
        <v>995</v>
      </c>
      <c r="D735" s="112">
        <v>0</v>
      </c>
      <c r="E735" s="112">
        <v>0</v>
      </c>
      <c r="F735" s="112">
        <v>0</v>
      </c>
      <c r="G735" s="112">
        <v>0</v>
      </c>
      <c r="H735" s="113">
        <f t="shared" si="313"/>
        <v>0</v>
      </c>
      <c r="I735" s="113">
        <f t="shared" si="314"/>
        <v>0</v>
      </c>
      <c r="J735" s="113">
        <f t="shared" si="315"/>
        <v>0</v>
      </c>
    </row>
    <row r="736" spans="1:10" ht="36" hidden="1" outlineLevel="1">
      <c r="A736" s="947"/>
      <c r="B736" s="947"/>
      <c r="C736" s="111" t="s">
        <v>996</v>
      </c>
      <c r="D736" s="112">
        <v>0</v>
      </c>
      <c r="E736" s="112">
        <v>0</v>
      </c>
      <c r="F736" s="112">
        <v>0</v>
      </c>
      <c r="G736" s="112">
        <v>0</v>
      </c>
      <c r="H736" s="113">
        <f t="shared" si="313"/>
        <v>0</v>
      </c>
      <c r="I736" s="113">
        <f t="shared" si="314"/>
        <v>0</v>
      </c>
      <c r="J736" s="113">
        <f t="shared" si="315"/>
        <v>0</v>
      </c>
    </row>
    <row r="737" spans="1:10" ht="24" hidden="1" outlineLevel="1">
      <c r="A737" s="947"/>
      <c r="B737" s="947"/>
      <c r="C737" s="111" t="s">
        <v>997</v>
      </c>
      <c r="D737" s="112">
        <v>0</v>
      </c>
      <c r="E737" s="112">
        <v>0</v>
      </c>
      <c r="F737" s="112">
        <v>0</v>
      </c>
      <c r="G737" s="112">
        <v>0</v>
      </c>
      <c r="H737" s="113">
        <f t="shared" si="313"/>
        <v>0</v>
      </c>
      <c r="I737" s="113">
        <f t="shared" si="314"/>
        <v>0</v>
      </c>
      <c r="J737" s="113">
        <f t="shared" si="315"/>
        <v>0</v>
      </c>
    </row>
    <row r="738" spans="1:10" ht="24" hidden="1" outlineLevel="1">
      <c r="A738" s="947"/>
      <c r="B738" s="947"/>
      <c r="C738" s="111" t="s">
        <v>998</v>
      </c>
      <c r="D738" s="112">
        <v>0</v>
      </c>
      <c r="E738" s="112">
        <v>0</v>
      </c>
      <c r="F738" s="112">
        <v>0</v>
      </c>
      <c r="G738" s="112">
        <v>0</v>
      </c>
      <c r="H738" s="113">
        <f t="shared" si="313"/>
        <v>0</v>
      </c>
      <c r="I738" s="113">
        <f t="shared" si="314"/>
        <v>0</v>
      </c>
      <c r="J738" s="113">
        <f t="shared" si="315"/>
        <v>0</v>
      </c>
    </row>
    <row r="739" spans="1:10" ht="24" hidden="1" outlineLevel="1">
      <c r="A739" s="947"/>
      <c r="B739" s="947"/>
      <c r="C739" s="111" t="s">
        <v>999</v>
      </c>
      <c r="D739" s="112">
        <v>0</v>
      </c>
      <c r="E739" s="112">
        <v>0</v>
      </c>
      <c r="F739" s="112">
        <v>0</v>
      </c>
      <c r="G739" s="112">
        <v>0</v>
      </c>
      <c r="H739" s="113">
        <f t="shared" si="313"/>
        <v>0</v>
      </c>
      <c r="I739" s="113">
        <f t="shared" si="314"/>
        <v>0</v>
      </c>
      <c r="J739" s="113">
        <f t="shared" si="315"/>
        <v>0</v>
      </c>
    </row>
    <row r="740" spans="1:10" ht="36" hidden="1" outlineLevel="1">
      <c r="A740" s="947"/>
      <c r="B740" s="947"/>
      <c r="C740" s="111" t="s">
        <v>1000</v>
      </c>
      <c r="D740" s="112">
        <v>0</v>
      </c>
      <c r="E740" s="112">
        <v>0</v>
      </c>
      <c r="F740" s="112">
        <v>0</v>
      </c>
      <c r="G740" s="112">
        <v>0</v>
      </c>
      <c r="H740" s="113">
        <f t="shared" si="313"/>
        <v>0</v>
      </c>
      <c r="I740" s="113">
        <f t="shared" si="314"/>
        <v>0</v>
      </c>
      <c r="J740" s="113">
        <f t="shared" si="315"/>
        <v>0</v>
      </c>
    </row>
    <row r="741" spans="1:10" ht="15" customHeight="1" collapsed="1">
      <c r="A741" s="946" t="s">
        <v>1001</v>
      </c>
      <c r="B741" s="946"/>
      <c r="C741" s="946"/>
      <c r="D741" s="109">
        <f t="shared" ref="D741:J741" si="316">SUM(D742:D748)</f>
        <v>0</v>
      </c>
      <c r="E741" s="109">
        <f t="shared" si="316"/>
        <v>0</v>
      </c>
      <c r="F741" s="109">
        <f t="shared" si="316"/>
        <v>0</v>
      </c>
      <c r="G741" s="109">
        <f t="shared" si="316"/>
        <v>0</v>
      </c>
      <c r="H741" s="110">
        <f t="shared" si="316"/>
        <v>0</v>
      </c>
      <c r="I741" s="110">
        <f t="shared" si="316"/>
        <v>0</v>
      </c>
      <c r="J741" s="110">
        <f t="shared" si="316"/>
        <v>0</v>
      </c>
    </row>
    <row r="742" spans="1:10" ht="24" hidden="1" outlineLevel="1">
      <c r="A742" s="947" t="s">
        <v>1001</v>
      </c>
      <c r="B742" s="947" t="s">
        <v>1002</v>
      </c>
      <c r="C742" s="111" t="s">
        <v>1003</v>
      </c>
      <c r="D742" s="112">
        <v>0</v>
      </c>
      <c r="E742" s="112">
        <v>0</v>
      </c>
      <c r="F742" s="112">
        <v>0</v>
      </c>
      <c r="G742" s="112">
        <v>0</v>
      </c>
      <c r="H742" s="113">
        <f t="shared" ref="H742:H748" si="317">+D742+F742</f>
        <v>0</v>
      </c>
      <c r="I742" s="113">
        <f t="shared" ref="I742:I748" si="318">+G742+E742</f>
        <v>0</v>
      </c>
      <c r="J742" s="113">
        <f t="shared" ref="J742:J748" si="319">+I742+H742</f>
        <v>0</v>
      </c>
    </row>
    <row r="743" spans="1:10" ht="24" hidden="1" outlineLevel="1">
      <c r="A743" s="947"/>
      <c r="B743" s="947"/>
      <c r="C743" s="111" t="s">
        <v>1004</v>
      </c>
      <c r="D743" s="112">
        <v>0</v>
      </c>
      <c r="E743" s="112">
        <v>0</v>
      </c>
      <c r="F743" s="112">
        <v>0</v>
      </c>
      <c r="G743" s="112">
        <v>0</v>
      </c>
      <c r="H743" s="113">
        <f t="shared" si="317"/>
        <v>0</v>
      </c>
      <c r="I743" s="113">
        <f t="shared" si="318"/>
        <v>0</v>
      </c>
      <c r="J743" s="113">
        <f t="shared" si="319"/>
        <v>0</v>
      </c>
    </row>
    <row r="744" spans="1:10" ht="24" hidden="1" outlineLevel="1">
      <c r="A744" s="947"/>
      <c r="B744" s="947"/>
      <c r="C744" s="111" t="s">
        <v>1005</v>
      </c>
      <c r="D744" s="112">
        <v>0</v>
      </c>
      <c r="E744" s="112">
        <v>0</v>
      </c>
      <c r="F744" s="112">
        <v>0</v>
      </c>
      <c r="G744" s="112">
        <v>0</v>
      </c>
      <c r="H744" s="113">
        <f t="shared" si="317"/>
        <v>0</v>
      </c>
      <c r="I744" s="113">
        <f t="shared" si="318"/>
        <v>0</v>
      </c>
      <c r="J744" s="113">
        <f t="shared" si="319"/>
        <v>0</v>
      </c>
    </row>
    <row r="745" spans="1:10" ht="36" hidden="1" outlineLevel="1">
      <c r="A745" s="947"/>
      <c r="B745" s="947"/>
      <c r="C745" s="111" t="s">
        <v>1006</v>
      </c>
      <c r="D745" s="112">
        <v>0</v>
      </c>
      <c r="E745" s="112">
        <v>0</v>
      </c>
      <c r="F745" s="112">
        <v>0</v>
      </c>
      <c r="G745" s="112">
        <v>0</v>
      </c>
      <c r="H745" s="113">
        <f t="shared" si="317"/>
        <v>0</v>
      </c>
      <c r="I745" s="113">
        <f t="shared" si="318"/>
        <v>0</v>
      </c>
      <c r="J745" s="113">
        <f t="shared" si="319"/>
        <v>0</v>
      </c>
    </row>
    <row r="746" spans="1:10" ht="36" hidden="1" outlineLevel="1">
      <c r="A746" s="947"/>
      <c r="B746" s="947"/>
      <c r="C746" s="111" t="s">
        <v>1007</v>
      </c>
      <c r="D746" s="112">
        <v>0</v>
      </c>
      <c r="E746" s="112">
        <v>0</v>
      </c>
      <c r="F746" s="112">
        <v>0</v>
      </c>
      <c r="G746" s="112">
        <v>0</v>
      </c>
      <c r="H746" s="113">
        <f t="shared" si="317"/>
        <v>0</v>
      </c>
      <c r="I746" s="113">
        <f t="shared" si="318"/>
        <v>0</v>
      </c>
      <c r="J746" s="113">
        <f t="shared" si="319"/>
        <v>0</v>
      </c>
    </row>
    <row r="747" spans="1:10" ht="24" hidden="1" outlineLevel="1">
      <c r="A747" s="947"/>
      <c r="B747" s="947"/>
      <c r="C747" s="111" t="s">
        <v>1008</v>
      </c>
      <c r="D747" s="112">
        <v>0</v>
      </c>
      <c r="E747" s="112">
        <v>0</v>
      </c>
      <c r="F747" s="112">
        <v>0</v>
      </c>
      <c r="G747" s="112">
        <v>0</v>
      </c>
      <c r="H747" s="113">
        <f t="shared" si="317"/>
        <v>0</v>
      </c>
      <c r="I747" s="113">
        <f t="shared" si="318"/>
        <v>0</v>
      </c>
      <c r="J747" s="113">
        <f t="shared" si="319"/>
        <v>0</v>
      </c>
    </row>
    <row r="748" spans="1:10" ht="36" hidden="1" outlineLevel="1">
      <c r="A748" s="947"/>
      <c r="B748" s="947"/>
      <c r="C748" s="111" t="s">
        <v>1009</v>
      </c>
      <c r="D748" s="112">
        <v>0</v>
      </c>
      <c r="E748" s="112">
        <v>0</v>
      </c>
      <c r="F748" s="112">
        <v>0</v>
      </c>
      <c r="G748" s="112">
        <v>0</v>
      </c>
      <c r="H748" s="113">
        <f t="shared" si="317"/>
        <v>0</v>
      </c>
      <c r="I748" s="113">
        <f t="shared" si="318"/>
        <v>0</v>
      </c>
      <c r="J748" s="113">
        <f t="shared" si="319"/>
        <v>0</v>
      </c>
    </row>
    <row r="749" spans="1:10" ht="21.75" customHeight="1" collapsed="1">
      <c r="A749" s="946" t="s">
        <v>1010</v>
      </c>
      <c r="B749" s="946"/>
      <c r="C749" s="946"/>
      <c r="D749" s="109">
        <v>0</v>
      </c>
      <c r="E749" s="109">
        <v>0</v>
      </c>
      <c r="F749" s="109">
        <v>0</v>
      </c>
      <c r="G749" s="109">
        <v>0</v>
      </c>
      <c r="H749" s="110">
        <f>+D749+F749</f>
        <v>0</v>
      </c>
      <c r="I749" s="110">
        <f>+G749+E749</f>
        <v>0</v>
      </c>
      <c r="J749" s="110">
        <f>+I749+H749</f>
        <v>0</v>
      </c>
    </row>
    <row r="750" spans="1:10" ht="21" customHeight="1" collapsed="1">
      <c r="A750" s="946" t="s">
        <v>1011</v>
      </c>
      <c r="B750" s="946"/>
      <c r="C750" s="946"/>
      <c r="D750" s="109">
        <f t="shared" ref="D750:J750" si="320">+D751+D752</f>
        <v>0</v>
      </c>
      <c r="E750" s="109">
        <f t="shared" si="320"/>
        <v>0</v>
      </c>
      <c r="F750" s="109">
        <f t="shared" si="320"/>
        <v>0</v>
      </c>
      <c r="G750" s="109">
        <f t="shared" si="320"/>
        <v>0</v>
      </c>
      <c r="H750" s="110">
        <f t="shared" si="320"/>
        <v>0</v>
      </c>
      <c r="I750" s="110">
        <f t="shared" si="320"/>
        <v>0</v>
      </c>
      <c r="J750" s="110">
        <f t="shared" si="320"/>
        <v>0</v>
      </c>
    </row>
    <row r="751" spans="1:10" ht="132" hidden="1" outlineLevel="1">
      <c r="A751" s="947" t="s">
        <v>1011</v>
      </c>
      <c r="B751" s="111" t="s">
        <v>1012</v>
      </c>
      <c r="C751" s="111" t="s">
        <v>1013</v>
      </c>
      <c r="D751" s="112">
        <v>0</v>
      </c>
      <c r="E751" s="112">
        <v>0</v>
      </c>
      <c r="F751" s="112">
        <v>0</v>
      </c>
      <c r="G751" s="112">
        <v>0</v>
      </c>
      <c r="H751" s="113">
        <f t="shared" ref="H751:H752" si="321">+D751+F751</f>
        <v>0</v>
      </c>
      <c r="I751" s="113">
        <f t="shared" ref="I751:I752" si="322">+G751+E751</f>
        <v>0</v>
      </c>
      <c r="J751" s="113">
        <f t="shared" ref="J751:J752" si="323">+I751+H751</f>
        <v>0</v>
      </c>
    </row>
    <row r="752" spans="1:10" ht="132" hidden="1" outlineLevel="1">
      <c r="A752" s="947"/>
      <c r="B752" s="111" t="s">
        <v>1014</v>
      </c>
      <c r="C752" s="111" t="s">
        <v>1015</v>
      </c>
      <c r="D752" s="112">
        <v>0</v>
      </c>
      <c r="E752" s="112">
        <v>0</v>
      </c>
      <c r="F752" s="112">
        <v>0</v>
      </c>
      <c r="G752" s="112">
        <v>0</v>
      </c>
      <c r="H752" s="113">
        <f t="shared" si="321"/>
        <v>0</v>
      </c>
      <c r="I752" s="113">
        <f t="shared" si="322"/>
        <v>0</v>
      </c>
      <c r="J752" s="113">
        <f t="shared" si="323"/>
        <v>0</v>
      </c>
    </row>
    <row r="753" spans="1:10" ht="15" customHeight="1" collapsed="1">
      <c r="A753" s="946" t="s">
        <v>1016</v>
      </c>
      <c r="B753" s="946"/>
      <c r="C753" s="946"/>
      <c r="D753" s="109">
        <v>0</v>
      </c>
      <c r="E753" s="109">
        <v>0</v>
      </c>
      <c r="F753" s="109">
        <v>0</v>
      </c>
      <c r="G753" s="109">
        <v>0</v>
      </c>
      <c r="H753" s="110">
        <f>+F753+D753</f>
        <v>0</v>
      </c>
      <c r="I753" s="110">
        <f>+G753+E753</f>
        <v>0</v>
      </c>
      <c r="J753" s="110">
        <f>+I753+H753</f>
        <v>0</v>
      </c>
    </row>
    <row r="754" spans="1:10" ht="13.5" customHeight="1">
      <c r="A754" s="956" t="s">
        <v>1165</v>
      </c>
      <c r="B754" s="956"/>
      <c r="C754" s="956"/>
      <c r="D754" s="123">
        <f t="shared" ref="D754:J754" si="324">+D7+D39+D44+D50+D54+D57+D61+D72+D75+D102+D110+D111+D133+D144+D150+D158+D166+D173+D176+D195+D198+D205+D231+D248+D266+D277+D288+D313+D318+D327+D333+D346+D356+D365+D366+D367+D374+D377+D380+D391+D406+D413+D462+D500+D517+D526+D530+D538+D541+D546+D551+D559+D565+D568+D573+D578+D583+D591+D596+D604+D609+D613+D617+D621+D625+D629+D634+D635+D648+D652+D656+D660+D666+D674+D679+D691+D697+D702+D706+D711+D716+D717+D725+D732+D741+D749+D750+D753</f>
        <v>72</v>
      </c>
      <c r="E754" s="123">
        <f t="shared" si="324"/>
        <v>0</v>
      </c>
      <c r="F754" s="123">
        <f t="shared" si="324"/>
        <v>79</v>
      </c>
      <c r="G754" s="123">
        <f t="shared" si="324"/>
        <v>0</v>
      </c>
      <c r="H754" s="123">
        <f t="shared" si="324"/>
        <v>151</v>
      </c>
      <c r="I754" s="123">
        <f t="shared" si="324"/>
        <v>0</v>
      </c>
      <c r="J754" s="123">
        <f t="shared" si="324"/>
        <v>151</v>
      </c>
    </row>
    <row r="755" spans="1:10">
      <c r="A755" s="957" t="s">
        <v>1019</v>
      </c>
      <c r="B755" s="957"/>
      <c r="C755" s="957"/>
      <c r="D755" s="957"/>
      <c r="E755" s="957"/>
      <c r="F755" s="957"/>
      <c r="G755" s="957"/>
      <c r="H755" s="957"/>
      <c r="I755" s="957"/>
      <c r="J755" s="957"/>
    </row>
  </sheetData>
  <mergeCells count="324">
    <mergeCell ref="A753:C753"/>
    <mergeCell ref="A754:C754"/>
    <mergeCell ref="A755:J755"/>
    <mergeCell ref="A741:C741"/>
    <mergeCell ref="A742:A748"/>
    <mergeCell ref="B742:B748"/>
    <mergeCell ref="A749:C749"/>
    <mergeCell ref="A750:C750"/>
    <mergeCell ref="A751:A752"/>
    <mergeCell ref="A725:C725"/>
    <mergeCell ref="A726:A731"/>
    <mergeCell ref="B726:B727"/>
    <mergeCell ref="B729:B731"/>
    <mergeCell ref="A732:C732"/>
    <mergeCell ref="A733:A740"/>
    <mergeCell ref="B733:B734"/>
    <mergeCell ref="B735:B740"/>
    <mergeCell ref="A712:A715"/>
    <mergeCell ref="B712:B715"/>
    <mergeCell ref="A716:C716"/>
    <mergeCell ref="A717:C717"/>
    <mergeCell ref="A718:A724"/>
    <mergeCell ref="B718:B721"/>
    <mergeCell ref="B722:B724"/>
    <mergeCell ref="A703:A705"/>
    <mergeCell ref="B704:B705"/>
    <mergeCell ref="A706:C706"/>
    <mergeCell ref="A707:A710"/>
    <mergeCell ref="B707:B710"/>
    <mergeCell ref="A711:C711"/>
    <mergeCell ref="A691:C691"/>
    <mergeCell ref="A692:A696"/>
    <mergeCell ref="B693:B695"/>
    <mergeCell ref="A697:C697"/>
    <mergeCell ref="A698:A701"/>
    <mergeCell ref="A702:C702"/>
    <mergeCell ref="A674:C674"/>
    <mergeCell ref="A675:A678"/>
    <mergeCell ref="B675:B676"/>
    <mergeCell ref="A679:C679"/>
    <mergeCell ref="A680:A690"/>
    <mergeCell ref="B682:B683"/>
    <mergeCell ref="B684:B685"/>
    <mergeCell ref="B686:B689"/>
    <mergeCell ref="A660:C660"/>
    <mergeCell ref="A661:A665"/>
    <mergeCell ref="B662:B664"/>
    <mergeCell ref="A666:C666"/>
    <mergeCell ref="A667:A673"/>
    <mergeCell ref="B667:B668"/>
    <mergeCell ref="B671:B673"/>
    <mergeCell ref="B677:B678"/>
    <mergeCell ref="A649:A651"/>
    <mergeCell ref="A652:C652"/>
    <mergeCell ref="A653:A655"/>
    <mergeCell ref="B653:B654"/>
    <mergeCell ref="A656:C656"/>
    <mergeCell ref="A657:A659"/>
    <mergeCell ref="A635:C635"/>
    <mergeCell ref="A636:A647"/>
    <mergeCell ref="B636:B637"/>
    <mergeCell ref="B638:B640"/>
    <mergeCell ref="B641:B646"/>
    <mergeCell ref="A648:C648"/>
    <mergeCell ref="A625:C625"/>
    <mergeCell ref="A626:A628"/>
    <mergeCell ref="B626:B627"/>
    <mergeCell ref="A629:C629"/>
    <mergeCell ref="A630:A633"/>
    <mergeCell ref="A634:C634"/>
    <mergeCell ref="A617:C617"/>
    <mergeCell ref="A618:A620"/>
    <mergeCell ref="B618:B619"/>
    <mergeCell ref="A621:C621"/>
    <mergeCell ref="A622:A624"/>
    <mergeCell ref="B622:B623"/>
    <mergeCell ref="A609:C609"/>
    <mergeCell ref="A610:A612"/>
    <mergeCell ref="B610:B611"/>
    <mergeCell ref="A613:C613"/>
    <mergeCell ref="A614:A616"/>
    <mergeCell ref="B615:B616"/>
    <mergeCell ref="A596:C596"/>
    <mergeCell ref="A597:A603"/>
    <mergeCell ref="B597:B599"/>
    <mergeCell ref="B600:B602"/>
    <mergeCell ref="A604:C604"/>
    <mergeCell ref="A605:A608"/>
    <mergeCell ref="B607:B608"/>
    <mergeCell ref="A583:C583"/>
    <mergeCell ref="A584:A590"/>
    <mergeCell ref="B584:B585"/>
    <mergeCell ref="B588:B590"/>
    <mergeCell ref="A591:C591"/>
    <mergeCell ref="A592:A595"/>
    <mergeCell ref="B592:B593"/>
    <mergeCell ref="A569:A572"/>
    <mergeCell ref="A573:C573"/>
    <mergeCell ref="A574:A577"/>
    <mergeCell ref="B574:B577"/>
    <mergeCell ref="A578:C578"/>
    <mergeCell ref="A579:A582"/>
    <mergeCell ref="B579:B580"/>
    <mergeCell ref="B581:B582"/>
    <mergeCell ref="A559:C559"/>
    <mergeCell ref="A560:A564"/>
    <mergeCell ref="B560:B563"/>
    <mergeCell ref="A565:C565"/>
    <mergeCell ref="A566:A567"/>
    <mergeCell ref="A568:C568"/>
    <mergeCell ref="A542:A545"/>
    <mergeCell ref="A546:C546"/>
    <mergeCell ref="A547:A550"/>
    <mergeCell ref="B548:B549"/>
    <mergeCell ref="A551:C551"/>
    <mergeCell ref="A552:A558"/>
    <mergeCell ref="B552:B556"/>
    <mergeCell ref="B557:B558"/>
    <mergeCell ref="A538:C538"/>
    <mergeCell ref="A539:A540"/>
    <mergeCell ref="A541:C541"/>
    <mergeCell ref="A518:A525"/>
    <mergeCell ref="B518:B522"/>
    <mergeCell ref="A526:C526"/>
    <mergeCell ref="A527:A529"/>
    <mergeCell ref="B528:B529"/>
    <mergeCell ref="A530:C530"/>
    <mergeCell ref="A517:C517"/>
    <mergeCell ref="B486:B494"/>
    <mergeCell ref="B495:B497"/>
    <mergeCell ref="B498:B499"/>
    <mergeCell ref="A500:C500"/>
    <mergeCell ref="A501:A512"/>
    <mergeCell ref="B503:B509"/>
    <mergeCell ref="B510:B511"/>
    <mergeCell ref="A531:A537"/>
    <mergeCell ref="B531:B532"/>
    <mergeCell ref="B533:B537"/>
    <mergeCell ref="A462:C462"/>
    <mergeCell ref="A463:A499"/>
    <mergeCell ref="B463:B464"/>
    <mergeCell ref="B465:B471"/>
    <mergeCell ref="B473:B475"/>
    <mergeCell ref="B476:B480"/>
    <mergeCell ref="B481:B485"/>
    <mergeCell ref="I513:J513"/>
    <mergeCell ref="A514:C516"/>
    <mergeCell ref="D514:E515"/>
    <mergeCell ref="F514:G515"/>
    <mergeCell ref="H514:J515"/>
    <mergeCell ref="A406:C406"/>
    <mergeCell ref="A407:A412"/>
    <mergeCell ref="B407:B408"/>
    <mergeCell ref="B410:B411"/>
    <mergeCell ref="A413:C413"/>
    <mergeCell ref="A414:A461"/>
    <mergeCell ref="B414:B422"/>
    <mergeCell ref="B423:B426"/>
    <mergeCell ref="B427:B435"/>
    <mergeCell ref="B436:B444"/>
    <mergeCell ref="B445:B446"/>
    <mergeCell ref="B447:B453"/>
    <mergeCell ref="B454:B460"/>
    <mergeCell ref="A381:A390"/>
    <mergeCell ref="B381:B384"/>
    <mergeCell ref="B385:B387"/>
    <mergeCell ref="B388:B390"/>
    <mergeCell ref="A391:C391"/>
    <mergeCell ref="A392:A405"/>
    <mergeCell ref="B392:B394"/>
    <mergeCell ref="B395:B398"/>
    <mergeCell ref="B399:B403"/>
    <mergeCell ref="B404:B405"/>
    <mergeCell ref="A374:C374"/>
    <mergeCell ref="A375:A376"/>
    <mergeCell ref="B375:B376"/>
    <mergeCell ref="A377:C377"/>
    <mergeCell ref="A378:A379"/>
    <mergeCell ref="A380:C380"/>
    <mergeCell ref="A365:C365"/>
    <mergeCell ref="A366:C366"/>
    <mergeCell ref="A367:C367"/>
    <mergeCell ref="A368:A373"/>
    <mergeCell ref="B368:B369"/>
    <mergeCell ref="B370:B371"/>
    <mergeCell ref="B372:B373"/>
    <mergeCell ref="A346:C346"/>
    <mergeCell ref="A347:A355"/>
    <mergeCell ref="B347:B354"/>
    <mergeCell ref="A356:C356"/>
    <mergeCell ref="A357:A364"/>
    <mergeCell ref="B357:B360"/>
    <mergeCell ref="B361:B363"/>
    <mergeCell ref="A327:C327"/>
    <mergeCell ref="A328:A332"/>
    <mergeCell ref="B328:B332"/>
    <mergeCell ref="A333:C333"/>
    <mergeCell ref="A334:A345"/>
    <mergeCell ref="B334:B336"/>
    <mergeCell ref="B342:B345"/>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266:C266"/>
    <mergeCell ref="A267:A276"/>
    <mergeCell ref="B267:B268"/>
    <mergeCell ref="B272:B273"/>
    <mergeCell ref="A277:C277"/>
    <mergeCell ref="A278:A287"/>
    <mergeCell ref="B278:B279"/>
    <mergeCell ref="B281:B283"/>
    <mergeCell ref="B285:B286"/>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198:C198"/>
    <mergeCell ref="A199:A204"/>
    <mergeCell ref="B199:B200"/>
    <mergeCell ref="B201:B204"/>
    <mergeCell ref="A205:C205"/>
    <mergeCell ref="A206:A230"/>
    <mergeCell ref="B206:B210"/>
    <mergeCell ref="B212:B213"/>
    <mergeCell ref="B214:B218"/>
    <mergeCell ref="B219:B221"/>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50:C150"/>
    <mergeCell ref="A151:A157"/>
    <mergeCell ref="B152:B157"/>
    <mergeCell ref="A158:C158"/>
    <mergeCell ref="A159:A165"/>
    <mergeCell ref="B159:B160"/>
    <mergeCell ref="B161:B165"/>
    <mergeCell ref="A134:A143"/>
    <mergeCell ref="B134:B140"/>
    <mergeCell ref="B142:B143"/>
    <mergeCell ref="A144:C144"/>
    <mergeCell ref="A145:A149"/>
    <mergeCell ref="B145:B148"/>
    <mergeCell ref="A111:C111"/>
    <mergeCell ref="A112:A132"/>
    <mergeCell ref="B112:B118"/>
    <mergeCell ref="B119:B124"/>
    <mergeCell ref="B126:B132"/>
    <mergeCell ref="A133:C133"/>
    <mergeCell ref="B93:B99"/>
    <mergeCell ref="B100:B101"/>
    <mergeCell ref="A102:C102"/>
    <mergeCell ref="A103:A109"/>
    <mergeCell ref="B103:B109"/>
    <mergeCell ref="A110:C110"/>
    <mergeCell ref="A72:C72"/>
    <mergeCell ref="A73:A74"/>
    <mergeCell ref="A75:C75"/>
    <mergeCell ref="A76:A101"/>
    <mergeCell ref="B76:B78"/>
    <mergeCell ref="B80:B82"/>
    <mergeCell ref="B83:B84"/>
    <mergeCell ref="B85:B86"/>
    <mergeCell ref="B87:B89"/>
    <mergeCell ref="B90:B92"/>
    <mergeCell ref="A58:A60"/>
    <mergeCell ref="B59:B60"/>
    <mergeCell ref="A61:C61"/>
    <mergeCell ref="A62:A71"/>
    <mergeCell ref="B62:B63"/>
    <mergeCell ref="B64:B71"/>
    <mergeCell ref="A50:C50"/>
    <mergeCell ref="A51:A53"/>
    <mergeCell ref="B52:B53"/>
    <mergeCell ref="A54:C54"/>
    <mergeCell ref="A55:A56"/>
    <mergeCell ref="A57:C57"/>
    <mergeCell ref="A44:C44"/>
    <mergeCell ref="A45:A49"/>
    <mergeCell ref="B45:B47"/>
    <mergeCell ref="B48:B49"/>
    <mergeCell ref="A7:C7"/>
    <mergeCell ref="A8:A38"/>
    <mergeCell ref="B8:B14"/>
    <mergeCell ref="B15:B23"/>
    <mergeCell ref="B25:B32"/>
    <mergeCell ref="B34:B37"/>
    <mergeCell ref="A1:J1"/>
    <mergeCell ref="A2:J2"/>
    <mergeCell ref="I3:J3"/>
    <mergeCell ref="A4:C6"/>
    <mergeCell ref="D4:E5"/>
    <mergeCell ref="F4:G5"/>
    <mergeCell ref="H4:J5"/>
    <mergeCell ref="A39:C39"/>
    <mergeCell ref="A40:A43"/>
  </mergeCells>
  <printOptions horizontalCentered="1" verticalCentered="1"/>
  <pageMargins left="0" right="0" top="0" bottom="0" header="0" footer="0"/>
  <pageSetup paperSize="9" scale="80" orientation="portrait" r:id="rId1"/>
  <rowBreaks count="1" manualBreakCount="1">
    <brk id="500" max="16383" man="1"/>
  </rowBreaks>
</worksheet>
</file>

<file path=xl/worksheets/sheet9.xml><?xml version="1.0" encoding="utf-8"?>
<worksheet xmlns="http://schemas.openxmlformats.org/spreadsheetml/2006/main" xmlns:r="http://schemas.openxmlformats.org/officeDocument/2006/relationships">
  <sheetPr>
    <tabColor theme="0" tint="-4.9989318521683403E-2"/>
  </sheetPr>
  <dimension ref="A1:Y94"/>
  <sheetViews>
    <sheetView showGridLines="0" zoomScaleNormal="100" workbookViewId="0">
      <pane xSplit="2" ySplit="6" topLeftCell="C73" activePane="bottomRight" state="frozen"/>
      <selection activeCell="J27" sqref="J27"/>
      <selection pane="topRight" activeCell="J27" sqref="J27"/>
      <selection pane="bottomLeft" activeCell="J27" sqref="J27"/>
      <selection pane="bottomRight" sqref="A1:Y1"/>
    </sheetView>
  </sheetViews>
  <sheetFormatPr defaultRowHeight="12.75"/>
  <cols>
    <col min="1" max="1" width="5.42578125" style="33" customWidth="1"/>
    <col min="2" max="2" width="14.140625" style="33" customWidth="1"/>
    <col min="3" max="3" width="7.5703125" style="33" customWidth="1"/>
    <col min="4" max="4" width="6.42578125" style="33" customWidth="1"/>
    <col min="5" max="5" width="6.7109375" style="33" customWidth="1"/>
    <col min="6" max="6" width="7.140625" style="33" customWidth="1"/>
    <col min="7" max="7" width="9" style="33" customWidth="1"/>
    <col min="8" max="8" width="7.5703125" style="33" customWidth="1"/>
    <col min="9" max="11" width="5.7109375" style="33" customWidth="1"/>
    <col min="12" max="13" width="7.5703125" style="33" customWidth="1"/>
    <col min="14" max="16" width="5.7109375" style="33" customWidth="1"/>
    <col min="17" max="18" width="7.5703125" style="33" customWidth="1"/>
    <col min="19" max="21" width="5.7109375" style="33" customWidth="1"/>
    <col min="22" max="22" width="7.5703125" style="33" customWidth="1"/>
    <col min="23" max="23" width="8.85546875" style="33" customWidth="1"/>
    <col min="24" max="24" width="8.140625" style="33" customWidth="1"/>
    <col min="25" max="25" width="9.140625" style="33" customWidth="1"/>
    <col min="26" max="196" width="9.140625" style="33"/>
    <col min="197" max="197" width="4.5703125" style="33" customWidth="1"/>
    <col min="198" max="198" width="65" style="33" customWidth="1"/>
    <col min="199" max="452" width="9.140625" style="33"/>
    <col min="453" max="453" width="4.5703125" style="33" customWidth="1"/>
    <col min="454" max="454" width="65" style="33" customWidth="1"/>
    <col min="455" max="708" width="9.140625" style="33"/>
    <col min="709" max="709" width="4.5703125" style="33" customWidth="1"/>
    <col min="710" max="710" width="65" style="33" customWidth="1"/>
    <col min="711" max="964" width="9.140625" style="33"/>
    <col min="965" max="965" width="4.5703125" style="33" customWidth="1"/>
    <col min="966" max="966" width="65" style="33" customWidth="1"/>
    <col min="967" max="1220" width="9.140625" style="33"/>
    <col min="1221" max="1221" width="4.5703125" style="33" customWidth="1"/>
    <col min="1222" max="1222" width="65" style="33" customWidth="1"/>
    <col min="1223" max="1476" width="9.140625" style="33"/>
    <col min="1477" max="1477" width="4.5703125" style="33" customWidth="1"/>
    <col min="1478" max="1478" width="65" style="33" customWidth="1"/>
    <col min="1479" max="1732" width="9.140625" style="33"/>
    <col min="1733" max="1733" width="4.5703125" style="33" customWidth="1"/>
    <col min="1734" max="1734" width="65" style="33" customWidth="1"/>
    <col min="1735" max="1988" width="9.140625" style="33"/>
    <col min="1989" max="1989" width="4.5703125" style="33" customWidth="1"/>
    <col min="1990" max="1990" width="65" style="33" customWidth="1"/>
    <col min="1991" max="2244" width="9.140625" style="33"/>
    <col min="2245" max="2245" width="4.5703125" style="33" customWidth="1"/>
    <col min="2246" max="2246" width="65" style="33" customWidth="1"/>
    <col min="2247" max="2500" width="9.140625" style="33"/>
    <col min="2501" max="2501" width="4.5703125" style="33" customWidth="1"/>
    <col min="2502" max="2502" width="65" style="33" customWidth="1"/>
    <col min="2503" max="2756" width="9.140625" style="33"/>
    <col min="2757" max="2757" width="4.5703125" style="33" customWidth="1"/>
    <col min="2758" max="2758" width="65" style="33" customWidth="1"/>
    <col min="2759" max="3012" width="9.140625" style="33"/>
    <col min="3013" max="3013" width="4.5703125" style="33" customWidth="1"/>
    <col min="3014" max="3014" width="65" style="33" customWidth="1"/>
    <col min="3015" max="3268" width="9.140625" style="33"/>
    <col min="3269" max="3269" width="4.5703125" style="33" customWidth="1"/>
    <col min="3270" max="3270" width="65" style="33" customWidth="1"/>
    <col min="3271" max="3524" width="9.140625" style="33"/>
    <col min="3525" max="3525" width="4.5703125" style="33" customWidth="1"/>
    <col min="3526" max="3526" width="65" style="33" customWidth="1"/>
    <col min="3527" max="3780" width="9.140625" style="33"/>
    <col min="3781" max="3781" width="4.5703125" style="33" customWidth="1"/>
    <col min="3782" max="3782" width="65" style="33" customWidth="1"/>
    <col min="3783" max="4036" width="9.140625" style="33"/>
    <col min="4037" max="4037" width="4.5703125" style="33" customWidth="1"/>
    <col min="4038" max="4038" width="65" style="33" customWidth="1"/>
    <col min="4039" max="4292" width="9.140625" style="33"/>
    <col min="4293" max="4293" width="4.5703125" style="33" customWidth="1"/>
    <col min="4294" max="4294" width="65" style="33" customWidth="1"/>
    <col min="4295" max="4548" width="9.140625" style="33"/>
    <col min="4549" max="4549" width="4.5703125" style="33" customWidth="1"/>
    <col min="4550" max="4550" width="65" style="33" customWidth="1"/>
    <col min="4551" max="4804" width="9.140625" style="33"/>
    <col min="4805" max="4805" width="4.5703125" style="33" customWidth="1"/>
    <col min="4806" max="4806" width="65" style="33" customWidth="1"/>
    <col min="4807" max="5060" width="9.140625" style="33"/>
    <col min="5061" max="5061" width="4.5703125" style="33" customWidth="1"/>
    <col min="5062" max="5062" width="65" style="33" customWidth="1"/>
    <col min="5063" max="5316" width="9.140625" style="33"/>
    <col min="5317" max="5317" width="4.5703125" style="33" customWidth="1"/>
    <col min="5318" max="5318" width="65" style="33" customWidth="1"/>
    <col min="5319" max="5572" width="9.140625" style="33"/>
    <col min="5573" max="5573" width="4.5703125" style="33" customWidth="1"/>
    <col min="5574" max="5574" width="65" style="33" customWidth="1"/>
    <col min="5575" max="5828" width="9.140625" style="33"/>
    <col min="5829" max="5829" width="4.5703125" style="33" customWidth="1"/>
    <col min="5830" max="5830" width="65" style="33" customWidth="1"/>
    <col min="5831" max="6084" width="9.140625" style="33"/>
    <col min="6085" max="6085" width="4.5703125" style="33" customWidth="1"/>
    <col min="6086" max="6086" width="65" style="33" customWidth="1"/>
    <col min="6087" max="6340" width="9.140625" style="33"/>
    <col min="6341" max="6341" width="4.5703125" style="33" customWidth="1"/>
    <col min="6342" max="6342" width="65" style="33" customWidth="1"/>
    <col min="6343" max="6596" width="9.140625" style="33"/>
    <col min="6597" max="6597" width="4.5703125" style="33" customWidth="1"/>
    <col min="6598" max="6598" width="65" style="33" customWidth="1"/>
    <col min="6599" max="6852" width="9.140625" style="33"/>
    <col min="6853" max="6853" width="4.5703125" style="33" customWidth="1"/>
    <col min="6854" max="6854" width="65" style="33" customWidth="1"/>
    <col min="6855" max="7108" width="9.140625" style="33"/>
    <col min="7109" max="7109" width="4.5703125" style="33" customWidth="1"/>
    <col min="7110" max="7110" width="65" style="33" customWidth="1"/>
    <col min="7111" max="7364" width="9.140625" style="33"/>
    <col min="7365" max="7365" width="4.5703125" style="33" customWidth="1"/>
    <col min="7366" max="7366" width="65" style="33" customWidth="1"/>
    <col min="7367" max="7620" width="9.140625" style="33"/>
    <col min="7621" max="7621" width="4.5703125" style="33" customWidth="1"/>
    <col min="7622" max="7622" width="65" style="33" customWidth="1"/>
    <col min="7623" max="7876" width="9.140625" style="33"/>
    <col min="7877" max="7877" width="4.5703125" style="33" customWidth="1"/>
    <col min="7878" max="7878" width="65" style="33" customWidth="1"/>
    <col min="7879" max="8132" width="9.140625" style="33"/>
    <col min="8133" max="8133" width="4.5703125" style="33" customWidth="1"/>
    <col min="8134" max="8134" width="65" style="33" customWidth="1"/>
    <col min="8135" max="8388" width="9.140625" style="33"/>
    <col min="8389" max="8389" width="4.5703125" style="33" customWidth="1"/>
    <col min="8390" max="8390" width="65" style="33" customWidth="1"/>
    <col min="8391" max="8644" width="9.140625" style="33"/>
    <col min="8645" max="8645" width="4.5703125" style="33" customWidth="1"/>
    <col min="8646" max="8646" width="65" style="33" customWidth="1"/>
    <col min="8647" max="8900" width="9.140625" style="33"/>
    <col min="8901" max="8901" width="4.5703125" style="33" customWidth="1"/>
    <col min="8902" max="8902" width="65" style="33" customWidth="1"/>
    <col min="8903" max="9156" width="9.140625" style="33"/>
    <col min="9157" max="9157" width="4.5703125" style="33" customWidth="1"/>
    <col min="9158" max="9158" width="65" style="33" customWidth="1"/>
    <col min="9159" max="9412" width="9.140625" style="33"/>
    <col min="9413" max="9413" width="4.5703125" style="33" customWidth="1"/>
    <col min="9414" max="9414" width="65" style="33" customWidth="1"/>
    <col min="9415" max="9668" width="9.140625" style="33"/>
    <col min="9669" max="9669" width="4.5703125" style="33" customWidth="1"/>
    <col min="9670" max="9670" width="65" style="33" customWidth="1"/>
    <col min="9671" max="9924" width="9.140625" style="33"/>
    <col min="9925" max="9925" width="4.5703125" style="33" customWidth="1"/>
    <col min="9926" max="9926" width="65" style="33" customWidth="1"/>
    <col min="9927" max="10180" width="9.140625" style="33"/>
    <col min="10181" max="10181" width="4.5703125" style="33" customWidth="1"/>
    <col min="10182" max="10182" width="65" style="33" customWidth="1"/>
    <col min="10183" max="10436" width="9.140625" style="33"/>
    <col min="10437" max="10437" width="4.5703125" style="33" customWidth="1"/>
    <col min="10438" max="10438" width="65" style="33" customWidth="1"/>
    <col min="10439" max="10692" width="9.140625" style="33"/>
    <col min="10693" max="10693" width="4.5703125" style="33" customWidth="1"/>
    <col min="10694" max="10694" width="65" style="33" customWidth="1"/>
    <col min="10695" max="10948" width="9.140625" style="33"/>
    <col min="10949" max="10949" width="4.5703125" style="33" customWidth="1"/>
    <col min="10950" max="10950" width="65" style="33" customWidth="1"/>
    <col min="10951" max="11204" width="9.140625" style="33"/>
    <col min="11205" max="11205" width="4.5703125" style="33" customWidth="1"/>
    <col min="11206" max="11206" width="65" style="33" customWidth="1"/>
    <col min="11207" max="11460" width="9.140625" style="33"/>
    <col min="11461" max="11461" width="4.5703125" style="33" customWidth="1"/>
    <col min="11462" max="11462" width="65" style="33" customWidth="1"/>
    <col min="11463" max="11716" width="9.140625" style="33"/>
    <col min="11717" max="11717" width="4.5703125" style="33" customWidth="1"/>
    <col min="11718" max="11718" width="65" style="33" customWidth="1"/>
    <col min="11719" max="11972" width="9.140625" style="33"/>
    <col min="11973" max="11973" width="4.5703125" style="33" customWidth="1"/>
    <col min="11974" max="11974" width="65" style="33" customWidth="1"/>
    <col min="11975" max="12228" width="9.140625" style="33"/>
    <col min="12229" max="12229" width="4.5703125" style="33" customWidth="1"/>
    <col min="12230" max="12230" width="65" style="33" customWidth="1"/>
    <col min="12231" max="12484" width="9.140625" style="33"/>
    <col min="12485" max="12485" width="4.5703125" style="33" customWidth="1"/>
    <col min="12486" max="12486" width="65" style="33" customWidth="1"/>
    <col min="12487" max="12740" width="9.140625" style="33"/>
    <col min="12741" max="12741" width="4.5703125" style="33" customWidth="1"/>
    <col min="12742" max="12742" width="65" style="33" customWidth="1"/>
    <col min="12743" max="12996" width="9.140625" style="33"/>
    <col min="12997" max="12997" width="4.5703125" style="33" customWidth="1"/>
    <col min="12998" max="12998" width="65" style="33" customWidth="1"/>
    <col min="12999" max="13252" width="9.140625" style="33"/>
    <col min="13253" max="13253" width="4.5703125" style="33" customWidth="1"/>
    <col min="13254" max="13254" width="65" style="33" customWidth="1"/>
    <col min="13255" max="13508" width="9.140625" style="33"/>
    <col min="13509" max="13509" width="4.5703125" style="33" customWidth="1"/>
    <col min="13510" max="13510" width="65" style="33" customWidth="1"/>
    <col min="13511" max="13764" width="9.140625" style="33"/>
    <col min="13765" max="13765" width="4.5703125" style="33" customWidth="1"/>
    <col min="13766" max="13766" width="65" style="33" customWidth="1"/>
    <col min="13767" max="14020" width="9.140625" style="33"/>
    <col min="14021" max="14021" width="4.5703125" style="33" customWidth="1"/>
    <col min="14022" max="14022" width="65" style="33" customWidth="1"/>
    <col min="14023" max="14276" width="9.140625" style="33"/>
    <col min="14277" max="14277" width="4.5703125" style="33" customWidth="1"/>
    <col min="14278" max="14278" width="65" style="33" customWidth="1"/>
    <col min="14279" max="14532" width="9.140625" style="33"/>
    <col min="14533" max="14533" width="4.5703125" style="33" customWidth="1"/>
    <col min="14534" max="14534" width="65" style="33" customWidth="1"/>
    <col min="14535" max="14788" width="9.140625" style="33"/>
    <col min="14789" max="14789" width="4.5703125" style="33" customWidth="1"/>
    <col min="14790" max="14790" width="65" style="33" customWidth="1"/>
    <col min="14791" max="15044" width="9.140625" style="33"/>
    <col min="15045" max="15045" width="4.5703125" style="33" customWidth="1"/>
    <col min="15046" max="15046" width="65" style="33" customWidth="1"/>
    <col min="15047" max="15300" width="9.140625" style="33"/>
    <col min="15301" max="15301" width="4.5703125" style="33" customWidth="1"/>
    <col min="15302" max="15302" width="65" style="33" customWidth="1"/>
    <col min="15303" max="15556" width="9.140625" style="33"/>
    <col min="15557" max="15557" width="4.5703125" style="33" customWidth="1"/>
    <col min="15558" max="15558" width="65" style="33" customWidth="1"/>
    <col min="15559" max="15812" width="9.140625" style="33"/>
    <col min="15813" max="15813" width="4.5703125" style="33" customWidth="1"/>
    <col min="15814" max="15814" width="65" style="33" customWidth="1"/>
    <col min="15815" max="16068" width="9.140625" style="33"/>
    <col min="16069" max="16069" width="4.5703125" style="33" customWidth="1"/>
    <col min="16070" max="16070" width="65" style="33" customWidth="1"/>
    <col min="16071" max="16384" width="9.140625" style="33"/>
  </cols>
  <sheetData>
    <row r="1" spans="1:25" s="30" customFormat="1" ht="22.5" customHeight="1">
      <c r="A1" s="892" t="s">
        <v>1166</v>
      </c>
      <c r="B1" s="892"/>
      <c r="C1" s="892"/>
      <c r="D1" s="892"/>
      <c r="E1" s="892"/>
      <c r="F1" s="892"/>
      <c r="G1" s="892"/>
      <c r="H1" s="892"/>
      <c r="I1" s="892"/>
      <c r="J1" s="892"/>
      <c r="K1" s="892"/>
      <c r="L1" s="892"/>
      <c r="M1" s="892"/>
      <c r="N1" s="892"/>
      <c r="O1" s="892"/>
      <c r="P1" s="892"/>
      <c r="Q1" s="892"/>
      <c r="R1" s="892"/>
      <c r="S1" s="892"/>
      <c r="T1" s="892"/>
      <c r="U1" s="892"/>
      <c r="V1" s="892"/>
      <c r="W1" s="892"/>
      <c r="X1" s="892"/>
      <c r="Y1" s="892"/>
    </row>
    <row r="2" spans="1:25" s="30" customFormat="1">
      <c r="A2" s="893" t="s">
        <v>1167</v>
      </c>
      <c r="B2" s="893"/>
      <c r="C2" s="893"/>
      <c r="D2" s="893"/>
      <c r="E2" s="893"/>
      <c r="F2" s="893"/>
      <c r="G2" s="893"/>
      <c r="H2" s="893"/>
      <c r="I2" s="893"/>
      <c r="J2" s="893"/>
      <c r="K2" s="893"/>
      <c r="L2" s="893"/>
      <c r="M2" s="893"/>
      <c r="N2" s="893"/>
      <c r="O2" s="893"/>
      <c r="P2" s="893"/>
      <c r="Q2" s="893"/>
      <c r="R2" s="893"/>
      <c r="S2" s="893"/>
      <c r="T2" s="893"/>
      <c r="U2" s="893"/>
      <c r="V2" s="893"/>
      <c r="W2" s="893"/>
      <c r="X2" s="893"/>
      <c r="Y2" s="893"/>
    </row>
    <row r="3" spans="1:25" s="30" customFormat="1">
      <c r="A3" s="33"/>
      <c r="B3" s="33"/>
      <c r="Y3" s="125" t="s">
        <v>1168</v>
      </c>
    </row>
    <row r="4" spans="1:25" ht="25.5" customHeight="1">
      <c r="A4" s="958" t="s">
        <v>1169</v>
      </c>
      <c r="B4" s="961" t="s">
        <v>1170</v>
      </c>
      <c r="C4" s="964" t="s">
        <v>1161</v>
      </c>
      <c r="D4" s="964"/>
      <c r="E4" s="964"/>
      <c r="F4" s="964"/>
      <c r="G4" s="964"/>
      <c r="H4" s="964"/>
      <c r="I4" s="964"/>
      <c r="J4" s="964"/>
      <c r="K4" s="964"/>
      <c r="L4" s="964"/>
      <c r="M4" s="964" t="s">
        <v>1162</v>
      </c>
      <c r="N4" s="964"/>
      <c r="O4" s="964"/>
      <c r="P4" s="964"/>
      <c r="Q4" s="964"/>
      <c r="R4" s="964"/>
      <c r="S4" s="964"/>
      <c r="T4" s="964"/>
      <c r="U4" s="964"/>
      <c r="V4" s="964"/>
      <c r="W4" s="965" t="s">
        <v>1163</v>
      </c>
      <c r="X4" s="966"/>
      <c r="Y4" s="966"/>
    </row>
    <row r="5" spans="1:25" ht="29.25" customHeight="1">
      <c r="A5" s="959"/>
      <c r="B5" s="962"/>
      <c r="C5" s="964" t="s">
        <v>6</v>
      </c>
      <c r="D5" s="964"/>
      <c r="E5" s="964"/>
      <c r="F5" s="964"/>
      <c r="G5" s="964"/>
      <c r="H5" s="964" t="s">
        <v>7</v>
      </c>
      <c r="I5" s="964"/>
      <c r="J5" s="964"/>
      <c r="K5" s="964"/>
      <c r="L5" s="964"/>
      <c r="M5" s="964" t="s">
        <v>6</v>
      </c>
      <c r="N5" s="964"/>
      <c r="O5" s="964"/>
      <c r="P5" s="964"/>
      <c r="Q5" s="964"/>
      <c r="R5" s="964" t="s">
        <v>7</v>
      </c>
      <c r="S5" s="964"/>
      <c r="T5" s="964"/>
      <c r="U5" s="964"/>
      <c r="V5" s="964"/>
      <c r="W5" s="967"/>
      <c r="X5" s="968"/>
      <c r="Y5" s="968"/>
    </row>
    <row r="6" spans="1:25" ht="24.75" customHeight="1">
      <c r="A6" s="960"/>
      <c r="B6" s="963"/>
      <c r="C6" s="55" t="s">
        <v>1146</v>
      </c>
      <c r="D6" s="55" t="s">
        <v>11</v>
      </c>
      <c r="E6" s="55" t="s">
        <v>12</v>
      </c>
      <c r="F6" s="55" t="s">
        <v>13</v>
      </c>
      <c r="G6" s="55" t="s">
        <v>1171</v>
      </c>
      <c r="H6" s="55" t="s">
        <v>1146</v>
      </c>
      <c r="I6" s="55" t="s">
        <v>11</v>
      </c>
      <c r="J6" s="55" t="s">
        <v>12</v>
      </c>
      <c r="K6" s="55" t="s">
        <v>13</v>
      </c>
      <c r="L6" s="55" t="s">
        <v>1171</v>
      </c>
      <c r="M6" s="55" t="s">
        <v>1146</v>
      </c>
      <c r="N6" s="55" t="s">
        <v>11</v>
      </c>
      <c r="O6" s="55" t="s">
        <v>12</v>
      </c>
      <c r="P6" s="55" t="s">
        <v>13</v>
      </c>
      <c r="Q6" s="55" t="s">
        <v>1171</v>
      </c>
      <c r="R6" s="55" t="s">
        <v>1146</v>
      </c>
      <c r="S6" s="55" t="s">
        <v>11</v>
      </c>
      <c r="T6" s="55" t="s">
        <v>12</v>
      </c>
      <c r="U6" s="55" t="s">
        <v>13</v>
      </c>
      <c r="V6" s="55" t="s">
        <v>1171</v>
      </c>
      <c r="W6" s="126" t="s">
        <v>6</v>
      </c>
      <c r="X6" s="126" t="s">
        <v>7</v>
      </c>
      <c r="Y6" s="127" t="s">
        <v>1172</v>
      </c>
    </row>
    <row r="7" spans="1:25" ht="15" customHeight="1">
      <c r="A7" s="128" t="s">
        <v>1027</v>
      </c>
      <c r="B7" s="36" t="s">
        <v>1028</v>
      </c>
      <c r="C7" s="125">
        <v>27</v>
      </c>
      <c r="D7" s="125">
        <v>246</v>
      </c>
      <c r="E7" s="125">
        <v>657</v>
      </c>
      <c r="F7" s="125">
        <v>116</v>
      </c>
      <c r="G7" s="125">
        <v>52356</v>
      </c>
      <c r="H7" s="125">
        <v>2</v>
      </c>
      <c r="I7" s="125">
        <v>14</v>
      </c>
      <c r="J7" s="125">
        <v>54</v>
      </c>
      <c r="K7" s="125">
        <v>8</v>
      </c>
      <c r="L7" s="125">
        <v>2104</v>
      </c>
      <c r="M7" s="125">
        <v>0</v>
      </c>
      <c r="N7" s="125">
        <v>0</v>
      </c>
      <c r="O7" s="125">
        <v>0</v>
      </c>
      <c r="P7" s="125">
        <v>0</v>
      </c>
      <c r="Q7" s="125">
        <v>2422</v>
      </c>
      <c r="R7" s="125">
        <v>0</v>
      </c>
      <c r="S7" s="125">
        <v>0</v>
      </c>
      <c r="T7" s="125">
        <v>0</v>
      </c>
      <c r="U7" s="125">
        <v>0</v>
      </c>
      <c r="V7" s="125">
        <v>90</v>
      </c>
      <c r="W7" s="129">
        <f>SUM(C7:G7)+SUM(M7:Q7)</f>
        <v>55824</v>
      </c>
      <c r="X7" s="129">
        <f>SUM(H7:L7)+SUM(R7:V7)</f>
        <v>2272</v>
      </c>
      <c r="Y7" s="129">
        <f>W7+X7</f>
        <v>58096</v>
      </c>
    </row>
    <row r="8" spans="1:25" ht="15" customHeight="1">
      <c r="A8" s="128" t="s">
        <v>1029</v>
      </c>
      <c r="B8" s="36" t="s">
        <v>1030</v>
      </c>
      <c r="C8" s="125">
        <v>2</v>
      </c>
      <c r="D8" s="125">
        <v>8</v>
      </c>
      <c r="E8" s="125">
        <v>57</v>
      </c>
      <c r="F8" s="125">
        <v>4</v>
      </c>
      <c r="G8" s="125">
        <v>5469</v>
      </c>
      <c r="H8" s="125">
        <v>1</v>
      </c>
      <c r="I8" s="125">
        <v>6</v>
      </c>
      <c r="J8" s="125">
        <v>27</v>
      </c>
      <c r="K8" s="125">
        <v>4</v>
      </c>
      <c r="L8" s="125">
        <v>108</v>
      </c>
      <c r="M8" s="125">
        <v>0</v>
      </c>
      <c r="N8" s="125">
        <v>0</v>
      </c>
      <c r="O8" s="125">
        <v>0</v>
      </c>
      <c r="P8" s="125">
        <v>0</v>
      </c>
      <c r="Q8" s="125">
        <v>357</v>
      </c>
      <c r="R8" s="125">
        <v>0</v>
      </c>
      <c r="S8" s="125">
        <v>0</v>
      </c>
      <c r="T8" s="125">
        <v>0</v>
      </c>
      <c r="U8" s="125">
        <v>0</v>
      </c>
      <c r="V8" s="125">
        <v>0</v>
      </c>
      <c r="W8" s="129">
        <f t="shared" ref="W8:W46" si="0">SUM(C8:G8)+SUM(M8:Q8)</f>
        <v>5897</v>
      </c>
      <c r="X8" s="129">
        <f t="shared" ref="X8:X46" si="1">SUM(H8:L8)+SUM(R8:V8)</f>
        <v>146</v>
      </c>
      <c r="Y8" s="129">
        <f t="shared" ref="Y8:Y46" si="2">W8+X8</f>
        <v>6043</v>
      </c>
    </row>
    <row r="9" spans="1:25" ht="15" customHeight="1">
      <c r="A9" s="128" t="s">
        <v>1031</v>
      </c>
      <c r="B9" s="36" t="s">
        <v>1032</v>
      </c>
      <c r="C9" s="125">
        <v>7</v>
      </c>
      <c r="D9" s="125">
        <v>24</v>
      </c>
      <c r="E9" s="125">
        <v>66</v>
      </c>
      <c r="F9" s="125">
        <v>26</v>
      </c>
      <c r="G9" s="125">
        <v>11883</v>
      </c>
      <c r="H9" s="125">
        <v>0</v>
      </c>
      <c r="I9" s="125">
        <v>4</v>
      </c>
      <c r="J9" s="125">
        <v>6</v>
      </c>
      <c r="K9" s="125">
        <v>0</v>
      </c>
      <c r="L9" s="125">
        <v>719</v>
      </c>
      <c r="M9" s="125">
        <v>0</v>
      </c>
      <c r="N9" s="125">
        <v>0</v>
      </c>
      <c r="O9" s="125">
        <v>0</v>
      </c>
      <c r="P9" s="125">
        <v>2</v>
      </c>
      <c r="Q9" s="125">
        <v>777</v>
      </c>
      <c r="R9" s="125">
        <v>0</v>
      </c>
      <c r="S9" s="125">
        <v>0</v>
      </c>
      <c r="T9" s="125">
        <v>0</v>
      </c>
      <c r="U9" s="125">
        <v>0</v>
      </c>
      <c r="V9" s="125">
        <v>15</v>
      </c>
      <c r="W9" s="129">
        <f t="shared" si="0"/>
        <v>12785</v>
      </c>
      <c r="X9" s="129">
        <f t="shared" si="1"/>
        <v>744</v>
      </c>
      <c r="Y9" s="129">
        <f t="shared" si="2"/>
        <v>13529</v>
      </c>
    </row>
    <row r="10" spans="1:25" ht="15" customHeight="1">
      <c r="A10" s="128" t="s">
        <v>1033</v>
      </c>
      <c r="B10" s="36" t="s">
        <v>1034</v>
      </c>
      <c r="C10" s="125">
        <v>0</v>
      </c>
      <c r="D10" s="125">
        <v>0</v>
      </c>
      <c r="E10" s="125">
        <v>9</v>
      </c>
      <c r="F10" s="125">
        <v>8</v>
      </c>
      <c r="G10" s="125">
        <v>779</v>
      </c>
      <c r="H10" s="125">
        <v>0</v>
      </c>
      <c r="I10" s="125">
        <v>0</v>
      </c>
      <c r="J10" s="125">
        <v>0</v>
      </c>
      <c r="K10" s="125">
        <v>0</v>
      </c>
      <c r="L10" s="125">
        <v>0</v>
      </c>
      <c r="M10" s="125">
        <v>0</v>
      </c>
      <c r="N10" s="125">
        <v>0</v>
      </c>
      <c r="O10" s="125">
        <v>0</v>
      </c>
      <c r="P10" s="125">
        <v>0</v>
      </c>
      <c r="Q10" s="125">
        <v>81</v>
      </c>
      <c r="R10" s="125">
        <v>0</v>
      </c>
      <c r="S10" s="125">
        <v>0</v>
      </c>
      <c r="T10" s="125">
        <v>0</v>
      </c>
      <c r="U10" s="125">
        <v>0</v>
      </c>
      <c r="V10" s="125">
        <v>0</v>
      </c>
      <c r="W10" s="129">
        <f t="shared" si="0"/>
        <v>877</v>
      </c>
      <c r="X10" s="129">
        <f t="shared" si="1"/>
        <v>0</v>
      </c>
      <c r="Y10" s="129">
        <f t="shared" si="2"/>
        <v>877</v>
      </c>
    </row>
    <row r="11" spans="1:25" ht="15" customHeight="1">
      <c r="A11" s="128" t="s">
        <v>1035</v>
      </c>
      <c r="B11" s="36" t="s">
        <v>1036</v>
      </c>
      <c r="C11" s="125">
        <v>41</v>
      </c>
      <c r="D11" s="125">
        <v>44</v>
      </c>
      <c r="E11" s="125">
        <v>102</v>
      </c>
      <c r="F11" s="125">
        <v>40</v>
      </c>
      <c r="G11" s="125">
        <v>6288</v>
      </c>
      <c r="H11" s="125">
        <v>5</v>
      </c>
      <c r="I11" s="125">
        <v>4</v>
      </c>
      <c r="J11" s="125">
        <v>9</v>
      </c>
      <c r="K11" s="125">
        <v>4</v>
      </c>
      <c r="L11" s="125">
        <v>123</v>
      </c>
      <c r="M11" s="125">
        <v>1</v>
      </c>
      <c r="N11" s="125">
        <v>0</v>
      </c>
      <c r="O11" s="125">
        <v>0</v>
      </c>
      <c r="P11" s="125">
        <v>0</v>
      </c>
      <c r="Q11" s="125">
        <v>280</v>
      </c>
      <c r="R11" s="125">
        <v>0</v>
      </c>
      <c r="S11" s="125">
        <v>0</v>
      </c>
      <c r="T11" s="125">
        <v>0</v>
      </c>
      <c r="U11" s="125">
        <v>0</v>
      </c>
      <c r="V11" s="125">
        <v>0</v>
      </c>
      <c r="W11" s="129">
        <f t="shared" si="0"/>
        <v>6796</v>
      </c>
      <c r="X11" s="129">
        <f t="shared" si="1"/>
        <v>145</v>
      </c>
      <c r="Y11" s="129">
        <f t="shared" si="2"/>
        <v>6941</v>
      </c>
    </row>
    <row r="12" spans="1:25" ht="15" customHeight="1">
      <c r="A12" s="128" t="s">
        <v>1037</v>
      </c>
      <c r="B12" s="36" t="s">
        <v>1038</v>
      </c>
      <c r="C12" s="125">
        <v>363</v>
      </c>
      <c r="D12" s="125">
        <v>1885</v>
      </c>
      <c r="E12" s="125">
        <v>3147</v>
      </c>
      <c r="F12" s="125">
        <v>842</v>
      </c>
      <c r="G12" s="125">
        <v>212743</v>
      </c>
      <c r="H12" s="125">
        <v>36</v>
      </c>
      <c r="I12" s="125">
        <v>164</v>
      </c>
      <c r="J12" s="125">
        <v>275</v>
      </c>
      <c r="K12" s="125">
        <v>70</v>
      </c>
      <c r="L12" s="125">
        <v>14751</v>
      </c>
      <c r="M12" s="125">
        <v>1</v>
      </c>
      <c r="N12" s="125">
        <v>3</v>
      </c>
      <c r="O12" s="125">
        <v>3</v>
      </c>
      <c r="P12" s="125">
        <v>6</v>
      </c>
      <c r="Q12" s="125">
        <v>10606</v>
      </c>
      <c r="R12" s="125">
        <v>0</v>
      </c>
      <c r="S12" s="125">
        <v>0</v>
      </c>
      <c r="T12" s="125">
        <v>1</v>
      </c>
      <c r="U12" s="125">
        <v>2</v>
      </c>
      <c r="V12" s="125">
        <v>578</v>
      </c>
      <c r="W12" s="129">
        <f t="shared" si="0"/>
        <v>229599</v>
      </c>
      <c r="X12" s="129">
        <f t="shared" si="1"/>
        <v>15877</v>
      </c>
      <c r="Y12" s="129">
        <f t="shared" si="2"/>
        <v>245476</v>
      </c>
    </row>
    <row r="13" spans="1:25" ht="15" customHeight="1">
      <c r="A13" s="128" t="s">
        <v>1039</v>
      </c>
      <c r="B13" s="36" t="s">
        <v>1040</v>
      </c>
      <c r="C13" s="125">
        <v>84</v>
      </c>
      <c r="D13" s="125">
        <v>566</v>
      </c>
      <c r="E13" s="125">
        <v>1376</v>
      </c>
      <c r="F13" s="125">
        <v>287</v>
      </c>
      <c r="G13" s="125">
        <v>73847</v>
      </c>
      <c r="H13" s="125">
        <v>55</v>
      </c>
      <c r="I13" s="125">
        <v>258</v>
      </c>
      <c r="J13" s="125">
        <v>365</v>
      </c>
      <c r="K13" s="125">
        <v>70</v>
      </c>
      <c r="L13" s="125">
        <v>11654</v>
      </c>
      <c r="M13" s="125">
        <v>0</v>
      </c>
      <c r="N13" s="125">
        <v>4</v>
      </c>
      <c r="O13" s="125">
        <v>4</v>
      </c>
      <c r="P13" s="125">
        <v>13</v>
      </c>
      <c r="Q13" s="125">
        <v>3540</v>
      </c>
      <c r="R13" s="125">
        <v>0</v>
      </c>
      <c r="S13" s="125">
        <v>2</v>
      </c>
      <c r="T13" s="125">
        <v>1</v>
      </c>
      <c r="U13" s="125">
        <v>2</v>
      </c>
      <c r="V13" s="125">
        <v>292</v>
      </c>
      <c r="W13" s="129">
        <f t="shared" si="0"/>
        <v>79721</v>
      </c>
      <c r="X13" s="129">
        <f t="shared" si="1"/>
        <v>12699</v>
      </c>
      <c r="Y13" s="129">
        <f t="shared" si="2"/>
        <v>92420</v>
      </c>
    </row>
    <row r="14" spans="1:25" ht="15" customHeight="1">
      <c r="A14" s="128" t="s">
        <v>1041</v>
      </c>
      <c r="B14" s="36" t="s">
        <v>1042</v>
      </c>
      <c r="C14" s="125">
        <v>0</v>
      </c>
      <c r="D14" s="125">
        <v>28</v>
      </c>
      <c r="E14" s="125">
        <v>35</v>
      </c>
      <c r="F14" s="125">
        <v>16</v>
      </c>
      <c r="G14" s="125">
        <v>2867</v>
      </c>
      <c r="H14" s="125">
        <v>0</v>
      </c>
      <c r="I14" s="125">
        <v>0</v>
      </c>
      <c r="J14" s="125">
        <v>0</v>
      </c>
      <c r="K14" s="125">
        <v>0</v>
      </c>
      <c r="L14" s="125">
        <v>168</v>
      </c>
      <c r="M14" s="125">
        <v>0</v>
      </c>
      <c r="N14" s="125">
        <v>2</v>
      </c>
      <c r="O14" s="125">
        <v>1</v>
      </c>
      <c r="P14" s="125">
        <v>0</v>
      </c>
      <c r="Q14" s="125">
        <v>305</v>
      </c>
      <c r="R14" s="125">
        <v>0</v>
      </c>
      <c r="S14" s="125">
        <v>0</v>
      </c>
      <c r="T14" s="125">
        <v>0</v>
      </c>
      <c r="U14" s="125">
        <v>0</v>
      </c>
      <c r="V14" s="125">
        <v>3</v>
      </c>
      <c r="W14" s="129">
        <f t="shared" si="0"/>
        <v>3254</v>
      </c>
      <c r="X14" s="129">
        <f t="shared" si="1"/>
        <v>171</v>
      </c>
      <c r="Y14" s="129">
        <f t="shared" si="2"/>
        <v>3425</v>
      </c>
    </row>
    <row r="15" spans="1:25" ht="15" customHeight="1">
      <c r="A15" s="128" t="s">
        <v>1043</v>
      </c>
      <c r="B15" s="36" t="s">
        <v>1044</v>
      </c>
      <c r="C15" s="125">
        <v>48</v>
      </c>
      <c r="D15" s="125">
        <v>158</v>
      </c>
      <c r="E15" s="125">
        <v>456</v>
      </c>
      <c r="F15" s="125">
        <v>108</v>
      </c>
      <c r="G15" s="125">
        <v>38585</v>
      </c>
      <c r="H15" s="125">
        <v>9</v>
      </c>
      <c r="I15" s="125">
        <v>26</v>
      </c>
      <c r="J15" s="125">
        <v>72</v>
      </c>
      <c r="K15" s="125">
        <v>16</v>
      </c>
      <c r="L15" s="125">
        <v>2846</v>
      </c>
      <c r="M15" s="125">
        <v>0</v>
      </c>
      <c r="N15" s="125">
        <v>0</v>
      </c>
      <c r="O15" s="125">
        <v>3</v>
      </c>
      <c r="P15" s="125">
        <v>0</v>
      </c>
      <c r="Q15" s="125">
        <v>2142</v>
      </c>
      <c r="R15" s="125">
        <v>0</v>
      </c>
      <c r="S15" s="125">
        <v>0</v>
      </c>
      <c r="T15" s="125">
        <v>0</v>
      </c>
      <c r="U15" s="125">
        <v>0</v>
      </c>
      <c r="V15" s="125">
        <v>93</v>
      </c>
      <c r="W15" s="129">
        <f t="shared" si="0"/>
        <v>41500</v>
      </c>
      <c r="X15" s="129">
        <f t="shared" si="1"/>
        <v>3062</v>
      </c>
      <c r="Y15" s="129">
        <f t="shared" si="2"/>
        <v>44562</v>
      </c>
    </row>
    <row r="16" spans="1:25" ht="15" customHeight="1">
      <c r="A16" s="130">
        <f t="shared" ref="A16:A46" si="3">+A15+1</f>
        <v>10</v>
      </c>
      <c r="B16" s="36" t="s">
        <v>1045</v>
      </c>
      <c r="C16" s="125">
        <v>23</v>
      </c>
      <c r="D16" s="125">
        <v>78</v>
      </c>
      <c r="E16" s="125">
        <v>354</v>
      </c>
      <c r="F16" s="125">
        <v>48</v>
      </c>
      <c r="G16" s="125">
        <v>33362</v>
      </c>
      <c r="H16" s="125">
        <v>10</v>
      </c>
      <c r="I16" s="125">
        <v>32</v>
      </c>
      <c r="J16" s="125">
        <v>153</v>
      </c>
      <c r="K16" s="125">
        <v>24</v>
      </c>
      <c r="L16" s="125">
        <v>3732</v>
      </c>
      <c r="M16" s="125">
        <v>0</v>
      </c>
      <c r="N16" s="125">
        <v>0</v>
      </c>
      <c r="O16" s="125">
        <v>0</v>
      </c>
      <c r="P16" s="125">
        <v>0</v>
      </c>
      <c r="Q16" s="125">
        <v>1653</v>
      </c>
      <c r="R16" s="125">
        <v>0</v>
      </c>
      <c r="S16" s="125">
        <v>0</v>
      </c>
      <c r="T16" s="125">
        <v>0</v>
      </c>
      <c r="U16" s="125">
        <v>0</v>
      </c>
      <c r="V16" s="125">
        <v>100</v>
      </c>
      <c r="W16" s="129">
        <f t="shared" si="0"/>
        <v>35518</v>
      </c>
      <c r="X16" s="129">
        <f t="shared" si="1"/>
        <v>4051</v>
      </c>
      <c r="Y16" s="129">
        <f t="shared" si="2"/>
        <v>39569</v>
      </c>
    </row>
    <row r="17" spans="1:25" ht="15" customHeight="1">
      <c r="A17" s="130">
        <f t="shared" si="3"/>
        <v>11</v>
      </c>
      <c r="B17" s="36" t="s">
        <v>1046</v>
      </c>
      <c r="C17" s="125">
        <v>88</v>
      </c>
      <c r="D17" s="125">
        <v>286</v>
      </c>
      <c r="E17" s="125">
        <v>576</v>
      </c>
      <c r="F17" s="125">
        <v>204</v>
      </c>
      <c r="G17" s="125">
        <v>24946</v>
      </c>
      <c r="H17" s="125">
        <v>24</v>
      </c>
      <c r="I17" s="125">
        <v>124</v>
      </c>
      <c r="J17" s="125">
        <v>132</v>
      </c>
      <c r="K17" s="125">
        <v>56</v>
      </c>
      <c r="L17" s="125">
        <v>2906</v>
      </c>
      <c r="M17" s="125">
        <v>0</v>
      </c>
      <c r="N17" s="125">
        <v>0</v>
      </c>
      <c r="O17" s="125">
        <v>0</v>
      </c>
      <c r="P17" s="125">
        <v>0</v>
      </c>
      <c r="Q17" s="125">
        <v>731</v>
      </c>
      <c r="R17" s="125">
        <v>0</v>
      </c>
      <c r="S17" s="125">
        <v>0</v>
      </c>
      <c r="T17" s="125">
        <v>0</v>
      </c>
      <c r="U17" s="125">
        <v>0</v>
      </c>
      <c r="V17" s="125">
        <v>10</v>
      </c>
      <c r="W17" s="129">
        <f t="shared" si="0"/>
        <v>26831</v>
      </c>
      <c r="X17" s="129">
        <f t="shared" si="1"/>
        <v>3252</v>
      </c>
      <c r="Y17" s="129">
        <f t="shared" si="2"/>
        <v>30083</v>
      </c>
    </row>
    <row r="18" spans="1:25" ht="15" customHeight="1">
      <c r="A18" s="130">
        <f t="shared" si="3"/>
        <v>12</v>
      </c>
      <c r="B18" s="36" t="s">
        <v>1047</v>
      </c>
      <c r="C18" s="125">
        <v>0</v>
      </c>
      <c r="D18" s="125">
        <v>6</v>
      </c>
      <c r="E18" s="125">
        <v>18</v>
      </c>
      <c r="F18" s="125">
        <v>12</v>
      </c>
      <c r="G18" s="125">
        <v>5064</v>
      </c>
      <c r="H18" s="125">
        <v>0</v>
      </c>
      <c r="I18" s="125">
        <v>0</v>
      </c>
      <c r="J18" s="125">
        <v>0</v>
      </c>
      <c r="K18" s="125">
        <v>0</v>
      </c>
      <c r="L18" s="125">
        <v>0</v>
      </c>
      <c r="M18" s="125">
        <v>0</v>
      </c>
      <c r="N18" s="125">
        <v>0</v>
      </c>
      <c r="O18" s="125">
        <v>0</v>
      </c>
      <c r="P18" s="125">
        <v>0</v>
      </c>
      <c r="Q18" s="125">
        <v>515</v>
      </c>
      <c r="R18" s="125">
        <v>0</v>
      </c>
      <c r="S18" s="125">
        <v>0</v>
      </c>
      <c r="T18" s="125">
        <v>0</v>
      </c>
      <c r="U18" s="125">
        <v>0</v>
      </c>
      <c r="V18" s="125">
        <v>0</v>
      </c>
      <c r="W18" s="129">
        <f t="shared" si="0"/>
        <v>5615</v>
      </c>
      <c r="X18" s="129">
        <f t="shared" si="1"/>
        <v>0</v>
      </c>
      <c r="Y18" s="129">
        <f t="shared" si="2"/>
        <v>5615</v>
      </c>
    </row>
    <row r="19" spans="1:25" ht="15" customHeight="1">
      <c r="A19" s="130">
        <f t="shared" si="3"/>
        <v>13</v>
      </c>
      <c r="B19" s="36" t="s">
        <v>1048</v>
      </c>
      <c r="C19" s="125">
        <v>0</v>
      </c>
      <c r="D19" s="125">
        <v>0</v>
      </c>
      <c r="E19" s="125">
        <v>6</v>
      </c>
      <c r="F19" s="125">
        <v>0</v>
      </c>
      <c r="G19" s="125">
        <v>1207</v>
      </c>
      <c r="H19" s="125">
        <v>0</v>
      </c>
      <c r="I19" s="125">
        <v>0</v>
      </c>
      <c r="J19" s="125">
        <v>0</v>
      </c>
      <c r="K19" s="125">
        <v>0</v>
      </c>
      <c r="L19" s="125">
        <v>0</v>
      </c>
      <c r="M19" s="125">
        <v>0</v>
      </c>
      <c r="N19" s="125">
        <v>0</v>
      </c>
      <c r="O19" s="125">
        <v>0</v>
      </c>
      <c r="P19" s="125">
        <v>0</v>
      </c>
      <c r="Q19" s="125">
        <v>154</v>
      </c>
      <c r="R19" s="125">
        <v>0</v>
      </c>
      <c r="S19" s="125">
        <v>0</v>
      </c>
      <c r="T19" s="125">
        <v>0</v>
      </c>
      <c r="U19" s="125">
        <v>0</v>
      </c>
      <c r="V19" s="125">
        <v>0</v>
      </c>
      <c r="W19" s="129">
        <f t="shared" si="0"/>
        <v>1367</v>
      </c>
      <c r="X19" s="129">
        <f t="shared" si="1"/>
        <v>0</v>
      </c>
      <c r="Y19" s="129">
        <f t="shared" si="2"/>
        <v>1367</v>
      </c>
    </row>
    <row r="20" spans="1:25" ht="15" customHeight="1">
      <c r="A20" s="130">
        <f t="shared" si="3"/>
        <v>14</v>
      </c>
      <c r="B20" s="36" t="s">
        <v>1049</v>
      </c>
      <c r="C20" s="125">
        <v>21</v>
      </c>
      <c r="D20" s="125">
        <v>106</v>
      </c>
      <c r="E20" s="125">
        <v>228</v>
      </c>
      <c r="F20" s="125">
        <v>64</v>
      </c>
      <c r="G20" s="125">
        <v>16352</v>
      </c>
      <c r="H20" s="125">
        <v>4</v>
      </c>
      <c r="I20" s="125">
        <v>36</v>
      </c>
      <c r="J20" s="125">
        <v>69</v>
      </c>
      <c r="K20" s="125">
        <v>24</v>
      </c>
      <c r="L20" s="125">
        <v>5028</v>
      </c>
      <c r="M20" s="125">
        <v>0</v>
      </c>
      <c r="N20" s="125">
        <v>0</v>
      </c>
      <c r="O20" s="125">
        <v>0</v>
      </c>
      <c r="P20" s="125">
        <v>0</v>
      </c>
      <c r="Q20" s="125">
        <v>771</v>
      </c>
      <c r="R20" s="125">
        <v>0</v>
      </c>
      <c r="S20" s="125">
        <v>0</v>
      </c>
      <c r="T20" s="125">
        <v>0</v>
      </c>
      <c r="U20" s="125">
        <v>0</v>
      </c>
      <c r="V20" s="125">
        <v>103</v>
      </c>
      <c r="W20" s="129">
        <f t="shared" si="0"/>
        <v>17542</v>
      </c>
      <c r="X20" s="129">
        <f t="shared" si="1"/>
        <v>5264</v>
      </c>
      <c r="Y20" s="129">
        <f t="shared" si="2"/>
        <v>22806</v>
      </c>
    </row>
    <row r="21" spans="1:25" ht="15" customHeight="1">
      <c r="A21" s="130">
        <f t="shared" si="3"/>
        <v>15</v>
      </c>
      <c r="B21" s="36" t="s">
        <v>1050</v>
      </c>
      <c r="C21" s="125">
        <v>4</v>
      </c>
      <c r="D21" s="125">
        <v>30</v>
      </c>
      <c r="E21" s="125">
        <v>66</v>
      </c>
      <c r="F21" s="125">
        <v>16</v>
      </c>
      <c r="G21" s="125">
        <v>8343</v>
      </c>
      <c r="H21" s="125">
        <v>1</v>
      </c>
      <c r="I21" s="125">
        <v>2</v>
      </c>
      <c r="J21" s="125">
        <v>9</v>
      </c>
      <c r="K21" s="125">
        <v>4</v>
      </c>
      <c r="L21" s="125">
        <v>755</v>
      </c>
      <c r="M21" s="125">
        <v>0</v>
      </c>
      <c r="N21" s="125">
        <v>0</v>
      </c>
      <c r="O21" s="125">
        <v>0</v>
      </c>
      <c r="P21" s="125">
        <v>4</v>
      </c>
      <c r="Q21" s="125">
        <v>641</v>
      </c>
      <c r="R21" s="125">
        <v>0</v>
      </c>
      <c r="S21" s="125">
        <v>0</v>
      </c>
      <c r="T21" s="125">
        <v>0</v>
      </c>
      <c r="U21" s="125">
        <v>0</v>
      </c>
      <c r="V21" s="125">
        <v>32</v>
      </c>
      <c r="W21" s="129">
        <f t="shared" si="0"/>
        <v>9104</v>
      </c>
      <c r="X21" s="129">
        <f t="shared" si="1"/>
        <v>803</v>
      </c>
      <c r="Y21" s="129">
        <f t="shared" si="2"/>
        <v>9907</v>
      </c>
    </row>
    <row r="22" spans="1:25" ht="15" customHeight="1">
      <c r="A22" s="130">
        <f t="shared" si="3"/>
        <v>16</v>
      </c>
      <c r="B22" s="36" t="s">
        <v>1051</v>
      </c>
      <c r="C22" s="125">
        <v>642</v>
      </c>
      <c r="D22" s="125">
        <v>1529</v>
      </c>
      <c r="E22" s="125">
        <v>3797</v>
      </c>
      <c r="F22" s="125">
        <v>1407</v>
      </c>
      <c r="G22" s="125">
        <v>196091</v>
      </c>
      <c r="H22" s="125">
        <v>153</v>
      </c>
      <c r="I22" s="125">
        <v>420</v>
      </c>
      <c r="J22" s="125">
        <v>834</v>
      </c>
      <c r="K22" s="125">
        <v>284</v>
      </c>
      <c r="L22" s="125">
        <v>25959</v>
      </c>
      <c r="M22" s="125">
        <v>0</v>
      </c>
      <c r="N22" s="125">
        <v>1</v>
      </c>
      <c r="O22" s="125">
        <v>1</v>
      </c>
      <c r="P22" s="125">
        <v>5</v>
      </c>
      <c r="Q22" s="125">
        <v>4396</v>
      </c>
      <c r="R22" s="125">
        <v>0</v>
      </c>
      <c r="S22" s="125">
        <v>0</v>
      </c>
      <c r="T22" s="125">
        <v>0</v>
      </c>
      <c r="U22" s="125">
        <v>0</v>
      </c>
      <c r="V22" s="125">
        <v>214</v>
      </c>
      <c r="W22" s="129">
        <f t="shared" si="0"/>
        <v>207869</v>
      </c>
      <c r="X22" s="129">
        <f t="shared" si="1"/>
        <v>27864</v>
      </c>
      <c r="Y22" s="129">
        <f t="shared" si="2"/>
        <v>235733</v>
      </c>
    </row>
    <row r="23" spans="1:25" ht="15" customHeight="1">
      <c r="A23" s="130">
        <f t="shared" si="3"/>
        <v>17</v>
      </c>
      <c r="B23" s="36" t="s">
        <v>1052</v>
      </c>
      <c r="C23" s="125">
        <v>25</v>
      </c>
      <c r="D23" s="125">
        <v>80</v>
      </c>
      <c r="E23" s="125">
        <v>210</v>
      </c>
      <c r="F23" s="125">
        <v>88</v>
      </c>
      <c r="G23" s="125">
        <v>14767</v>
      </c>
      <c r="H23" s="125">
        <v>1</v>
      </c>
      <c r="I23" s="125">
        <v>6</v>
      </c>
      <c r="J23" s="125">
        <v>39</v>
      </c>
      <c r="K23" s="125">
        <v>16</v>
      </c>
      <c r="L23" s="125">
        <v>1616</v>
      </c>
      <c r="M23" s="125">
        <v>0</v>
      </c>
      <c r="N23" s="125">
        <v>0</v>
      </c>
      <c r="O23" s="125">
        <v>0</v>
      </c>
      <c r="P23" s="125">
        <v>0</v>
      </c>
      <c r="Q23" s="125">
        <v>596</v>
      </c>
      <c r="R23" s="125">
        <v>0</v>
      </c>
      <c r="S23" s="125">
        <v>0</v>
      </c>
      <c r="T23" s="125">
        <v>0</v>
      </c>
      <c r="U23" s="125">
        <v>0</v>
      </c>
      <c r="V23" s="125">
        <v>18</v>
      </c>
      <c r="W23" s="129">
        <f t="shared" si="0"/>
        <v>15766</v>
      </c>
      <c r="X23" s="129">
        <f t="shared" si="1"/>
        <v>1696</v>
      </c>
      <c r="Y23" s="129">
        <f t="shared" si="2"/>
        <v>17462</v>
      </c>
    </row>
    <row r="24" spans="1:25" ht="15" customHeight="1">
      <c r="A24" s="130">
        <f t="shared" si="3"/>
        <v>18</v>
      </c>
      <c r="B24" s="36" t="s">
        <v>1053</v>
      </c>
      <c r="C24" s="125">
        <v>8</v>
      </c>
      <c r="D24" s="125">
        <v>30</v>
      </c>
      <c r="E24" s="125">
        <v>30</v>
      </c>
      <c r="F24" s="125">
        <v>18</v>
      </c>
      <c r="G24" s="125">
        <v>3858</v>
      </c>
      <c r="H24" s="125">
        <v>1</v>
      </c>
      <c r="I24" s="125">
        <v>2</v>
      </c>
      <c r="J24" s="125">
        <v>3</v>
      </c>
      <c r="K24" s="125">
        <v>24</v>
      </c>
      <c r="L24" s="125">
        <v>160</v>
      </c>
      <c r="M24" s="125">
        <v>0</v>
      </c>
      <c r="N24" s="125">
        <v>0</v>
      </c>
      <c r="O24" s="125">
        <v>0</v>
      </c>
      <c r="P24" s="125">
        <v>6</v>
      </c>
      <c r="Q24" s="125">
        <v>337</v>
      </c>
      <c r="R24" s="125">
        <v>0</v>
      </c>
      <c r="S24" s="125">
        <v>0</v>
      </c>
      <c r="T24" s="125">
        <v>0</v>
      </c>
      <c r="U24" s="125">
        <v>48</v>
      </c>
      <c r="V24" s="125">
        <v>16</v>
      </c>
      <c r="W24" s="129">
        <f t="shared" si="0"/>
        <v>4287</v>
      </c>
      <c r="X24" s="129">
        <f t="shared" si="1"/>
        <v>254</v>
      </c>
      <c r="Y24" s="129">
        <f t="shared" si="2"/>
        <v>4541</v>
      </c>
    </row>
    <row r="25" spans="1:25" ht="15" customHeight="1">
      <c r="A25" s="130">
        <f t="shared" si="3"/>
        <v>19</v>
      </c>
      <c r="B25" s="36" t="s">
        <v>1054</v>
      </c>
      <c r="C25" s="125">
        <v>11</v>
      </c>
      <c r="D25" s="125">
        <v>36</v>
      </c>
      <c r="E25" s="125">
        <v>132</v>
      </c>
      <c r="F25" s="125">
        <v>55</v>
      </c>
      <c r="G25" s="125">
        <v>10652</v>
      </c>
      <c r="H25" s="125">
        <v>1</v>
      </c>
      <c r="I25" s="125">
        <v>2</v>
      </c>
      <c r="J25" s="125">
        <v>6</v>
      </c>
      <c r="K25" s="125">
        <v>8</v>
      </c>
      <c r="L25" s="125">
        <v>554</v>
      </c>
      <c r="M25" s="125">
        <v>0</v>
      </c>
      <c r="N25" s="125">
        <v>0</v>
      </c>
      <c r="O25" s="125">
        <v>0</v>
      </c>
      <c r="P25" s="125">
        <v>1</v>
      </c>
      <c r="Q25" s="125">
        <v>726</v>
      </c>
      <c r="R25" s="125">
        <v>0</v>
      </c>
      <c r="S25" s="125">
        <v>0</v>
      </c>
      <c r="T25" s="125">
        <v>0</v>
      </c>
      <c r="U25" s="125">
        <v>0</v>
      </c>
      <c r="V25" s="125">
        <v>24</v>
      </c>
      <c r="W25" s="129">
        <f t="shared" si="0"/>
        <v>11613</v>
      </c>
      <c r="X25" s="129">
        <f t="shared" si="1"/>
        <v>595</v>
      </c>
      <c r="Y25" s="129">
        <f t="shared" si="2"/>
        <v>12208</v>
      </c>
    </row>
    <row r="26" spans="1:25" ht="15" customHeight="1">
      <c r="A26" s="130">
        <f t="shared" si="3"/>
        <v>20</v>
      </c>
      <c r="B26" s="36" t="s">
        <v>1055</v>
      </c>
      <c r="C26" s="125">
        <v>68</v>
      </c>
      <c r="D26" s="125">
        <v>378</v>
      </c>
      <c r="E26" s="125">
        <v>1442</v>
      </c>
      <c r="F26" s="125">
        <v>255</v>
      </c>
      <c r="G26" s="125">
        <v>61931</v>
      </c>
      <c r="H26" s="125">
        <v>16</v>
      </c>
      <c r="I26" s="125">
        <v>98</v>
      </c>
      <c r="J26" s="125">
        <v>342</v>
      </c>
      <c r="K26" s="125">
        <v>68</v>
      </c>
      <c r="L26" s="125">
        <v>10417</v>
      </c>
      <c r="M26" s="125">
        <v>0</v>
      </c>
      <c r="N26" s="125">
        <v>0</v>
      </c>
      <c r="O26" s="125">
        <v>1</v>
      </c>
      <c r="P26" s="125">
        <v>1</v>
      </c>
      <c r="Q26" s="125">
        <v>2301</v>
      </c>
      <c r="R26" s="125">
        <v>0</v>
      </c>
      <c r="S26" s="125">
        <v>0</v>
      </c>
      <c r="T26" s="125">
        <v>0</v>
      </c>
      <c r="U26" s="125">
        <v>0</v>
      </c>
      <c r="V26" s="125">
        <v>172</v>
      </c>
      <c r="W26" s="129">
        <f t="shared" si="0"/>
        <v>66377</v>
      </c>
      <c r="X26" s="129">
        <f t="shared" si="1"/>
        <v>11113</v>
      </c>
      <c r="Y26" s="129">
        <f t="shared" si="2"/>
        <v>77490</v>
      </c>
    </row>
    <row r="27" spans="1:25" ht="15" customHeight="1">
      <c r="A27" s="130">
        <f t="shared" si="3"/>
        <v>21</v>
      </c>
      <c r="B27" s="36" t="s">
        <v>1056</v>
      </c>
      <c r="C27" s="125">
        <v>2</v>
      </c>
      <c r="D27" s="125">
        <v>14</v>
      </c>
      <c r="E27" s="125">
        <v>45</v>
      </c>
      <c r="F27" s="125">
        <v>8</v>
      </c>
      <c r="G27" s="125">
        <v>10782</v>
      </c>
      <c r="H27" s="125">
        <v>0</v>
      </c>
      <c r="I27" s="125">
        <v>0</v>
      </c>
      <c r="J27" s="125">
        <v>6</v>
      </c>
      <c r="K27" s="125">
        <v>0</v>
      </c>
      <c r="L27" s="125">
        <v>272</v>
      </c>
      <c r="M27" s="125">
        <v>0</v>
      </c>
      <c r="N27" s="125">
        <v>0</v>
      </c>
      <c r="O27" s="125">
        <v>0</v>
      </c>
      <c r="P27" s="125">
        <v>0</v>
      </c>
      <c r="Q27" s="125">
        <v>926</v>
      </c>
      <c r="R27" s="125">
        <v>0</v>
      </c>
      <c r="S27" s="125">
        <v>0</v>
      </c>
      <c r="T27" s="125">
        <v>0</v>
      </c>
      <c r="U27" s="125">
        <v>0</v>
      </c>
      <c r="V27" s="125">
        <v>22</v>
      </c>
      <c r="W27" s="129">
        <f t="shared" si="0"/>
        <v>11777</v>
      </c>
      <c r="X27" s="129">
        <f t="shared" si="1"/>
        <v>300</v>
      </c>
      <c r="Y27" s="129">
        <f t="shared" si="2"/>
        <v>12077</v>
      </c>
    </row>
    <row r="28" spans="1:25" ht="15" customHeight="1">
      <c r="A28" s="130">
        <f t="shared" si="3"/>
        <v>22</v>
      </c>
      <c r="B28" s="36" t="s">
        <v>1057</v>
      </c>
      <c r="C28" s="125">
        <v>22</v>
      </c>
      <c r="D28" s="125">
        <v>26</v>
      </c>
      <c r="E28" s="125">
        <v>81</v>
      </c>
      <c r="F28" s="125">
        <v>16</v>
      </c>
      <c r="G28" s="125">
        <v>5391</v>
      </c>
      <c r="H28" s="125">
        <v>30</v>
      </c>
      <c r="I28" s="125">
        <v>32</v>
      </c>
      <c r="J28" s="125">
        <v>60</v>
      </c>
      <c r="K28" s="125">
        <v>20</v>
      </c>
      <c r="L28" s="125">
        <v>1009</v>
      </c>
      <c r="M28" s="125">
        <v>0</v>
      </c>
      <c r="N28" s="125">
        <v>0</v>
      </c>
      <c r="O28" s="125">
        <v>0</v>
      </c>
      <c r="P28" s="125">
        <v>0</v>
      </c>
      <c r="Q28" s="125">
        <v>513</v>
      </c>
      <c r="R28" s="125">
        <v>0</v>
      </c>
      <c r="S28" s="125">
        <v>0</v>
      </c>
      <c r="T28" s="125">
        <v>0</v>
      </c>
      <c r="U28" s="125">
        <v>0</v>
      </c>
      <c r="V28" s="125">
        <v>31</v>
      </c>
      <c r="W28" s="129">
        <f t="shared" si="0"/>
        <v>6049</v>
      </c>
      <c r="X28" s="129">
        <f t="shared" si="1"/>
        <v>1182</v>
      </c>
      <c r="Y28" s="129">
        <f t="shared" si="2"/>
        <v>7231</v>
      </c>
    </row>
    <row r="29" spans="1:25" ht="15" customHeight="1">
      <c r="A29" s="130">
        <f t="shared" si="3"/>
        <v>23</v>
      </c>
      <c r="B29" s="36" t="s">
        <v>1058</v>
      </c>
      <c r="C29" s="125">
        <v>1</v>
      </c>
      <c r="D29" s="125">
        <v>14</v>
      </c>
      <c r="E29" s="125">
        <v>72</v>
      </c>
      <c r="F29" s="125">
        <v>20</v>
      </c>
      <c r="G29" s="125">
        <v>10085</v>
      </c>
      <c r="H29" s="125">
        <v>0</v>
      </c>
      <c r="I29" s="125">
        <v>2</v>
      </c>
      <c r="J29" s="125">
        <v>15</v>
      </c>
      <c r="K29" s="125">
        <v>0</v>
      </c>
      <c r="L29" s="125">
        <v>464</v>
      </c>
      <c r="M29" s="125">
        <v>0</v>
      </c>
      <c r="N29" s="125">
        <v>0</v>
      </c>
      <c r="O29" s="125">
        <v>0</v>
      </c>
      <c r="P29" s="125">
        <v>0</v>
      </c>
      <c r="Q29" s="125">
        <v>700</v>
      </c>
      <c r="R29" s="125">
        <v>0</v>
      </c>
      <c r="S29" s="125">
        <v>0</v>
      </c>
      <c r="T29" s="125">
        <v>0</v>
      </c>
      <c r="U29" s="125">
        <v>0</v>
      </c>
      <c r="V29" s="125">
        <v>2</v>
      </c>
      <c r="W29" s="129">
        <f t="shared" si="0"/>
        <v>10892</v>
      </c>
      <c r="X29" s="129">
        <f t="shared" si="1"/>
        <v>483</v>
      </c>
      <c r="Y29" s="129">
        <f t="shared" si="2"/>
        <v>11375</v>
      </c>
    </row>
    <row r="30" spans="1:25" ht="15" customHeight="1">
      <c r="A30" s="130">
        <f t="shared" si="3"/>
        <v>24</v>
      </c>
      <c r="B30" s="36" t="s">
        <v>1059</v>
      </c>
      <c r="C30" s="125">
        <v>1</v>
      </c>
      <c r="D30" s="125">
        <v>2</v>
      </c>
      <c r="E30" s="125">
        <v>21</v>
      </c>
      <c r="F30" s="125">
        <v>0</v>
      </c>
      <c r="G30" s="125">
        <v>3011</v>
      </c>
      <c r="H30" s="125">
        <v>0</v>
      </c>
      <c r="I30" s="125">
        <v>0</v>
      </c>
      <c r="J30" s="125">
        <v>0</v>
      </c>
      <c r="K30" s="125">
        <v>0</v>
      </c>
      <c r="L30" s="125">
        <v>323</v>
      </c>
      <c r="M30" s="125">
        <v>0</v>
      </c>
      <c r="N30" s="125">
        <v>0</v>
      </c>
      <c r="O30" s="125">
        <v>0</v>
      </c>
      <c r="P30" s="125">
        <v>0</v>
      </c>
      <c r="Q30" s="125">
        <v>417</v>
      </c>
      <c r="R30" s="125">
        <v>0</v>
      </c>
      <c r="S30" s="125">
        <v>0</v>
      </c>
      <c r="T30" s="125">
        <v>0</v>
      </c>
      <c r="U30" s="125">
        <v>0</v>
      </c>
      <c r="V30" s="125">
        <v>0</v>
      </c>
      <c r="W30" s="129">
        <f t="shared" si="0"/>
        <v>3452</v>
      </c>
      <c r="X30" s="129">
        <f t="shared" si="1"/>
        <v>323</v>
      </c>
      <c r="Y30" s="129">
        <f t="shared" si="2"/>
        <v>3775</v>
      </c>
    </row>
    <row r="31" spans="1:25" ht="15" customHeight="1">
      <c r="A31" s="130">
        <f t="shared" si="3"/>
        <v>25</v>
      </c>
      <c r="B31" s="36" t="s">
        <v>1060</v>
      </c>
      <c r="C31" s="125">
        <v>3</v>
      </c>
      <c r="D31" s="125">
        <v>37</v>
      </c>
      <c r="E31" s="125">
        <v>63</v>
      </c>
      <c r="F31" s="125">
        <v>36</v>
      </c>
      <c r="G31" s="125">
        <v>8773</v>
      </c>
      <c r="H31" s="125">
        <v>0</v>
      </c>
      <c r="I31" s="125">
        <v>0</v>
      </c>
      <c r="J31" s="125">
        <v>6</v>
      </c>
      <c r="K31" s="125">
        <v>4</v>
      </c>
      <c r="L31" s="125">
        <v>82</v>
      </c>
      <c r="M31" s="125">
        <v>0</v>
      </c>
      <c r="N31" s="125">
        <v>1</v>
      </c>
      <c r="O31" s="125">
        <v>0</v>
      </c>
      <c r="P31" s="125">
        <v>0</v>
      </c>
      <c r="Q31" s="125">
        <v>888</v>
      </c>
      <c r="R31" s="125">
        <v>0</v>
      </c>
      <c r="S31" s="125">
        <v>0</v>
      </c>
      <c r="T31" s="125">
        <v>0</v>
      </c>
      <c r="U31" s="125">
        <v>0</v>
      </c>
      <c r="V31" s="125">
        <v>3</v>
      </c>
      <c r="W31" s="129">
        <f t="shared" si="0"/>
        <v>9801</v>
      </c>
      <c r="X31" s="129">
        <f t="shared" si="1"/>
        <v>95</v>
      </c>
      <c r="Y31" s="129">
        <f t="shared" si="2"/>
        <v>9896</v>
      </c>
    </row>
    <row r="32" spans="1:25" ht="15" customHeight="1">
      <c r="A32" s="130">
        <f t="shared" si="3"/>
        <v>26</v>
      </c>
      <c r="B32" s="36" t="s">
        <v>1061</v>
      </c>
      <c r="C32" s="125">
        <v>140</v>
      </c>
      <c r="D32" s="125">
        <v>482</v>
      </c>
      <c r="E32" s="125">
        <v>1441</v>
      </c>
      <c r="F32" s="125">
        <v>324</v>
      </c>
      <c r="G32" s="125">
        <v>55632</v>
      </c>
      <c r="H32" s="125">
        <v>38</v>
      </c>
      <c r="I32" s="125">
        <v>112</v>
      </c>
      <c r="J32" s="125">
        <v>357</v>
      </c>
      <c r="K32" s="125">
        <v>64</v>
      </c>
      <c r="L32" s="125">
        <v>9307</v>
      </c>
      <c r="M32" s="125">
        <v>0</v>
      </c>
      <c r="N32" s="125">
        <v>4</v>
      </c>
      <c r="O32" s="125">
        <v>5</v>
      </c>
      <c r="P32" s="125">
        <v>0</v>
      </c>
      <c r="Q32" s="125">
        <v>2209</v>
      </c>
      <c r="R32" s="125">
        <v>0</v>
      </c>
      <c r="S32" s="125">
        <v>0</v>
      </c>
      <c r="T32" s="125">
        <v>0</v>
      </c>
      <c r="U32" s="125">
        <v>4</v>
      </c>
      <c r="V32" s="125">
        <v>230</v>
      </c>
      <c r="W32" s="129">
        <f t="shared" si="0"/>
        <v>60237</v>
      </c>
      <c r="X32" s="129">
        <f t="shared" si="1"/>
        <v>10112</v>
      </c>
      <c r="Y32" s="129">
        <f t="shared" si="2"/>
        <v>70349</v>
      </c>
    </row>
    <row r="33" spans="1:25" ht="15" customHeight="1">
      <c r="A33" s="130">
        <f t="shared" si="3"/>
        <v>27</v>
      </c>
      <c r="B33" s="36" t="s">
        <v>1062</v>
      </c>
      <c r="C33" s="125">
        <v>23</v>
      </c>
      <c r="D33" s="125">
        <v>162</v>
      </c>
      <c r="E33" s="125">
        <v>554</v>
      </c>
      <c r="F33" s="125">
        <v>234</v>
      </c>
      <c r="G33" s="125">
        <v>46024</v>
      </c>
      <c r="H33" s="125">
        <v>1</v>
      </c>
      <c r="I33" s="125">
        <v>4</v>
      </c>
      <c r="J33" s="125">
        <v>9</v>
      </c>
      <c r="K33" s="125">
        <v>0</v>
      </c>
      <c r="L33" s="125">
        <v>1308</v>
      </c>
      <c r="M33" s="125">
        <v>0</v>
      </c>
      <c r="N33" s="125">
        <v>0</v>
      </c>
      <c r="O33" s="125">
        <v>1</v>
      </c>
      <c r="P33" s="125">
        <v>6</v>
      </c>
      <c r="Q33" s="125">
        <v>2156</v>
      </c>
      <c r="R33" s="125">
        <v>0</v>
      </c>
      <c r="S33" s="125">
        <v>0</v>
      </c>
      <c r="T33" s="125">
        <v>0</v>
      </c>
      <c r="U33" s="125">
        <v>0</v>
      </c>
      <c r="V33" s="125">
        <v>17</v>
      </c>
      <c r="W33" s="129">
        <f t="shared" si="0"/>
        <v>49160</v>
      </c>
      <c r="X33" s="129">
        <f t="shared" si="1"/>
        <v>1339</v>
      </c>
      <c r="Y33" s="129">
        <f t="shared" si="2"/>
        <v>50499</v>
      </c>
    </row>
    <row r="34" spans="1:25" ht="15" customHeight="1">
      <c r="A34" s="130">
        <f t="shared" si="3"/>
        <v>28</v>
      </c>
      <c r="B34" s="36" t="s">
        <v>1063</v>
      </c>
      <c r="C34" s="125">
        <v>1</v>
      </c>
      <c r="D34" s="125">
        <v>14</v>
      </c>
      <c r="E34" s="125">
        <v>51</v>
      </c>
      <c r="F34" s="125">
        <v>12</v>
      </c>
      <c r="G34" s="125">
        <v>5081</v>
      </c>
      <c r="H34" s="125">
        <v>2</v>
      </c>
      <c r="I34" s="125">
        <v>6</v>
      </c>
      <c r="J34" s="125">
        <v>12</v>
      </c>
      <c r="K34" s="125">
        <v>0</v>
      </c>
      <c r="L34" s="125">
        <v>671</v>
      </c>
      <c r="M34" s="125">
        <v>0</v>
      </c>
      <c r="N34" s="125">
        <v>0</v>
      </c>
      <c r="O34" s="125">
        <v>0</v>
      </c>
      <c r="P34" s="125">
        <v>0</v>
      </c>
      <c r="Q34" s="125">
        <v>539</v>
      </c>
      <c r="R34" s="125">
        <v>0</v>
      </c>
      <c r="S34" s="125">
        <v>0</v>
      </c>
      <c r="T34" s="125">
        <v>0</v>
      </c>
      <c r="U34" s="125">
        <v>0</v>
      </c>
      <c r="V34" s="125">
        <v>28</v>
      </c>
      <c r="W34" s="129">
        <f t="shared" si="0"/>
        <v>5698</v>
      </c>
      <c r="X34" s="129">
        <f t="shared" si="1"/>
        <v>719</v>
      </c>
      <c r="Y34" s="129">
        <f t="shared" si="2"/>
        <v>6417</v>
      </c>
    </row>
    <row r="35" spans="1:25" ht="15" customHeight="1">
      <c r="A35" s="130">
        <f t="shared" si="3"/>
        <v>29</v>
      </c>
      <c r="B35" s="36" t="s">
        <v>1064</v>
      </c>
      <c r="C35" s="125">
        <v>0</v>
      </c>
      <c r="D35" s="125">
        <v>0</v>
      </c>
      <c r="E35" s="125">
        <v>9</v>
      </c>
      <c r="F35" s="125">
        <v>4</v>
      </c>
      <c r="G35" s="125">
        <v>2074</v>
      </c>
      <c r="H35" s="125">
        <v>0</v>
      </c>
      <c r="I35" s="125">
        <v>0</v>
      </c>
      <c r="J35" s="125">
        <v>0</v>
      </c>
      <c r="K35" s="125">
        <v>0</v>
      </c>
      <c r="L35" s="125">
        <v>7</v>
      </c>
      <c r="M35" s="125">
        <v>0</v>
      </c>
      <c r="N35" s="125">
        <v>0</v>
      </c>
      <c r="O35" s="125">
        <v>0</v>
      </c>
      <c r="P35" s="125">
        <v>0</v>
      </c>
      <c r="Q35" s="125">
        <v>198</v>
      </c>
      <c r="R35" s="125">
        <v>0</v>
      </c>
      <c r="S35" s="125">
        <v>0</v>
      </c>
      <c r="T35" s="125">
        <v>0</v>
      </c>
      <c r="U35" s="125">
        <v>0</v>
      </c>
      <c r="V35" s="125">
        <v>0</v>
      </c>
      <c r="W35" s="129">
        <f t="shared" si="0"/>
        <v>2285</v>
      </c>
      <c r="X35" s="129">
        <f t="shared" si="1"/>
        <v>7</v>
      </c>
      <c r="Y35" s="129">
        <f t="shared" si="2"/>
        <v>2292</v>
      </c>
    </row>
    <row r="36" spans="1:25" ht="15" customHeight="1">
      <c r="A36" s="130">
        <f t="shared" si="3"/>
        <v>30</v>
      </c>
      <c r="B36" s="36" t="s">
        <v>1065</v>
      </c>
      <c r="C36" s="125">
        <v>0</v>
      </c>
      <c r="D36" s="125">
        <v>0</v>
      </c>
      <c r="E36" s="125">
        <v>0</v>
      </c>
      <c r="F36" s="125">
        <v>0</v>
      </c>
      <c r="G36" s="125">
        <v>523</v>
      </c>
      <c r="H36" s="125">
        <v>0</v>
      </c>
      <c r="I36" s="125">
        <v>0</v>
      </c>
      <c r="J36" s="125">
        <v>0</v>
      </c>
      <c r="K36" s="125">
        <v>0</v>
      </c>
      <c r="L36" s="125">
        <v>0</v>
      </c>
      <c r="M36" s="125">
        <v>0</v>
      </c>
      <c r="N36" s="125">
        <v>0</v>
      </c>
      <c r="O36" s="125">
        <v>0</v>
      </c>
      <c r="P36" s="125">
        <v>0</v>
      </c>
      <c r="Q36" s="125">
        <v>41</v>
      </c>
      <c r="R36" s="125">
        <v>0</v>
      </c>
      <c r="S36" s="125">
        <v>0</v>
      </c>
      <c r="T36" s="125">
        <v>0</v>
      </c>
      <c r="U36" s="125">
        <v>0</v>
      </c>
      <c r="V36" s="125">
        <v>0</v>
      </c>
      <c r="W36" s="129">
        <f t="shared" si="0"/>
        <v>564</v>
      </c>
      <c r="X36" s="129">
        <f t="shared" si="1"/>
        <v>0</v>
      </c>
      <c r="Y36" s="129">
        <f t="shared" si="2"/>
        <v>564</v>
      </c>
    </row>
    <row r="37" spans="1:25" ht="15" customHeight="1">
      <c r="A37" s="130">
        <f t="shared" si="3"/>
        <v>31</v>
      </c>
      <c r="B37" s="36" t="s">
        <v>1066</v>
      </c>
      <c r="C37" s="125">
        <v>10</v>
      </c>
      <c r="D37" s="125">
        <v>56</v>
      </c>
      <c r="E37" s="125">
        <v>183</v>
      </c>
      <c r="F37" s="125">
        <v>51</v>
      </c>
      <c r="G37" s="125">
        <v>28954</v>
      </c>
      <c r="H37" s="125">
        <v>1</v>
      </c>
      <c r="I37" s="125">
        <v>0</v>
      </c>
      <c r="J37" s="125">
        <v>6</v>
      </c>
      <c r="K37" s="125">
        <v>0</v>
      </c>
      <c r="L37" s="125">
        <v>220</v>
      </c>
      <c r="M37" s="125">
        <v>0</v>
      </c>
      <c r="N37" s="125">
        <v>0</v>
      </c>
      <c r="O37" s="125">
        <v>0</v>
      </c>
      <c r="P37" s="125">
        <v>1</v>
      </c>
      <c r="Q37" s="125">
        <v>1249</v>
      </c>
      <c r="R37" s="125">
        <v>0</v>
      </c>
      <c r="S37" s="125">
        <v>0</v>
      </c>
      <c r="T37" s="125">
        <v>0</v>
      </c>
      <c r="U37" s="125">
        <v>0</v>
      </c>
      <c r="V37" s="125">
        <v>5</v>
      </c>
      <c r="W37" s="129">
        <f t="shared" si="0"/>
        <v>30504</v>
      </c>
      <c r="X37" s="129">
        <f t="shared" si="1"/>
        <v>232</v>
      </c>
      <c r="Y37" s="129">
        <f t="shared" si="2"/>
        <v>30736</v>
      </c>
    </row>
    <row r="38" spans="1:25" ht="15" customHeight="1">
      <c r="A38" s="130">
        <f t="shared" si="3"/>
        <v>32</v>
      </c>
      <c r="B38" s="36" t="s">
        <v>1067</v>
      </c>
      <c r="C38" s="125">
        <v>1</v>
      </c>
      <c r="D38" s="125">
        <v>18</v>
      </c>
      <c r="E38" s="125">
        <v>54</v>
      </c>
      <c r="F38" s="125">
        <v>16</v>
      </c>
      <c r="G38" s="125">
        <v>11114</v>
      </c>
      <c r="H38" s="125">
        <v>1</v>
      </c>
      <c r="I38" s="125">
        <v>4</v>
      </c>
      <c r="J38" s="125">
        <v>12</v>
      </c>
      <c r="K38" s="125">
        <v>0</v>
      </c>
      <c r="L38" s="125">
        <v>1380</v>
      </c>
      <c r="M38" s="125">
        <v>0</v>
      </c>
      <c r="N38" s="125">
        <v>0</v>
      </c>
      <c r="O38" s="125">
        <v>0</v>
      </c>
      <c r="P38" s="125">
        <v>0</v>
      </c>
      <c r="Q38" s="125">
        <v>805</v>
      </c>
      <c r="R38" s="125">
        <v>0</v>
      </c>
      <c r="S38" s="125">
        <v>0</v>
      </c>
      <c r="T38" s="125">
        <v>0</v>
      </c>
      <c r="U38" s="125">
        <v>0</v>
      </c>
      <c r="V38" s="125">
        <v>74</v>
      </c>
      <c r="W38" s="129">
        <f t="shared" si="0"/>
        <v>12008</v>
      </c>
      <c r="X38" s="129">
        <f t="shared" si="1"/>
        <v>1471</v>
      </c>
      <c r="Y38" s="129">
        <f t="shared" si="2"/>
        <v>13479</v>
      </c>
    </row>
    <row r="39" spans="1:25" ht="15" customHeight="1">
      <c r="A39" s="130">
        <f t="shared" si="3"/>
        <v>33</v>
      </c>
      <c r="B39" s="36" t="s">
        <v>1068</v>
      </c>
      <c r="C39" s="125">
        <v>16</v>
      </c>
      <c r="D39" s="125">
        <v>126</v>
      </c>
      <c r="E39" s="125">
        <v>423</v>
      </c>
      <c r="F39" s="125">
        <v>64</v>
      </c>
      <c r="G39" s="125">
        <v>48827</v>
      </c>
      <c r="H39" s="125">
        <v>2</v>
      </c>
      <c r="I39" s="125">
        <v>10</v>
      </c>
      <c r="J39" s="125">
        <v>36</v>
      </c>
      <c r="K39" s="125">
        <v>0</v>
      </c>
      <c r="L39" s="125">
        <v>1524</v>
      </c>
      <c r="M39" s="125">
        <v>0</v>
      </c>
      <c r="N39" s="125">
        <v>0</v>
      </c>
      <c r="O39" s="125">
        <v>0</v>
      </c>
      <c r="P39" s="125">
        <v>0</v>
      </c>
      <c r="Q39" s="125">
        <v>2537</v>
      </c>
      <c r="R39" s="125">
        <v>0</v>
      </c>
      <c r="S39" s="125">
        <v>0</v>
      </c>
      <c r="T39" s="125">
        <v>0</v>
      </c>
      <c r="U39" s="125">
        <v>0</v>
      </c>
      <c r="V39" s="125">
        <v>27</v>
      </c>
      <c r="W39" s="129">
        <f t="shared" si="0"/>
        <v>51993</v>
      </c>
      <c r="X39" s="129">
        <f t="shared" si="1"/>
        <v>1599</v>
      </c>
      <c r="Y39" s="129">
        <f t="shared" si="2"/>
        <v>53592</v>
      </c>
    </row>
    <row r="40" spans="1:25" ht="15" customHeight="1">
      <c r="A40" s="130">
        <f t="shared" si="3"/>
        <v>34</v>
      </c>
      <c r="B40" s="36" t="s">
        <v>1069</v>
      </c>
      <c r="C40" s="125">
        <v>941</v>
      </c>
      <c r="D40" s="125">
        <v>4538</v>
      </c>
      <c r="E40" s="125">
        <v>9588</v>
      </c>
      <c r="F40" s="125">
        <v>3193</v>
      </c>
      <c r="G40" s="125">
        <v>612742</v>
      </c>
      <c r="H40" s="125">
        <v>236</v>
      </c>
      <c r="I40" s="125">
        <v>892</v>
      </c>
      <c r="J40" s="125">
        <v>1623</v>
      </c>
      <c r="K40" s="125">
        <v>588</v>
      </c>
      <c r="L40" s="125">
        <v>64990</v>
      </c>
      <c r="M40" s="125">
        <v>0</v>
      </c>
      <c r="N40" s="125">
        <v>4</v>
      </c>
      <c r="O40" s="125">
        <v>3</v>
      </c>
      <c r="P40" s="125">
        <v>23</v>
      </c>
      <c r="Q40" s="125">
        <v>17896</v>
      </c>
      <c r="R40" s="125">
        <v>0</v>
      </c>
      <c r="S40" s="125">
        <v>0</v>
      </c>
      <c r="T40" s="125">
        <v>0</v>
      </c>
      <c r="U40" s="125">
        <v>0</v>
      </c>
      <c r="V40" s="125">
        <v>859</v>
      </c>
      <c r="W40" s="129">
        <f t="shared" si="0"/>
        <v>648928</v>
      </c>
      <c r="X40" s="129">
        <f t="shared" si="1"/>
        <v>69188</v>
      </c>
      <c r="Y40" s="129">
        <f t="shared" si="2"/>
        <v>718116</v>
      </c>
    </row>
    <row r="41" spans="1:25" ht="15" customHeight="1">
      <c r="A41" s="130">
        <f t="shared" si="3"/>
        <v>35</v>
      </c>
      <c r="B41" s="36" t="s">
        <v>1070</v>
      </c>
      <c r="C41" s="125">
        <v>386</v>
      </c>
      <c r="D41" s="125">
        <v>1743</v>
      </c>
      <c r="E41" s="125">
        <v>2811</v>
      </c>
      <c r="F41" s="125">
        <v>1324</v>
      </c>
      <c r="G41" s="125">
        <v>261405</v>
      </c>
      <c r="H41" s="125">
        <v>72</v>
      </c>
      <c r="I41" s="125">
        <v>286</v>
      </c>
      <c r="J41" s="125">
        <v>473</v>
      </c>
      <c r="K41" s="125">
        <v>218</v>
      </c>
      <c r="L41" s="125">
        <v>30412</v>
      </c>
      <c r="M41" s="125">
        <v>0</v>
      </c>
      <c r="N41" s="125">
        <v>3</v>
      </c>
      <c r="O41" s="125">
        <v>24</v>
      </c>
      <c r="P41" s="125">
        <v>20</v>
      </c>
      <c r="Q41" s="125">
        <v>6769</v>
      </c>
      <c r="R41" s="125">
        <v>0</v>
      </c>
      <c r="S41" s="125">
        <v>0</v>
      </c>
      <c r="T41" s="125">
        <v>4</v>
      </c>
      <c r="U41" s="125">
        <v>2</v>
      </c>
      <c r="V41" s="125">
        <v>622</v>
      </c>
      <c r="W41" s="129">
        <f t="shared" si="0"/>
        <v>274485</v>
      </c>
      <c r="X41" s="129">
        <f t="shared" si="1"/>
        <v>32089</v>
      </c>
      <c r="Y41" s="129">
        <f t="shared" si="2"/>
        <v>306574</v>
      </c>
    </row>
    <row r="42" spans="1:25" ht="15" customHeight="1">
      <c r="A42" s="130">
        <f t="shared" si="3"/>
        <v>36</v>
      </c>
      <c r="B42" s="36" t="s">
        <v>1071</v>
      </c>
      <c r="C42" s="125">
        <v>0</v>
      </c>
      <c r="D42" s="125">
        <v>10</v>
      </c>
      <c r="E42" s="125">
        <v>9</v>
      </c>
      <c r="F42" s="125">
        <v>4</v>
      </c>
      <c r="G42" s="125">
        <v>1664</v>
      </c>
      <c r="H42" s="125">
        <v>0</v>
      </c>
      <c r="I42" s="125">
        <v>0</v>
      </c>
      <c r="J42" s="125">
        <v>3</v>
      </c>
      <c r="K42" s="125">
        <v>0</v>
      </c>
      <c r="L42" s="125">
        <v>7</v>
      </c>
      <c r="M42" s="125">
        <v>0</v>
      </c>
      <c r="N42" s="125">
        <v>0</v>
      </c>
      <c r="O42" s="125">
        <v>0</v>
      </c>
      <c r="P42" s="125">
        <v>0</v>
      </c>
      <c r="Q42" s="125">
        <v>319</v>
      </c>
      <c r="R42" s="125">
        <v>0</v>
      </c>
      <c r="S42" s="125">
        <v>0</v>
      </c>
      <c r="T42" s="125">
        <v>0</v>
      </c>
      <c r="U42" s="125">
        <v>0</v>
      </c>
      <c r="V42" s="125">
        <v>0</v>
      </c>
      <c r="W42" s="129">
        <f t="shared" si="0"/>
        <v>2006</v>
      </c>
      <c r="X42" s="129">
        <f t="shared" si="1"/>
        <v>10</v>
      </c>
      <c r="Y42" s="129">
        <f t="shared" si="2"/>
        <v>2016</v>
      </c>
    </row>
    <row r="43" spans="1:25" ht="15" customHeight="1">
      <c r="A43" s="130">
        <f t="shared" si="3"/>
        <v>37</v>
      </c>
      <c r="B43" s="36" t="s">
        <v>1072</v>
      </c>
      <c r="C43" s="125">
        <v>4</v>
      </c>
      <c r="D43" s="125">
        <v>10</v>
      </c>
      <c r="E43" s="125">
        <v>72</v>
      </c>
      <c r="F43" s="125">
        <v>28</v>
      </c>
      <c r="G43" s="125">
        <v>6901</v>
      </c>
      <c r="H43" s="125">
        <v>0</v>
      </c>
      <c r="I43" s="125">
        <v>4</v>
      </c>
      <c r="J43" s="125">
        <v>9</v>
      </c>
      <c r="K43" s="125">
        <v>0</v>
      </c>
      <c r="L43" s="125">
        <v>210</v>
      </c>
      <c r="M43" s="125">
        <v>0</v>
      </c>
      <c r="N43" s="125">
        <v>0</v>
      </c>
      <c r="O43" s="125">
        <v>0</v>
      </c>
      <c r="P43" s="125">
        <v>0</v>
      </c>
      <c r="Q43" s="125">
        <v>302</v>
      </c>
      <c r="R43" s="125">
        <v>0</v>
      </c>
      <c r="S43" s="125">
        <v>0</v>
      </c>
      <c r="T43" s="125">
        <v>0</v>
      </c>
      <c r="U43" s="125">
        <v>0</v>
      </c>
      <c r="V43" s="125">
        <v>25</v>
      </c>
      <c r="W43" s="129">
        <f t="shared" si="0"/>
        <v>7317</v>
      </c>
      <c r="X43" s="129">
        <f t="shared" si="1"/>
        <v>248</v>
      </c>
      <c r="Y43" s="129">
        <f t="shared" si="2"/>
        <v>7565</v>
      </c>
    </row>
    <row r="44" spans="1:25" ht="15" customHeight="1">
      <c r="A44" s="130">
        <f t="shared" si="3"/>
        <v>38</v>
      </c>
      <c r="B44" s="36" t="s">
        <v>1073</v>
      </c>
      <c r="C44" s="125">
        <v>212</v>
      </c>
      <c r="D44" s="125">
        <v>634</v>
      </c>
      <c r="E44" s="125">
        <v>1199</v>
      </c>
      <c r="F44" s="125">
        <v>678</v>
      </c>
      <c r="G44" s="125">
        <v>81235</v>
      </c>
      <c r="H44" s="125">
        <v>21</v>
      </c>
      <c r="I44" s="125">
        <v>64</v>
      </c>
      <c r="J44" s="125">
        <v>84</v>
      </c>
      <c r="K44" s="125">
        <v>32</v>
      </c>
      <c r="L44" s="125">
        <v>4754</v>
      </c>
      <c r="M44" s="125">
        <v>0</v>
      </c>
      <c r="N44" s="125">
        <v>0</v>
      </c>
      <c r="O44" s="125">
        <v>7</v>
      </c>
      <c r="P44" s="125">
        <v>6</v>
      </c>
      <c r="Q44" s="125">
        <v>2913</v>
      </c>
      <c r="R44" s="125">
        <v>0</v>
      </c>
      <c r="S44" s="125">
        <v>0</v>
      </c>
      <c r="T44" s="125">
        <v>0</v>
      </c>
      <c r="U44" s="125">
        <v>0</v>
      </c>
      <c r="V44" s="125">
        <v>82</v>
      </c>
      <c r="W44" s="129">
        <f t="shared" si="0"/>
        <v>86884</v>
      </c>
      <c r="X44" s="129">
        <f t="shared" si="1"/>
        <v>5037</v>
      </c>
      <c r="Y44" s="129">
        <f t="shared" si="2"/>
        <v>91921</v>
      </c>
    </row>
    <row r="45" spans="1:25" ht="15" customHeight="1">
      <c r="A45" s="130">
        <f t="shared" si="3"/>
        <v>39</v>
      </c>
      <c r="B45" s="36" t="s">
        <v>1074</v>
      </c>
      <c r="C45" s="125">
        <v>73</v>
      </c>
      <c r="D45" s="125">
        <v>144</v>
      </c>
      <c r="E45" s="125">
        <v>345</v>
      </c>
      <c r="F45" s="125">
        <v>135</v>
      </c>
      <c r="G45" s="125">
        <v>16905</v>
      </c>
      <c r="H45" s="125">
        <v>15</v>
      </c>
      <c r="I45" s="125">
        <v>22</v>
      </c>
      <c r="J45" s="125">
        <v>30</v>
      </c>
      <c r="K45" s="125">
        <v>24</v>
      </c>
      <c r="L45" s="125">
        <v>2825</v>
      </c>
      <c r="M45" s="125">
        <v>0</v>
      </c>
      <c r="N45" s="125">
        <v>2</v>
      </c>
      <c r="O45" s="125">
        <v>0</v>
      </c>
      <c r="P45" s="125">
        <v>1</v>
      </c>
      <c r="Q45" s="125">
        <v>593</v>
      </c>
      <c r="R45" s="125">
        <v>0</v>
      </c>
      <c r="S45" s="125">
        <v>0</v>
      </c>
      <c r="T45" s="125">
        <v>0</v>
      </c>
      <c r="U45" s="125">
        <v>0</v>
      </c>
      <c r="V45" s="125">
        <v>45</v>
      </c>
      <c r="W45" s="129">
        <f t="shared" si="0"/>
        <v>18198</v>
      </c>
      <c r="X45" s="129">
        <f t="shared" si="1"/>
        <v>2961</v>
      </c>
      <c r="Y45" s="129">
        <f t="shared" si="2"/>
        <v>21159</v>
      </c>
    </row>
    <row r="46" spans="1:25" ht="15" customHeight="1">
      <c r="A46" s="131">
        <f t="shared" si="3"/>
        <v>40</v>
      </c>
      <c r="B46" s="132" t="s">
        <v>1075</v>
      </c>
      <c r="C46" s="651">
        <v>28</v>
      </c>
      <c r="D46" s="651">
        <v>86</v>
      </c>
      <c r="E46" s="651">
        <v>190</v>
      </c>
      <c r="F46" s="651">
        <v>156</v>
      </c>
      <c r="G46" s="651">
        <v>8914</v>
      </c>
      <c r="H46" s="651">
        <v>1</v>
      </c>
      <c r="I46" s="651">
        <v>0</v>
      </c>
      <c r="J46" s="651">
        <v>0</v>
      </c>
      <c r="K46" s="651">
        <v>0</v>
      </c>
      <c r="L46" s="651">
        <v>122</v>
      </c>
      <c r="M46" s="651">
        <v>0</v>
      </c>
      <c r="N46" s="651">
        <v>0</v>
      </c>
      <c r="O46" s="651">
        <v>2</v>
      </c>
      <c r="P46" s="651">
        <v>0</v>
      </c>
      <c r="Q46" s="651">
        <v>389</v>
      </c>
      <c r="R46" s="651">
        <v>0</v>
      </c>
      <c r="S46" s="651">
        <v>0</v>
      </c>
      <c r="T46" s="651">
        <v>0</v>
      </c>
      <c r="U46" s="651">
        <v>0</v>
      </c>
      <c r="V46" s="651">
        <v>6</v>
      </c>
      <c r="W46" s="133">
        <f t="shared" si="0"/>
        <v>9765</v>
      </c>
      <c r="X46" s="133">
        <f t="shared" si="1"/>
        <v>129</v>
      </c>
      <c r="Y46" s="133">
        <f t="shared" si="2"/>
        <v>9894</v>
      </c>
    </row>
    <row r="47" spans="1:25" ht="15" customHeight="1">
      <c r="A47" s="130"/>
      <c r="B47" s="36"/>
      <c r="C47" s="125"/>
      <c r="D47" s="125"/>
      <c r="E47" s="125"/>
      <c r="F47" s="125"/>
      <c r="G47" s="125"/>
      <c r="H47" s="125"/>
      <c r="I47" s="125"/>
      <c r="J47" s="125"/>
      <c r="K47" s="125"/>
      <c r="L47" s="125"/>
      <c r="M47" s="125"/>
      <c r="N47" s="125"/>
      <c r="O47" s="125"/>
      <c r="P47" s="125"/>
      <c r="Q47" s="125"/>
      <c r="R47" s="125"/>
      <c r="S47" s="125"/>
      <c r="T47" s="125"/>
      <c r="U47" s="125"/>
      <c r="V47" s="125"/>
      <c r="W47" s="125"/>
      <c r="X47" s="125"/>
      <c r="Y47" s="125" t="s">
        <v>1173</v>
      </c>
    </row>
    <row r="48" spans="1:25" ht="25.5" customHeight="1">
      <c r="A48" s="958" t="s">
        <v>1169</v>
      </c>
      <c r="B48" s="961" t="s">
        <v>1170</v>
      </c>
      <c r="C48" s="964" t="s">
        <v>1161</v>
      </c>
      <c r="D48" s="964"/>
      <c r="E48" s="964"/>
      <c r="F48" s="964"/>
      <c r="G48" s="964"/>
      <c r="H48" s="964"/>
      <c r="I48" s="964"/>
      <c r="J48" s="964"/>
      <c r="K48" s="964"/>
      <c r="L48" s="964"/>
      <c r="M48" s="964" t="s">
        <v>1162</v>
      </c>
      <c r="N48" s="964"/>
      <c r="O48" s="964"/>
      <c r="P48" s="964"/>
      <c r="Q48" s="964"/>
      <c r="R48" s="964"/>
      <c r="S48" s="964"/>
      <c r="T48" s="964"/>
      <c r="U48" s="964"/>
      <c r="V48" s="964"/>
      <c r="W48" s="965" t="s">
        <v>1163</v>
      </c>
      <c r="X48" s="966"/>
      <c r="Y48" s="966"/>
    </row>
    <row r="49" spans="1:25" ht="24" customHeight="1">
      <c r="A49" s="959"/>
      <c r="B49" s="962"/>
      <c r="C49" s="964" t="s">
        <v>6</v>
      </c>
      <c r="D49" s="964"/>
      <c r="E49" s="964"/>
      <c r="F49" s="964"/>
      <c r="G49" s="964"/>
      <c r="H49" s="964" t="s">
        <v>7</v>
      </c>
      <c r="I49" s="964"/>
      <c r="J49" s="964"/>
      <c r="K49" s="964"/>
      <c r="L49" s="964"/>
      <c r="M49" s="964" t="s">
        <v>6</v>
      </c>
      <c r="N49" s="964"/>
      <c r="O49" s="964"/>
      <c r="P49" s="964"/>
      <c r="Q49" s="964"/>
      <c r="R49" s="964" t="s">
        <v>7</v>
      </c>
      <c r="S49" s="964"/>
      <c r="T49" s="964"/>
      <c r="U49" s="964"/>
      <c r="V49" s="964"/>
      <c r="W49" s="967"/>
      <c r="X49" s="968"/>
      <c r="Y49" s="968"/>
    </row>
    <row r="50" spans="1:25" ht="27" customHeight="1">
      <c r="A50" s="960"/>
      <c r="B50" s="963"/>
      <c r="C50" s="55" t="s">
        <v>1146</v>
      </c>
      <c r="D50" s="55" t="s">
        <v>11</v>
      </c>
      <c r="E50" s="55" t="s">
        <v>12</v>
      </c>
      <c r="F50" s="55" t="s">
        <v>13</v>
      </c>
      <c r="G50" s="55" t="s">
        <v>1174</v>
      </c>
      <c r="H50" s="55" t="s">
        <v>1146</v>
      </c>
      <c r="I50" s="55" t="s">
        <v>11</v>
      </c>
      <c r="J50" s="55" t="s">
        <v>12</v>
      </c>
      <c r="K50" s="55" t="s">
        <v>13</v>
      </c>
      <c r="L50" s="55" t="s">
        <v>1174</v>
      </c>
      <c r="M50" s="55" t="s">
        <v>1146</v>
      </c>
      <c r="N50" s="55" t="s">
        <v>11</v>
      </c>
      <c r="O50" s="55" t="s">
        <v>12</v>
      </c>
      <c r="P50" s="55" t="s">
        <v>13</v>
      </c>
      <c r="Q50" s="55" t="s">
        <v>1174</v>
      </c>
      <c r="R50" s="55" t="s">
        <v>1146</v>
      </c>
      <c r="S50" s="55" t="s">
        <v>11</v>
      </c>
      <c r="T50" s="55" t="s">
        <v>12</v>
      </c>
      <c r="U50" s="55" t="s">
        <v>13</v>
      </c>
      <c r="V50" s="55" t="s">
        <v>1174</v>
      </c>
      <c r="W50" s="126" t="s">
        <v>6</v>
      </c>
      <c r="X50" s="126" t="s">
        <v>7</v>
      </c>
      <c r="Y50" s="127" t="s">
        <v>1172</v>
      </c>
    </row>
    <row r="51" spans="1:25" ht="15" customHeight="1">
      <c r="A51" s="130">
        <v>41</v>
      </c>
      <c r="B51" s="36" t="s">
        <v>1077</v>
      </c>
      <c r="C51" s="125">
        <v>554</v>
      </c>
      <c r="D51" s="125">
        <v>1939</v>
      </c>
      <c r="E51" s="125">
        <v>3073</v>
      </c>
      <c r="F51" s="125">
        <v>1409</v>
      </c>
      <c r="G51" s="125">
        <v>238640</v>
      </c>
      <c r="H51" s="125">
        <v>51</v>
      </c>
      <c r="I51" s="125">
        <v>206</v>
      </c>
      <c r="J51" s="125">
        <v>378</v>
      </c>
      <c r="K51" s="125">
        <v>208</v>
      </c>
      <c r="L51" s="125">
        <v>22135</v>
      </c>
      <c r="M51" s="125">
        <v>0</v>
      </c>
      <c r="N51" s="125">
        <v>3</v>
      </c>
      <c r="O51" s="125">
        <v>5</v>
      </c>
      <c r="P51" s="125">
        <v>7</v>
      </c>
      <c r="Q51" s="125">
        <v>5332</v>
      </c>
      <c r="R51" s="125">
        <v>0</v>
      </c>
      <c r="S51" s="125">
        <v>0</v>
      </c>
      <c r="T51" s="125">
        <v>0</v>
      </c>
      <c r="U51" s="125">
        <v>0</v>
      </c>
      <c r="V51" s="125">
        <v>235</v>
      </c>
      <c r="W51" s="129">
        <f t="shared" ref="W51:W91" si="4">SUM(C51:G51)+SUM(M51:Q51)</f>
        <v>250962</v>
      </c>
      <c r="X51" s="129">
        <f t="shared" ref="X51:X91" si="5">SUM(H51:L51)+SUM(R51:V51)</f>
        <v>23213</v>
      </c>
      <c r="Y51" s="129">
        <f t="shared" ref="Y51:Y91" si="6">W51+X51</f>
        <v>274175</v>
      </c>
    </row>
    <row r="52" spans="1:25" ht="15" customHeight="1">
      <c r="A52" s="130">
        <v>42</v>
      </c>
      <c r="B52" s="36" t="s">
        <v>1078</v>
      </c>
      <c r="C52" s="125">
        <v>53</v>
      </c>
      <c r="D52" s="125">
        <v>344</v>
      </c>
      <c r="E52" s="125">
        <v>607</v>
      </c>
      <c r="F52" s="125">
        <v>258</v>
      </c>
      <c r="G52" s="125">
        <v>67436</v>
      </c>
      <c r="H52" s="125">
        <v>5</v>
      </c>
      <c r="I52" s="125">
        <v>16</v>
      </c>
      <c r="J52" s="125">
        <v>45</v>
      </c>
      <c r="K52" s="125">
        <v>36</v>
      </c>
      <c r="L52" s="125">
        <v>3316</v>
      </c>
      <c r="M52" s="125">
        <v>0</v>
      </c>
      <c r="N52" s="125">
        <v>0</v>
      </c>
      <c r="O52" s="125">
        <v>5</v>
      </c>
      <c r="P52" s="125">
        <v>6</v>
      </c>
      <c r="Q52" s="125">
        <v>3975</v>
      </c>
      <c r="R52" s="125">
        <v>0</v>
      </c>
      <c r="S52" s="125">
        <v>0</v>
      </c>
      <c r="T52" s="125">
        <v>0</v>
      </c>
      <c r="U52" s="125">
        <v>0</v>
      </c>
      <c r="V52" s="125">
        <v>135</v>
      </c>
      <c r="W52" s="129">
        <f t="shared" si="4"/>
        <v>72684</v>
      </c>
      <c r="X52" s="129">
        <f t="shared" si="5"/>
        <v>3553</v>
      </c>
      <c r="Y52" s="129">
        <f t="shared" si="6"/>
        <v>76237</v>
      </c>
    </row>
    <row r="53" spans="1:25" ht="15" customHeight="1">
      <c r="A53" s="130">
        <v>43</v>
      </c>
      <c r="B53" s="36" t="s">
        <v>1079</v>
      </c>
      <c r="C53" s="125">
        <v>89</v>
      </c>
      <c r="D53" s="125">
        <v>272</v>
      </c>
      <c r="E53" s="125">
        <v>504</v>
      </c>
      <c r="F53" s="125">
        <v>140</v>
      </c>
      <c r="G53" s="125">
        <v>23651</v>
      </c>
      <c r="H53" s="125">
        <v>14</v>
      </c>
      <c r="I53" s="125">
        <v>30</v>
      </c>
      <c r="J53" s="125">
        <v>36</v>
      </c>
      <c r="K53" s="125">
        <v>8</v>
      </c>
      <c r="L53" s="125">
        <v>1671</v>
      </c>
      <c r="M53" s="125">
        <v>0</v>
      </c>
      <c r="N53" s="125">
        <v>0</v>
      </c>
      <c r="O53" s="125">
        <v>0</v>
      </c>
      <c r="P53" s="125">
        <v>0</v>
      </c>
      <c r="Q53" s="125">
        <v>1239</v>
      </c>
      <c r="R53" s="125">
        <v>0</v>
      </c>
      <c r="S53" s="125">
        <v>0</v>
      </c>
      <c r="T53" s="125">
        <v>0</v>
      </c>
      <c r="U53" s="125">
        <v>0</v>
      </c>
      <c r="V53" s="125">
        <v>44</v>
      </c>
      <c r="W53" s="129">
        <f t="shared" si="4"/>
        <v>25895</v>
      </c>
      <c r="X53" s="129">
        <f t="shared" si="5"/>
        <v>1803</v>
      </c>
      <c r="Y53" s="129">
        <f t="shared" si="6"/>
        <v>27698</v>
      </c>
    </row>
    <row r="54" spans="1:25" ht="15" customHeight="1">
      <c r="A54" s="130">
        <v>44</v>
      </c>
      <c r="B54" s="36" t="s">
        <v>1080</v>
      </c>
      <c r="C54" s="125">
        <v>0</v>
      </c>
      <c r="D54" s="125">
        <v>12</v>
      </c>
      <c r="E54" s="125">
        <v>21</v>
      </c>
      <c r="F54" s="125">
        <v>8</v>
      </c>
      <c r="G54" s="125">
        <v>13845</v>
      </c>
      <c r="H54" s="125">
        <v>0</v>
      </c>
      <c r="I54" s="125">
        <v>0</v>
      </c>
      <c r="J54" s="125">
        <v>0</v>
      </c>
      <c r="K54" s="125">
        <v>0</v>
      </c>
      <c r="L54" s="125">
        <v>463</v>
      </c>
      <c r="M54" s="125">
        <v>0</v>
      </c>
      <c r="N54" s="125">
        <v>0</v>
      </c>
      <c r="O54" s="125">
        <v>0</v>
      </c>
      <c r="P54" s="125">
        <v>0</v>
      </c>
      <c r="Q54" s="125">
        <v>894</v>
      </c>
      <c r="R54" s="125">
        <v>0</v>
      </c>
      <c r="S54" s="125">
        <v>0</v>
      </c>
      <c r="T54" s="125">
        <v>0</v>
      </c>
      <c r="U54" s="125">
        <v>0</v>
      </c>
      <c r="V54" s="125">
        <v>11</v>
      </c>
      <c r="W54" s="129">
        <f t="shared" si="4"/>
        <v>14780</v>
      </c>
      <c r="X54" s="129">
        <f t="shared" si="5"/>
        <v>474</v>
      </c>
      <c r="Y54" s="129">
        <f t="shared" si="6"/>
        <v>15254</v>
      </c>
    </row>
    <row r="55" spans="1:25" ht="15" customHeight="1">
      <c r="A55" s="130">
        <v>45</v>
      </c>
      <c r="B55" s="36" t="s">
        <v>1081</v>
      </c>
      <c r="C55" s="125">
        <v>324</v>
      </c>
      <c r="D55" s="125">
        <v>980</v>
      </c>
      <c r="E55" s="125">
        <v>1902</v>
      </c>
      <c r="F55" s="125">
        <v>1479</v>
      </c>
      <c r="G55" s="125">
        <v>111583</v>
      </c>
      <c r="H55" s="125">
        <v>88</v>
      </c>
      <c r="I55" s="125">
        <v>170</v>
      </c>
      <c r="J55" s="125">
        <v>366</v>
      </c>
      <c r="K55" s="125">
        <v>268</v>
      </c>
      <c r="L55" s="125">
        <v>12404</v>
      </c>
      <c r="M55" s="125">
        <v>0</v>
      </c>
      <c r="N55" s="125">
        <v>0</v>
      </c>
      <c r="O55" s="125">
        <v>6</v>
      </c>
      <c r="P55" s="125">
        <v>9</v>
      </c>
      <c r="Q55" s="125">
        <v>3137</v>
      </c>
      <c r="R55" s="125">
        <v>0</v>
      </c>
      <c r="S55" s="125">
        <v>0</v>
      </c>
      <c r="T55" s="125">
        <v>0</v>
      </c>
      <c r="U55" s="125">
        <v>0</v>
      </c>
      <c r="V55" s="125">
        <v>262</v>
      </c>
      <c r="W55" s="129">
        <f t="shared" si="4"/>
        <v>119420</v>
      </c>
      <c r="X55" s="129">
        <f t="shared" si="5"/>
        <v>13558</v>
      </c>
      <c r="Y55" s="129">
        <f t="shared" si="6"/>
        <v>132978</v>
      </c>
    </row>
    <row r="56" spans="1:25" ht="15" customHeight="1">
      <c r="A56" s="130">
        <v>46</v>
      </c>
      <c r="B56" s="36" t="s">
        <v>1082</v>
      </c>
      <c r="C56" s="125">
        <v>4</v>
      </c>
      <c r="D56" s="125">
        <v>20</v>
      </c>
      <c r="E56" s="125">
        <v>78</v>
      </c>
      <c r="F56" s="125">
        <v>48</v>
      </c>
      <c r="G56" s="125">
        <v>16543</v>
      </c>
      <c r="H56" s="125">
        <v>0</v>
      </c>
      <c r="I56" s="125">
        <v>4</v>
      </c>
      <c r="J56" s="125">
        <v>6</v>
      </c>
      <c r="K56" s="125">
        <v>0</v>
      </c>
      <c r="L56" s="125">
        <v>1033</v>
      </c>
      <c r="M56" s="125">
        <v>0</v>
      </c>
      <c r="N56" s="125">
        <v>0</v>
      </c>
      <c r="O56" s="125">
        <v>0</v>
      </c>
      <c r="P56" s="125">
        <v>0</v>
      </c>
      <c r="Q56" s="125">
        <v>1050</v>
      </c>
      <c r="R56" s="125">
        <v>0</v>
      </c>
      <c r="S56" s="125">
        <v>0</v>
      </c>
      <c r="T56" s="125">
        <v>0</v>
      </c>
      <c r="U56" s="125">
        <v>0</v>
      </c>
      <c r="V56" s="125">
        <v>102</v>
      </c>
      <c r="W56" s="129">
        <f t="shared" si="4"/>
        <v>17743</v>
      </c>
      <c r="X56" s="129">
        <f t="shared" si="5"/>
        <v>1145</v>
      </c>
      <c r="Y56" s="129">
        <f t="shared" si="6"/>
        <v>18888</v>
      </c>
    </row>
    <row r="57" spans="1:25" ht="15" customHeight="1">
      <c r="A57" s="130">
        <v>47</v>
      </c>
      <c r="B57" s="36" t="s">
        <v>1083</v>
      </c>
      <c r="C57" s="125">
        <v>2</v>
      </c>
      <c r="D57" s="125">
        <v>2</v>
      </c>
      <c r="E57" s="125">
        <v>15</v>
      </c>
      <c r="F57" s="125">
        <v>8</v>
      </c>
      <c r="G57" s="125">
        <v>2548</v>
      </c>
      <c r="H57" s="125">
        <v>0</v>
      </c>
      <c r="I57" s="125">
        <v>0</v>
      </c>
      <c r="J57" s="125">
        <v>0</v>
      </c>
      <c r="K57" s="125">
        <v>0</v>
      </c>
      <c r="L57" s="125">
        <v>0</v>
      </c>
      <c r="M57" s="125">
        <v>0</v>
      </c>
      <c r="N57" s="125">
        <v>0</v>
      </c>
      <c r="O57" s="125">
        <v>0</v>
      </c>
      <c r="P57" s="125">
        <v>0</v>
      </c>
      <c r="Q57" s="125">
        <v>130</v>
      </c>
      <c r="R57" s="125">
        <v>0</v>
      </c>
      <c r="S57" s="125">
        <v>0</v>
      </c>
      <c r="T57" s="125">
        <v>0</v>
      </c>
      <c r="U57" s="125">
        <v>0</v>
      </c>
      <c r="V57" s="125">
        <v>0</v>
      </c>
      <c r="W57" s="129">
        <f t="shared" si="4"/>
        <v>2705</v>
      </c>
      <c r="X57" s="129">
        <f t="shared" si="5"/>
        <v>0</v>
      </c>
      <c r="Y57" s="129">
        <f t="shared" si="6"/>
        <v>2705</v>
      </c>
    </row>
    <row r="58" spans="1:25" ht="15" customHeight="1">
      <c r="A58" s="130">
        <v>48</v>
      </c>
      <c r="B58" s="36" t="s">
        <v>1084</v>
      </c>
      <c r="C58" s="125">
        <v>27</v>
      </c>
      <c r="D58" s="125">
        <v>176</v>
      </c>
      <c r="E58" s="125">
        <v>378</v>
      </c>
      <c r="F58" s="125">
        <v>76</v>
      </c>
      <c r="G58" s="125">
        <v>33899</v>
      </c>
      <c r="H58" s="125">
        <v>10</v>
      </c>
      <c r="I58" s="125">
        <v>64</v>
      </c>
      <c r="J58" s="125">
        <v>108</v>
      </c>
      <c r="K58" s="125">
        <v>27</v>
      </c>
      <c r="L58" s="125">
        <v>4196</v>
      </c>
      <c r="M58" s="125">
        <v>1</v>
      </c>
      <c r="N58" s="125">
        <v>0</v>
      </c>
      <c r="O58" s="125">
        <v>0</v>
      </c>
      <c r="P58" s="125">
        <v>4</v>
      </c>
      <c r="Q58" s="125">
        <v>1580</v>
      </c>
      <c r="R58" s="125">
        <v>0</v>
      </c>
      <c r="S58" s="125">
        <v>4</v>
      </c>
      <c r="T58" s="125">
        <v>0</v>
      </c>
      <c r="U58" s="125">
        <v>1</v>
      </c>
      <c r="V58" s="125">
        <v>123</v>
      </c>
      <c r="W58" s="129">
        <f t="shared" si="4"/>
        <v>36141</v>
      </c>
      <c r="X58" s="129">
        <f t="shared" si="5"/>
        <v>4533</v>
      </c>
      <c r="Y58" s="129">
        <f t="shared" si="6"/>
        <v>40674</v>
      </c>
    </row>
    <row r="59" spans="1:25" ht="15" customHeight="1">
      <c r="A59" s="130">
        <v>49</v>
      </c>
      <c r="B59" s="36" t="s">
        <v>1085</v>
      </c>
      <c r="C59" s="125">
        <v>0</v>
      </c>
      <c r="D59" s="125">
        <v>0</v>
      </c>
      <c r="E59" s="125">
        <v>0</v>
      </c>
      <c r="F59" s="125">
        <v>0</v>
      </c>
      <c r="G59" s="125">
        <v>1139</v>
      </c>
      <c r="H59" s="125">
        <v>0</v>
      </c>
      <c r="I59" s="125">
        <v>0</v>
      </c>
      <c r="J59" s="125">
        <v>0</v>
      </c>
      <c r="K59" s="125">
        <v>0</v>
      </c>
      <c r="L59" s="125">
        <v>0</v>
      </c>
      <c r="M59" s="125">
        <v>0</v>
      </c>
      <c r="N59" s="125">
        <v>0</v>
      </c>
      <c r="O59" s="125">
        <v>0</v>
      </c>
      <c r="P59" s="125">
        <v>0</v>
      </c>
      <c r="Q59" s="125">
        <v>112</v>
      </c>
      <c r="R59" s="125">
        <v>0</v>
      </c>
      <c r="S59" s="125">
        <v>0</v>
      </c>
      <c r="T59" s="125">
        <v>0</v>
      </c>
      <c r="U59" s="125">
        <v>0</v>
      </c>
      <c r="V59" s="125">
        <v>0</v>
      </c>
      <c r="W59" s="129">
        <f t="shared" si="4"/>
        <v>1251</v>
      </c>
      <c r="X59" s="129">
        <f t="shared" si="5"/>
        <v>0</v>
      </c>
      <c r="Y59" s="129">
        <f t="shared" si="6"/>
        <v>1251</v>
      </c>
    </row>
    <row r="60" spans="1:25" ht="15" customHeight="1">
      <c r="A60" s="130">
        <v>50</v>
      </c>
      <c r="B60" s="36" t="s">
        <v>1086</v>
      </c>
      <c r="C60" s="125">
        <v>5</v>
      </c>
      <c r="D60" s="125">
        <v>30</v>
      </c>
      <c r="E60" s="125">
        <v>48</v>
      </c>
      <c r="F60" s="125">
        <v>16</v>
      </c>
      <c r="G60" s="125">
        <v>6246</v>
      </c>
      <c r="H60" s="125">
        <v>2</v>
      </c>
      <c r="I60" s="125">
        <v>2</v>
      </c>
      <c r="J60" s="125">
        <v>6</v>
      </c>
      <c r="K60" s="125">
        <v>4</v>
      </c>
      <c r="L60" s="125">
        <v>282</v>
      </c>
      <c r="M60" s="125">
        <v>0</v>
      </c>
      <c r="N60" s="125">
        <v>0</v>
      </c>
      <c r="O60" s="125">
        <v>0</v>
      </c>
      <c r="P60" s="125">
        <v>0</v>
      </c>
      <c r="Q60" s="125">
        <v>331</v>
      </c>
      <c r="R60" s="125">
        <v>0</v>
      </c>
      <c r="S60" s="125">
        <v>0</v>
      </c>
      <c r="T60" s="125">
        <v>0</v>
      </c>
      <c r="U60" s="125">
        <v>0</v>
      </c>
      <c r="V60" s="125">
        <v>0</v>
      </c>
      <c r="W60" s="129">
        <f t="shared" si="4"/>
        <v>6676</v>
      </c>
      <c r="X60" s="129">
        <f t="shared" si="5"/>
        <v>296</v>
      </c>
      <c r="Y60" s="129">
        <f t="shared" si="6"/>
        <v>6972</v>
      </c>
    </row>
    <row r="61" spans="1:25" ht="15" customHeight="1">
      <c r="A61" s="130">
        <v>51</v>
      </c>
      <c r="B61" s="36" t="s">
        <v>1087</v>
      </c>
      <c r="C61" s="125">
        <v>3</v>
      </c>
      <c r="D61" s="125">
        <v>18</v>
      </c>
      <c r="E61" s="125">
        <v>66</v>
      </c>
      <c r="F61" s="125">
        <v>16</v>
      </c>
      <c r="G61" s="125">
        <v>8942</v>
      </c>
      <c r="H61" s="125">
        <v>0</v>
      </c>
      <c r="I61" s="125">
        <v>4</v>
      </c>
      <c r="J61" s="125">
        <v>18</v>
      </c>
      <c r="K61" s="125">
        <v>4</v>
      </c>
      <c r="L61" s="125">
        <v>400</v>
      </c>
      <c r="M61" s="125">
        <v>0</v>
      </c>
      <c r="N61" s="125">
        <v>0</v>
      </c>
      <c r="O61" s="125">
        <v>0</v>
      </c>
      <c r="P61" s="125">
        <v>0</v>
      </c>
      <c r="Q61" s="125">
        <v>443</v>
      </c>
      <c r="R61" s="125">
        <v>0</v>
      </c>
      <c r="S61" s="125">
        <v>0</v>
      </c>
      <c r="T61" s="125">
        <v>0</v>
      </c>
      <c r="U61" s="125">
        <v>0</v>
      </c>
      <c r="V61" s="125">
        <v>11</v>
      </c>
      <c r="W61" s="129">
        <f t="shared" si="4"/>
        <v>9488</v>
      </c>
      <c r="X61" s="129">
        <f t="shared" si="5"/>
        <v>437</v>
      </c>
      <c r="Y61" s="129">
        <f t="shared" si="6"/>
        <v>9925</v>
      </c>
    </row>
    <row r="62" spans="1:25" ht="15" customHeight="1">
      <c r="A62" s="130">
        <v>52</v>
      </c>
      <c r="B62" s="36" t="s">
        <v>1088</v>
      </c>
      <c r="C62" s="125">
        <v>7</v>
      </c>
      <c r="D62" s="125">
        <v>39</v>
      </c>
      <c r="E62" s="125">
        <v>108</v>
      </c>
      <c r="F62" s="125">
        <v>10</v>
      </c>
      <c r="G62" s="125">
        <v>10564</v>
      </c>
      <c r="H62" s="125">
        <v>2</v>
      </c>
      <c r="I62" s="125">
        <v>4</v>
      </c>
      <c r="J62" s="125">
        <v>3</v>
      </c>
      <c r="K62" s="125">
        <v>0</v>
      </c>
      <c r="L62" s="125">
        <v>669</v>
      </c>
      <c r="M62" s="125">
        <v>0</v>
      </c>
      <c r="N62" s="125">
        <v>1</v>
      </c>
      <c r="O62" s="125">
        <v>0</v>
      </c>
      <c r="P62" s="125">
        <v>2</v>
      </c>
      <c r="Q62" s="125">
        <v>502</v>
      </c>
      <c r="R62" s="125">
        <v>0</v>
      </c>
      <c r="S62" s="125">
        <v>0</v>
      </c>
      <c r="T62" s="125">
        <v>0</v>
      </c>
      <c r="U62" s="125">
        <v>0</v>
      </c>
      <c r="V62" s="125">
        <v>47</v>
      </c>
      <c r="W62" s="129">
        <f t="shared" si="4"/>
        <v>11233</v>
      </c>
      <c r="X62" s="129">
        <f t="shared" si="5"/>
        <v>725</v>
      </c>
      <c r="Y62" s="129">
        <f t="shared" si="6"/>
        <v>11958</v>
      </c>
    </row>
    <row r="63" spans="1:25" ht="15" customHeight="1">
      <c r="A63" s="130">
        <v>53</v>
      </c>
      <c r="B63" s="36" t="s">
        <v>1089</v>
      </c>
      <c r="C63" s="125">
        <v>2</v>
      </c>
      <c r="D63" s="125">
        <v>8</v>
      </c>
      <c r="E63" s="125">
        <v>102</v>
      </c>
      <c r="F63" s="125">
        <v>7</v>
      </c>
      <c r="G63" s="125">
        <v>5050</v>
      </c>
      <c r="H63" s="125">
        <v>1</v>
      </c>
      <c r="I63" s="125">
        <v>0</v>
      </c>
      <c r="J63" s="125">
        <v>3</v>
      </c>
      <c r="K63" s="125">
        <v>0</v>
      </c>
      <c r="L63" s="125">
        <v>136</v>
      </c>
      <c r="M63" s="125">
        <v>0</v>
      </c>
      <c r="N63" s="125">
        <v>0</v>
      </c>
      <c r="O63" s="125">
        <v>0</v>
      </c>
      <c r="P63" s="125">
        <v>1</v>
      </c>
      <c r="Q63" s="125">
        <v>492</v>
      </c>
      <c r="R63" s="125">
        <v>0</v>
      </c>
      <c r="S63" s="125">
        <v>0</v>
      </c>
      <c r="T63" s="125">
        <v>0</v>
      </c>
      <c r="U63" s="125">
        <v>0</v>
      </c>
      <c r="V63" s="125">
        <v>17</v>
      </c>
      <c r="W63" s="129">
        <f t="shared" si="4"/>
        <v>5662</v>
      </c>
      <c r="X63" s="129">
        <f t="shared" si="5"/>
        <v>157</v>
      </c>
      <c r="Y63" s="129">
        <f t="shared" si="6"/>
        <v>5819</v>
      </c>
    </row>
    <row r="64" spans="1:25" ht="15" customHeight="1">
      <c r="A64" s="130">
        <v>54</v>
      </c>
      <c r="B64" s="36" t="s">
        <v>1090</v>
      </c>
      <c r="C64" s="125">
        <v>199</v>
      </c>
      <c r="D64" s="125">
        <v>600</v>
      </c>
      <c r="E64" s="125">
        <v>1309</v>
      </c>
      <c r="F64" s="125">
        <v>482</v>
      </c>
      <c r="G64" s="125">
        <v>47764</v>
      </c>
      <c r="H64" s="125">
        <v>38</v>
      </c>
      <c r="I64" s="125">
        <v>82</v>
      </c>
      <c r="J64" s="125">
        <v>219</v>
      </c>
      <c r="K64" s="125">
        <v>48</v>
      </c>
      <c r="L64" s="125">
        <v>5092</v>
      </c>
      <c r="M64" s="125">
        <v>0</v>
      </c>
      <c r="N64" s="125">
        <v>0</v>
      </c>
      <c r="O64" s="125">
        <v>2</v>
      </c>
      <c r="P64" s="125">
        <v>2</v>
      </c>
      <c r="Q64" s="125">
        <v>1634</v>
      </c>
      <c r="R64" s="125">
        <v>0</v>
      </c>
      <c r="S64" s="125">
        <v>0</v>
      </c>
      <c r="T64" s="125">
        <v>0</v>
      </c>
      <c r="U64" s="125">
        <v>0</v>
      </c>
      <c r="V64" s="125">
        <v>61</v>
      </c>
      <c r="W64" s="129">
        <f t="shared" si="4"/>
        <v>51992</v>
      </c>
      <c r="X64" s="129">
        <f t="shared" si="5"/>
        <v>5540</v>
      </c>
      <c r="Y64" s="129">
        <f t="shared" si="6"/>
        <v>57532</v>
      </c>
    </row>
    <row r="65" spans="1:25" ht="15" customHeight="1">
      <c r="A65" s="130">
        <v>55</v>
      </c>
      <c r="B65" s="36" t="s">
        <v>1091</v>
      </c>
      <c r="C65" s="125">
        <v>34</v>
      </c>
      <c r="D65" s="125">
        <v>122</v>
      </c>
      <c r="E65" s="125">
        <v>399</v>
      </c>
      <c r="F65" s="125">
        <v>64</v>
      </c>
      <c r="G65" s="125">
        <v>21224</v>
      </c>
      <c r="H65" s="125">
        <v>1</v>
      </c>
      <c r="I65" s="125">
        <v>14</v>
      </c>
      <c r="J65" s="125">
        <v>18</v>
      </c>
      <c r="K65" s="125">
        <v>4</v>
      </c>
      <c r="L65" s="125">
        <v>904</v>
      </c>
      <c r="M65" s="125">
        <v>0</v>
      </c>
      <c r="N65" s="125">
        <v>2</v>
      </c>
      <c r="O65" s="125">
        <v>0</v>
      </c>
      <c r="P65" s="125">
        <v>0</v>
      </c>
      <c r="Q65" s="125">
        <v>1381</v>
      </c>
      <c r="R65" s="125">
        <v>0</v>
      </c>
      <c r="S65" s="125">
        <v>0</v>
      </c>
      <c r="T65" s="125">
        <v>0</v>
      </c>
      <c r="U65" s="125">
        <v>0</v>
      </c>
      <c r="V65" s="125">
        <v>43</v>
      </c>
      <c r="W65" s="129">
        <f t="shared" si="4"/>
        <v>23226</v>
      </c>
      <c r="X65" s="129">
        <f t="shared" si="5"/>
        <v>984</v>
      </c>
      <c r="Y65" s="129">
        <f t="shared" si="6"/>
        <v>24210</v>
      </c>
    </row>
    <row r="66" spans="1:25" ht="15" customHeight="1">
      <c r="A66" s="130">
        <v>56</v>
      </c>
      <c r="B66" s="36" t="s">
        <v>1092</v>
      </c>
      <c r="C66" s="125">
        <v>1</v>
      </c>
      <c r="D66" s="125">
        <v>6</v>
      </c>
      <c r="E66" s="125">
        <v>21</v>
      </c>
      <c r="F66" s="125">
        <v>8</v>
      </c>
      <c r="G66" s="125">
        <v>2587</v>
      </c>
      <c r="H66" s="125">
        <v>0</v>
      </c>
      <c r="I66" s="125">
        <v>0</v>
      </c>
      <c r="J66" s="125">
        <v>0</v>
      </c>
      <c r="K66" s="125">
        <v>0</v>
      </c>
      <c r="L66" s="125">
        <v>10</v>
      </c>
      <c r="M66" s="125">
        <v>0</v>
      </c>
      <c r="N66" s="125">
        <v>0</v>
      </c>
      <c r="O66" s="125">
        <v>0</v>
      </c>
      <c r="P66" s="125">
        <v>0</v>
      </c>
      <c r="Q66" s="125">
        <v>115</v>
      </c>
      <c r="R66" s="125">
        <v>0</v>
      </c>
      <c r="S66" s="125">
        <v>0</v>
      </c>
      <c r="T66" s="125">
        <v>0</v>
      </c>
      <c r="U66" s="125">
        <v>0</v>
      </c>
      <c r="V66" s="125">
        <v>3</v>
      </c>
      <c r="W66" s="129">
        <f t="shared" si="4"/>
        <v>2738</v>
      </c>
      <c r="X66" s="129">
        <f t="shared" si="5"/>
        <v>13</v>
      </c>
      <c r="Y66" s="129">
        <f t="shared" si="6"/>
        <v>2751</v>
      </c>
    </row>
    <row r="67" spans="1:25" ht="15" customHeight="1">
      <c r="A67" s="130">
        <v>57</v>
      </c>
      <c r="B67" s="36" t="s">
        <v>1093</v>
      </c>
      <c r="C67" s="125">
        <v>3</v>
      </c>
      <c r="D67" s="125">
        <v>10</v>
      </c>
      <c r="E67" s="125">
        <v>33</v>
      </c>
      <c r="F67" s="125">
        <v>8</v>
      </c>
      <c r="G67" s="125">
        <v>2341</v>
      </c>
      <c r="H67" s="125">
        <v>0</v>
      </c>
      <c r="I67" s="125">
        <v>2</v>
      </c>
      <c r="J67" s="125">
        <v>3</v>
      </c>
      <c r="K67" s="125">
        <v>0</v>
      </c>
      <c r="L67" s="125">
        <v>499</v>
      </c>
      <c r="M67" s="125">
        <v>0</v>
      </c>
      <c r="N67" s="125">
        <v>0</v>
      </c>
      <c r="O67" s="125">
        <v>0</v>
      </c>
      <c r="P67" s="125">
        <v>0</v>
      </c>
      <c r="Q67" s="125">
        <v>159</v>
      </c>
      <c r="R67" s="125">
        <v>0</v>
      </c>
      <c r="S67" s="125">
        <v>0</v>
      </c>
      <c r="T67" s="125">
        <v>0</v>
      </c>
      <c r="U67" s="125">
        <v>0</v>
      </c>
      <c r="V67" s="125">
        <v>16</v>
      </c>
      <c r="W67" s="129">
        <f t="shared" si="4"/>
        <v>2554</v>
      </c>
      <c r="X67" s="129">
        <f t="shared" si="5"/>
        <v>520</v>
      </c>
      <c r="Y67" s="129">
        <f t="shared" si="6"/>
        <v>3074</v>
      </c>
    </row>
    <row r="68" spans="1:25" ht="15" customHeight="1">
      <c r="A68" s="130">
        <v>58</v>
      </c>
      <c r="B68" s="36" t="s">
        <v>1094</v>
      </c>
      <c r="C68" s="125">
        <v>11</v>
      </c>
      <c r="D68" s="125">
        <v>64</v>
      </c>
      <c r="E68" s="125">
        <v>135</v>
      </c>
      <c r="F68" s="125">
        <v>68</v>
      </c>
      <c r="G68" s="125">
        <v>11614</v>
      </c>
      <c r="H68" s="125">
        <v>0</v>
      </c>
      <c r="I68" s="125">
        <v>0</v>
      </c>
      <c r="J68" s="125">
        <v>6</v>
      </c>
      <c r="K68" s="125">
        <v>0</v>
      </c>
      <c r="L68" s="125">
        <v>241</v>
      </c>
      <c r="M68" s="125">
        <v>0</v>
      </c>
      <c r="N68" s="125">
        <v>0</v>
      </c>
      <c r="O68" s="125">
        <v>0</v>
      </c>
      <c r="P68" s="125">
        <v>0</v>
      </c>
      <c r="Q68" s="125">
        <v>854</v>
      </c>
      <c r="R68" s="125">
        <v>0</v>
      </c>
      <c r="S68" s="125">
        <v>0</v>
      </c>
      <c r="T68" s="125">
        <v>0</v>
      </c>
      <c r="U68" s="125">
        <v>0</v>
      </c>
      <c r="V68" s="125">
        <v>7</v>
      </c>
      <c r="W68" s="129">
        <f t="shared" si="4"/>
        <v>12746</v>
      </c>
      <c r="X68" s="129">
        <f t="shared" si="5"/>
        <v>254</v>
      </c>
      <c r="Y68" s="129">
        <f t="shared" si="6"/>
        <v>13000</v>
      </c>
    </row>
    <row r="69" spans="1:25" ht="15" customHeight="1">
      <c r="A69" s="130">
        <v>59</v>
      </c>
      <c r="B69" s="36" t="s">
        <v>1095</v>
      </c>
      <c r="C69" s="125">
        <v>342</v>
      </c>
      <c r="D69" s="125">
        <v>702</v>
      </c>
      <c r="E69" s="125">
        <v>1306</v>
      </c>
      <c r="F69" s="125">
        <v>338</v>
      </c>
      <c r="G69" s="125">
        <v>78025</v>
      </c>
      <c r="H69" s="125">
        <v>89</v>
      </c>
      <c r="I69" s="125">
        <v>168</v>
      </c>
      <c r="J69" s="125">
        <v>279</v>
      </c>
      <c r="K69" s="125">
        <v>95</v>
      </c>
      <c r="L69" s="125">
        <v>13989</v>
      </c>
      <c r="M69" s="125">
        <v>0</v>
      </c>
      <c r="N69" s="125">
        <v>0</v>
      </c>
      <c r="O69" s="125">
        <v>2</v>
      </c>
      <c r="P69" s="125">
        <v>2</v>
      </c>
      <c r="Q69" s="125">
        <v>1952</v>
      </c>
      <c r="R69" s="125">
        <v>0</v>
      </c>
      <c r="S69" s="125">
        <v>0</v>
      </c>
      <c r="T69" s="125">
        <v>0</v>
      </c>
      <c r="U69" s="125">
        <v>1</v>
      </c>
      <c r="V69" s="125">
        <v>198</v>
      </c>
      <c r="W69" s="129">
        <f t="shared" si="4"/>
        <v>82669</v>
      </c>
      <c r="X69" s="129">
        <f t="shared" si="5"/>
        <v>14819</v>
      </c>
      <c r="Y69" s="129">
        <f t="shared" si="6"/>
        <v>97488</v>
      </c>
    </row>
    <row r="70" spans="1:25" ht="15" customHeight="1">
      <c r="A70" s="130">
        <v>60</v>
      </c>
      <c r="B70" s="36" t="s">
        <v>1096</v>
      </c>
      <c r="C70" s="125">
        <v>14</v>
      </c>
      <c r="D70" s="125">
        <v>44</v>
      </c>
      <c r="E70" s="125">
        <v>72</v>
      </c>
      <c r="F70" s="125">
        <v>32</v>
      </c>
      <c r="G70" s="125">
        <v>3921</v>
      </c>
      <c r="H70" s="125">
        <v>5</v>
      </c>
      <c r="I70" s="125">
        <v>4</v>
      </c>
      <c r="J70" s="125">
        <v>6</v>
      </c>
      <c r="K70" s="125">
        <v>4</v>
      </c>
      <c r="L70" s="125">
        <v>566</v>
      </c>
      <c r="M70" s="125">
        <v>0</v>
      </c>
      <c r="N70" s="125">
        <v>0</v>
      </c>
      <c r="O70" s="125">
        <v>0</v>
      </c>
      <c r="P70" s="125">
        <v>0</v>
      </c>
      <c r="Q70" s="125">
        <v>449</v>
      </c>
      <c r="R70" s="125">
        <v>0</v>
      </c>
      <c r="S70" s="125">
        <v>0</v>
      </c>
      <c r="T70" s="125">
        <v>0</v>
      </c>
      <c r="U70" s="125">
        <v>0</v>
      </c>
      <c r="V70" s="125">
        <v>35</v>
      </c>
      <c r="W70" s="129">
        <f t="shared" si="4"/>
        <v>4532</v>
      </c>
      <c r="X70" s="129">
        <f t="shared" si="5"/>
        <v>620</v>
      </c>
      <c r="Y70" s="129">
        <f t="shared" si="6"/>
        <v>5152</v>
      </c>
    </row>
    <row r="71" spans="1:25" ht="15" customHeight="1">
      <c r="A71" s="130">
        <v>61</v>
      </c>
      <c r="B71" s="36" t="s">
        <v>1097</v>
      </c>
      <c r="C71" s="125">
        <v>5</v>
      </c>
      <c r="D71" s="125">
        <v>4</v>
      </c>
      <c r="E71" s="125">
        <v>87</v>
      </c>
      <c r="F71" s="125">
        <v>12</v>
      </c>
      <c r="G71" s="125">
        <v>13912</v>
      </c>
      <c r="H71" s="125">
        <v>0</v>
      </c>
      <c r="I71" s="125">
        <v>4</v>
      </c>
      <c r="J71" s="125">
        <v>3</v>
      </c>
      <c r="K71" s="125">
        <v>4</v>
      </c>
      <c r="L71" s="125">
        <v>1236</v>
      </c>
      <c r="M71" s="125">
        <v>0</v>
      </c>
      <c r="N71" s="125">
        <v>0</v>
      </c>
      <c r="O71" s="125">
        <v>3</v>
      </c>
      <c r="P71" s="125">
        <v>0</v>
      </c>
      <c r="Q71" s="125">
        <v>991</v>
      </c>
      <c r="R71" s="125">
        <v>0</v>
      </c>
      <c r="S71" s="125">
        <v>0</v>
      </c>
      <c r="T71" s="125">
        <v>0</v>
      </c>
      <c r="U71" s="125">
        <v>0</v>
      </c>
      <c r="V71" s="125">
        <v>42</v>
      </c>
      <c r="W71" s="129">
        <f t="shared" si="4"/>
        <v>15014</v>
      </c>
      <c r="X71" s="129">
        <f t="shared" si="5"/>
        <v>1289</v>
      </c>
      <c r="Y71" s="129">
        <f t="shared" si="6"/>
        <v>16303</v>
      </c>
    </row>
    <row r="72" spans="1:25" ht="15" customHeight="1">
      <c r="A72" s="130">
        <v>62</v>
      </c>
      <c r="B72" s="36" t="s">
        <v>1098</v>
      </c>
      <c r="C72" s="125">
        <v>0</v>
      </c>
      <c r="D72" s="125">
        <v>2</v>
      </c>
      <c r="E72" s="125">
        <v>0</v>
      </c>
      <c r="F72" s="125">
        <v>4</v>
      </c>
      <c r="G72" s="125">
        <v>762</v>
      </c>
      <c r="H72" s="125">
        <v>0</v>
      </c>
      <c r="I72" s="125">
        <v>0</v>
      </c>
      <c r="J72" s="125">
        <v>0</v>
      </c>
      <c r="K72" s="125">
        <v>0</v>
      </c>
      <c r="L72" s="125">
        <v>60</v>
      </c>
      <c r="M72" s="125">
        <v>0</v>
      </c>
      <c r="N72" s="125">
        <v>0</v>
      </c>
      <c r="O72" s="125">
        <v>0</v>
      </c>
      <c r="P72" s="125">
        <v>0</v>
      </c>
      <c r="Q72" s="125">
        <v>81</v>
      </c>
      <c r="R72" s="125">
        <v>0</v>
      </c>
      <c r="S72" s="125">
        <v>0</v>
      </c>
      <c r="T72" s="125">
        <v>0</v>
      </c>
      <c r="U72" s="125">
        <v>0</v>
      </c>
      <c r="V72" s="125">
        <v>0</v>
      </c>
      <c r="W72" s="129">
        <f t="shared" si="4"/>
        <v>849</v>
      </c>
      <c r="X72" s="129">
        <f t="shared" si="5"/>
        <v>60</v>
      </c>
      <c r="Y72" s="129">
        <f t="shared" si="6"/>
        <v>909</v>
      </c>
    </row>
    <row r="73" spans="1:25" ht="15" customHeight="1">
      <c r="A73" s="130">
        <v>63</v>
      </c>
      <c r="B73" s="36" t="s">
        <v>1099</v>
      </c>
      <c r="C73" s="125">
        <v>1</v>
      </c>
      <c r="D73" s="125">
        <v>6</v>
      </c>
      <c r="E73" s="125">
        <v>39</v>
      </c>
      <c r="F73" s="125">
        <v>4</v>
      </c>
      <c r="G73" s="125">
        <v>6310</v>
      </c>
      <c r="H73" s="125">
        <v>0</v>
      </c>
      <c r="I73" s="125">
        <v>0</v>
      </c>
      <c r="J73" s="125">
        <v>0</v>
      </c>
      <c r="K73" s="125">
        <v>0</v>
      </c>
      <c r="L73" s="125">
        <v>215</v>
      </c>
      <c r="M73" s="125">
        <v>0</v>
      </c>
      <c r="N73" s="125">
        <v>0</v>
      </c>
      <c r="O73" s="125">
        <v>0</v>
      </c>
      <c r="P73" s="125">
        <v>0</v>
      </c>
      <c r="Q73" s="125">
        <v>652</v>
      </c>
      <c r="R73" s="125">
        <v>0</v>
      </c>
      <c r="S73" s="125">
        <v>0</v>
      </c>
      <c r="T73" s="125">
        <v>0</v>
      </c>
      <c r="U73" s="125">
        <v>0</v>
      </c>
      <c r="V73" s="125">
        <v>12</v>
      </c>
      <c r="W73" s="129">
        <f t="shared" si="4"/>
        <v>7012</v>
      </c>
      <c r="X73" s="129">
        <f t="shared" si="5"/>
        <v>227</v>
      </c>
      <c r="Y73" s="129">
        <f t="shared" si="6"/>
        <v>7239</v>
      </c>
    </row>
    <row r="74" spans="1:25" ht="15" customHeight="1">
      <c r="A74" s="130">
        <v>64</v>
      </c>
      <c r="B74" s="36" t="s">
        <v>1100</v>
      </c>
      <c r="C74" s="125">
        <v>14</v>
      </c>
      <c r="D74" s="125">
        <v>80</v>
      </c>
      <c r="E74" s="125">
        <v>243</v>
      </c>
      <c r="F74" s="125">
        <v>48</v>
      </c>
      <c r="G74" s="125">
        <v>21132</v>
      </c>
      <c r="H74" s="125">
        <v>2</v>
      </c>
      <c r="I74" s="125">
        <v>18</v>
      </c>
      <c r="J74" s="125">
        <v>60</v>
      </c>
      <c r="K74" s="125">
        <v>4</v>
      </c>
      <c r="L74" s="125">
        <v>2973</v>
      </c>
      <c r="M74" s="125">
        <v>0</v>
      </c>
      <c r="N74" s="125">
        <v>0</v>
      </c>
      <c r="O74" s="125">
        <v>0</v>
      </c>
      <c r="P74" s="125">
        <v>4</v>
      </c>
      <c r="Q74" s="125">
        <v>867</v>
      </c>
      <c r="R74" s="125">
        <v>0</v>
      </c>
      <c r="S74" s="125">
        <v>0</v>
      </c>
      <c r="T74" s="125">
        <v>0</v>
      </c>
      <c r="U74" s="125">
        <v>0</v>
      </c>
      <c r="V74" s="125">
        <v>150</v>
      </c>
      <c r="W74" s="129">
        <f t="shared" si="4"/>
        <v>22388</v>
      </c>
      <c r="X74" s="129">
        <f t="shared" si="5"/>
        <v>3207</v>
      </c>
      <c r="Y74" s="129">
        <f t="shared" si="6"/>
        <v>25595</v>
      </c>
    </row>
    <row r="75" spans="1:25" ht="15" customHeight="1">
      <c r="A75" s="130">
        <v>65</v>
      </c>
      <c r="B75" s="36" t="s">
        <v>1101</v>
      </c>
      <c r="C75" s="125">
        <v>0</v>
      </c>
      <c r="D75" s="125">
        <v>0</v>
      </c>
      <c r="E75" s="125">
        <v>9</v>
      </c>
      <c r="F75" s="125">
        <v>8</v>
      </c>
      <c r="G75" s="125">
        <v>4897</v>
      </c>
      <c r="H75" s="125">
        <v>0</v>
      </c>
      <c r="I75" s="125">
        <v>2</v>
      </c>
      <c r="J75" s="125">
        <v>0</v>
      </c>
      <c r="K75" s="125">
        <v>0</v>
      </c>
      <c r="L75" s="125">
        <v>7</v>
      </c>
      <c r="M75" s="125">
        <v>0</v>
      </c>
      <c r="N75" s="125">
        <v>0</v>
      </c>
      <c r="O75" s="125">
        <v>0</v>
      </c>
      <c r="P75" s="125">
        <v>0</v>
      </c>
      <c r="Q75" s="125">
        <v>325</v>
      </c>
      <c r="R75" s="125">
        <v>0</v>
      </c>
      <c r="S75" s="125">
        <v>0</v>
      </c>
      <c r="T75" s="125">
        <v>0</v>
      </c>
      <c r="U75" s="125">
        <v>0</v>
      </c>
      <c r="V75" s="125">
        <v>0</v>
      </c>
      <c r="W75" s="129">
        <f t="shared" si="4"/>
        <v>5239</v>
      </c>
      <c r="X75" s="129">
        <f t="shared" si="5"/>
        <v>9</v>
      </c>
      <c r="Y75" s="129">
        <f t="shared" si="6"/>
        <v>5248</v>
      </c>
    </row>
    <row r="76" spans="1:25" ht="15" customHeight="1">
      <c r="A76" s="130">
        <v>66</v>
      </c>
      <c r="B76" s="36" t="s">
        <v>1102</v>
      </c>
      <c r="C76" s="125">
        <v>8</v>
      </c>
      <c r="D76" s="125">
        <v>36</v>
      </c>
      <c r="E76" s="125">
        <v>81</v>
      </c>
      <c r="F76" s="125">
        <v>36</v>
      </c>
      <c r="G76" s="125">
        <v>6116</v>
      </c>
      <c r="H76" s="125">
        <v>0</v>
      </c>
      <c r="I76" s="125">
        <v>2</v>
      </c>
      <c r="J76" s="125">
        <v>0</v>
      </c>
      <c r="K76" s="125">
        <v>4</v>
      </c>
      <c r="L76" s="125">
        <v>127</v>
      </c>
      <c r="M76" s="125">
        <v>0</v>
      </c>
      <c r="N76" s="125">
        <v>0</v>
      </c>
      <c r="O76" s="125">
        <v>0</v>
      </c>
      <c r="P76" s="125">
        <v>0</v>
      </c>
      <c r="Q76" s="125">
        <v>754</v>
      </c>
      <c r="R76" s="125">
        <v>0</v>
      </c>
      <c r="S76" s="125">
        <v>0</v>
      </c>
      <c r="T76" s="125">
        <v>0</v>
      </c>
      <c r="U76" s="125">
        <v>0</v>
      </c>
      <c r="V76" s="125">
        <v>14</v>
      </c>
      <c r="W76" s="129">
        <f t="shared" si="4"/>
        <v>7031</v>
      </c>
      <c r="X76" s="129">
        <f t="shared" si="5"/>
        <v>147</v>
      </c>
      <c r="Y76" s="129">
        <f t="shared" si="6"/>
        <v>7178</v>
      </c>
    </row>
    <row r="77" spans="1:25" ht="15" customHeight="1">
      <c r="A77" s="130">
        <v>67</v>
      </c>
      <c r="B77" s="36" t="s">
        <v>1103</v>
      </c>
      <c r="C77" s="125">
        <v>106</v>
      </c>
      <c r="D77" s="125">
        <v>242</v>
      </c>
      <c r="E77" s="125">
        <v>759</v>
      </c>
      <c r="F77" s="125">
        <v>299</v>
      </c>
      <c r="G77" s="125">
        <v>60112</v>
      </c>
      <c r="H77" s="125">
        <v>0</v>
      </c>
      <c r="I77" s="125">
        <v>6</v>
      </c>
      <c r="J77" s="125">
        <v>12</v>
      </c>
      <c r="K77" s="125">
        <v>8</v>
      </c>
      <c r="L77" s="125">
        <v>868</v>
      </c>
      <c r="M77" s="125">
        <v>0</v>
      </c>
      <c r="N77" s="125">
        <v>0</v>
      </c>
      <c r="O77" s="125">
        <v>0</v>
      </c>
      <c r="P77" s="125">
        <v>5</v>
      </c>
      <c r="Q77" s="125">
        <v>2269</v>
      </c>
      <c r="R77" s="125">
        <v>0</v>
      </c>
      <c r="S77" s="125">
        <v>0</v>
      </c>
      <c r="T77" s="125">
        <v>0</v>
      </c>
      <c r="U77" s="125">
        <v>0</v>
      </c>
      <c r="V77" s="125">
        <v>14</v>
      </c>
      <c r="W77" s="129">
        <f t="shared" si="4"/>
        <v>63792</v>
      </c>
      <c r="X77" s="129">
        <f t="shared" si="5"/>
        <v>908</v>
      </c>
      <c r="Y77" s="129">
        <f t="shared" si="6"/>
        <v>64700</v>
      </c>
    </row>
    <row r="78" spans="1:25" ht="15" customHeight="1">
      <c r="A78" s="130">
        <v>68</v>
      </c>
      <c r="B78" s="36" t="s">
        <v>1104</v>
      </c>
      <c r="C78" s="125">
        <v>8</v>
      </c>
      <c r="D78" s="125">
        <v>34</v>
      </c>
      <c r="E78" s="125">
        <v>93</v>
      </c>
      <c r="F78" s="125">
        <v>56</v>
      </c>
      <c r="G78" s="125">
        <v>11805</v>
      </c>
      <c r="H78" s="125">
        <v>4</v>
      </c>
      <c r="I78" s="125">
        <v>2</v>
      </c>
      <c r="J78" s="125">
        <v>15</v>
      </c>
      <c r="K78" s="125">
        <v>0</v>
      </c>
      <c r="L78" s="125">
        <v>369</v>
      </c>
      <c r="M78" s="125">
        <v>0</v>
      </c>
      <c r="N78" s="125">
        <v>0</v>
      </c>
      <c r="O78" s="125">
        <v>0</v>
      </c>
      <c r="P78" s="125">
        <v>0</v>
      </c>
      <c r="Q78" s="125">
        <v>538</v>
      </c>
      <c r="R78" s="125">
        <v>0</v>
      </c>
      <c r="S78" s="125">
        <v>0</v>
      </c>
      <c r="T78" s="125">
        <v>0</v>
      </c>
      <c r="U78" s="125">
        <v>0</v>
      </c>
      <c r="V78" s="125">
        <v>5</v>
      </c>
      <c r="W78" s="129">
        <f t="shared" si="4"/>
        <v>12534</v>
      </c>
      <c r="X78" s="129">
        <f t="shared" si="5"/>
        <v>395</v>
      </c>
      <c r="Y78" s="129">
        <f t="shared" si="6"/>
        <v>12929</v>
      </c>
    </row>
    <row r="79" spans="1:25" ht="15" customHeight="1">
      <c r="A79" s="130">
        <v>69</v>
      </c>
      <c r="B79" s="36" t="s">
        <v>1105</v>
      </c>
      <c r="C79" s="125">
        <v>0</v>
      </c>
      <c r="D79" s="125">
        <v>0</v>
      </c>
      <c r="E79" s="125">
        <v>0</v>
      </c>
      <c r="F79" s="125">
        <v>0</v>
      </c>
      <c r="G79" s="125">
        <v>427</v>
      </c>
      <c r="H79" s="125">
        <v>0</v>
      </c>
      <c r="I79" s="125">
        <v>0</v>
      </c>
      <c r="J79" s="125">
        <v>0</v>
      </c>
      <c r="K79" s="125">
        <v>0</v>
      </c>
      <c r="L79" s="125">
        <v>0</v>
      </c>
      <c r="M79" s="125">
        <v>0</v>
      </c>
      <c r="N79" s="125">
        <v>0</v>
      </c>
      <c r="O79" s="125">
        <v>0</v>
      </c>
      <c r="P79" s="125">
        <v>0</v>
      </c>
      <c r="Q79" s="125">
        <v>12</v>
      </c>
      <c r="R79" s="125">
        <v>0</v>
      </c>
      <c r="S79" s="125">
        <v>0</v>
      </c>
      <c r="T79" s="125">
        <v>0</v>
      </c>
      <c r="U79" s="125">
        <v>0</v>
      </c>
      <c r="V79" s="125">
        <v>0</v>
      </c>
      <c r="W79" s="129">
        <f t="shared" si="4"/>
        <v>439</v>
      </c>
      <c r="X79" s="129">
        <f t="shared" si="5"/>
        <v>0</v>
      </c>
      <c r="Y79" s="129">
        <f t="shared" si="6"/>
        <v>439</v>
      </c>
    </row>
    <row r="80" spans="1:25" ht="15" customHeight="1">
      <c r="A80" s="130">
        <v>70</v>
      </c>
      <c r="B80" s="36" t="s">
        <v>1106</v>
      </c>
      <c r="C80" s="125">
        <v>21</v>
      </c>
      <c r="D80" s="125">
        <v>74</v>
      </c>
      <c r="E80" s="125">
        <v>231</v>
      </c>
      <c r="F80" s="125">
        <v>48</v>
      </c>
      <c r="G80" s="125">
        <v>14780</v>
      </c>
      <c r="H80" s="125">
        <v>18</v>
      </c>
      <c r="I80" s="125">
        <v>38</v>
      </c>
      <c r="J80" s="125">
        <v>90</v>
      </c>
      <c r="K80" s="125">
        <v>28</v>
      </c>
      <c r="L80" s="125">
        <v>7097</v>
      </c>
      <c r="M80" s="125">
        <v>0</v>
      </c>
      <c r="N80" s="125">
        <v>0</v>
      </c>
      <c r="O80" s="125">
        <v>0</v>
      </c>
      <c r="P80" s="125">
        <v>0</v>
      </c>
      <c r="Q80" s="125">
        <v>397</v>
      </c>
      <c r="R80" s="125">
        <v>0</v>
      </c>
      <c r="S80" s="125">
        <v>0</v>
      </c>
      <c r="T80" s="125">
        <v>0</v>
      </c>
      <c r="U80" s="125">
        <v>0</v>
      </c>
      <c r="V80" s="125">
        <v>68</v>
      </c>
      <c r="W80" s="129">
        <f t="shared" si="4"/>
        <v>15551</v>
      </c>
      <c r="X80" s="129">
        <f t="shared" si="5"/>
        <v>7339</v>
      </c>
      <c r="Y80" s="129">
        <f t="shared" si="6"/>
        <v>22890</v>
      </c>
    </row>
    <row r="81" spans="1:25" ht="15" customHeight="1">
      <c r="A81" s="130">
        <v>71</v>
      </c>
      <c r="B81" s="36" t="s">
        <v>1107</v>
      </c>
      <c r="C81" s="125">
        <v>8</v>
      </c>
      <c r="D81" s="125">
        <v>78</v>
      </c>
      <c r="E81" s="125">
        <v>66</v>
      </c>
      <c r="F81" s="125">
        <v>52</v>
      </c>
      <c r="G81" s="125">
        <v>5264</v>
      </c>
      <c r="H81" s="125">
        <v>0</v>
      </c>
      <c r="I81" s="125">
        <v>4</v>
      </c>
      <c r="J81" s="125">
        <v>3</v>
      </c>
      <c r="K81" s="125">
        <v>0</v>
      </c>
      <c r="L81" s="125">
        <v>287</v>
      </c>
      <c r="M81" s="125">
        <v>0</v>
      </c>
      <c r="N81" s="125">
        <v>0</v>
      </c>
      <c r="O81" s="125">
        <v>0</v>
      </c>
      <c r="P81" s="125">
        <v>0</v>
      </c>
      <c r="Q81" s="125">
        <v>390</v>
      </c>
      <c r="R81" s="125">
        <v>0</v>
      </c>
      <c r="S81" s="125">
        <v>0</v>
      </c>
      <c r="T81" s="125">
        <v>0</v>
      </c>
      <c r="U81" s="125">
        <v>0</v>
      </c>
      <c r="V81" s="125">
        <v>62</v>
      </c>
      <c r="W81" s="129">
        <f t="shared" si="4"/>
        <v>5858</v>
      </c>
      <c r="X81" s="129">
        <f t="shared" si="5"/>
        <v>356</v>
      </c>
      <c r="Y81" s="129">
        <f t="shared" si="6"/>
        <v>6214</v>
      </c>
    </row>
    <row r="82" spans="1:25" ht="15" customHeight="1">
      <c r="A82" s="130">
        <v>72</v>
      </c>
      <c r="B82" s="36" t="s">
        <v>1108</v>
      </c>
      <c r="C82" s="125">
        <v>0</v>
      </c>
      <c r="D82" s="125">
        <v>6</v>
      </c>
      <c r="E82" s="125">
        <v>15</v>
      </c>
      <c r="F82" s="125">
        <v>4</v>
      </c>
      <c r="G82" s="125">
        <v>3956</v>
      </c>
      <c r="H82" s="125">
        <v>0</v>
      </c>
      <c r="I82" s="125">
        <v>0</v>
      </c>
      <c r="J82" s="125">
        <v>0</v>
      </c>
      <c r="K82" s="125">
        <v>0</v>
      </c>
      <c r="L82" s="125">
        <v>10</v>
      </c>
      <c r="M82" s="125">
        <v>0</v>
      </c>
      <c r="N82" s="125">
        <v>0</v>
      </c>
      <c r="O82" s="125">
        <v>0</v>
      </c>
      <c r="P82" s="125">
        <v>0</v>
      </c>
      <c r="Q82" s="125">
        <v>350</v>
      </c>
      <c r="R82" s="125">
        <v>0</v>
      </c>
      <c r="S82" s="125">
        <v>0</v>
      </c>
      <c r="T82" s="125">
        <v>0</v>
      </c>
      <c r="U82" s="125">
        <v>0</v>
      </c>
      <c r="V82" s="125">
        <v>1</v>
      </c>
      <c r="W82" s="129">
        <f t="shared" si="4"/>
        <v>4331</v>
      </c>
      <c r="X82" s="129">
        <f t="shared" si="5"/>
        <v>11</v>
      </c>
      <c r="Y82" s="129">
        <f t="shared" si="6"/>
        <v>4342</v>
      </c>
    </row>
    <row r="83" spans="1:25" ht="15" customHeight="1">
      <c r="A83" s="130">
        <v>73</v>
      </c>
      <c r="B83" s="36" t="s">
        <v>1109</v>
      </c>
      <c r="C83" s="125">
        <v>0</v>
      </c>
      <c r="D83" s="125">
        <v>0</v>
      </c>
      <c r="E83" s="125">
        <v>0</v>
      </c>
      <c r="F83" s="125">
        <v>0</v>
      </c>
      <c r="G83" s="125">
        <v>1423</v>
      </c>
      <c r="H83" s="125">
        <v>0</v>
      </c>
      <c r="I83" s="125">
        <v>0</v>
      </c>
      <c r="J83" s="125">
        <v>0</v>
      </c>
      <c r="K83" s="125">
        <v>0</v>
      </c>
      <c r="L83" s="125">
        <v>0</v>
      </c>
      <c r="M83" s="125">
        <v>0</v>
      </c>
      <c r="N83" s="125">
        <v>0</v>
      </c>
      <c r="O83" s="125">
        <v>0</v>
      </c>
      <c r="P83" s="125">
        <v>0</v>
      </c>
      <c r="Q83" s="125">
        <v>188</v>
      </c>
      <c r="R83" s="125">
        <v>0</v>
      </c>
      <c r="S83" s="125">
        <v>0</v>
      </c>
      <c r="T83" s="125">
        <v>0</v>
      </c>
      <c r="U83" s="125">
        <v>0</v>
      </c>
      <c r="V83" s="125">
        <v>0</v>
      </c>
      <c r="W83" s="129">
        <f t="shared" si="4"/>
        <v>1611</v>
      </c>
      <c r="X83" s="129">
        <f t="shared" si="5"/>
        <v>0</v>
      </c>
      <c r="Y83" s="129">
        <f t="shared" si="6"/>
        <v>1611</v>
      </c>
    </row>
    <row r="84" spans="1:25" ht="15" customHeight="1">
      <c r="A84" s="130">
        <v>74</v>
      </c>
      <c r="B84" s="36" t="s">
        <v>1110</v>
      </c>
      <c r="C84" s="125">
        <v>16</v>
      </c>
      <c r="D84" s="125">
        <v>78</v>
      </c>
      <c r="E84" s="125">
        <v>148</v>
      </c>
      <c r="F84" s="125">
        <v>44</v>
      </c>
      <c r="G84" s="125">
        <v>9039</v>
      </c>
      <c r="H84" s="125">
        <v>0</v>
      </c>
      <c r="I84" s="125">
        <v>4</v>
      </c>
      <c r="J84" s="125">
        <v>12</v>
      </c>
      <c r="K84" s="125">
        <v>0</v>
      </c>
      <c r="L84" s="125">
        <v>303</v>
      </c>
      <c r="M84" s="125">
        <v>0</v>
      </c>
      <c r="N84" s="125">
        <v>0</v>
      </c>
      <c r="O84" s="125">
        <v>2</v>
      </c>
      <c r="P84" s="125">
        <v>0</v>
      </c>
      <c r="Q84" s="125">
        <v>308</v>
      </c>
      <c r="R84" s="125">
        <v>0</v>
      </c>
      <c r="S84" s="125">
        <v>0</v>
      </c>
      <c r="T84" s="125">
        <v>0</v>
      </c>
      <c r="U84" s="125">
        <v>0</v>
      </c>
      <c r="V84" s="125">
        <v>2</v>
      </c>
      <c r="W84" s="129">
        <f t="shared" si="4"/>
        <v>9635</v>
      </c>
      <c r="X84" s="129">
        <f t="shared" si="5"/>
        <v>321</v>
      </c>
      <c r="Y84" s="129">
        <f t="shared" si="6"/>
        <v>9956</v>
      </c>
    </row>
    <row r="85" spans="1:25" ht="15" customHeight="1">
      <c r="A85" s="130">
        <v>75</v>
      </c>
      <c r="B85" s="36" t="s">
        <v>1111</v>
      </c>
      <c r="C85" s="125">
        <v>2</v>
      </c>
      <c r="D85" s="125">
        <v>0</v>
      </c>
      <c r="E85" s="125">
        <v>3</v>
      </c>
      <c r="F85" s="125">
        <v>0</v>
      </c>
      <c r="G85" s="125">
        <v>415</v>
      </c>
      <c r="H85" s="125">
        <v>0</v>
      </c>
      <c r="I85" s="125">
        <v>0</v>
      </c>
      <c r="J85" s="125">
        <v>0</v>
      </c>
      <c r="K85" s="125">
        <v>0</v>
      </c>
      <c r="L85" s="125">
        <v>0</v>
      </c>
      <c r="M85" s="125">
        <v>0</v>
      </c>
      <c r="N85" s="125">
        <v>0</v>
      </c>
      <c r="O85" s="125">
        <v>0</v>
      </c>
      <c r="P85" s="125">
        <v>0</v>
      </c>
      <c r="Q85" s="125">
        <v>553</v>
      </c>
      <c r="R85" s="125">
        <v>0</v>
      </c>
      <c r="S85" s="125">
        <v>0</v>
      </c>
      <c r="T85" s="125">
        <v>0</v>
      </c>
      <c r="U85" s="125">
        <v>0</v>
      </c>
      <c r="V85" s="125">
        <v>0</v>
      </c>
      <c r="W85" s="129">
        <f t="shared" si="4"/>
        <v>973</v>
      </c>
      <c r="X85" s="129">
        <f t="shared" si="5"/>
        <v>0</v>
      </c>
      <c r="Y85" s="129">
        <f t="shared" si="6"/>
        <v>973</v>
      </c>
    </row>
    <row r="86" spans="1:25" ht="15" customHeight="1">
      <c r="A86" s="130">
        <v>76</v>
      </c>
      <c r="B86" s="36" t="s">
        <v>1112</v>
      </c>
      <c r="C86" s="125">
        <v>0</v>
      </c>
      <c r="D86" s="125">
        <v>0</v>
      </c>
      <c r="E86" s="125">
        <v>3</v>
      </c>
      <c r="F86" s="125">
        <v>0</v>
      </c>
      <c r="G86" s="125">
        <v>568</v>
      </c>
      <c r="H86" s="125">
        <v>0</v>
      </c>
      <c r="I86" s="125">
        <v>0</v>
      </c>
      <c r="J86" s="125">
        <v>0</v>
      </c>
      <c r="K86" s="125">
        <v>0</v>
      </c>
      <c r="L86" s="125">
        <v>0</v>
      </c>
      <c r="M86" s="125">
        <v>0</v>
      </c>
      <c r="N86" s="125">
        <v>0</v>
      </c>
      <c r="O86" s="125">
        <v>0</v>
      </c>
      <c r="P86" s="125">
        <v>0</v>
      </c>
      <c r="Q86" s="125">
        <v>32</v>
      </c>
      <c r="R86" s="125">
        <v>0</v>
      </c>
      <c r="S86" s="125">
        <v>0</v>
      </c>
      <c r="T86" s="125">
        <v>0</v>
      </c>
      <c r="U86" s="125">
        <v>0</v>
      </c>
      <c r="V86" s="125">
        <v>0</v>
      </c>
      <c r="W86" s="129">
        <f t="shared" si="4"/>
        <v>603</v>
      </c>
      <c r="X86" s="129">
        <f t="shared" si="5"/>
        <v>0</v>
      </c>
      <c r="Y86" s="129">
        <f t="shared" si="6"/>
        <v>603</v>
      </c>
    </row>
    <row r="87" spans="1:25" ht="15" customHeight="1">
      <c r="A87" s="130">
        <v>77</v>
      </c>
      <c r="B87" s="36" t="s">
        <v>1113</v>
      </c>
      <c r="C87" s="125">
        <v>40</v>
      </c>
      <c r="D87" s="125">
        <v>176</v>
      </c>
      <c r="E87" s="125">
        <v>555</v>
      </c>
      <c r="F87" s="125">
        <v>136</v>
      </c>
      <c r="G87" s="125">
        <v>13667</v>
      </c>
      <c r="H87" s="125">
        <v>5</v>
      </c>
      <c r="I87" s="125">
        <v>16</v>
      </c>
      <c r="J87" s="125">
        <v>39</v>
      </c>
      <c r="K87" s="125">
        <v>8</v>
      </c>
      <c r="L87" s="125">
        <v>210</v>
      </c>
      <c r="M87" s="125">
        <v>0</v>
      </c>
      <c r="N87" s="125">
        <v>0</v>
      </c>
      <c r="O87" s="125">
        <v>0</v>
      </c>
      <c r="P87" s="125">
        <v>0</v>
      </c>
      <c r="Q87" s="125">
        <v>458</v>
      </c>
      <c r="R87" s="125">
        <v>0</v>
      </c>
      <c r="S87" s="125">
        <v>0</v>
      </c>
      <c r="T87" s="125">
        <v>0</v>
      </c>
      <c r="U87" s="125">
        <v>0</v>
      </c>
      <c r="V87" s="125">
        <v>0</v>
      </c>
      <c r="W87" s="129">
        <f t="shared" si="4"/>
        <v>15032</v>
      </c>
      <c r="X87" s="129">
        <f t="shared" si="5"/>
        <v>278</v>
      </c>
      <c r="Y87" s="129">
        <f t="shared" si="6"/>
        <v>15310</v>
      </c>
    </row>
    <row r="88" spans="1:25" ht="15" customHeight="1">
      <c r="A88" s="130">
        <v>78</v>
      </c>
      <c r="B88" s="36" t="s">
        <v>1114</v>
      </c>
      <c r="C88" s="125">
        <v>32</v>
      </c>
      <c r="D88" s="125">
        <v>168</v>
      </c>
      <c r="E88" s="125">
        <v>477</v>
      </c>
      <c r="F88" s="125">
        <v>228</v>
      </c>
      <c r="G88" s="125">
        <v>21960</v>
      </c>
      <c r="H88" s="125">
        <v>3</v>
      </c>
      <c r="I88" s="125">
        <v>2</v>
      </c>
      <c r="J88" s="125">
        <v>3</v>
      </c>
      <c r="K88" s="125">
        <v>0</v>
      </c>
      <c r="L88" s="125">
        <v>832</v>
      </c>
      <c r="M88" s="125">
        <v>0</v>
      </c>
      <c r="N88" s="125">
        <v>0</v>
      </c>
      <c r="O88" s="125">
        <v>0</v>
      </c>
      <c r="P88" s="125">
        <v>4</v>
      </c>
      <c r="Q88" s="125">
        <v>607</v>
      </c>
      <c r="R88" s="125">
        <v>0</v>
      </c>
      <c r="S88" s="125">
        <v>0</v>
      </c>
      <c r="T88" s="125">
        <v>0</v>
      </c>
      <c r="U88" s="125">
        <v>0</v>
      </c>
      <c r="V88" s="125">
        <v>18</v>
      </c>
      <c r="W88" s="129">
        <f t="shared" si="4"/>
        <v>23476</v>
      </c>
      <c r="X88" s="129">
        <f t="shared" si="5"/>
        <v>858</v>
      </c>
      <c r="Y88" s="129">
        <f t="shared" si="6"/>
        <v>24334</v>
      </c>
    </row>
    <row r="89" spans="1:25" ht="15" customHeight="1">
      <c r="A89" s="130">
        <v>79</v>
      </c>
      <c r="B89" s="36" t="s">
        <v>1115</v>
      </c>
      <c r="C89" s="125">
        <v>0</v>
      </c>
      <c r="D89" s="125">
        <v>0</v>
      </c>
      <c r="E89" s="125">
        <v>6</v>
      </c>
      <c r="F89" s="125">
        <v>4</v>
      </c>
      <c r="G89" s="125">
        <v>1279</v>
      </c>
      <c r="H89" s="125">
        <v>0</v>
      </c>
      <c r="I89" s="125">
        <v>0</v>
      </c>
      <c r="J89" s="125">
        <v>3</v>
      </c>
      <c r="K89" s="125">
        <v>0</v>
      </c>
      <c r="L89" s="125">
        <v>4</v>
      </c>
      <c r="M89" s="125">
        <v>0</v>
      </c>
      <c r="N89" s="125">
        <v>0</v>
      </c>
      <c r="O89" s="125">
        <v>0</v>
      </c>
      <c r="P89" s="125">
        <v>0</v>
      </c>
      <c r="Q89" s="125">
        <v>101</v>
      </c>
      <c r="R89" s="125">
        <v>0</v>
      </c>
      <c r="S89" s="125">
        <v>0</v>
      </c>
      <c r="T89" s="125">
        <v>0</v>
      </c>
      <c r="U89" s="125">
        <v>0</v>
      </c>
      <c r="V89" s="125">
        <v>36</v>
      </c>
      <c r="W89" s="129">
        <f t="shared" si="4"/>
        <v>1390</v>
      </c>
      <c r="X89" s="129">
        <f t="shared" si="5"/>
        <v>43</v>
      </c>
      <c r="Y89" s="129">
        <f t="shared" si="6"/>
        <v>1433</v>
      </c>
    </row>
    <row r="90" spans="1:25" ht="15" customHeight="1">
      <c r="A90" s="130">
        <v>80</v>
      </c>
      <c r="B90" s="36" t="s">
        <v>1116</v>
      </c>
      <c r="C90" s="125">
        <v>5</v>
      </c>
      <c r="D90" s="125">
        <v>30</v>
      </c>
      <c r="E90" s="125">
        <v>165</v>
      </c>
      <c r="F90" s="125">
        <v>12</v>
      </c>
      <c r="G90" s="125">
        <v>17102</v>
      </c>
      <c r="H90" s="125">
        <v>0</v>
      </c>
      <c r="I90" s="125">
        <v>2</v>
      </c>
      <c r="J90" s="125">
        <v>6</v>
      </c>
      <c r="K90" s="125">
        <v>0</v>
      </c>
      <c r="L90" s="125">
        <v>221</v>
      </c>
      <c r="M90" s="125">
        <v>0</v>
      </c>
      <c r="N90" s="125">
        <v>0</v>
      </c>
      <c r="O90" s="125">
        <v>0</v>
      </c>
      <c r="P90" s="125">
        <v>0</v>
      </c>
      <c r="Q90" s="125">
        <v>525</v>
      </c>
      <c r="R90" s="125">
        <v>0</v>
      </c>
      <c r="S90" s="125">
        <v>0</v>
      </c>
      <c r="T90" s="125">
        <v>0</v>
      </c>
      <c r="U90" s="125">
        <v>0</v>
      </c>
      <c r="V90" s="125">
        <v>46</v>
      </c>
      <c r="W90" s="129">
        <f t="shared" si="4"/>
        <v>17839</v>
      </c>
      <c r="X90" s="129">
        <f t="shared" si="5"/>
        <v>275</v>
      </c>
      <c r="Y90" s="129">
        <f t="shared" si="6"/>
        <v>18114</v>
      </c>
    </row>
    <row r="91" spans="1:25" ht="15" customHeight="1">
      <c r="A91" s="130">
        <v>81</v>
      </c>
      <c r="B91" s="36" t="s">
        <v>1117</v>
      </c>
      <c r="C91" s="125">
        <v>58</v>
      </c>
      <c r="D91" s="125">
        <v>190</v>
      </c>
      <c r="E91" s="125">
        <v>318</v>
      </c>
      <c r="F91" s="125">
        <v>160</v>
      </c>
      <c r="G91" s="125">
        <v>18463</v>
      </c>
      <c r="H91" s="125">
        <v>10</v>
      </c>
      <c r="I91" s="125">
        <v>26</v>
      </c>
      <c r="J91" s="125">
        <v>51</v>
      </c>
      <c r="K91" s="125">
        <v>12</v>
      </c>
      <c r="L91" s="125">
        <v>2214</v>
      </c>
      <c r="M91" s="125">
        <v>0</v>
      </c>
      <c r="N91" s="125">
        <v>0</v>
      </c>
      <c r="O91" s="125">
        <v>0</v>
      </c>
      <c r="P91" s="125">
        <v>0</v>
      </c>
      <c r="Q91" s="125">
        <v>427</v>
      </c>
      <c r="R91" s="125">
        <v>0</v>
      </c>
      <c r="S91" s="125">
        <v>0</v>
      </c>
      <c r="T91" s="125">
        <v>0</v>
      </c>
      <c r="U91" s="125">
        <v>0</v>
      </c>
      <c r="V91" s="125">
        <v>35</v>
      </c>
      <c r="W91" s="129">
        <f t="shared" si="4"/>
        <v>19616</v>
      </c>
      <c r="X91" s="129">
        <f t="shared" si="5"/>
        <v>2348</v>
      </c>
      <c r="Y91" s="129">
        <f t="shared" si="6"/>
        <v>21964</v>
      </c>
    </row>
    <row r="92" spans="1:25" ht="15.95" customHeight="1">
      <c r="A92" s="134"/>
      <c r="B92" s="135" t="s">
        <v>1119</v>
      </c>
      <c r="C92" s="136">
        <f>SUM(C7:C91)</f>
        <v>5324</v>
      </c>
      <c r="D92" s="136">
        <f t="shared" ref="D92:Y92" si="7">SUM(D7:D91)</f>
        <v>20226</v>
      </c>
      <c r="E92" s="136">
        <f t="shared" si="7"/>
        <v>43450</v>
      </c>
      <c r="F92" s="136">
        <f t="shared" si="7"/>
        <v>15547</v>
      </c>
      <c r="G92" s="136">
        <f t="shared" si="7"/>
        <v>2948378</v>
      </c>
      <c r="H92" s="136">
        <f t="shared" si="7"/>
        <v>1087</v>
      </c>
      <c r="I92" s="136">
        <f t="shared" si="7"/>
        <v>3532</v>
      </c>
      <c r="J92" s="136">
        <f t="shared" si="7"/>
        <v>6933</v>
      </c>
      <c r="K92" s="136">
        <f t="shared" si="7"/>
        <v>2404</v>
      </c>
      <c r="L92" s="136">
        <f t="shared" si="7"/>
        <v>288526</v>
      </c>
      <c r="M92" s="136">
        <f t="shared" si="7"/>
        <v>3</v>
      </c>
      <c r="N92" s="136">
        <f t="shared" si="7"/>
        <v>30</v>
      </c>
      <c r="O92" s="136">
        <f t="shared" si="7"/>
        <v>80</v>
      </c>
      <c r="P92" s="136">
        <f t="shared" si="7"/>
        <v>141</v>
      </c>
      <c r="Q92" s="136">
        <f t="shared" si="7"/>
        <v>112276</v>
      </c>
      <c r="R92" s="136">
        <f t="shared" si="7"/>
        <v>0</v>
      </c>
      <c r="S92" s="136">
        <f t="shared" si="7"/>
        <v>6</v>
      </c>
      <c r="T92" s="136">
        <f t="shared" si="7"/>
        <v>6</v>
      </c>
      <c r="U92" s="136">
        <f t="shared" si="7"/>
        <v>60</v>
      </c>
      <c r="V92" s="136">
        <f t="shared" si="7"/>
        <v>5693</v>
      </c>
      <c r="W92" s="136">
        <f t="shared" si="7"/>
        <v>3145455</v>
      </c>
      <c r="X92" s="136">
        <f t="shared" si="7"/>
        <v>308247</v>
      </c>
      <c r="Y92" s="136">
        <f t="shared" si="7"/>
        <v>3453702</v>
      </c>
    </row>
    <row r="93" spans="1:25" ht="15.95" customHeight="1">
      <c r="A93" s="969" t="s">
        <v>1175</v>
      </c>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row>
    <row r="94" spans="1:25">
      <c r="C94" s="125"/>
      <c r="D94" s="125"/>
      <c r="E94" s="125"/>
      <c r="F94" s="125"/>
      <c r="G94" s="125"/>
      <c r="H94" s="125"/>
      <c r="I94" s="125"/>
      <c r="J94" s="125"/>
      <c r="K94" s="125"/>
      <c r="L94" s="125"/>
    </row>
  </sheetData>
  <mergeCells count="21">
    <mergeCell ref="A93:Y93"/>
    <mergeCell ref="R5:V5"/>
    <mergeCell ref="A48:A50"/>
    <mergeCell ref="B48:B50"/>
    <mergeCell ref="C48:L48"/>
    <mergeCell ref="M48:V48"/>
    <mergeCell ref="W48:Y49"/>
    <mergeCell ref="C49:G49"/>
    <mergeCell ref="H49:L49"/>
    <mergeCell ref="M49:Q49"/>
    <mergeCell ref="R49:V49"/>
    <mergeCell ref="A1:Y1"/>
    <mergeCell ref="A2:Y2"/>
    <mergeCell ref="A4:A6"/>
    <mergeCell ref="B4:B6"/>
    <mergeCell ref="C4:L4"/>
    <mergeCell ref="M4:V4"/>
    <mergeCell ref="W4:Y5"/>
    <mergeCell ref="C5:G5"/>
    <mergeCell ref="H5:L5"/>
    <mergeCell ref="M5:Q5"/>
  </mergeCells>
  <printOptions horizontalCentered="1" verticalCentered="1"/>
  <pageMargins left="0.23622047244094491" right="0.23622047244094491" top="0" bottom="0" header="0.27559055118110237" footer="0.23622047244094491"/>
  <pageSetup paperSize="9" scale="70" orientation="landscape" horizontalDpi="300" verticalDpi="300" r:id="rId1"/>
  <headerFooter alignWithMargins="0"/>
  <rowBreaks count="1" manualBreakCount="1">
    <brk id="4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46</vt:i4>
      </vt:variant>
      <vt:variant>
        <vt:lpstr>Adlandırılmış Aralıklar</vt:lpstr>
      </vt:variant>
      <vt:variant>
        <vt:i4>30</vt:i4>
      </vt:variant>
    </vt:vector>
  </HeadingPairs>
  <TitlesOfParts>
    <vt:vector size="76" baseType="lpstr">
      <vt:lpstr>BÖLÜM 3</vt:lpstr>
      <vt:lpstr>Metaveri İK</vt:lpstr>
      <vt:lpstr>Metaveri MH</vt:lpstr>
      <vt:lpstr>Tablo 3.1</vt:lpstr>
      <vt:lpstr>Tablo 3.2</vt:lpstr>
      <vt:lpstr>Tablo 3.3</vt:lpstr>
      <vt:lpstr>Tablo 3.4</vt:lpstr>
      <vt:lpstr>Tablo 3.5</vt:lpstr>
      <vt:lpstr>Tablo 3.6</vt:lpstr>
      <vt:lpstr>Tablo 3.7</vt:lpstr>
      <vt:lpstr>Tablo 3.8-Tablo 3.9</vt:lpstr>
      <vt:lpstr>Tablo 3.10</vt:lpstr>
      <vt:lpstr>Tablo 3.11</vt:lpstr>
      <vt:lpstr>Tablo 3.12</vt:lpstr>
      <vt:lpstr>Tablo 3.13</vt:lpstr>
      <vt:lpstr>Tablo 3.14</vt:lpstr>
      <vt:lpstr>Tablo 3.15</vt:lpstr>
      <vt:lpstr>Tablo 3.16</vt:lpstr>
      <vt:lpstr>Tablo 3.17</vt:lpstr>
      <vt:lpstr>Tablo 3.18</vt:lpstr>
      <vt:lpstr>Tablo 3.19</vt:lpstr>
      <vt:lpstr>Tablo 3.20</vt:lpstr>
      <vt:lpstr>Tablo 3.21</vt:lpstr>
      <vt:lpstr>Tablo 3.22</vt:lpstr>
      <vt:lpstr>Tablo 3.23</vt:lpstr>
      <vt:lpstr>Tablo 3.24</vt:lpstr>
      <vt:lpstr>Tablo 3.25</vt:lpstr>
      <vt:lpstr>Tablo 3.26</vt:lpstr>
      <vt:lpstr>Tablo 3.27</vt:lpstr>
      <vt:lpstr>Tablo 3.28</vt:lpstr>
      <vt:lpstr>Tablo 3.29</vt:lpstr>
      <vt:lpstr>Tablo 3.30</vt:lpstr>
      <vt:lpstr>Tablo 3.31 </vt:lpstr>
      <vt:lpstr>Tablo 3.32</vt:lpstr>
      <vt:lpstr>Tablo 3.33 </vt:lpstr>
      <vt:lpstr>Tablo 3.34 </vt:lpstr>
      <vt:lpstr>Tablo 3.35</vt:lpstr>
      <vt:lpstr>Tablo 3.36</vt:lpstr>
      <vt:lpstr>Tablo 3.37 </vt:lpstr>
      <vt:lpstr>Tablo 3.38</vt:lpstr>
      <vt:lpstr>Tablo 3.39</vt:lpstr>
      <vt:lpstr>Tablo 3.40 </vt:lpstr>
      <vt:lpstr>Tablo 3.41</vt:lpstr>
      <vt:lpstr>Tablo 3.42 </vt:lpstr>
      <vt:lpstr>Tablo 3.43</vt:lpstr>
      <vt:lpstr>Tablo 3.44 </vt:lpstr>
      <vt:lpstr>sütun</vt:lpstr>
      <vt:lpstr>sütun2</vt:lpstr>
      <vt:lpstr>'Metaveri İK'!Yazdırma_Alanı</vt:lpstr>
      <vt:lpstr>'Metaveri MH'!Yazdırma_Alanı</vt:lpstr>
      <vt:lpstr>'Tablo 3.1'!Yazdırma_Alanı</vt:lpstr>
      <vt:lpstr>'Tablo 3.11'!Yazdırma_Alanı</vt:lpstr>
      <vt:lpstr>'Tablo 3.12'!Yazdırma_Alanı</vt:lpstr>
      <vt:lpstr>'Tablo 3.13'!Yazdırma_Alanı</vt:lpstr>
      <vt:lpstr>'Tablo 3.14'!Yazdırma_Alanı</vt:lpstr>
      <vt:lpstr>'Tablo 3.15'!Yazdırma_Alanı</vt:lpstr>
      <vt:lpstr>'Tablo 3.16'!Yazdırma_Alanı</vt:lpstr>
      <vt:lpstr>'Tablo 3.19'!Yazdırma_Alanı</vt:lpstr>
      <vt:lpstr>'Tablo 3.2'!Yazdırma_Alanı</vt:lpstr>
      <vt:lpstr>'Tablo 3.20'!Yazdırma_Alanı</vt:lpstr>
      <vt:lpstr>'Tablo 3.22'!Yazdırma_Alanı</vt:lpstr>
      <vt:lpstr>'Tablo 3.23'!Yazdırma_Alanı</vt:lpstr>
      <vt:lpstr>'Tablo 3.24'!Yazdırma_Alanı</vt:lpstr>
      <vt:lpstr>'Tablo 3.25'!Yazdırma_Alanı</vt:lpstr>
      <vt:lpstr>'Tablo 3.26'!Yazdırma_Alanı</vt:lpstr>
      <vt:lpstr>'Tablo 3.29'!Yazdırma_Alanı</vt:lpstr>
      <vt:lpstr>'Tablo 3.3'!Yazdırma_Alanı</vt:lpstr>
      <vt:lpstr>'Tablo 3.30'!Yazdırma_Alanı</vt:lpstr>
      <vt:lpstr>'Tablo 3.33 '!Yazdırma_Alanı</vt:lpstr>
      <vt:lpstr>'Tablo 3.37 '!Yazdırma_Alanı</vt:lpstr>
      <vt:lpstr>'Tablo 3.4'!Yazdırma_Alanı</vt:lpstr>
      <vt:lpstr>'Tablo 3.44 '!Yazdırma_Alanı</vt:lpstr>
      <vt:lpstr>'Tablo 3.34 '!Yazdırma_Başlıkları</vt:lpstr>
      <vt:lpstr>'Tablo 3.37 '!Yazdırma_Başlıkları</vt:lpstr>
      <vt:lpstr>'Tablo 3.39'!Yazdırma_Başlıkları</vt:lpstr>
      <vt:lpstr>'Tablo 3.7'!Yazdırma_Başlıkları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ESIN ELDELEKLI</dc:creator>
  <cp:lastModifiedBy>LENOVO</cp:lastModifiedBy>
  <cp:lastPrinted>2017-10-26T07:46:13Z</cp:lastPrinted>
  <dcterms:created xsi:type="dcterms:W3CDTF">2017-09-26T06:55:20Z</dcterms:created>
  <dcterms:modified xsi:type="dcterms:W3CDTF">2017-11-06T20:43:20Z</dcterms:modified>
</cp:coreProperties>
</file>